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ZŠ Mar. nám\ZŠ_Marnam_ZTI_2024\"/>
    </mc:Choice>
  </mc:AlternateContent>
  <bookViews>
    <workbookView xWindow="0" yWindow="0" windowWidth="14370" windowHeight="12360" activeTab="3"/>
  </bookViews>
  <sheets>
    <sheet name="Pokyny pro vyplnění" sheetId="11" r:id="rId1"/>
    <sheet name="Stavba" sheetId="1" r:id="rId2"/>
    <sheet name="VzorPolozky" sheetId="10" state="hidden" r:id="rId3"/>
    <sheet name="1.2 1-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'1.2 1-1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'1.2 1-1 Pol'!$A$1:$Y$412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409" i="12" l="1"/>
  <c r="BA316" i="12"/>
  <c r="BA211" i="12"/>
  <c r="BA144" i="12"/>
  <c r="BA142" i="12"/>
  <c r="BA140" i="12"/>
  <c r="BA23" i="12"/>
  <c r="BA21" i="12"/>
  <c r="BA19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56" i="1" s="1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V29" i="12"/>
  <c r="V28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3" i="12"/>
  <c r="M83" i="12" s="1"/>
  <c r="I83" i="12"/>
  <c r="K83" i="12"/>
  <c r="O83" i="12"/>
  <c r="Q83" i="12"/>
  <c r="V83" i="12"/>
  <c r="G89" i="12"/>
  <c r="M89" i="12" s="1"/>
  <c r="I89" i="12"/>
  <c r="K89" i="12"/>
  <c r="O89" i="12"/>
  <c r="Q89" i="12"/>
  <c r="V89" i="12"/>
  <c r="G93" i="12"/>
  <c r="M93" i="12" s="1"/>
  <c r="I93" i="12"/>
  <c r="K93" i="12"/>
  <c r="O93" i="12"/>
  <c r="Q93" i="12"/>
  <c r="V93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I121" i="12"/>
  <c r="K121" i="12"/>
  <c r="O121" i="12"/>
  <c r="Q121" i="12"/>
  <c r="V121" i="12"/>
  <c r="G124" i="12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50" i="12"/>
  <c r="M150" i="12" s="1"/>
  <c r="I150" i="12"/>
  <c r="K150" i="12"/>
  <c r="O150" i="12"/>
  <c r="Q150" i="12"/>
  <c r="V150" i="12"/>
  <c r="G157" i="12"/>
  <c r="M157" i="12" s="1"/>
  <c r="I157" i="12"/>
  <c r="K157" i="12"/>
  <c r="O157" i="12"/>
  <c r="Q157" i="12"/>
  <c r="V157" i="12"/>
  <c r="G162" i="12"/>
  <c r="M162" i="12" s="1"/>
  <c r="I162" i="12"/>
  <c r="K162" i="12"/>
  <c r="O162" i="12"/>
  <c r="Q162" i="12"/>
  <c r="V162" i="12"/>
  <c r="G170" i="12"/>
  <c r="M170" i="12" s="1"/>
  <c r="I170" i="12"/>
  <c r="K170" i="12"/>
  <c r="O170" i="12"/>
  <c r="Q170" i="12"/>
  <c r="V170" i="12"/>
  <c r="G178" i="12"/>
  <c r="M178" i="12" s="1"/>
  <c r="I178" i="12"/>
  <c r="K178" i="12"/>
  <c r="O178" i="12"/>
  <c r="Q178" i="12"/>
  <c r="V178" i="12"/>
  <c r="G184" i="12"/>
  <c r="M184" i="12" s="1"/>
  <c r="I184" i="12"/>
  <c r="K184" i="12"/>
  <c r="O184" i="12"/>
  <c r="Q184" i="12"/>
  <c r="V184" i="12"/>
  <c r="G192" i="12"/>
  <c r="M192" i="12" s="1"/>
  <c r="I192" i="12"/>
  <c r="K192" i="12"/>
  <c r="O192" i="12"/>
  <c r="Q192" i="12"/>
  <c r="V192" i="12"/>
  <c r="G196" i="12"/>
  <c r="M196" i="12" s="1"/>
  <c r="I196" i="12"/>
  <c r="K196" i="12"/>
  <c r="O196" i="12"/>
  <c r="Q196" i="12"/>
  <c r="V196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10" i="12"/>
  <c r="I210" i="12"/>
  <c r="K210" i="12"/>
  <c r="M210" i="12"/>
  <c r="O210" i="12"/>
  <c r="Q210" i="12"/>
  <c r="V210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9" i="12"/>
  <c r="M239" i="12" s="1"/>
  <c r="I239" i="12"/>
  <c r="K239" i="12"/>
  <c r="O239" i="12"/>
  <c r="Q239" i="12"/>
  <c r="V239" i="12"/>
  <c r="G241" i="12"/>
  <c r="M241" i="12" s="1"/>
  <c r="I241" i="12"/>
  <c r="K241" i="12"/>
  <c r="O241" i="12"/>
  <c r="Q241" i="12"/>
  <c r="V241" i="12"/>
  <c r="G242" i="12"/>
  <c r="I242" i="12"/>
  <c r="K242" i="12"/>
  <c r="M242" i="12"/>
  <c r="O242" i="12"/>
  <c r="Q242" i="12"/>
  <c r="V242" i="12"/>
  <c r="G243" i="12"/>
  <c r="M243" i="12" s="1"/>
  <c r="I243" i="12"/>
  <c r="K243" i="12"/>
  <c r="O243" i="12"/>
  <c r="Q243" i="12"/>
  <c r="V243" i="12"/>
  <c r="G246" i="12"/>
  <c r="M246" i="12" s="1"/>
  <c r="I246" i="12"/>
  <c r="K246" i="12"/>
  <c r="O246" i="12"/>
  <c r="Q246" i="12"/>
  <c r="V246" i="12"/>
  <c r="G249" i="12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59" i="12"/>
  <c r="M259" i="12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71" i="12"/>
  <c r="G270" i="12" s="1"/>
  <c r="I63" i="1" s="1"/>
  <c r="I271" i="12"/>
  <c r="I270" i="12" s="1"/>
  <c r="K271" i="12"/>
  <c r="K270" i="12" s="1"/>
  <c r="O271" i="12"/>
  <c r="O270" i="12" s="1"/>
  <c r="Q271" i="12"/>
  <c r="Q270" i="12" s="1"/>
  <c r="V271" i="12"/>
  <c r="V270" i="12" s="1"/>
  <c r="G273" i="12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91" i="12"/>
  <c r="M291" i="12" s="1"/>
  <c r="I291" i="12"/>
  <c r="K291" i="12"/>
  <c r="O291" i="12"/>
  <c r="Q291" i="12"/>
  <c r="V291" i="12"/>
  <c r="G294" i="12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5" i="12"/>
  <c r="G304" i="12" s="1"/>
  <c r="I66" i="1" s="1"/>
  <c r="I305" i="12"/>
  <c r="I304" i="12" s="1"/>
  <c r="K305" i="12"/>
  <c r="K304" i="12" s="1"/>
  <c r="O305" i="12"/>
  <c r="O304" i="12" s="1"/>
  <c r="Q305" i="12"/>
  <c r="Q304" i="12" s="1"/>
  <c r="V305" i="12"/>
  <c r="V304" i="12" s="1"/>
  <c r="G307" i="12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Q312" i="12"/>
  <c r="V312" i="12"/>
  <c r="G317" i="12"/>
  <c r="M317" i="12" s="1"/>
  <c r="I317" i="12"/>
  <c r="K317" i="12"/>
  <c r="O317" i="12"/>
  <c r="Q317" i="12"/>
  <c r="V317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M323" i="12" s="1"/>
  <c r="I323" i="12"/>
  <c r="K323" i="12"/>
  <c r="O323" i="12"/>
  <c r="Q323" i="12"/>
  <c r="V323" i="12"/>
  <c r="G326" i="12"/>
  <c r="M326" i="12" s="1"/>
  <c r="I326" i="12"/>
  <c r="K326" i="12"/>
  <c r="O326" i="12"/>
  <c r="Q326" i="12"/>
  <c r="V326" i="12"/>
  <c r="G327" i="12"/>
  <c r="I327" i="12"/>
  <c r="K327" i="12"/>
  <c r="M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5" i="12"/>
  <c r="M335" i="12" s="1"/>
  <c r="I335" i="12"/>
  <c r="K335" i="12"/>
  <c r="O335" i="12"/>
  <c r="Q335" i="12"/>
  <c r="V335" i="12"/>
  <c r="G337" i="12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1" i="12"/>
  <c r="I341" i="12"/>
  <c r="K341" i="12"/>
  <c r="O341" i="12"/>
  <c r="Q341" i="12"/>
  <c r="V341" i="12"/>
  <c r="G362" i="12"/>
  <c r="M362" i="12" s="1"/>
  <c r="I362" i="12"/>
  <c r="K362" i="12"/>
  <c r="O362" i="12"/>
  <c r="Q362" i="12"/>
  <c r="V362" i="12"/>
  <c r="G364" i="12"/>
  <c r="M364" i="12" s="1"/>
  <c r="I364" i="12"/>
  <c r="K364" i="12"/>
  <c r="O364" i="12"/>
  <c r="Q364" i="12"/>
  <c r="V364" i="12"/>
  <c r="G366" i="12"/>
  <c r="M366" i="12" s="1"/>
  <c r="I366" i="12"/>
  <c r="K366" i="12"/>
  <c r="O366" i="12"/>
  <c r="Q366" i="12"/>
  <c r="V366" i="12"/>
  <c r="G379" i="12"/>
  <c r="M379" i="12" s="1"/>
  <c r="I379" i="12"/>
  <c r="K379" i="12"/>
  <c r="O379" i="12"/>
  <c r="Q379" i="12"/>
  <c r="V379" i="12"/>
  <c r="G381" i="12"/>
  <c r="I381" i="12"/>
  <c r="K381" i="12"/>
  <c r="M381" i="12"/>
  <c r="O381" i="12"/>
  <c r="Q381" i="12"/>
  <c r="V381" i="12"/>
  <c r="G384" i="12"/>
  <c r="M384" i="12" s="1"/>
  <c r="I384" i="12"/>
  <c r="K384" i="12"/>
  <c r="O384" i="12"/>
  <c r="Q384" i="12"/>
  <c r="V384" i="12"/>
  <c r="G388" i="12"/>
  <c r="I388" i="12"/>
  <c r="K388" i="12"/>
  <c r="O388" i="12"/>
  <c r="Q388" i="12"/>
  <c r="V388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5" i="12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I407" i="12"/>
  <c r="K407" i="12"/>
  <c r="M407" i="12"/>
  <c r="O407" i="12"/>
  <c r="Q407" i="12"/>
  <c r="V407" i="12"/>
  <c r="G408" i="12"/>
  <c r="M408" i="12" s="1"/>
  <c r="I408" i="12"/>
  <c r="K408" i="12"/>
  <c r="O408" i="12"/>
  <c r="Q408" i="12"/>
  <c r="V408" i="12"/>
  <c r="AE411" i="12"/>
  <c r="I18" i="1"/>
  <c r="H40" i="1"/>
  <c r="J28" i="1"/>
  <c r="J26" i="1"/>
  <c r="G38" i="1"/>
  <c r="F38" i="1"/>
  <c r="J23" i="1"/>
  <c r="J24" i="1"/>
  <c r="J25" i="1"/>
  <c r="J27" i="1"/>
  <c r="E24" i="1"/>
  <c r="E26" i="1"/>
  <c r="O336" i="12" l="1"/>
  <c r="O117" i="12"/>
  <c r="V117" i="12"/>
  <c r="K117" i="12"/>
  <c r="Q11" i="12"/>
  <c r="V11" i="12"/>
  <c r="I336" i="12"/>
  <c r="O55" i="12"/>
  <c r="Q24" i="12"/>
  <c r="I24" i="12"/>
  <c r="I325" i="12"/>
  <c r="Q336" i="12"/>
  <c r="O248" i="12"/>
  <c r="O24" i="12"/>
  <c r="G24" i="12"/>
  <c r="I55" i="1" s="1"/>
  <c r="F42" i="1"/>
  <c r="F39" i="1"/>
  <c r="F41" i="1"/>
  <c r="I387" i="12"/>
  <c r="O306" i="12"/>
  <c r="G272" i="12"/>
  <c r="I64" i="1" s="1"/>
  <c r="M273" i="12"/>
  <c r="M272" i="12" s="1"/>
  <c r="G387" i="12"/>
  <c r="I71" i="1" s="1"/>
  <c r="I19" i="1" s="1"/>
  <c r="M388" i="12"/>
  <c r="M387" i="12" s="1"/>
  <c r="O272" i="12"/>
  <c r="Q387" i="12"/>
  <c r="O387" i="12"/>
  <c r="O340" i="12"/>
  <c r="G340" i="12"/>
  <c r="I70" i="1" s="1"/>
  <c r="G336" i="12"/>
  <c r="I69" i="1" s="1"/>
  <c r="M337" i="12"/>
  <c r="M336" i="12" s="1"/>
  <c r="O325" i="12"/>
  <c r="I306" i="12"/>
  <c r="G293" i="12"/>
  <c r="I65" i="1" s="1"/>
  <c r="M294" i="12"/>
  <c r="M293" i="12" s="1"/>
  <c r="V123" i="12"/>
  <c r="K62" i="12"/>
  <c r="Q55" i="12"/>
  <c r="G11" i="12"/>
  <c r="I54" i="1" s="1"/>
  <c r="K404" i="12"/>
  <c r="K293" i="12"/>
  <c r="V30" i="12"/>
  <c r="K30" i="12"/>
  <c r="Q325" i="12"/>
  <c r="I293" i="12"/>
  <c r="K123" i="12"/>
  <c r="O404" i="12"/>
  <c r="M341" i="12"/>
  <c r="M340" i="12" s="1"/>
  <c r="Q306" i="12"/>
  <c r="G306" i="12"/>
  <c r="I67" i="1" s="1"/>
  <c r="M307" i="12"/>
  <c r="M306" i="12" s="1"/>
  <c r="M305" i="12"/>
  <c r="M304" i="12" s="1"/>
  <c r="O293" i="12"/>
  <c r="I11" i="12"/>
  <c r="I53" i="1"/>
  <c r="K248" i="12"/>
  <c r="G117" i="12"/>
  <c r="I60" i="1" s="1"/>
  <c r="V62" i="12"/>
  <c r="K55" i="12"/>
  <c r="I30" i="12"/>
  <c r="I404" i="12"/>
  <c r="V340" i="12"/>
  <c r="K340" i="12"/>
  <c r="G325" i="12"/>
  <c r="I68" i="1" s="1"/>
  <c r="V293" i="12"/>
  <c r="V272" i="12"/>
  <c r="K272" i="12"/>
  <c r="V248" i="12"/>
  <c r="I248" i="12"/>
  <c r="G123" i="12"/>
  <c r="I61" i="1" s="1"/>
  <c r="M121" i="12"/>
  <c r="M117" i="12" s="1"/>
  <c r="Q117" i="12"/>
  <c r="I117" i="12"/>
  <c r="Q62" i="12"/>
  <c r="G62" i="12"/>
  <c r="I59" i="1" s="1"/>
  <c r="G55" i="12"/>
  <c r="I58" i="1" s="1"/>
  <c r="V55" i="12"/>
  <c r="I55" i="12"/>
  <c r="O30" i="12"/>
  <c r="M24" i="12"/>
  <c r="K11" i="12"/>
  <c r="M11" i="12"/>
  <c r="Q123" i="12"/>
  <c r="I123" i="12"/>
  <c r="I62" i="12"/>
  <c r="Q30" i="12"/>
  <c r="V404" i="12"/>
  <c r="Q404" i="12"/>
  <c r="G404" i="12"/>
  <c r="I72" i="1" s="1"/>
  <c r="I20" i="1" s="1"/>
  <c r="V387" i="12"/>
  <c r="K387" i="12"/>
  <c r="Q340" i="12"/>
  <c r="I340" i="12"/>
  <c r="V336" i="12"/>
  <c r="K336" i="12"/>
  <c r="V325" i="12"/>
  <c r="K325" i="12"/>
  <c r="V306" i="12"/>
  <c r="K306" i="12"/>
  <c r="Q293" i="12"/>
  <c r="Q272" i="12"/>
  <c r="I272" i="12"/>
  <c r="Q248" i="12"/>
  <c r="G248" i="12"/>
  <c r="I62" i="1" s="1"/>
  <c r="O123" i="12"/>
  <c r="M124" i="12"/>
  <c r="O62" i="12"/>
  <c r="M55" i="12"/>
  <c r="G30" i="12"/>
  <c r="I57" i="1" s="1"/>
  <c r="M30" i="12"/>
  <c r="V24" i="12"/>
  <c r="K24" i="12"/>
  <c r="O11" i="12"/>
  <c r="M123" i="12"/>
  <c r="M325" i="12"/>
  <c r="M249" i="12"/>
  <c r="M248" i="12" s="1"/>
  <c r="M63" i="12"/>
  <c r="M62" i="12" s="1"/>
  <c r="M405" i="12"/>
  <c r="M404" i="12" s="1"/>
  <c r="M271" i="12"/>
  <c r="M270" i="12" s="1"/>
  <c r="AF411" i="12"/>
  <c r="J42" i="1"/>
  <c r="J39" i="1"/>
  <c r="J41" i="1"/>
  <c r="J43" i="1" l="1"/>
  <c r="I17" i="1"/>
  <c r="I16" i="1"/>
  <c r="I73" i="1"/>
  <c r="F43" i="1"/>
  <c r="G42" i="1"/>
  <c r="H42" i="1" s="1"/>
  <c r="I42" i="1" s="1"/>
  <c r="G39" i="1"/>
  <c r="G43" i="1" s="1"/>
  <c r="G25" i="1" s="1"/>
  <c r="A25" i="1" s="1"/>
  <c r="G41" i="1"/>
  <c r="H41" i="1" s="1"/>
  <c r="I41" i="1" s="1"/>
  <c r="G411" i="12"/>
  <c r="I21" i="1" l="1"/>
  <c r="G23" i="1"/>
  <c r="A23" i="1" s="1"/>
  <c r="G28" i="1"/>
  <c r="H39" i="1"/>
  <c r="A26" i="1"/>
  <c r="G26" i="1"/>
  <c r="J65" i="1"/>
  <c r="J68" i="1"/>
  <c r="J57" i="1"/>
  <c r="J55" i="1"/>
  <c r="J64" i="1"/>
  <c r="J71" i="1"/>
  <c r="J58" i="1"/>
  <c r="J56" i="1"/>
  <c r="J70" i="1"/>
  <c r="J66" i="1"/>
  <c r="J59" i="1"/>
  <c r="J72" i="1"/>
  <c r="J60" i="1"/>
  <c r="J67" i="1"/>
  <c r="J62" i="1"/>
  <c r="J69" i="1"/>
  <c r="J53" i="1"/>
  <c r="J54" i="1"/>
  <c r="J61" i="1"/>
  <c r="J63" i="1"/>
  <c r="I39" i="1" l="1"/>
  <c r="I43" i="1" s="1"/>
  <c r="H43" i="1"/>
  <c r="J73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<sst xmlns="http://schemas.openxmlformats.org/spreadsheetml/2006/main" count="2147" uniqueCount="644">
  <si>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</si>
  <si>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</si>
  <si>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</si>
  <si>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</si>
  <si>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</si>
  <si>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</si>
  <si>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</si>
  <si>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</si>
  <si>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</si>
  <si>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</si>
  <si>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</si>
  <si>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</si>
  <si>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</si>
  <si>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</si>
  <si>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</si>
  <si>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</si>
  <si>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</si>
  <si>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</si>
  <si>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</si>
  <si>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</si>
  <si>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</si>
  <si>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</si>
  <si>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</si>
  <si>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</si>
  <si>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</si>
  <si>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</si>
  <si>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</si>
  <si>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</si>
  <si>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</si>
  <si>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</si>
  <si>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</si>
  <si>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</si>
  <si>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</si>
  <si>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</si>
  <si>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</si>
  <si>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</si>
  <si>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</si>
  <si>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</si>
  <si>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</si>
  <si>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</si>
  <si>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</si>
  <si>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</si>
  <si>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</si>
  <si>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1-1</t>
  </si>
  <si>
    <t>Vnitřní vodovod - výměna hydrantů</t>
  </si>
  <si>
    <t>1.2</t>
  </si>
  <si>
    <t>Technika prostředí staveb</t>
  </si>
  <si>
    <t>Objekt:</t>
  </si>
  <si>
    <t>Rozpočet:</t>
  </si>
  <si>
    <t>0219</t>
  </si>
  <si>
    <t>Mariánské náměstí - rekonstrukce rozvodů studené vody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</si>
  <si>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</si>
  <si>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</si>
  <si>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</si>
  <si>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</si>
  <si>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</si>
  <si>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</si>
  <si>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</si>
  <si>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Naardenská 141</t>
  </si>
  <si>
    <t>04533127</t>
  </si>
  <si>
    <t>CZ04533127</t>
  </si>
  <si>
    <t>Stavba</t>
  </si>
  <si>
    <t>Provozní soubor</t>
  </si>
  <si>
    <t>Celkem za stavbu</t>
  </si>
  <si>
    <t>CZK</t>
  </si>
  <si>
    <t>#POPS</t>
  </si>
  <si>
    <t>Popis stavby: 0219 - Mariánské náměstí - rekonstrukce rozvodů studené vody</t>
  </si>
  <si>
    <t>#POPO</t>
  </si>
  <si>
    <t>Popis objektu: 1.2 - Technika prostředí staveb</t>
  </si>
  <si>
    <t>#POPR</t>
  </si>
  <si>
    <t>Popis rozpočtu: 1-1 - Vnitřní vodovod - výměna hydrantů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</si>
  <si>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</si>
  <si>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</si>
  <si>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</si>
  <si>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</si>
  <si>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</si>
  <si>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</si>
  <si>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</si>
  <si>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</si>
  <si>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</si>
  <si>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</si>
  <si>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</si>
  <si>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</si>
  <si>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</si>
  <si>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</si>
  <si>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</si>
  <si>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</si>
  <si>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</si>
  <si>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</si>
  <si>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</si>
  <si>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</si>
  <si>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</si>
  <si>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</si>
  <si>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</si>
  <si>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</si>
  <si>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767</t>
  </si>
  <si>
    <t>Konstrukce zámečnické</t>
  </si>
  <si>
    <t>771</t>
  </si>
  <si>
    <t>Podlahy z dlaždic a obklady</t>
  </si>
  <si>
    <t>773</t>
  </si>
  <si>
    <t>Podlahy teracové</t>
  </si>
  <si>
    <t>776</t>
  </si>
  <si>
    <t>Podlahy a stěny povlakové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</si>
  <si>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</si>
  <si>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</si>
  <si>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</si>
  <si>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</si>
  <si>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</si>
  <si>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</si>
  <si>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</si>
  <si>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</si>
  <si>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</si>
  <si>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</si>
  <si>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</si>
  <si>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</si>
  <si>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</si>
  <si>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</si>
  <si>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</si>
  <si>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</si>
  <si>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</si>
  <si>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</si>
  <si>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</si>
  <si>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</si>
  <si>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</si>
  <si>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</si>
  <si>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</si>
  <si>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</si>
  <si>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</si>
  <si>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</si>
  <si>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</si>
  <si>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</si>
  <si>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</si>
  <si>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</si>
  <si>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</si>
  <si>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</si>
  <si>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</si>
  <si>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</si>
  <si>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</si>
  <si>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</si>
  <si>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</si>
  <si>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</si>
  <si>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</si>
  <si>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310271420R00</t>
  </si>
  <si>
    <t>Zazdívka otvorů z pórobetonových tvárnic plochy do 0,25 m2, tloušťka zdiva 200 mm</t>
  </si>
  <si>
    <t>kus</t>
  </si>
  <si>
    <t>801-4</t>
  </si>
  <si>
    <t>RTS 25/ I</t>
  </si>
  <si>
    <t>Práce</t>
  </si>
  <si>
    <t>Běžná</t>
  </si>
  <si>
    <t>POL1_</t>
  </si>
  <si>
    <t>ve zdivu nadzákladovém, včetně pomocného pracovního lešení</t>
  </si>
  <si>
    <t>SPI</t>
  </si>
  <si>
    <t>612403385R00</t>
  </si>
  <si>
    <t>Hrubá výplň rýh ve stěnách, jakoukoliv maltou maltou ze suchých směsí  100 x 50 mm</t>
  </si>
  <si>
    <t>m</t>
  </si>
  <si>
    <t>jakékoliv šířky rýhy,</t>
  </si>
  <si>
    <t>Odkaz na mn. položky pořadí 19 : 28,00000</t>
  </si>
  <si>
    <t>VV</t>
  </si>
  <si>
    <t>612403386R00</t>
  </si>
  <si>
    <t>Hrubá výplň rýh ve stěnách, jakoukoliv maltou maltou ze suchých směsí  100 x 100 mm</t>
  </si>
  <si>
    <t>Odkaz na mn. položky pořadí 20 : 14,00000</t>
  </si>
  <si>
    <t>612401391RT2</t>
  </si>
  <si>
    <t>Omítky malých ploch vnitřních stěn přes 0,25 do 1 m2, vápennou štukovou omítkou</t>
  </si>
  <si>
    <t>jakoukoliv maltou, z pomocného pracovního lešení o výšce podlahy do 1900 mm a pro zatížení do 1,5 kPa,</t>
  </si>
  <si>
    <t>612401191RT2</t>
  </si>
  <si>
    <t>Omítky malých ploch vnitřních stěn do 0,09 m2, vápennou štukovou omítkou</t>
  </si>
  <si>
    <t>611401211RT2</t>
  </si>
  <si>
    <t>Omítka malých ploch na stropech přes 0,09 do 0,25 m2, vápennou štukovou omítkou</t>
  </si>
  <si>
    <t>941955002R00</t>
  </si>
  <si>
    <t>Lešení lehké pracovní pomocné pomocné, o výšce lešeňové podlahy přes 1,2 do 1,9 m</t>
  </si>
  <si>
    <t>m2</t>
  </si>
  <si>
    <t>800-3</t>
  </si>
  <si>
    <t>941955003R00</t>
  </si>
  <si>
    <t>Lešení lehké pracovní pomocné pomocné, o výšce lešeňové podlahy přes 1,9 do 2,5 m</t>
  </si>
  <si>
    <t>941955004R00</t>
  </si>
  <si>
    <t>Lešení lehké pracovní pomocné pomocné, o výšce lešeňové podlahy přes 2,5 do 3,5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</si>
  <si>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</si>
  <si>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</si>
  <si>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</si>
  <si>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970031130R00</t>
  </si>
  <si>
    <t>Jádrové vrtání, kruhové prostupy v cihelném zdivu jádrové vrtání, do D 130 mm</t>
  </si>
  <si>
    <t>801-3</t>
  </si>
  <si>
    <t>970037130R00</t>
  </si>
  <si>
    <t>Jádrové vrtání, kruhové prostupy v cihelném zdivu příplatek za časté přemístění stroje jádrového vrtání, do D 130 mm</t>
  </si>
  <si>
    <t>971033231R00</t>
  </si>
  <si>
    <t>Vybourání otvorů ve zdivu cihelném z jakýchkoliv cihel pálených  na jakoukoliv maltu vápenou nebo vápenocementovou, plochy do 0,0225 m2, tloušťky do 150 mm</t>
  </si>
  <si>
    <t>Zelená</t>
  </si>
  <si>
    <t>základovém nebo nadzákladovém,</t>
  </si>
  <si>
    <t>971033241R00</t>
  </si>
  <si>
    <t>Vybourání otvorů ve zdivu cihelném z jakýchkoliv cihel pálených  na jakoukoliv maltu vápenou nebo vápenocementovou, plochy do 0,0225 m2, tloušťky do 300 mm</t>
  </si>
  <si>
    <t>971033251R00</t>
  </si>
  <si>
    <t>Vybourání otvorů ve zdivu cihelném z jakýchkoliv cihel pálených  na jakoukoliv maltu vápenou nebo vápenocementovou, plochy do 0,0225 m2, tloušťky do 450 mm</t>
  </si>
  <si>
    <t>Včetně pomocného lešení o výšce podlahy do 1900 mm a pro zatížení do 1,5 kPa  (150 kg/m2).</t>
  </si>
  <si>
    <t>POP</t>
  </si>
  <si>
    <t>971033261R00</t>
  </si>
  <si>
    <t>Vybourání otvorů ve zdivu cihelném z jakýchkoliv cihel pálených  na jakoukoliv maltu vápenou nebo vápenocementovou, plochy do 0,0225 m2, tloušťky do 600 mm</t>
  </si>
  <si>
    <t>973031344R00</t>
  </si>
  <si>
    <t>Vysekání v cihelném zdivu výklenků a kapes kapes na jakoukoliv maltu vápennou nebo vápenocementovou, plochy do 0,25 m2, hloubky do 150 mm</t>
  </si>
  <si>
    <t>963051113R00</t>
  </si>
  <si>
    <t>Bourání železobetonových stropů deskových  tloušťky přes 80 mm</t>
  </si>
  <si>
    <t>m3</t>
  </si>
  <si>
    <t>včetně pomocného lešení o výšce podlahy do 1900 mm a pro zatížení do 1,5 kPa  (150 kg/m2),</t>
  </si>
  <si>
    <t>0,2*0,3*4</t>
  </si>
  <si>
    <t>974031142R00</t>
  </si>
  <si>
    <t>Vysekání rýh v jakémkoliv zdivu cihelném v ploše  do hloubky 70 mm, šířky do 70 mm</t>
  </si>
  <si>
    <t>974031153R00</t>
  </si>
  <si>
    <t>Vysekání rýh v jakémkoliv zdivu cihelném v ploše  do hloubky 100 mm, šířky do 100 mm</t>
  </si>
  <si>
    <t>969011121R00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</si>
  <si>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</si>
  <si>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</si>
  <si>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</si>
  <si>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9090 001</t>
  </si>
  <si>
    <t>Uzemnění potrubí vodovodu</t>
  </si>
  <si>
    <t>soubor</t>
  </si>
  <si>
    <t>Vlastní</t>
  </si>
  <si>
    <t>Indiv</t>
  </si>
  <si>
    <t>909      R00</t>
  </si>
  <si>
    <t>Hzs-nezmeritelne stavebni prace</t>
  </si>
  <si>
    <t>h</t>
  </si>
  <si>
    <t>Prav.M</t>
  </si>
  <si>
    <t>HZS</t>
  </si>
  <si>
    <t>POL10_</t>
  </si>
  <si>
    <t>909      R01</t>
  </si>
  <si>
    <t>Demontáž stávajícího topného kabelu na potrubí studené vody v půdě a zpětná montáž</t>
  </si>
  <si>
    <t>VRN</t>
  </si>
  <si>
    <t>POL99_8</t>
  </si>
  <si>
    <t>909      R02</t>
  </si>
  <si>
    <t>Demontnáž předstěny stupačky do půdy a po skončení zpětná montáž, včetně materiálu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</si>
  <si>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</si>
  <si>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</si>
  <si>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</si>
  <si>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</si>
  <si>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</t>
  </si>
  <si>
    <t>oborů 801, 803, 811 a 812</t>
  </si>
  <si>
    <t>713400821R00</t>
  </si>
  <si>
    <t>Odstranění tepelné izolace potrubí pásy nebo foĺiemi  potrubí</t>
  </si>
  <si>
    <t>800-713</t>
  </si>
  <si>
    <t>0,35*(29+45+134)</t>
  </si>
  <si>
    <t>631547116R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</si>
  <si>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</si>
  <si>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SPCM</t>
  </si>
  <si>
    <t>Specifikace</t>
  </si>
  <si>
    <t>POL3_</t>
  </si>
  <si>
    <t>SUTERÉN : 26</t>
  </si>
  <si>
    <t>STUPAČKA : 18</t>
  </si>
  <si>
    <t>Koeficient : 0,05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</si>
  <si>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</si>
  <si>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</si>
  <si>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PŮDA : 10</t>
  </si>
  <si>
    <t>631547315R</t>
  </si>
  <si>
    <t>pouzdro potrubní řezané; minerální vlákno; povrchová úprava Al fólie se skelnou mřížkou; vnitřní průměr 35,0 mm; tl. izolace 50,0 mm; provozní teplota  do 250 °C; tepelná vodivost (10°C) 0,0330 W/mK; tepelná vodivost (50°C) 0,037 W/mK</t>
  </si>
  <si>
    <t>Odkaz na mn. položky pořadí 60 : 25,00000</t>
  </si>
  <si>
    <t>631547118R</t>
  </si>
  <si>
    <t>pouzdro potrubní řezané; minerální vlákno; povrchová úprava Al fólie se skelnou mřížkou; vnitřní průměr 54,0 mm; tl. izolace 30,0 mm; provozní teplota  do 250 °C; tepelná vodivost (10°C) 0,0330 W/mK; tepelná vodivost (50°C) 0,037 W/mK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</si>
  <si>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</si>
  <si>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</si>
  <si>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PŮDA : 20</t>
  </si>
  <si>
    <t>71346-3211T01</t>
  </si>
  <si>
    <t>Izolace potrubí (jednovrstvá)potrubními pouzdry s Al folií s přelepenými spoji páskou do 50mm</t>
  </si>
  <si>
    <t>Odkaz na mn. položky pořadí 29 : 46,20000*0,9</t>
  </si>
  <si>
    <t>Odkaz na mn. položky pořadí 30 : 10,00000*0,9</t>
  </si>
  <si>
    <t>Odkaz na mn. položky pořadí 31 : 25,00000*0,9</t>
  </si>
  <si>
    <t>Odkaz na mn. položky pořadí 32 : 84,00000*0,9</t>
  </si>
  <si>
    <t>Odkaz na mn. položky pořadí 33 : 21,00000*0,9</t>
  </si>
  <si>
    <t>71346-3215T01</t>
  </si>
  <si>
    <t>Izolace ohybů (jednovrstvá)potrubními pouzdry s Al folií s přelepenými spoji páskou do 50mm</t>
  </si>
  <si>
    <t>Odkaz na mn. položky pořadí 29 : 46,20000*0,1</t>
  </si>
  <si>
    <t>Odkaz na mn. položky pořadí 30 : 10,00000*0,1</t>
  </si>
  <si>
    <t>Odkaz na mn. položky pořadí 31 : 25,00000*0,1</t>
  </si>
  <si>
    <t>Odkaz na mn. položky pořadí 32 : 84,00000*0,1</t>
  </si>
  <si>
    <t>Odkaz na mn. položky pořadí 33 : 21,00000*0,1</t>
  </si>
  <si>
    <t>722181211RT7</t>
  </si>
  <si>
    <t>Izolace vodovodního potrubí návleková z trubic z pěnového polyetylenu, tloušťka stěny 6 mm, d 22 mm</t>
  </si>
  <si>
    <t>800-721</t>
  </si>
  <si>
    <t>V položce je kalkulována dodávka izolační trubice, spon a lepicí pásky.</t>
  </si>
  <si>
    <t>Odkaz na mn. položky pořadí 63 : 30,00000</t>
  </si>
  <si>
    <t>Odkaz na mn. položky pořadí 58 : 6,00000</t>
  </si>
  <si>
    <t>722181211RT8</t>
  </si>
  <si>
    <t>Izolace vodovodního potrubí návleková z trubic z pěnového polyetylenu, tloušťka stěny 6 mm, d 25 mm</t>
  </si>
  <si>
    <t>SV : 13</t>
  </si>
  <si>
    <t>PŘÍPOJKA : 14</t>
  </si>
  <si>
    <t>10</t>
  </si>
  <si>
    <t>722181212RT9</t>
  </si>
  <si>
    <t>Izolace vodovodního potrubí návleková z trubic z pěnového polyetylenu, tloušťka stěny 9 mm, d 28 mm</t>
  </si>
  <si>
    <t>Odkaz na mn. položky pořadí 59 : 29,00000</t>
  </si>
  <si>
    <t>Odkaz na mn. položky pořadí 30 : 10,00000*-1</t>
  </si>
  <si>
    <t>722181212RU1</t>
  </si>
  <si>
    <t>Izolace vodovodního potrubí návleková z trubic z pěnového polyetylenu, tloušťka stěny 9 mm, d 32 mm</t>
  </si>
  <si>
    <t>Odkaz na mn. položky pořadí 65 : 15,00000</t>
  </si>
  <si>
    <t>722181212RW2</t>
  </si>
  <si>
    <t>Izolace vodovodního potrubí návleková z trubic z pěnového polyetylenu, tloušťka stěny 9 mm, d 45 mm</t>
  </si>
  <si>
    <t>SUTERÉN PŘÍPOJKA : 2</t>
  </si>
  <si>
    <t>722181212RW8</t>
  </si>
  <si>
    <t>Izolace vodovodního potrubí návleková z trubic z pěnového polyetylenu, tloušťka stěny 9 mm, d 54 mm</t>
  </si>
  <si>
    <t>PŘÍPOJKA : 9</t>
  </si>
  <si>
    <t>PŘÍPOJKA SUTERÉN : 2</t>
  </si>
  <si>
    <t>722181213RT8</t>
  </si>
  <si>
    <t>Izolace vodovodního potrubí návleková z trubic z pěnového polyetylenu, tloušťka stěny 13 mm, d 25 mm</t>
  </si>
  <si>
    <t>TV : 13</t>
  </si>
  <si>
    <t>998713102R00</t>
  </si>
  <si>
    <t>Přesun hmot pro izolace tepelné v objektech výšky do 12 m</t>
  </si>
  <si>
    <t>50 m vodorovně</t>
  </si>
  <si>
    <t>721176103R00</t>
  </si>
  <si>
    <t>Potrubí HT připojovací vnější průměr D 50 mm, tloušťka stěny 1,8 mm, DN 50</t>
  </si>
  <si>
    <t>včetně tvarovek, objímek. Bez zednických výpomocí.</t>
  </si>
  <si>
    <t>721140932R00</t>
  </si>
  <si>
    <t>Opravy odpadního potrubí litinového přechod z plastových trub na litinu, DN 50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</si>
  <si>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</si>
  <si>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</si>
  <si>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</si>
  <si>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722130801R00</t>
  </si>
  <si>
    <t>29</t>
  </si>
  <si>
    <t>722130803R00</t>
  </si>
  <si>
    <t>rozvod v půdě : 35</t>
  </si>
  <si>
    <t>722130805R00</t>
  </si>
  <si>
    <t>1.NP : 55</t>
  </si>
  <si>
    <t>1.PP : 44+8</t>
  </si>
  <si>
    <t>stupačka : 17</t>
  </si>
  <si>
    <t>rozvod v půdě : 18</t>
  </si>
  <si>
    <t>722170801R00</t>
  </si>
  <si>
    <t>733190801R00</t>
  </si>
  <si>
    <t>800-731</t>
  </si>
  <si>
    <t>733191816R00</t>
  </si>
  <si>
    <t>7331918160001</t>
  </si>
  <si>
    <t>722254201RT3</t>
  </si>
  <si>
    <t>Požární příslušenství hydrantový systém D 25, box s plnými dveřmi, stálotvará hadice, průměr 25/30</t>
  </si>
  <si>
    <t>733193810R00</t>
  </si>
  <si>
    <t>Demontáž příslušenství potrubí - rozřezání konzol, podpěr a výložníků  z úhelníků do 50/50/5 mm</t>
  </si>
  <si>
    <t>Včetně demontáže konzol, podpěr a výložníků zakotvených do zdiva jednostranně. Je - li nosná konstrukce vetknuta do zdiva oboustranně, určuje se počet rozřezání dvojnásobným množstvím.</t>
  </si>
  <si>
    <t>733193820R00</t>
  </si>
  <si>
    <t>Demontáž příslušenství potrubí - rozřezání konzol, podpěr a výložníků  z úhelníků přes 50/50/5 do 80/80/8 mm</t>
  </si>
  <si>
    <t>733194810R00</t>
  </si>
  <si>
    <t>Demontáž příslušenství potrubí - rozřezání konzol, podpěr a výložníků  z U - profilu do U 6,5</t>
  </si>
  <si>
    <t>722152214R00</t>
  </si>
  <si>
    <t>Potrubí pro pitnou vodu z trubek nerezových spojovaných lisováním D 22 mm, s 1,2 mm, nerez 1.4521</t>
  </si>
  <si>
    <t>včetně tvarovek, bez zednických výpomocí,</t>
  </si>
  <si>
    <t>Včetně pomocného lešení o výšce podlahy do 1900 mm a pro zatížení do 1,5 kPa.</t>
  </si>
  <si>
    <t>včetně všech potrubních dílů potřebných pro provedení potrubního rozvodu</t>
  </si>
  <si>
    <t>PŘÍPOJKY : 6</t>
  </si>
  <si>
    <t>722152215R00</t>
  </si>
  <si>
    <t>Potrubí pro pitnou vodu z trubek nerezových spojovaných lisováním D 28 mm, s 1,2 mm, nerez 1.4521</t>
  </si>
  <si>
    <t>PŘÍPOJKA PRO DRUŽINU : 14</t>
  </si>
  <si>
    <t>PŘÍPOJKY : 5</t>
  </si>
  <si>
    <t>722152216R00</t>
  </si>
  <si>
    <t>Potrubí pro pitnou vodu z trubek nerezových spojovaných lisováním D 35 mm, s 1,5 mm, nerez 1.4521</t>
  </si>
  <si>
    <t>PŮDA : 22+3</t>
  </si>
  <si>
    <t>722152217R00</t>
  </si>
  <si>
    <t>Potrubí pro pitnou vodu z trubek nerezových spojovaných lisováním D 42 mm, s 1,5 mm, nerez 1.4521</t>
  </si>
  <si>
    <t>PŮDA : 21</t>
  </si>
  <si>
    <t>722152218R00</t>
  </si>
  <si>
    <t>Potrubí pro pitnou vodu z trubek nerezových spojovaných lisováním D 54 mm, s 1,5 mm, nerez 1.4521</t>
  </si>
  <si>
    <t>1.NP PÁTEŘNÍ TRASA : 60</t>
  </si>
  <si>
    <t>SUTERÉN : 20</t>
  </si>
  <si>
    <t>722178711R00</t>
  </si>
  <si>
    <t>Potrubí vícevrstvé PP-RCT/ PP-RCT+BF/ PP-RCT, D 20 mm, s 2,8 mm, S 3,2, polyfúzně svařované</t>
  </si>
  <si>
    <t>včetně tvarovek, bez zednických výpomocí</t>
  </si>
  <si>
    <t>Bez zednických výpomocí.</t>
  </si>
  <si>
    <t>PŘÍPOJKY : 20</t>
  </si>
  <si>
    <t>722178712R00</t>
  </si>
  <si>
    <t>Potrubí vícevrstvé PP-RCT/ PP-RCT+BF/ PP-RCT, D 25 mm, s 3,5 mm, S 3,2, polyfúzně svařované</t>
  </si>
  <si>
    <t>722178713R00</t>
  </si>
  <si>
    <t>Potrubí vícevrstvé PP-RCT/ PP-RCT+BF/ PP-RCT, D 32 mm, s 4,4 mm, S 3,2, polyfúzně svařované</t>
  </si>
  <si>
    <t>722280106R00</t>
  </si>
  <si>
    <t>Tlaková zkouška vodovodního potrubí do DN 32</t>
  </si>
  <si>
    <t>Včetně dodávky vody, uzavření a zabezpečení konců potrubí.</t>
  </si>
  <si>
    <t>Odkaz na mn. položky pořadí 64 : 50,00000</t>
  </si>
  <si>
    <t>722280107R00</t>
  </si>
  <si>
    <t>Tlaková zkouška vodovodního potrubí přes DN 32 do DN 40</t>
  </si>
  <si>
    <t>Odkaz na mn. položky pořadí 61 : 67,00000</t>
  </si>
  <si>
    <t>722280108R00</t>
  </si>
  <si>
    <t>Tlaková zkouška vodovodního potrubí přes DN 40 do DN 50</t>
  </si>
  <si>
    <t>Odkaz na mn. položky pořadí 62 : 91,00000</t>
  </si>
  <si>
    <t>892233111R00</t>
  </si>
  <si>
    <t>Proplach a desinfekce vodovodního potrubí DN od 40 do 70 mm</t>
  </si>
  <si>
    <t>827-1</t>
  </si>
  <si>
    <t>napuštění a vypuštění vody, dodání vody a desinfekčního prostředku, náklady na bakteriologický rozbor vody,</t>
  </si>
  <si>
    <t>722237131R00</t>
  </si>
  <si>
    <t>Kohout kulový s vypouštěním, mosazný, vnitřní-vnitřní závit, DN 15, PN 42</t>
  </si>
  <si>
    <t>722237132R00</t>
  </si>
  <si>
    <t>Kohout kulový s vypouštěním, mosazný, vnitřní-vnitřní závit, DN 20, PN 42</t>
  </si>
  <si>
    <t>722237133R00</t>
  </si>
  <si>
    <t>Kohout kulový s vypouštěním, mosazný, vnitřní-vnitřní závit, DN 25, PN 35</t>
  </si>
  <si>
    <t>722237135R00</t>
  </si>
  <si>
    <t>Kohout kulový s vypouštěním, mosazný, vnitřní-vnitřní závit, DN 40, PN 35</t>
  </si>
  <si>
    <t>722237136R00</t>
  </si>
  <si>
    <t>Kohout kulový s vypouštěním, mosazný, vnitřní-vnitřní závit, DN 50, PN 35</t>
  </si>
  <si>
    <t>722221113R00</t>
  </si>
  <si>
    <t>Kohout kulový, vypouštěcí a napouštěcí, vnější závit, mosazný, DN 20, PN 10, včetně dodávky materiálu</t>
  </si>
  <si>
    <t>722221112R00</t>
  </si>
  <si>
    <t>Kohout kulový, vypouštěcí a napouštěcí, vnější závit, mosazný, DN 15, PN 10, včetně dodávky materiálu</t>
  </si>
  <si>
    <t>722221122R00</t>
  </si>
  <si>
    <t>Kohout kulový, výtokový (zahradní), vnější závit, mosazný, DN 15 x 20, PN 15, včetně dodávky materiálu</t>
  </si>
  <si>
    <t>0039896</t>
  </si>
  <si>
    <t>Univerzální spojka DN15 závit venkovní, pro ocelové potrubí</t>
  </si>
  <si>
    <t>0039897</t>
  </si>
  <si>
    <t>Univerzální spojka DN20 závit venkovní, pro ocelové potrubí</t>
  </si>
  <si>
    <t>0039898</t>
  </si>
  <si>
    <t>Univerzální spojka DN25 závit venkovní, pro ocelové potrubí</t>
  </si>
  <si>
    <t>0039899</t>
  </si>
  <si>
    <t>Univerzální spojka DN40 závit venkovní, pro ocelové potrubí</t>
  </si>
  <si>
    <t>0039890</t>
  </si>
  <si>
    <t>Univerzální spojka DN50 závit venkovní, pro ocelové potrubí</t>
  </si>
  <si>
    <t>Montáž přechodových spojek</t>
  </si>
  <si>
    <t>Odkaz na mn. položky pořadí 78 : 3,00000</t>
  </si>
  <si>
    <t>Odkaz na mn. položky pořadí 79 : 14,00000</t>
  </si>
  <si>
    <t>Odkaz na mn. položky pořadí 80 : 6,00000</t>
  </si>
  <si>
    <t>Odkaz na mn. položky pořadí 81 : 5,00000</t>
  </si>
  <si>
    <t>Odkaz na mn. položky pořadí 82 : 3,00000</t>
  </si>
  <si>
    <t>722190901R00</t>
  </si>
  <si>
    <t>Uzavření nebo otevření vodovodního potrubí při opravě</t>
  </si>
  <si>
    <t>včetně vypuštění a napuštění,</t>
  </si>
  <si>
    <t>72219090001</t>
  </si>
  <si>
    <t>Vypuštění vody ze systému</t>
  </si>
  <si>
    <t>72219090002</t>
  </si>
  <si>
    <t>Napuštění vody do systému</t>
  </si>
  <si>
    <t>72219090003</t>
  </si>
  <si>
    <t>Drobný montážní materiál</t>
  </si>
  <si>
    <t>spojky, šroubené, vsuvky redukce ....</t>
  </si>
  <si>
    <t>dodávka + montáž</t>
  </si>
  <si>
    <t>998722102R00</t>
  </si>
  <si>
    <t>Přesun hmot pro vnitřní vodovod v objektech výšky do 12 m</t>
  </si>
  <si>
    <t>vodorovně do 50 m</t>
  </si>
  <si>
    <t>725210821R00</t>
  </si>
  <si>
    <t>Demontáž umyvadel umyvadel bez výtokových armatur</t>
  </si>
  <si>
    <t>725820801R00</t>
  </si>
  <si>
    <t>Demontáž baterií nástěnných do G 3/4"</t>
  </si>
  <si>
    <t>722190401R00</t>
  </si>
  <si>
    <t>Vyvedení a upevnění výpustek DN 15</t>
  </si>
  <si>
    <t>Odkaz na mn. položky pořadí 94 : 7,00000*2</t>
  </si>
  <si>
    <t>DŘEZ : 3</t>
  </si>
  <si>
    <t>722202213R00</t>
  </si>
  <si>
    <t>Nástěnka vnitřní závit,  spoj svařováním, D 20 mm x DN 15, včetně dodávky materiálu</t>
  </si>
  <si>
    <t>Odkaz na mn. položky pořadí 91 : 17,00000</t>
  </si>
  <si>
    <t>722191131R00</t>
  </si>
  <si>
    <t>Hadice flexibilní sanitární, DN 15, délky 300 mm</t>
  </si>
  <si>
    <t>Odkaz na mn. položky pořadí 92 : 17,00000</t>
  </si>
  <si>
    <t>-1</t>
  </si>
  <si>
    <t>725017161R00</t>
  </si>
  <si>
    <t>Umyvadlo na šrouby, bílé, šířka 500 mm, hloubka 410 mm</t>
  </si>
  <si>
    <t>UMYVADLA NA NOVÉ STUPAČCE : 7</t>
  </si>
  <si>
    <t>725823111RT1</t>
  </si>
  <si>
    <t>Baterie umyvadlové a dřezové umyvadlová, stojánková, ruční ovládání bez otvírání odpadu, standardní, včetně dodávky materiálu</t>
  </si>
  <si>
    <t>Odkaz na mn. položky pořadí 94 : 7,00000</t>
  </si>
  <si>
    <t>725860251R00</t>
  </si>
  <si>
    <t>Zápachová uzávěrka (sifon) pro zařizovací předměty umyvadlová, chromovaný kov, včetně dodávky materiálu</t>
  </si>
  <si>
    <t>725860261R00</t>
  </si>
  <si>
    <t>Výpusť umyvadlová stále otevřená, chromovaný kov, včetně dodávky materiálu</t>
  </si>
  <si>
    <t>RTS 23/ I</t>
  </si>
  <si>
    <t>725823114R00</t>
  </si>
  <si>
    <t>Baterie umyvadlové a dřezové dřezová, stojánková, ruční ovládání bez otvírání odpadu, standardní, včetně dodávky materiálu</t>
  </si>
  <si>
    <t>998725102R00</t>
  </si>
  <si>
    <t>Přesun hmot pro zařizovací předměty v objektech výšky do 12 m</t>
  </si>
  <si>
    <t>732199100RM1A</t>
  </si>
  <si>
    <t>Montáž orientačního štítku, včetně dodávky štítku</t>
  </si>
  <si>
    <t>767581801R01</t>
  </si>
  <si>
    <t>Demontáž podhledů - kazet, zpětná montáž</t>
  </si>
  <si>
    <t>m.č. 202 : 10</t>
  </si>
  <si>
    <t>423916621R</t>
  </si>
  <si>
    <t>žlab podpůrný pozinkovaný; pr. 20 mm, délka 2 m; použití: pro plastová potrubí, upevnění ke zdi nebo stropu pomocí objímek</t>
  </si>
  <si>
    <t>423916622R</t>
  </si>
  <si>
    <t>žlab podpůrný pozinkovaný; pr. 25 mm, délka 2 m; použití: pro plastová potrubí, upevnění ke zdi nebo stropu pomocí objímek</t>
  </si>
  <si>
    <t>423916623R</t>
  </si>
  <si>
    <t>žlab podpůrný pozinkovaný; pr. 32 mm, délka 2 m; použití: pro plastová potrubí, upevnění ke zdi nebo stropu pomocí objímek</t>
  </si>
  <si>
    <t>767883211RT3</t>
  </si>
  <si>
    <t>Objímka pro zavěšení potrubí dvoušroubová, pro potrubí průměru 20 - 23 mm, na kombivrut a hmoždinku, maximální doporučené zatížení v tahu 1,3 kN</t>
  </si>
  <si>
    <t>ks</t>
  </si>
  <si>
    <t>800-767</t>
  </si>
  <si>
    <t>767883211RT4</t>
  </si>
  <si>
    <t>Objímka pro zavěšení potrubí dvoušroubová, pro potrubí průměru 25 - 30 mm, na kombivrut a hmoždinku, maximální doporučené zatížení v tahu 1,3 kN</t>
  </si>
  <si>
    <t>15+20</t>
  </si>
  <si>
    <t>767883211RT5</t>
  </si>
  <si>
    <t>Objímka pro zavěšení potrubí dvoušroubová, pro potrubí průměru 31 - 38 mm, na kombivrut a hmoždinku, maximální doporučené zatížení v tahu 1,3 kN</t>
  </si>
  <si>
    <t>12+5</t>
  </si>
  <si>
    <t>767883211RT6</t>
  </si>
  <si>
    <t>Objímka pro zavěšení potrubí dvoušroubová, pro potrubí průměru 40 - 46 mm, na kombivrut a hmoždinku, maximální doporučené zatížení v tahu 1,3 kN</t>
  </si>
  <si>
    <t>767883211RT7</t>
  </si>
  <si>
    <t>Objímka pro zavěšení potrubí dvoušroubová, pro potrubí průměru 48 - 54 mm, na kombivrut a hmoždinku, maximální doporučené zatížení v tahu 1,3 kN</t>
  </si>
  <si>
    <t>767883222RT4</t>
  </si>
  <si>
    <t>Objímka pro zavěšení potrubí dvoušroubová, pro potrubí průměru 25 - 30 mm, s upínací sestavou, maximální doporučené zatížení v tahu 0,8 kN</t>
  </si>
  <si>
    <t>767883222RT5</t>
  </si>
  <si>
    <t>Objímka pro zavěšení potrubí dvoušroubová, pro potrubí průměru 31 - 38 mm, s upínací sestavou, maximální doporučené zatížení v tahu 0,8 kN</t>
  </si>
  <si>
    <t>767883222RT6</t>
  </si>
  <si>
    <t>Objímka pro zavěšení potrubí dvoušroubová, pro potrubí průměru 40 - 46 mm, s upínací sestavou, maximální doporučené zatížení v tahu 1,0 kN</t>
  </si>
  <si>
    <t>760001</t>
  </si>
  <si>
    <t>Konzoly, šrouby hmoždinky, závitová tyč, pozink nosníky..., veškerý spojovací materiál pro uložení potrubí</t>
  </si>
  <si>
    <t>konstrukce pro uložení potrubí v půdě</t>
  </si>
  <si>
    <t>998767102R00</t>
  </si>
  <si>
    <t>Přesun hmot pro kovové stavební doplňk. konstrukce v objektech výšky do 12 m</t>
  </si>
  <si>
    <t>771101101R00</t>
  </si>
  <si>
    <t xml:space="preserve">Příprava podkladu pod dlažby vysávání podkladů pod keramickou dlažbu průmyslovým vysavačem </t>
  </si>
  <si>
    <t>800-771</t>
  </si>
  <si>
    <t>771101115R00</t>
  </si>
  <si>
    <t>Příprava podkladu před kladením dlažeb vyrovnání podkladů samonivelační hmotou tl. do 10 mm</t>
  </si>
  <si>
    <t>597623141R1</t>
  </si>
  <si>
    <t>Dlažba 30x30cm béžová, matná PEI4, protiskluz R10</t>
  </si>
  <si>
    <t>v rámci výběrového řízení budou předloženy vzorky</t>
  </si>
  <si>
    <t>771575109RT0</t>
  </si>
  <si>
    <t>Montáž podlah vnitřních z dlaždic keramických 300 x 200 mm, režných nebo glazovaných, hladkých, kladených do flexibilního tmele</t>
  </si>
  <si>
    <t>771579793R00</t>
  </si>
  <si>
    <t>Montáž podlah vnitřních z dlaždic keramických Příplatky k položkám montáže podlah keramických příplatek za spárovací hmotu - plošně</t>
  </si>
  <si>
    <t>771578011RT1</t>
  </si>
  <si>
    <t>Montáž podlah vnitřních z dlaždic keramických Zvláštní úpravy spár spára podlaha-stěna silikonem</t>
  </si>
  <si>
    <t>vč. dodávky a montáže silikonu.</t>
  </si>
  <si>
    <t>998771102R00</t>
  </si>
  <si>
    <t>Přesun hmot pro podlahy z dlaždic v objektech výšky do 12 m</t>
  </si>
  <si>
    <t>773500910R00</t>
  </si>
  <si>
    <t>Opravy teracových podlah vysekaných pásů šířky do 150 mm</t>
  </si>
  <si>
    <t>800-773</t>
  </si>
  <si>
    <t>776101101R00</t>
  </si>
  <si>
    <t>Přípravné práce vysávání povlakových podlah průmyslovým vysavačem</t>
  </si>
  <si>
    <t>800-775</t>
  </si>
  <si>
    <t>položky neobsahují žádný materiál</t>
  </si>
  <si>
    <t>711212312R00</t>
  </si>
  <si>
    <t>Izolace proti vodě nátěr podkladní nesavých podkladů</t>
  </si>
  <si>
    <t>800-711</t>
  </si>
  <si>
    <t>776101121R00</t>
  </si>
  <si>
    <t>Přípravné práce penetrace podkladu</t>
  </si>
  <si>
    <t>58556574R</t>
  </si>
  <si>
    <t>Penetrace silikátová; funkce: proti tvorbě skvrn, úprava savosti, adhezní můstek; ředidlo: voda (disperzní)</t>
  </si>
  <si>
    <t>kg</t>
  </si>
  <si>
    <t>velmi snadno se natírá válečkem i štětcem</t>
  </si>
  <si>
    <t>vysoká přilnavost k hladkému podkladu</t>
  </si>
  <si>
    <t>vhodný i tam, kde je instalováno podlahové vytápění</t>
  </si>
  <si>
    <t>neředěný se používá k základním nátěrům stěn a podlah s glazovanými/neglazovanými dlaždicemi, přírodním a umělým kamenem, betonovým povrchem, se zbytky lepených koberců, apod.</t>
  </si>
  <si>
    <t>776101115R00</t>
  </si>
  <si>
    <t>Přípravné práce vyrovnání podkladů samonivelační hmotou</t>
  </si>
  <si>
    <t>585817202R</t>
  </si>
  <si>
    <t>vyrovnávací stěrka cementová; pro podlahy; samonivelační; pro interiér; pevnost v tlaku 30,0 MPa; tl. vrstvy 2,0 až 30,0 mm; barva šedá</t>
  </si>
  <si>
    <t>776421100RU1</t>
  </si>
  <si>
    <t>Lepení soklíků PVC a napojení krytiny na stěnu lepení podlahových soklíků z PVC a vinylu včetně dodávky soklíku</t>
  </si>
  <si>
    <t>776521100RU2</t>
  </si>
  <si>
    <t>Lepení povlakových podlah z plastů  ve formě pásů z PVC, montáž včetně dodávky podlahoviny, tl. 2,0 mm</t>
  </si>
  <si>
    <t>776981113RU2</t>
  </si>
  <si>
    <t>Přechodové, krycí a ukončující podlahové profily přechodová lišta, různá výška podlahoviny, eloxovaný hliník, upevnění vruty s hmoždinkami, výška profilu 13 mm, šířka profilu 27 mm</t>
  </si>
  <si>
    <t>998776102R00</t>
  </si>
  <si>
    <t>Přesun hmot pro podlahy povlakové v objektech výšky do 12 m</t>
  </si>
  <si>
    <t>597623141R</t>
  </si>
  <si>
    <t>Dlažba keramická typ: čtvercový; s glazurou (GL); dl = 298 mm; š = 298 mm; tl = 8,0 mm; nasákavost = 0,5 %; mrazuvzdorná; barva: bílá</t>
  </si>
  <si>
    <t>781497111RS2</t>
  </si>
  <si>
    <t xml:space="preserve">Lišty k obkladům profil ukončovací leštěný hliník, uložení do tmele, výška profilu 8 mm,  </t>
  </si>
  <si>
    <t>781475116RT2</t>
  </si>
  <si>
    <t>Montáž obkladů vnitřních z dlaždic keramických 300 x 300 mm,  , kladených do flexibilního tmele</t>
  </si>
  <si>
    <t>781101210RT4</t>
  </si>
  <si>
    <t>Příprava podkladu pod obklady penetrace podkladu pod obklady</t>
  </si>
  <si>
    <t>Provedení penetračního nátěru včetně dodávky materiálu.</t>
  </si>
  <si>
    <t>781479705R00</t>
  </si>
  <si>
    <t>Montáž obkladů vnitřních z dlaždic keramických Příplatky k položkám montáže obkladů vnitřních stěn z dlaždic keramických příplatek za spárovací hmotu - plošně</t>
  </si>
  <si>
    <t>781101111R00</t>
  </si>
  <si>
    <t>Příprava podkladu před provedením obkladu vyrovnání podkladu maltou ze SMS tl. do 7 mm</t>
  </si>
  <si>
    <t>58556536R</t>
  </si>
  <si>
    <t>Omítka s anorganickým pojivem obyčejná (GP), jádrová; zrnitost do 2,0 mm; nanášení: ručně; barva: přírodní šedá</t>
  </si>
  <si>
    <t>spotřeba 14 kg/m2/10 mm</t>
  </si>
  <si>
    <t>998781102R00</t>
  </si>
  <si>
    <t>Přesun hmot pro obklady keramické v objektech výšky do 12 m</t>
  </si>
  <si>
    <t>784011222RT2</t>
  </si>
  <si>
    <t>Ostatní práce zakrytí podlah,  , včetně papírové lepenky</t>
  </si>
  <si>
    <t>800-784</t>
  </si>
  <si>
    <t>784011221RT2</t>
  </si>
  <si>
    <t>Ostatní práce zakrytí předmětů,  , včetně dodávky fólie tl. 0,04 mm</t>
  </si>
  <si>
    <t>784195112R00</t>
  </si>
  <si>
    <t>Malby z malířských směsí hlinkových,  , bělost 77 %, dvojnásobné</t>
  </si>
  <si>
    <t>979082111R00</t>
  </si>
  <si>
    <t>Vnitrostaveništní doprava suti a vybouraných hmot do 10 m</t>
  </si>
  <si>
    <t>Odkaz na dem. hmot. položky pořadí 11 : 0,14340</t>
  </si>
  <si>
    <t>Odkaz na dem. hmot. položky pořadí 12 : 0,00000</t>
  </si>
  <si>
    <t>Odkaz na dem. hmot. položky pořadí 13 : 0,02000</t>
  </si>
  <si>
    <t>Odkaz na dem. hmot. položky pořadí 14 : 0,03200</t>
  </si>
  <si>
    <t>Odkaz na dem. hmot. položky pořadí 15 : 0,04800</t>
  </si>
  <si>
    <t>Odkaz na dem. hmot. položky pořadí 16 : 0,06400</t>
  </si>
  <si>
    <t>Odkaz na dem. hmot. položky pořadí 17 : 0,19600</t>
  </si>
  <si>
    <t>Odkaz na dem. hmot. položky pořadí 18 : 0,57600</t>
  </si>
  <si>
    <t>Odkaz na dem. hmot. položky pořadí 19 : 0,25200</t>
  </si>
  <si>
    <t>Odkaz na dem. hmot. položky pořadí 20 : 0,25200</t>
  </si>
  <si>
    <t>Odkaz na dem. hmot. položky pořadí 21 : 0,39000</t>
  </si>
  <si>
    <t>Odkaz na dem. hmot. položky pořadí 22 : 0,68000</t>
  </si>
  <si>
    <t>Odkaz na dem. hmot. položky pořadí 28 : 0,15288</t>
  </si>
  <si>
    <t>Odkaz na dem. hmot. položky pořadí 47 : 0,06177</t>
  </si>
  <si>
    <t>Odkaz na dem. hmot. položky pořadí 48 : 0,30150</t>
  </si>
  <si>
    <t>Odkaz na dem. hmot. položky pořadí 49 : 1,56484</t>
  </si>
  <si>
    <t>Odkaz na dem. hmot. položky pořadí 50 : 0,00560</t>
  </si>
  <si>
    <t>Odkaz na dem. hmot. položky pořadí 89 : 0,13622</t>
  </si>
  <si>
    <t>Odkaz na dem. hmot. položky pořadí 90 : 0,01092</t>
  </si>
  <si>
    <t>Odkaz na dem. hmot. položky pořadí 53 : 0,10000</t>
  </si>
  <si>
    <t>979082121R00</t>
  </si>
  <si>
    <t>Vnitrostaveništní doprava suti a vybouraných hmot příplatek k ceně za každých dalších 5 m</t>
  </si>
  <si>
    <t>Odkaz na mn. položky pořadí 144 : 4,98713*5</t>
  </si>
  <si>
    <t>979081111R00</t>
  </si>
  <si>
    <t>Odkaz na mn. položky pořadí 144 : 4,98713</t>
  </si>
  <si>
    <t>979990101R00</t>
  </si>
  <si>
    <t>Poplatek za uložení, směsi betonu a cihel,  , skupina 17 01 01 a 17 01 02 z Katalogu odpadů</t>
  </si>
  <si>
    <t>RTS 23/ II</t>
  </si>
  <si>
    <t>979990144R00</t>
  </si>
  <si>
    <t>Poplatek za uložení, minerální vata,  , skupina 17 06 04 z Katalogu odpadů</t>
  </si>
  <si>
    <t>979990191R00</t>
  </si>
  <si>
    <t>Poplatek za uložení, plastové výrobky,  , skupina 17 02 03 z Katalogu odpadů</t>
  </si>
  <si>
    <t>kategorie 17 02 03 plasty</t>
  </si>
  <si>
    <t>979999997R00</t>
  </si>
  <si>
    <t>Poplatek za recyklaci, směsi suti betonu, cihel, tašek a keramiky, kusovost do 1600 cm2, skupina 17 01 07 z Katalogu odpadů</t>
  </si>
  <si>
    <t>17 107</t>
  </si>
  <si>
    <t>VRN 001</t>
  </si>
  <si>
    <t>Uvedení do provozu a zaškolení obsluhy</t>
  </si>
  <si>
    <t>v potřebném rozsahu. Počet vyhotovení bude stanoven zadavatelem.</t>
  </si>
  <si>
    <t>Součástí obsahu budou mimo jiné:</t>
  </si>
  <si>
    <t>- revizní zpráva tlakových nádob</t>
  </si>
  <si>
    <t>- protokoly o tlakových zkouškách</t>
  </si>
  <si>
    <t>- protokoly o zaregulování systému</t>
  </si>
  <si>
    <t>- protokol o předání a převzetí zařízení</t>
  </si>
  <si>
    <t>- uvedení do provozu / nastavení regulace / zaškolení obsluhy</t>
  </si>
  <si>
    <t>VRN 003</t>
  </si>
  <si>
    <t>Kontrola potrubí a izolace vodovodu</t>
  </si>
  <si>
    <t>VRN 004</t>
  </si>
  <si>
    <t>Rozbor kvality vody vnitřního vodovodu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</si>
  <si>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</si>
  <si>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</si>
  <si>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</si>
  <si>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</si>
  <si>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</si>
  <si>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</si>
  <si>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</si>
  <si>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005124010R1</t>
  </si>
  <si>
    <t>Koordinační činnost, souběh stavebních činností</t>
  </si>
  <si>
    <t>005124010R2</t>
  </si>
  <si>
    <t>Příprava staveniště, přesun nábytku, zařízení pro potřeby stavby</t>
  </si>
  <si>
    <t>005211010R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</si>
  <si>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</si>
  <si>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</si>
  <si>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</si>
  <si>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</si>
  <si>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</si>
  <si>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</si>
  <si>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</si>
  <si>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SUM</t>
  </si>
  <si>
    <t>Vyhotovení všech potřebných přejímacích podkladů pro převzetí zařízení</t>
  </si>
  <si>
    <t>END</t>
  </si>
  <si>
    <t>Předání a převzetí staveniště, stavby</t>
  </si>
  <si>
    <t>Odvoz suti a vybouraných hmot na skládku zhotovitele</t>
  </si>
  <si>
    <t>Vybourání vodovodního, plynového a podobného vedení DN do 52 mm vč. likvidace</t>
  </si>
  <si>
    <t>Demontáž potrubí z ocelových trubek závitových do DN 25  vč. likvidace</t>
  </si>
  <si>
    <t>Demontáž potrubí z ocelových trubek závitových přes DN 40 do DN 50  vč. likvidace</t>
  </si>
  <si>
    <t>Demontáž potrubí z ocelových trubek závitových DN 80  vč. likvidace</t>
  </si>
  <si>
    <t>Demontáž potrubí z trubek z PH tlakových do D 32 mm  vč. likvidace</t>
  </si>
  <si>
    <t>Demontáž příslušenství potrubí - odřezání objímek dvojitých  DN 50  vč. likvidace</t>
  </si>
  <si>
    <t>Demontáž příslušenství potrubí - odřezání třmenových držáků bez demontáže konzol nebo výložníků  do D 44,5  vč. likvidace</t>
  </si>
  <si>
    <t>Demontáž stávajících hydrantových skříní včetně vybavení  vč.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</si>
</sst>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BdTBmkdtJ6fSoMNQYuHYQ+O1GWVgrBNW4oHgCGRsbrMi62VV5/czDUQAoka58kigv7eoZLUJw8SZaUV+9ZbVhg==" saltValue="wLoY9JCB+n/8SHFTuafx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5" t="s">
        <v>22</v>
      </c>
      <c r="C2" s="76"/>
      <c r="D2" s="77" t="s">
        <v>49</v>
      </c>
      <c r="E2" s="204" t="s">
        <v>50</v>
      </c>
      <c r="F2" s="205"/>
      <c r="G2" s="205"/>
      <c r="H2" s="205"/>
      <c r="I2" s="205"/>
      <c r="J2" s="206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2">
        <v>2828</v>
      </c>
      <c r="B4" s="80" t="s">
        <v>48</v>
      </c>
      <c r="C4" s="81"/>
      <c r="D4" s="82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0" t="s">
        <v>42</v>
      </c>
      <c r="D5" s="222" t="s">
        <v>51</v>
      </c>
      <c r="E5" s="223"/>
      <c r="F5" s="223"/>
      <c r="G5" s="223"/>
      <c r="H5" s="18" t="s">
        <v>40</v>
      </c>
      <c r="I5" s="83" t="s">
        <v>55</v>
      </c>
      <c r="J5" s="8"/>
    </row>
    <row r="6" spans="1:15" ht="15.75" customHeight="1" x14ac:dyDescent="0.2">
      <c r="A6" s="2"/>
      <c r="B6" s="27"/>
      <c r="C6" s="52"/>
      <c r="D6" s="224" t="s">
        <v>52</v>
      </c>
      <c r="E6" s="225"/>
      <c r="F6" s="225"/>
      <c r="G6" s="225"/>
      <c r="H6" s="18" t="s">
        <v>34</v>
      </c>
      <c r="I6" s="83" t="s">
        <v>56</v>
      </c>
      <c r="J6" s="8"/>
    </row>
    <row r="7" spans="1:15" ht="15.75" customHeight="1" x14ac:dyDescent="0.2">
      <c r="A7" s="2"/>
      <c r="B7" s="28"/>
      <c r="C7" s="53"/>
      <c r="D7" s="73" t="s">
        <v>54</v>
      </c>
      <c r="E7" s="226" t="s">
        <v>53</v>
      </c>
      <c r="F7" s="227"/>
      <c r="G7" s="22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57</v>
      </c>
      <c r="H8" s="18" t="s">
        <v>40</v>
      </c>
      <c r="I8" s="83" t="s">
        <v>59</v>
      </c>
      <c r="J8" s="8"/>
    </row>
    <row r="9" spans="1:15" ht="15.75" hidden="1" customHeight="1" x14ac:dyDescent="0.2">
      <c r="A9" s="2"/>
      <c r="B9" s="2"/>
      <c r="D9" s="74" t="s">
        <v>58</v>
      </c>
      <c r="H9" s="18" t="s">
        <v>34</v>
      </c>
      <c r="I9" s="83" t="s">
        <v>60</v>
      </c>
      <c r="J9" s="8"/>
    </row>
    <row r="10" spans="1:15" ht="15.75" hidden="1" customHeight="1" x14ac:dyDescent="0.2">
      <c r="A10" s="2"/>
      <c r="B10" s="34"/>
      <c r="C10" s="53"/>
      <c r="D10" s="73" t="s">
        <v>54</v>
      </c>
      <c r="E10" s="84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1"/>
      <c r="E11" s="211"/>
      <c r="F11" s="211"/>
      <c r="G11" s="211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20"/>
      <c r="F13" s="221"/>
      <c r="G13" s="221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201"/>
      <c r="F16" s="202"/>
      <c r="G16" s="201"/>
      <c r="H16" s="202"/>
      <c r="I16" s="201">
        <f>SUMIF(F53:F72,A16,I53:I72)+SUMIF(F53:F72,"PSU",I53:I72)</f>
        <v>0</v>
      </c>
      <c r="J16" s="203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201"/>
      <c r="F17" s="202"/>
      <c r="G17" s="201"/>
      <c r="H17" s="202"/>
      <c r="I17" s="201">
        <f>SUMIF(F53:F72,A17,I53:I72)</f>
        <v>0</v>
      </c>
      <c r="J17" s="203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201"/>
      <c r="F18" s="202"/>
      <c r="G18" s="201"/>
      <c r="H18" s="202"/>
      <c r="I18" s="201">
        <f>SUMIF(F53:F72,A18,I53:I72)</f>
        <v>0</v>
      </c>
      <c r="J18" s="203"/>
    </row>
    <row r="19" spans="1:10" ht="23.25" customHeight="1" x14ac:dyDescent="0.2">
      <c r="A19" s="139" t="s">
        <v>110</v>
      </c>
      <c r="B19" s="37" t="s">
        <v>27</v>
      </c>
      <c r="C19" s="58"/>
      <c r="D19" s="59"/>
      <c r="E19" s="201"/>
      <c r="F19" s="202"/>
      <c r="G19" s="201"/>
      <c r="H19" s="202"/>
      <c r="I19" s="201">
        <f>SUMIF(F53:F72,A19,I53:I72)</f>
        <v>0</v>
      </c>
      <c r="J19" s="203"/>
    </row>
    <row r="20" spans="1:10" ht="23.25" customHeight="1" x14ac:dyDescent="0.2">
      <c r="A20" s="139" t="s">
        <v>111</v>
      </c>
      <c r="B20" s="37" t="s">
        <v>28</v>
      </c>
      <c r="C20" s="58"/>
      <c r="D20" s="59"/>
      <c r="E20" s="201"/>
      <c r="F20" s="202"/>
      <c r="G20" s="201"/>
      <c r="H20" s="202"/>
      <c r="I20" s="201">
        <f>SUMIF(F53:F72,A20,I53:I72)</f>
        <v>0</v>
      </c>
      <c r="J20" s="203"/>
    </row>
    <row r="21" spans="1:10" ht="23.25" customHeight="1" x14ac:dyDescent="0.2">
      <c r="A21" s="2"/>
      <c r="B21" s="47" t="s">
        <v>29</v>
      </c>
      <c r="C21" s="60"/>
      <c r="D21" s="61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231">
        <f>ZakladDPHSniVypocet</f>
        <v>0</v>
      </c>
      <c r="H23" s="232"/>
      <c r="I23" s="232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229">
        <f>A23</f>
        <v>0</v>
      </c>
      <c r="H24" s="230"/>
      <c r="I24" s="230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31">
        <f>ZakladDPHZaklVypocet</f>
        <v>0</v>
      </c>
      <c r="H25" s="232"/>
      <c r="I25" s="232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98">
        <f>A25</f>
        <v>0</v>
      </c>
      <c r="H26" s="199"/>
      <c r="I26" s="199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00">
        <f>CenaCelkem-(ZakladDPHSni+DPHSni+ZakladDPHZakl+DPHZakl)</f>
        <v>0</v>
      </c>
      <c r="H27" s="200"/>
      <c r="I27" s="200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35">
        <f>ZakladDPHSniVypocet+ZakladDPHZaklVypocet</f>
        <v>0</v>
      </c>
      <c r="H28" s="235"/>
      <c r="I28" s="23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34">
        <f>A27</f>
        <v>0</v>
      </c>
      <c r="H29" s="234"/>
      <c r="I29" s="234"/>
      <c r="J29" s="119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6"/>
      <c r="E34" s="237"/>
      <c r="G34" s="238"/>
      <c r="H34" s="239"/>
      <c r="I34" s="239"/>
      <c r="J34" s="24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61</v>
      </c>
      <c r="C39" s="240"/>
      <c r="D39" s="240"/>
      <c r="E39" s="240"/>
      <c r="F39" s="99">
        <f>'1.2 1-1 Pol'!AE411</f>
        <v>0</v>
      </c>
      <c r="G39" s="100">
        <f>'1.2 1-1 Pol'!AF411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/>
      <c r="C40" s="241" t="s">
        <v>62</v>
      </c>
      <c r="D40" s="241"/>
      <c r="E40" s="24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41" t="s">
        <v>46</v>
      </c>
      <c r="D41" s="241"/>
      <c r="E41" s="241"/>
      <c r="F41" s="104">
        <f>'1.2 1-1 Pol'!AE411</f>
        <v>0</v>
      </c>
      <c r="G41" s="105">
        <f>'1.2 1-1 Pol'!AF411</f>
        <v>0</v>
      </c>
      <c r="H41" s="105">
        <f>(F41*SazbaDPH1/100)+(G41*SazbaDPH2/100)</f>
        <v>0</v>
      </c>
      <c r="I41" s="105">
        <f>F41+G41+H41</f>
        <v>0</v>
      </c>
      <c r="J41" s="106" t="e">
        <f ca="1">IF(_xlfn.SINGLE(CenaCelkemVypocet)=0,"",I41/_xlfn.SINGLE(CenaCelkemVypocet)*100)</f>
        <v>#NAME?</v>
      </c>
    </row>
    <row r="42" spans="1:10" ht="25.5" hidden="1" customHeight="1" x14ac:dyDescent="0.2">
      <c r="A42" s="88">
        <v>3</v>
      </c>
      <c r="B42" s="107" t="s">
        <v>43</v>
      </c>
      <c r="C42" s="240" t="s">
        <v>44</v>
      </c>
      <c r="D42" s="240"/>
      <c r="E42" s="240"/>
      <c r="F42" s="108">
        <f>'1.2 1-1 Pol'!AE411</f>
        <v>0</v>
      </c>
      <c r="G42" s="101">
        <f>'1.2 1-1 Pol'!AF411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hidden="1" customHeight="1" x14ac:dyDescent="0.2">
      <c r="A43" s="88"/>
      <c r="B43" s="242" t="s">
        <v>63</v>
      </c>
      <c r="C43" s="243"/>
      <c r="D43" s="243"/>
      <c r="E43" s="24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 t="e">
        <f ca="1">SUMIF(A39:A42,"=1",J39:J42)</f>
        <v>#NAME?</v>
      </c>
    </row>
    <row r="45" spans="1:10" x14ac:dyDescent="0.2">
      <c r="A45" t="s">
        <v>65</v>
      </c>
      <c r="B45" t="s">
        <v>66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50" spans="1:10" ht="15.75" x14ac:dyDescent="0.25">
      <c r="B50" s="120" t="s">
        <v>71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72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73</v>
      </c>
      <c r="C53" s="245" t="s">
        <v>74</v>
      </c>
      <c r="D53" s="246"/>
      <c r="E53" s="246"/>
      <c r="F53" s="135" t="s">
        <v>24</v>
      </c>
      <c r="G53" s="136"/>
      <c r="H53" s="136"/>
      <c r="I53" s="136">
        <f>'1.2 1-1 Pol'!G8</f>
        <v>0</v>
      </c>
      <c r="J53" s="132" t="str">
        <f>IF(I73=0,"",I53/I73*100)</f>
        <v/>
      </c>
    </row>
    <row r="54" spans="1:10" ht="36.75" customHeight="1" x14ac:dyDescent="0.2">
      <c r="A54" s="123"/>
      <c r="B54" s="128" t="s">
        <v>75</v>
      </c>
      <c r="C54" s="245" t="s">
        <v>76</v>
      </c>
      <c r="D54" s="246"/>
      <c r="E54" s="246"/>
      <c r="F54" s="135" t="s">
        <v>24</v>
      </c>
      <c r="G54" s="136"/>
      <c r="H54" s="136"/>
      <c r="I54" s="136">
        <f>'1.2 1-1 Pol'!G11</f>
        <v>0</v>
      </c>
      <c r="J54" s="132" t="str">
        <f>IF(I73=0,"",I54/I73*100)</f>
        <v/>
      </c>
    </row>
    <row r="55" spans="1:10" ht="36.75" customHeight="1" x14ac:dyDescent="0.2">
      <c r="A55" s="123"/>
      <c r="B55" s="128" t="s">
        <v>77</v>
      </c>
      <c r="C55" s="245" t="s">
        <v>78</v>
      </c>
      <c r="D55" s="246"/>
      <c r="E55" s="246"/>
      <c r="F55" s="135" t="s">
        <v>24</v>
      </c>
      <c r="G55" s="136"/>
      <c r="H55" s="136"/>
      <c r="I55" s="136">
        <f>'1.2 1-1 Pol'!G24</f>
        <v>0</v>
      </c>
      <c r="J55" s="132" t="str">
        <f>IF(I73=0,"",I55/I73*100)</f>
        <v/>
      </c>
    </row>
    <row r="56" spans="1:10" ht="36.75" customHeight="1" x14ac:dyDescent="0.2">
      <c r="A56" s="123"/>
      <c r="B56" s="128" t="s">
        <v>79</v>
      </c>
      <c r="C56" s="245" t="s">
        <v>80</v>
      </c>
      <c r="D56" s="246"/>
      <c r="E56" s="246"/>
      <c r="F56" s="135" t="s">
        <v>24</v>
      </c>
      <c r="G56" s="136"/>
      <c r="H56" s="136"/>
      <c r="I56" s="136">
        <f>'1.2 1-1 Pol'!G28</f>
        <v>0</v>
      </c>
      <c r="J56" s="132" t="str">
        <f>IF(I73=0,"",I56/I73*100)</f>
        <v/>
      </c>
    </row>
    <row r="57" spans="1:10" ht="36.75" customHeight="1" x14ac:dyDescent="0.2">
      <c r="A57" s="123"/>
      <c r="B57" s="128" t="s">
        <v>81</v>
      </c>
      <c r="C57" s="245" t="s">
        <v>82</v>
      </c>
      <c r="D57" s="246"/>
      <c r="E57" s="246"/>
      <c r="F57" s="135" t="s">
        <v>24</v>
      </c>
      <c r="G57" s="136"/>
      <c r="H57" s="136"/>
      <c r="I57" s="136">
        <f>'1.2 1-1 Pol'!G30</f>
        <v>0</v>
      </c>
      <c r="J57" s="132" t="str">
        <f>IF(I73=0,"",I57/I73*100)</f>
        <v/>
      </c>
    </row>
    <row r="58" spans="1:10" ht="36.75" customHeight="1" x14ac:dyDescent="0.2">
      <c r="A58" s="123"/>
      <c r="B58" s="128" t="s">
        <v>83</v>
      </c>
      <c r="C58" s="245" t="s">
        <v>84</v>
      </c>
      <c r="D58" s="246"/>
      <c r="E58" s="246"/>
      <c r="F58" s="135" t="s">
        <v>24</v>
      </c>
      <c r="G58" s="136"/>
      <c r="H58" s="136"/>
      <c r="I58" s="136">
        <f>'1.2 1-1 Pol'!G55</f>
        <v>0</v>
      </c>
      <c r="J58" s="132" t="str">
        <f>IF(I73=0,"",I58/I73*100)</f>
        <v/>
      </c>
    </row>
    <row r="59" spans="1:10" ht="36.75" customHeight="1" x14ac:dyDescent="0.2">
      <c r="A59" s="123"/>
      <c r="B59" s="128" t="s">
        <v>85</v>
      </c>
      <c r="C59" s="245" t="s">
        <v>86</v>
      </c>
      <c r="D59" s="246"/>
      <c r="E59" s="246"/>
      <c r="F59" s="135" t="s">
        <v>25</v>
      </c>
      <c r="G59" s="136"/>
      <c r="H59" s="136"/>
      <c r="I59" s="136">
        <f>'1.2 1-1 Pol'!G62</f>
        <v>0</v>
      </c>
      <c r="J59" s="132" t="str">
        <f>IF(I73=0,"",I59/I73*100)</f>
        <v/>
      </c>
    </row>
    <row r="60" spans="1:10" ht="36.75" customHeight="1" x14ac:dyDescent="0.2">
      <c r="A60" s="123"/>
      <c r="B60" s="128" t="s">
        <v>87</v>
      </c>
      <c r="C60" s="245" t="s">
        <v>88</v>
      </c>
      <c r="D60" s="246"/>
      <c r="E60" s="246"/>
      <c r="F60" s="135" t="s">
        <v>25</v>
      </c>
      <c r="G60" s="136"/>
      <c r="H60" s="136"/>
      <c r="I60" s="136">
        <f>'1.2 1-1 Pol'!G117</f>
        <v>0</v>
      </c>
      <c r="J60" s="132" t="str">
        <f>IF(I73=0,"",I60/I73*100)</f>
        <v/>
      </c>
    </row>
    <row r="61" spans="1:10" ht="36.75" customHeight="1" x14ac:dyDescent="0.2">
      <c r="A61" s="123"/>
      <c r="B61" s="128" t="s">
        <v>89</v>
      </c>
      <c r="C61" s="245" t="s">
        <v>90</v>
      </c>
      <c r="D61" s="246"/>
      <c r="E61" s="246"/>
      <c r="F61" s="135" t="s">
        <v>25</v>
      </c>
      <c r="G61" s="136"/>
      <c r="H61" s="136"/>
      <c r="I61" s="136">
        <f>'1.2 1-1 Pol'!G123</f>
        <v>0</v>
      </c>
      <c r="J61" s="132" t="str">
        <f>IF(I73=0,"",I61/I73*100)</f>
        <v/>
      </c>
    </row>
    <row r="62" spans="1:10" ht="36.75" customHeight="1" x14ac:dyDescent="0.2">
      <c r="A62" s="123"/>
      <c r="B62" s="128" t="s">
        <v>91</v>
      </c>
      <c r="C62" s="245" t="s">
        <v>92</v>
      </c>
      <c r="D62" s="246"/>
      <c r="E62" s="246"/>
      <c r="F62" s="135" t="s">
        <v>25</v>
      </c>
      <c r="G62" s="136"/>
      <c r="H62" s="136"/>
      <c r="I62" s="136">
        <f>'1.2 1-1 Pol'!G248</f>
        <v>0</v>
      </c>
      <c r="J62" s="132" t="str">
        <f>IF(I73=0,"",I62/I73*100)</f>
        <v/>
      </c>
    </row>
    <row r="63" spans="1:10" ht="36.75" customHeight="1" x14ac:dyDescent="0.2">
      <c r="A63" s="123"/>
      <c r="B63" s="128" t="s">
        <v>93</v>
      </c>
      <c r="C63" s="245" t="s">
        <v>94</v>
      </c>
      <c r="D63" s="246"/>
      <c r="E63" s="246"/>
      <c r="F63" s="135" t="s">
        <v>25</v>
      </c>
      <c r="G63" s="136"/>
      <c r="H63" s="136"/>
      <c r="I63" s="136">
        <f>'1.2 1-1 Pol'!G270</f>
        <v>0</v>
      </c>
      <c r="J63" s="132" t="str">
        <f>IF(I73=0,"",I63/I73*100)</f>
        <v/>
      </c>
    </row>
    <row r="64" spans="1:10" ht="36.75" customHeight="1" x14ac:dyDescent="0.2">
      <c r="A64" s="123"/>
      <c r="B64" s="128" t="s">
        <v>95</v>
      </c>
      <c r="C64" s="245" t="s">
        <v>96</v>
      </c>
      <c r="D64" s="246"/>
      <c r="E64" s="246"/>
      <c r="F64" s="135" t="s">
        <v>25</v>
      </c>
      <c r="G64" s="136"/>
      <c r="H64" s="136"/>
      <c r="I64" s="136">
        <f>'1.2 1-1 Pol'!G272</f>
        <v>0</v>
      </c>
      <c r="J64" s="132" t="str">
        <f>IF(I73=0,"",I64/I73*100)</f>
        <v/>
      </c>
    </row>
    <row r="65" spans="1:10" ht="36.75" customHeight="1" x14ac:dyDescent="0.2">
      <c r="A65" s="123"/>
      <c r="B65" s="128" t="s">
        <v>97</v>
      </c>
      <c r="C65" s="245" t="s">
        <v>98</v>
      </c>
      <c r="D65" s="246"/>
      <c r="E65" s="246"/>
      <c r="F65" s="135" t="s">
        <v>25</v>
      </c>
      <c r="G65" s="136"/>
      <c r="H65" s="136"/>
      <c r="I65" s="136">
        <f>'1.2 1-1 Pol'!G293</f>
        <v>0</v>
      </c>
      <c r="J65" s="132" t="str">
        <f>IF(I73=0,"",I65/I73*100)</f>
        <v/>
      </c>
    </row>
    <row r="66" spans="1:10" ht="36.75" customHeight="1" x14ac:dyDescent="0.2">
      <c r="A66" s="123"/>
      <c r="B66" s="128" t="s">
        <v>99</v>
      </c>
      <c r="C66" s="245" t="s">
        <v>100</v>
      </c>
      <c r="D66" s="246"/>
      <c r="E66" s="246"/>
      <c r="F66" s="135" t="s">
        <v>25</v>
      </c>
      <c r="G66" s="136"/>
      <c r="H66" s="136"/>
      <c r="I66" s="136">
        <f>'1.2 1-1 Pol'!G304</f>
        <v>0</v>
      </c>
      <c r="J66" s="132" t="str">
        <f>IF(I73=0,"",I66/I73*100)</f>
        <v/>
      </c>
    </row>
    <row r="67" spans="1:10" ht="36.75" customHeight="1" x14ac:dyDescent="0.2">
      <c r="A67" s="123"/>
      <c r="B67" s="128" t="s">
        <v>101</v>
      </c>
      <c r="C67" s="245" t="s">
        <v>102</v>
      </c>
      <c r="D67" s="246"/>
      <c r="E67" s="246"/>
      <c r="F67" s="135" t="s">
        <v>25</v>
      </c>
      <c r="G67" s="136"/>
      <c r="H67" s="136"/>
      <c r="I67" s="136">
        <f>'1.2 1-1 Pol'!G306</f>
        <v>0</v>
      </c>
      <c r="J67" s="132" t="str">
        <f>IF(I73=0,"",I67/I73*100)</f>
        <v/>
      </c>
    </row>
    <row r="68" spans="1:10" ht="36.75" customHeight="1" x14ac:dyDescent="0.2">
      <c r="A68" s="123"/>
      <c r="B68" s="128" t="s">
        <v>103</v>
      </c>
      <c r="C68" s="245" t="s">
        <v>104</v>
      </c>
      <c r="D68" s="246"/>
      <c r="E68" s="246"/>
      <c r="F68" s="135" t="s">
        <v>25</v>
      </c>
      <c r="G68" s="136"/>
      <c r="H68" s="136"/>
      <c r="I68" s="136">
        <f>'1.2 1-1 Pol'!G325</f>
        <v>0</v>
      </c>
      <c r="J68" s="132" t="str">
        <f>IF(I73=0,"",I68/I73*100)</f>
        <v/>
      </c>
    </row>
    <row r="69" spans="1:10" ht="36.75" customHeight="1" x14ac:dyDescent="0.2">
      <c r="A69" s="123"/>
      <c r="B69" s="128" t="s">
        <v>105</v>
      </c>
      <c r="C69" s="245" t="s">
        <v>106</v>
      </c>
      <c r="D69" s="246"/>
      <c r="E69" s="246"/>
      <c r="F69" s="135" t="s">
        <v>25</v>
      </c>
      <c r="G69" s="136"/>
      <c r="H69" s="136"/>
      <c r="I69" s="136">
        <f>'1.2 1-1 Pol'!G336</f>
        <v>0</v>
      </c>
      <c r="J69" s="132" t="str">
        <f>IF(I73=0,"",I69/I73*100)</f>
        <v/>
      </c>
    </row>
    <row r="70" spans="1:10" ht="36.75" customHeight="1" x14ac:dyDescent="0.2">
      <c r="A70" s="123"/>
      <c r="B70" s="128" t="s">
        <v>107</v>
      </c>
      <c r="C70" s="245" t="s">
        <v>108</v>
      </c>
      <c r="D70" s="246"/>
      <c r="E70" s="246"/>
      <c r="F70" s="135" t="s">
        <v>109</v>
      </c>
      <c r="G70" s="136"/>
      <c r="H70" s="136"/>
      <c r="I70" s="136">
        <f>'1.2 1-1 Pol'!G340</f>
        <v>0</v>
      </c>
      <c r="J70" s="132" t="str">
        <f>IF(I73=0,"",I70/I73*100)</f>
        <v/>
      </c>
    </row>
    <row r="71" spans="1:10" ht="36.75" customHeight="1" x14ac:dyDescent="0.2">
      <c r="A71" s="123"/>
      <c r="B71" s="128" t="s">
        <v>110</v>
      </c>
      <c r="C71" s="245" t="s">
        <v>27</v>
      </c>
      <c r="D71" s="246"/>
      <c r="E71" s="246"/>
      <c r="F71" s="135" t="s">
        <v>110</v>
      </c>
      <c r="G71" s="136"/>
      <c r="H71" s="136"/>
      <c r="I71" s="136">
        <f>'1.2 1-1 Pol'!G387</f>
        <v>0</v>
      </c>
      <c r="J71" s="132" t="str">
        <f>IF(I73=0,"",I71/I73*100)</f>
        <v/>
      </c>
    </row>
    <row r="72" spans="1:10" ht="36.75" customHeight="1" x14ac:dyDescent="0.2">
      <c r="A72" s="123"/>
      <c r="B72" s="128" t="s">
        <v>111</v>
      </c>
      <c r="C72" s="245" t="s">
        <v>28</v>
      </c>
      <c r="D72" s="246"/>
      <c r="E72" s="246"/>
      <c r="F72" s="135" t="s">
        <v>111</v>
      </c>
      <c r="G72" s="136"/>
      <c r="H72" s="136"/>
      <c r="I72" s="136">
        <f>'1.2 1-1 Pol'!G404</f>
        <v>0</v>
      </c>
      <c r="J72" s="132" t="str">
        <f>IF(I73=0,"",I72/I73*100)</f>
        <v/>
      </c>
    </row>
    <row r="73" spans="1:10" ht="25.5" customHeight="1" x14ac:dyDescent="0.2">
      <c r="A73" s="124"/>
      <c r="B73" s="129" t="s">
        <v>1</v>
      </c>
      <c r="C73" s="130"/>
      <c r="D73" s="131"/>
      <c r="E73" s="131"/>
      <c r="F73" s="137"/>
      <c r="G73" s="138"/>
      <c r="H73" s="138"/>
      <c r="I73" s="138">
        <f>SUM(I53:I72)</f>
        <v>0</v>
      </c>
      <c r="J73" s="133">
        <f>SUM(J53:J72)</f>
        <v>0</v>
      </c>
    </row>
    <row r="74" spans="1:10" x14ac:dyDescent="0.2">
      <c r="F74" s="87"/>
      <c r="G74" s="87"/>
      <c r="H74" s="87"/>
      <c r="I74" s="87"/>
      <c r="J74" s="134"/>
    </row>
    <row r="75" spans="1:10" x14ac:dyDescent="0.2">
      <c r="F75" s="87"/>
      <c r="G75" s="87"/>
      <c r="H75" s="87"/>
      <c r="I75" s="87"/>
      <c r="J75" s="134"/>
    </row>
    <row r="76" spans="1:10" x14ac:dyDescent="0.2">
      <c r="F76" s="87"/>
      <c r="G76" s="87"/>
      <c r="H76" s="87"/>
      <c r="I76" s="87"/>
      <c r="J76" s="134"/>
    </row>
  </sheetData>
  <sheetProtection algorithmName="SHA-512" hashValue="hrpzyv7pDItJLOnHKVY16AZAL79b9EpODIqSAaBvVjx5Lqj+T8zGN68KqDhFvqJ4ZUkTSymo24dy6Y7A/rpPig==" saltValue="avXEOuzmlTsTjFRcUmAf8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49" t="s">
        <v>7</v>
      </c>
      <c r="B2" s="48"/>
      <c r="C2" s="249"/>
      <c r="D2" s="249"/>
      <c r="E2" s="249"/>
      <c r="F2" s="249"/>
      <c r="G2" s="250"/>
    </row>
    <row r="3" spans="1:7" ht="24.95" customHeight="1" x14ac:dyDescent="0.2">
      <c r="A3" s="49" t="s">
        <v>8</v>
      </c>
      <c r="B3" s="48"/>
      <c r="C3" s="249"/>
      <c r="D3" s="249"/>
      <c r="E3" s="249"/>
      <c r="F3" s="249"/>
      <c r="G3" s="250"/>
    </row>
    <row r="4" spans="1:7" ht="24.95" customHeight="1" x14ac:dyDescent="0.2">
      <c r="A4" s="49" t="s">
        <v>9</v>
      </c>
      <c r="B4" s="48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qhOULrGsh88t8sALuZVEV0VVSQI81hDVlQhq7HI3Hcr5xOHZzNaozoGqMgbCqokp7oEWAFnG4gxhK9VYAOW8nA==" saltValue="EAjwL+fx5nxQG8+Z2qWXQ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230" activePane="bottomLeft" state="frozen"/>
      <selection pane="bottomLeft" activeCell="C139" sqref="C13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112</v>
      </c>
      <c r="B1" s="253"/>
      <c r="C1" s="253"/>
      <c r="D1" s="253"/>
      <c r="E1" s="253"/>
      <c r="F1" s="253"/>
      <c r="G1" s="253"/>
      <c r="AG1" t="s">
        <v>113</v>
      </c>
    </row>
    <row r="2" spans="1:60" ht="24.95" customHeight="1" x14ac:dyDescent="0.2">
      <c r="A2" s="140" t="s">
        <v>7</v>
      </c>
      <c r="B2" s="48" t="s">
        <v>49</v>
      </c>
      <c r="C2" s="254" t="s">
        <v>50</v>
      </c>
      <c r="D2" s="255"/>
      <c r="E2" s="255"/>
      <c r="F2" s="255"/>
      <c r="G2" s="256"/>
      <c r="AG2" t="s">
        <v>114</v>
      </c>
    </row>
    <row r="3" spans="1:60" ht="24.95" customHeight="1" x14ac:dyDescent="0.2">
      <c r="A3" s="140" t="s">
        <v>8</v>
      </c>
      <c r="B3" s="48" t="s">
        <v>45</v>
      </c>
      <c r="C3" s="254" t="s">
        <v>46</v>
      </c>
      <c r="D3" s="255"/>
      <c r="E3" s="255"/>
      <c r="F3" s="255"/>
      <c r="G3" s="256"/>
      <c r="AC3" s="121" t="s">
        <v>115</v>
      </c>
      <c r="AG3" t="s">
        <v>116</v>
      </c>
    </row>
    <row r="4" spans="1:60" ht="24.95" customHeight="1" x14ac:dyDescent="0.2">
      <c r="A4" s="141" t="s">
        <v>9</v>
      </c>
      <c r="B4" s="142" t="s">
        <v>43</v>
      </c>
      <c r="C4" s="257" t="s">
        <v>44</v>
      </c>
      <c r="D4" s="258"/>
      <c r="E4" s="258"/>
      <c r="F4" s="258"/>
      <c r="G4" s="259"/>
      <c r="AG4" t="s">
        <v>117</v>
      </c>
    </row>
    <row r="5" spans="1:60" x14ac:dyDescent="0.2">
      <c r="D5" s="10"/>
    </row>
    <row r="6" spans="1:60" ht="38.25" x14ac:dyDescent="0.2">
      <c r="A6" s="144" t="s">
        <v>118</v>
      </c>
      <c r="B6" s="146" t="s">
        <v>119</v>
      </c>
      <c r="C6" s="146" t="s">
        <v>120</v>
      </c>
      <c r="D6" s="145" t="s">
        <v>121</v>
      </c>
      <c r="E6" s="144" t="s">
        <v>122</v>
      </c>
      <c r="F6" s="143" t="s">
        <v>123</v>
      </c>
      <c r="G6" s="144" t="s">
        <v>29</v>
      </c>
      <c r="H6" s="147" t="s">
        <v>30</v>
      </c>
      <c r="I6" s="147" t="s">
        <v>124</v>
      </c>
      <c r="J6" s="147" t="s">
        <v>31</v>
      </c>
      <c r="K6" s="147" t="s">
        <v>125</v>
      </c>
      <c r="L6" s="147" t="s">
        <v>126</v>
      </c>
      <c r="M6" s="147" t="s">
        <v>127</v>
      </c>
      <c r="N6" s="147" t="s">
        <v>128</v>
      </c>
      <c r="O6" s="147" t="s">
        <v>129</v>
      </c>
      <c r="P6" s="147" t="s">
        <v>130</v>
      </c>
      <c r="Q6" s="147" t="s">
        <v>131</v>
      </c>
      <c r="R6" s="147" t="s">
        <v>132</v>
      </c>
      <c r="S6" s="147" t="s">
        <v>133</v>
      </c>
      <c r="T6" s="147" t="s">
        <v>134</v>
      </c>
      <c r="U6" s="147" t="s">
        <v>135</v>
      </c>
      <c r="V6" s="147" t="s">
        <v>136</v>
      </c>
      <c r="W6" s="147" t="s">
        <v>137</v>
      </c>
      <c r="X6" s="147" t="s">
        <v>138</v>
      </c>
      <c r="Y6" s="147" t="s">
        <v>139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140</v>
      </c>
      <c r="B8" s="165" t="s">
        <v>73</v>
      </c>
      <c r="C8" s="186" t="s">
        <v>74</v>
      </c>
      <c r="D8" s="166"/>
      <c r="E8" s="167"/>
      <c r="F8" s="168"/>
      <c r="G8" s="168">
        <f>SUMIF(AG9:AG10,"&lt;&gt;NOR",G9:G10)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67"/>
      <c r="O8" s="167">
        <f>SUM(O9:O10)</f>
        <v>0.19</v>
      </c>
      <c r="P8" s="167"/>
      <c r="Q8" s="167">
        <f>SUM(Q9:Q10)</f>
        <v>0</v>
      </c>
      <c r="R8" s="168"/>
      <c r="S8" s="168"/>
      <c r="T8" s="169"/>
      <c r="U8" s="163"/>
      <c r="V8" s="163">
        <f>SUM(V9:V10)</f>
        <v>2.04</v>
      </c>
      <c r="W8" s="163"/>
      <c r="X8" s="163"/>
      <c r="Y8" s="163"/>
      <c r="AG8" t="s">
        <v>141</v>
      </c>
    </row>
    <row r="9" spans="1:60" outlineLevel="1" x14ac:dyDescent="0.2">
      <c r="A9" s="171">
        <v>1</v>
      </c>
      <c r="B9" s="172" t="s">
        <v>142</v>
      </c>
      <c r="C9" s="187" t="s">
        <v>143</v>
      </c>
      <c r="D9" s="173" t="s">
        <v>144</v>
      </c>
      <c r="E9" s="174">
        <v>5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3.73E-2</v>
      </c>
      <c r="O9" s="174">
        <f>ROUND(E9*N9,2)</f>
        <v>0.19</v>
      </c>
      <c r="P9" s="174">
        <v>0</v>
      </c>
      <c r="Q9" s="174">
        <f>ROUND(E9*P9,2)</f>
        <v>0</v>
      </c>
      <c r="R9" s="176" t="s">
        <v>145</v>
      </c>
      <c r="S9" s="176" t="s">
        <v>146</v>
      </c>
      <c r="T9" s="177" t="s">
        <v>146</v>
      </c>
      <c r="U9" s="158">
        <v>0.40775</v>
      </c>
      <c r="V9" s="158">
        <f>ROUND(E9*U9,2)</f>
        <v>2.04</v>
      </c>
      <c r="W9" s="158"/>
      <c r="X9" s="158" t="s">
        <v>147</v>
      </c>
      <c r="Y9" s="158" t="s">
        <v>148</v>
      </c>
      <c r="Z9" s="148"/>
      <c r="AA9" s="148"/>
      <c r="AB9" s="148"/>
      <c r="AC9" s="148"/>
      <c r="AD9" s="148"/>
      <c r="AE9" s="148"/>
      <c r="AF9" s="148"/>
      <c r="AG9" s="148" t="s">
        <v>149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51" t="s">
        <v>150</v>
      </c>
      <c r="D10" s="252"/>
      <c r="E10" s="252"/>
      <c r="F10" s="252"/>
      <c r="G10" s="252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151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4" t="s">
        <v>140</v>
      </c>
      <c r="B11" s="165" t="s">
        <v>75</v>
      </c>
      <c r="C11" s="186" t="s">
        <v>76</v>
      </c>
      <c r="D11" s="166"/>
      <c r="E11" s="167"/>
      <c r="F11" s="168"/>
      <c r="G11" s="168">
        <f>SUMIF(AG12:AG23,"&lt;&gt;NOR",G12:G23)</f>
        <v>0</v>
      </c>
      <c r="H11" s="168"/>
      <c r="I11" s="168">
        <f>SUM(I12:I23)</f>
        <v>0</v>
      </c>
      <c r="J11" s="168"/>
      <c r="K11" s="168">
        <f>SUM(K12:K23)</f>
        <v>0</v>
      </c>
      <c r="L11" s="168"/>
      <c r="M11" s="168">
        <f>SUM(M12:M23)</f>
        <v>0</v>
      </c>
      <c r="N11" s="167"/>
      <c r="O11" s="167">
        <f>SUM(O12:O23)</f>
        <v>1.3800000000000001</v>
      </c>
      <c r="P11" s="167"/>
      <c r="Q11" s="167">
        <f>SUM(Q12:Q23)</f>
        <v>0</v>
      </c>
      <c r="R11" s="168"/>
      <c r="S11" s="168"/>
      <c r="T11" s="169"/>
      <c r="U11" s="163"/>
      <c r="V11" s="163">
        <f>SUM(V12:V23)</f>
        <v>36.03</v>
      </c>
      <c r="W11" s="163"/>
      <c r="X11" s="163"/>
      <c r="Y11" s="163"/>
      <c r="AG11" t="s">
        <v>141</v>
      </c>
    </row>
    <row r="12" spans="1:60" outlineLevel="1" x14ac:dyDescent="0.2">
      <c r="A12" s="171">
        <v>2</v>
      </c>
      <c r="B12" s="172" t="s">
        <v>152</v>
      </c>
      <c r="C12" s="187" t="s">
        <v>153</v>
      </c>
      <c r="D12" s="173" t="s">
        <v>154</v>
      </c>
      <c r="E12" s="174">
        <v>28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4">
        <v>8.6599999999999993E-3</v>
      </c>
      <c r="O12" s="174">
        <f>ROUND(E12*N12,2)</f>
        <v>0.24</v>
      </c>
      <c r="P12" s="174">
        <v>0</v>
      </c>
      <c r="Q12" s="174">
        <f>ROUND(E12*P12,2)</f>
        <v>0</v>
      </c>
      <c r="R12" s="176" t="s">
        <v>145</v>
      </c>
      <c r="S12" s="176" t="s">
        <v>146</v>
      </c>
      <c r="T12" s="177" t="s">
        <v>146</v>
      </c>
      <c r="U12" s="158">
        <v>0.186</v>
      </c>
      <c r="V12" s="158">
        <f>ROUND(E12*U12,2)</f>
        <v>5.21</v>
      </c>
      <c r="W12" s="158"/>
      <c r="X12" s="158" t="s">
        <v>147</v>
      </c>
      <c r="Y12" s="158" t="s">
        <v>148</v>
      </c>
      <c r="Z12" s="148"/>
      <c r="AA12" s="148"/>
      <c r="AB12" s="148"/>
      <c r="AC12" s="148"/>
      <c r="AD12" s="148"/>
      <c r="AE12" s="148"/>
      <c r="AF12" s="148"/>
      <c r="AG12" s="148" t="s">
        <v>149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5"/>
      <c r="B13" s="156"/>
      <c r="C13" s="251" t="s">
        <v>155</v>
      </c>
      <c r="D13" s="252"/>
      <c r="E13" s="252"/>
      <c r="F13" s="252"/>
      <c r="G13" s="252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151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88" t="s">
        <v>156</v>
      </c>
      <c r="D14" s="159"/>
      <c r="E14" s="160">
        <v>28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157</v>
      </c>
      <c r="AH14" s="148">
        <v>5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1">
        <v>3</v>
      </c>
      <c r="B15" s="172" t="s">
        <v>158</v>
      </c>
      <c r="C15" s="187" t="s">
        <v>159</v>
      </c>
      <c r="D15" s="173" t="s">
        <v>154</v>
      </c>
      <c r="E15" s="174">
        <v>14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4">
        <v>1.7330000000000002E-2</v>
      </c>
      <c r="O15" s="174">
        <f>ROUND(E15*N15,2)</f>
        <v>0.24</v>
      </c>
      <c r="P15" s="174">
        <v>0</v>
      </c>
      <c r="Q15" s="174">
        <f>ROUND(E15*P15,2)</f>
        <v>0</v>
      </c>
      <c r="R15" s="176" t="s">
        <v>145</v>
      </c>
      <c r="S15" s="176" t="s">
        <v>146</v>
      </c>
      <c r="T15" s="177" t="s">
        <v>146</v>
      </c>
      <c r="U15" s="158">
        <v>0.253</v>
      </c>
      <c r="V15" s="158">
        <f>ROUND(E15*U15,2)</f>
        <v>3.54</v>
      </c>
      <c r="W15" s="158"/>
      <c r="X15" s="158" t="s">
        <v>147</v>
      </c>
      <c r="Y15" s="158" t="s">
        <v>148</v>
      </c>
      <c r="Z15" s="148"/>
      <c r="AA15" s="148"/>
      <c r="AB15" s="148"/>
      <c r="AC15" s="148"/>
      <c r="AD15" s="148"/>
      <c r="AE15" s="148"/>
      <c r="AF15" s="148"/>
      <c r="AG15" s="148" t="s">
        <v>149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251" t="s">
        <v>155</v>
      </c>
      <c r="D16" s="252"/>
      <c r="E16" s="252"/>
      <c r="F16" s="252"/>
      <c r="G16" s="252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151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8" t="s">
        <v>160</v>
      </c>
      <c r="D17" s="159"/>
      <c r="E17" s="160">
        <v>14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157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1">
        <v>4</v>
      </c>
      <c r="B18" s="172" t="s">
        <v>161</v>
      </c>
      <c r="C18" s="187" t="s">
        <v>162</v>
      </c>
      <c r="D18" s="173" t="s">
        <v>144</v>
      </c>
      <c r="E18" s="174">
        <v>20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4">
        <v>3.6119999999999999E-2</v>
      </c>
      <c r="O18" s="174">
        <f>ROUND(E18*N18,2)</f>
        <v>0.72</v>
      </c>
      <c r="P18" s="174">
        <v>0</v>
      </c>
      <c r="Q18" s="174">
        <f>ROUND(E18*P18,2)</f>
        <v>0</v>
      </c>
      <c r="R18" s="176" t="s">
        <v>145</v>
      </c>
      <c r="S18" s="176" t="s">
        <v>146</v>
      </c>
      <c r="T18" s="177" t="s">
        <v>146</v>
      </c>
      <c r="U18" s="158">
        <v>0.88292999999999999</v>
      </c>
      <c r="V18" s="158">
        <f>ROUND(E18*U18,2)</f>
        <v>17.66</v>
      </c>
      <c r="W18" s="158"/>
      <c r="X18" s="158" t="s">
        <v>147</v>
      </c>
      <c r="Y18" s="158" t="s">
        <v>148</v>
      </c>
      <c r="Z18" s="148"/>
      <c r="AA18" s="148"/>
      <c r="AB18" s="148"/>
      <c r="AC18" s="148"/>
      <c r="AD18" s="148"/>
      <c r="AE18" s="148"/>
      <c r="AF18" s="148"/>
      <c r="AG18" s="148" t="s">
        <v>149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51" t="s">
        <v>163</v>
      </c>
      <c r="D19" s="252"/>
      <c r="E19" s="252"/>
      <c r="F19" s="252"/>
      <c r="G19" s="252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151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8" t="str">
        <f>C19</f>
        <v>jakoukoliv maltou, z pomocného pracovního lešení o výšce podlahy do 1900 mm a pro zatížení do 1,5 kPa,</v>
      </c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1">
        <v>5</v>
      </c>
      <c r="B20" s="172" t="s">
        <v>164</v>
      </c>
      <c r="C20" s="187" t="s">
        <v>165</v>
      </c>
      <c r="D20" s="173" t="s">
        <v>144</v>
      </c>
      <c r="E20" s="174">
        <v>20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4">
        <v>3.2799999999999999E-3</v>
      </c>
      <c r="O20" s="174">
        <f>ROUND(E20*N20,2)</f>
        <v>7.0000000000000007E-2</v>
      </c>
      <c r="P20" s="174">
        <v>0</v>
      </c>
      <c r="Q20" s="174">
        <f>ROUND(E20*P20,2)</f>
        <v>0</v>
      </c>
      <c r="R20" s="176" t="s">
        <v>145</v>
      </c>
      <c r="S20" s="176" t="s">
        <v>146</v>
      </c>
      <c r="T20" s="177" t="s">
        <v>146</v>
      </c>
      <c r="U20" s="158">
        <v>0.22498000000000001</v>
      </c>
      <c r="V20" s="158">
        <f>ROUND(E20*U20,2)</f>
        <v>4.5</v>
      </c>
      <c r="W20" s="158"/>
      <c r="X20" s="158" t="s">
        <v>147</v>
      </c>
      <c r="Y20" s="158" t="s">
        <v>148</v>
      </c>
      <c r="Z20" s="148"/>
      <c r="AA20" s="148"/>
      <c r="AB20" s="148"/>
      <c r="AC20" s="148"/>
      <c r="AD20" s="148"/>
      <c r="AE20" s="148"/>
      <c r="AF20" s="148"/>
      <c r="AG20" s="148" t="s">
        <v>149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251" t="s">
        <v>163</v>
      </c>
      <c r="D21" s="252"/>
      <c r="E21" s="252"/>
      <c r="F21" s="252"/>
      <c r="G21" s="252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151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78" t="str">
        <f>C21</f>
        <v>jakoukoliv maltou, z pomocného pracovního lešení o výšce podlahy do 1900 mm a pro zatížení do 1,5 kPa,</v>
      </c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1">
        <v>6</v>
      </c>
      <c r="B22" s="172" t="s">
        <v>166</v>
      </c>
      <c r="C22" s="187" t="s">
        <v>167</v>
      </c>
      <c r="D22" s="173" t="s">
        <v>144</v>
      </c>
      <c r="E22" s="174">
        <v>10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4">
        <v>1.091E-2</v>
      </c>
      <c r="O22" s="174">
        <f>ROUND(E22*N22,2)</f>
        <v>0.11</v>
      </c>
      <c r="P22" s="174">
        <v>0</v>
      </c>
      <c r="Q22" s="174">
        <f>ROUND(E22*P22,2)</f>
        <v>0</v>
      </c>
      <c r="R22" s="176" t="s">
        <v>145</v>
      </c>
      <c r="S22" s="176" t="s">
        <v>146</v>
      </c>
      <c r="T22" s="177" t="s">
        <v>146</v>
      </c>
      <c r="U22" s="158">
        <v>0.51171</v>
      </c>
      <c r="V22" s="158">
        <f>ROUND(E22*U22,2)</f>
        <v>5.12</v>
      </c>
      <c r="W22" s="158"/>
      <c r="X22" s="158" t="s">
        <v>147</v>
      </c>
      <c r="Y22" s="158" t="s">
        <v>148</v>
      </c>
      <c r="Z22" s="148"/>
      <c r="AA22" s="148"/>
      <c r="AB22" s="148"/>
      <c r="AC22" s="148"/>
      <c r="AD22" s="148"/>
      <c r="AE22" s="148"/>
      <c r="AF22" s="148"/>
      <c r="AG22" s="148" t="s">
        <v>149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51" t="s">
        <v>163</v>
      </c>
      <c r="D23" s="252"/>
      <c r="E23" s="252"/>
      <c r="F23" s="252"/>
      <c r="G23" s="252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151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8" t="str">
        <f>C23</f>
        <v>jakoukoliv maltou, z pomocného pracovního lešení o výšce podlahy do 1900 mm a pro zatížení do 1,5 kPa,</v>
      </c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4" t="s">
        <v>140</v>
      </c>
      <c r="B24" s="165" t="s">
        <v>77</v>
      </c>
      <c r="C24" s="186" t="s">
        <v>78</v>
      </c>
      <c r="D24" s="166"/>
      <c r="E24" s="167"/>
      <c r="F24" s="168"/>
      <c r="G24" s="168">
        <f>SUMIF(AG25:AG27,"&lt;&gt;NOR",G25:G27)</f>
        <v>0</v>
      </c>
      <c r="H24" s="168"/>
      <c r="I24" s="168">
        <f>SUM(I25:I27)</f>
        <v>0</v>
      </c>
      <c r="J24" s="168"/>
      <c r="K24" s="168">
        <f>SUM(K25:K27)</f>
        <v>0</v>
      </c>
      <c r="L24" s="168"/>
      <c r="M24" s="168">
        <f>SUM(M25:M27)</f>
        <v>0</v>
      </c>
      <c r="N24" s="167"/>
      <c r="O24" s="167">
        <f>SUM(O25:O27)</f>
        <v>0.10999999999999999</v>
      </c>
      <c r="P24" s="167"/>
      <c r="Q24" s="167">
        <f>SUM(Q25:Q27)</f>
        <v>0</v>
      </c>
      <c r="R24" s="168"/>
      <c r="S24" s="168"/>
      <c r="T24" s="169"/>
      <c r="U24" s="163"/>
      <c r="V24" s="163">
        <f>SUM(V25:V27)</f>
        <v>5.4399999999999995</v>
      </c>
      <c r="W24" s="163"/>
      <c r="X24" s="163"/>
      <c r="Y24" s="163"/>
      <c r="AG24" t="s">
        <v>141</v>
      </c>
    </row>
    <row r="25" spans="1:60" outlineLevel="1" x14ac:dyDescent="0.2">
      <c r="A25" s="179">
        <v>7</v>
      </c>
      <c r="B25" s="180" t="s">
        <v>168</v>
      </c>
      <c r="C25" s="189" t="s">
        <v>169</v>
      </c>
      <c r="D25" s="181" t="s">
        <v>170</v>
      </c>
      <c r="E25" s="182">
        <v>6</v>
      </c>
      <c r="F25" s="183"/>
      <c r="G25" s="184">
        <f>ROUND(E25*F25,2)</f>
        <v>0</v>
      </c>
      <c r="H25" s="183"/>
      <c r="I25" s="184">
        <f>ROUND(E25*H25,2)</f>
        <v>0</v>
      </c>
      <c r="J25" s="183"/>
      <c r="K25" s="184">
        <f>ROUND(E25*J25,2)</f>
        <v>0</v>
      </c>
      <c r="L25" s="184">
        <v>21</v>
      </c>
      <c r="M25" s="184">
        <f>G25*(1+L25/100)</f>
        <v>0</v>
      </c>
      <c r="N25" s="182">
        <v>1.58E-3</v>
      </c>
      <c r="O25" s="182">
        <f>ROUND(E25*N25,2)</f>
        <v>0.01</v>
      </c>
      <c r="P25" s="182">
        <v>0</v>
      </c>
      <c r="Q25" s="182">
        <f>ROUND(E25*P25,2)</f>
        <v>0</v>
      </c>
      <c r="R25" s="184" t="s">
        <v>171</v>
      </c>
      <c r="S25" s="184" t="s">
        <v>146</v>
      </c>
      <c r="T25" s="185" t="s">
        <v>146</v>
      </c>
      <c r="U25" s="158">
        <v>0.214</v>
      </c>
      <c r="V25" s="158">
        <f>ROUND(E25*U25,2)</f>
        <v>1.28</v>
      </c>
      <c r="W25" s="158"/>
      <c r="X25" s="158" t="s">
        <v>147</v>
      </c>
      <c r="Y25" s="158" t="s">
        <v>148</v>
      </c>
      <c r="Z25" s="148"/>
      <c r="AA25" s="148"/>
      <c r="AB25" s="148"/>
      <c r="AC25" s="148"/>
      <c r="AD25" s="148"/>
      <c r="AE25" s="148"/>
      <c r="AF25" s="148"/>
      <c r="AG25" s="148" t="s">
        <v>149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9">
        <v>8</v>
      </c>
      <c r="B26" s="180" t="s">
        <v>172</v>
      </c>
      <c r="C26" s="189" t="s">
        <v>173</v>
      </c>
      <c r="D26" s="181" t="s">
        <v>170</v>
      </c>
      <c r="E26" s="182">
        <v>10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2">
        <v>5.9100000000000003E-3</v>
      </c>
      <c r="O26" s="182">
        <f>ROUND(E26*N26,2)</f>
        <v>0.06</v>
      </c>
      <c r="P26" s="182">
        <v>0</v>
      </c>
      <c r="Q26" s="182">
        <f>ROUND(E26*P26,2)</f>
        <v>0</v>
      </c>
      <c r="R26" s="184" t="s">
        <v>171</v>
      </c>
      <c r="S26" s="184" t="s">
        <v>146</v>
      </c>
      <c r="T26" s="185" t="s">
        <v>146</v>
      </c>
      <c r="U26" s="158">
        <v>0.26</v>
      </c>
      <c r="V26" s="158">
        <f>ROUND(E26*U26,2)</f>
        <v>2.6</v>
      </c>
      <c r="W26" s="158"/>
      <c r="X26" s="158" t="s">
        <v>147</v>
      </c>
      <c r="Y26" s="158" t="s">
        <v>148</v>
      </c>
      <c r="Z26" s="148"/>
      <c r="AA26" s="148"/>
      <c r="AB26" s="148"/>
      <c r="AC26" s="148"/>
      <c r="AD26" s="148"/>
      <c r="AE26" s="148"/>
      <c r="AF26" s="148"/>
      <c r="AG26" s="148" t="s">
        <v>149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9">
        <v>9</v>
      </c>
      <c r="B27" s="180" t="s">
        <v>174</v>
      </c>
      <c r="C27" s="189" t="s">
        <v>175</v>
      </c>
      <c r="D27" s="181" t="s">
        <v>170</v>
      </c>
      <c r="E27" s="182">
        <v>6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2">
        <v>6.3400000000000001E-3</v>
      </c>
      <c r="O27" s="182">
        <f>ROUND(E27*N27,2)</f>
        <v>0.04</v>
      </c>
      <c r="P27" s="182">
        <v>0</v>
      </c>
      <c r="Q27" s="182">
        <f>ROUND(E27*P27,2)</f>
        <v>0</v>
      </c>
      <c r="R27" s="184" t="s">
        <v>171</v>
      </c>
      <c r="S27" s="184" t="s">
        <v>146</v>
      </c>
      <c r="T27" s="185" t="s">
        <v>146</v>
      </c>
      <c r="U27" s="158">
        <v>0.26</v>
      </c>
      <c r="V27" s="158">
        <f>ROUND(E27*U27,2)</f>
        <v>1.56</v>
      </c>
      <c r="W27" s="158"/>
      <c r="X27" s="158" t="s">
        <v>147</v>
      </c>
      <c r="Y27" s="158" t="s">
        <v>148</v>
      </c>
      <c r="Z27" s="148"/>
      <c r="AA27" s="148"/>
      <c r="AB27" s="148"/>
      <c r="AC27" s="148"/>
      <c r="AD27" s="148"/>
      <c r="AE27" s="148"/>
      <c r="AF27" s="148"/>
      <c r="AG27" s="148" t="s">
        <v>149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64" t="s">
        <v>140</v>
      </c>
      <c r="B28" s="165" t="s">
        <v>79</v>
      </c>
      <c r="C28" s="186" t="s">
        <v>80</v>
      </c>
      <c r="D28" s="166"/>
      <c r="E28" s="167"/>
      <c r="F28" s="168"/>
      <c r="G28" s="168">
        <f>SUMIF(AG29:AG29,"&lt;&gt;NOR",G29:G29)</f>
        <v>0</v>
      </c>
      <c r="H28" s="168"/>
      <c r="I28" s="168">
        <f>SUM(I29:I29)</f>
        <v>0</v>
      </c>
      <c r="J28" s="168"/>
      <c r="K28" s="168">
        <f>SUM(K29:K29)</f>
        <v>0</v>
      </c>
      <c r="L28" s="168"/>
      <c r="M28" s="168">
        <f>SUM(M29:M29)</f>
        <v>0</v>
      </c>
      <c r="N28" s="167"/>
      <c r="O28" s="167">
        <f>SUM(O29:O29)</f>
        <v>0.01</v>
      </c>
      <c r="P28" s="167"/>
      <c r="Q28" s="167">
        <f>SUM(Q29:Q29)</f>
        <v>0</v>
      </c>
      <c r="R28" s="168"/>
      <c r="S28" s="168"/>
      <c r="T28" s="169"/>
      <c r="U28" s="163"/>
      <c r="V28" s="163">
        <f>SUM(V29:V29)</f>
        <v>61.6</v>
      </c>
      <c r="W28" s="163"/>
      <c r="X28" s="163"/>
      <c r="Y28" s="163"/>
      <c r="AG28" t="s">
        <v>141</v>
      </c>
    </row>
    <row r="29" spans="1:60" ht="56.25" outlineLevel="1" x14ac:dyDescent="0.2">
      <c r="A29" s="179">
        <v>10</v>
      </c>
      <c r="B29" s="180" t="s">
        <v>176</v>
      </c>
      <c r="C29" s="189" t="s">
        <v>177</v>
      </c>
      <c r="D29" s="181" t="s">
        <v>170</v>
      </c>
      <c r="E29" s="182">
        <v>200</v>
      </c>
      <c r="F29" s="183"/>
      <c r="G29" s="184">
        <f>ROUND(E29*F29,2)</f>
        <v>0</v>
      </c>
      <c r="H29" s="183"/>
      <c r="I29" s="184">
        <f>ROUND(E29*H29,2)</f>
        <v>0</v>
      </c>
      <c r="J29" s="183"/>
      <c r="K29" s="184">
        <f>ROUND(E29*J29,2)</f>
        <v>0</v>
      </c>
      <c r="L29" s="184">
        <v>21</v>
      </c>
      <c r="M29" s="184">
        <f>G29*(1+L29/100)</f>
        <v>0</v>
      </c>
      <c r="N29" s="182">
        <v>4.0000000000000003E-5</v>
      </c>
      <c r="O29" s="182">
        <f>ROUND(E29*N29,2)</f>
        <v>0.01</v>
      </c>
      <c r="P29" s="182">
        <v>0</v>
      </c>
      <c r="Q29" s="182">
        <f>ROUND(E29*P29,2)</f>
        <v>0</v>
      </c>
      <c r="R29" s="184" t="s">
        <v>178</v>
      </c>
      <c r="S29" s="184" t="s">
        <v>146</v>
      </c>
      <c r="T29" s="185" t="s">
        <v>146</v>
      </c>
      <c r="U29" s="158">
        <v>0.308</v>
      </c>
      <c r="V29" s="158">
        <f>ROUND(E29*U29,2)</f>
        <v>61.6</v>
      </c>
      <c r="W29" s="158"/>
      <c r="X29" s="158" t="s">
        <v>147</v>
      </c>
      <c r="Y29" s="158" t="s">
        <v>148</v>
      </c>
      <c r="Z29" s="148"/>
      <c r="AA29" s="148"/>
      <c r="AB29" s="148"/>
      <c r="AC29" s="148"/>
      <c r="AD29" s="148"/>
      <c r="AE29" s="148"/>
      <c r="AF29" s="148"/>
      <c r="AG29" s="148" t="s">
        <v>149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64" t="s">
        <v>140</v>
      </c>
      <c r="B30" s="165" t="s">
        <v>81</v>
      </c>
      <c r="C30" s="186" t="s">
        <v>82</v>
      </c>
      <c r="D30" s="166"/>
      <c r="E30" s="167"/>
      <c r="F30" s="168"/>
      <c r="G30" s="168">
        <f>SUMIF(AG31:AG54,"&lt;&gt;NOR",G31:G54)</f>
        <v>0</v>
      </c>
      <c r="H30" s="168"/>
      <c r="I30" s="168">
        <f>SUM(I31:I54)</f>
        <v>0</v>
      </c>
      <c r="J30" s="168"/>
      <c r="K30" s="168">
        <f>SUM(K31:K54)</f>
        <v>0</v>
      </c>
      <c r="L30" s="168"/>
      <c r="M30" s="168">
        <f>SUM(M31:M54)</f>
        <v>0</v>
      </c>
      <c r="N30" s="167"/>
      <c r="O30" s="167">
        <f>SUM(O31:O54)</f>
        <v>0.04</v>
      </c>
      <c r="P30" s="167"/>
      <c r="Q30" s="167">
        <f>SUM(Q31:Q54)</f>
        <v>2.6500000000000004</v>
      </c>
      <c r="R30" s="168"/>
      <c r="S30" s="168"/>
      <c r="T30" s="169"/>
      <c r="U30" s="163"/>
      <c r="V30" s="163">
        <f>SUM(V31:V54)</f>
        <v>55.730000000000004</v>
      </c>
      <c r="W30" s="163"/>
      <c r="X30" s="163"/>
      <c r="Y30" s="163"/>
      <c r="AG30" t="s">
        <v>141</v>
      </c>
    </row>
    <row r="31" spans="1:60" outlineLevel="1" x14ac:dyDescent="0.2">
      <c r="A31" s="179">
        <v>11</v>
      </c>
      <c r="B31" s="180" t="s">
        <v>179</v>
      </c>
      <c r="C31" s="189" t="s">
        <v>180</v>
      </c>
      <c r="D31" s="181" t="s">
        <v>154</v>
      </c>
      <c r="E31" s="182">
        <v>6</v>
      </c>
      <c r="F31" s="183"/>
      <c r="G31" s="184">
        <f>ROUND(E31*F31,2)</f>
        <v>0</v>
      </c>
      <c r="H31" s="183"/>
      <c r="I31" s="184">
        <f>ROUND(E31*H31,2)</f>
        <v>0</v>
      </c>
      <c r="J31" s="183"/>
      <c r="K31" s="184">
        <f>ROUND(E31*J31,2)</f>
        <v>0</v>
      </c>
      <c r="L31" s="184">
        <v>21</v>
      </c>
      <c r="M31" s="184">
        <f>G31*(1+L31/100)</f>
        <v>0</v>
      </c>
      <c r="N31" s="182">
        <v>1.6299999999999999E-3</v>
      </c>
      <c r="O31" s="182">
        <f>ROUND(E31*N31,2)</f>
        <v>0.01</v>
      </c>
      <c r="P31" s="182">
        <v>2.3900000000000001E-2</v>
      </c>
      <c r="Q31" s="182">
        <f>ROUND(E31*P31,2)</f>
        <v>0.14000000000000001</v>
      </c>
      <c r="R31" s="184" t="s">
        <v>181</v>
      </c>
      <c r="S31" s="184" t="s">
        <v>146</v>
      </c>
      <c r="T31" s="185" t="s">
        <v>146</v>
      </c>
      <c r="U31" s="158">
        <v>3.5</v>
      </c>
      <c r="V31" s="158">
        <f>ROUND(E31*U31,2)</f>
        <v>21</v>
      </c>
      <c r="W31" s="158"/>
      <c r="X31" s="158" t="s">
        <v>147</v>
      </c>
      <c r="Y31" s="158" t="s">
        <v>148</v>
      </c>
      <c r="Z31" s="148"/>
      <c r="AA31" s="148"/>
      <c r="AB31" s="148"/>
      <c r="AC31" s="148"/>
      <c r="AD31" s="148"/>
      <c r="AE31" s="148"/>
      <c r="AF31" s="148"/>
      <c r="AG31" s="148" t="s">
        <v>149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9">
        <v>12</v>
      </c>
      <c r="B32" s="180" t="s">
        <v>182</v>
      </c>
      <c r="C32" s="189" t="s">
        <v>183</v>
      </c>
      <c r="D32" s="181" t="s">
        <v>154</v>
      </c>
      <c r="E32" s="182">
        <v>6</v>
      </c>
      <c r="F32" s="183"/>
      <c r="G32" s="184">
        <f>ROUND(E32*F32,2)</f>
        <v>0</v>
      </c>
      <c r="H32" s="183"/>
      <c r="I32" s="184">
        <f>ROUND(E32*H32,2)</f>
        <v>0</v>
      </c>
      <c r="J32" s="183"/>
      <c r="K32" s="184">
        <f>ROUND(E32*J32,2)</f>
        <v>0</v>
      </c>
      <c r="L32" s="184">
        <v>21</v>
      </c>
      <c r="M32" s="184">
        <f>G32*(1+L32/100)</f>
        <v>0</v>
      </c>
      <c r="N32" s="182">
        <v>0</v>
      </c>
      <c r="O32" s="182">
        <f>ROUND(E32*N32,2)</f>
        <v>0</v>
      </c>
      <c r="P32" s="182">
        <v>0</v>
      </c>
      <c r="Q32" s="182">
        <f>ROUND(E32*P32,2)</f>
        <v>0</v>
      </c>
      <c r="R32" s="184" t="s">
        <v>181</v>
      </c>
      <c r="S32" s="184" t="s">
        <v>146</v>
      </c>
      <c r="T32" s="185" t="s">
        <v>146</v>
      </c>
      <c r="U32" s="158">
        <v>0.74</v>
      </c>
      <c r="V32" s="158">
        <f>ROUND(E32*U32,2)</f>
        <v>4.4400000000000004</v>
      </c>
      <c r="W32" s="158"/>
      <c r="X32" s="158" t="s">
        <v>147</v>
      </c>
      <c r="Y32" s="158" t="s">
        <v>148</v>
      </c>
      <c r="Z32" s="148"/>
      <c r="AA32" s="148"/>
      <c r="AB32" s="148"/>
      <c r="AC32" s="148"/>
      <c r="AD32" s="148"/>
      <c r="AE32" s="148"/>
      <c r="AF32" s="148"/>
      <c r="AG32" s="148" t="s">
        <v>149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1">
        <v>13</v>
      </c>
      <c r="B33" s="172" t="s">
        <v>184</v>
      </c>
      <c r="C33" s="187" t="s">
        <v>185</v>
      </c>
      <c r="D33" s="173" t="s">
        <v>144</v>
      </c>
      <c r="E33" s="174">
        <v>5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74">
        <v>0</v>
      </c>
      <c r="O33" s="174">
        <f>ROUND(E33*N33,2)</f>
        <v>0</v>
      </c>
      <c r="P33" s="174">
        <v>4.0000000000000001E-3</v>
      </c>
      <c r="Q33" s="174">
        <f>ROUND(E33*P33,2)</f>
        <v>0.02</v>
      </c>
      <c r="R33" s="176" t="s">
        <v>181</v>
      </c>
      <c r="S33" s="176" t="s">
        <v>146</v>
      </c>
      <c r="T33" s="177" t="s">
        <v>146</v>
      </c>
      <c r="U33" s="158">
        <v>0.16</v>
      </c>
      <c r="V33" s="158">
        <f>ROUND(E33*U33,2)</f>
        <v>0.8</v>
      </c>
      <c r="W33" s="158"/>
      <c r="X33" s="158" t="s">
        <v>147</v>
      </c>
      <c r="Y33" s="158" t="s">
        <v>186</v>
      </c>
      <c r="Z33" s="148"/>
      <c r="AA33" s="148"/>
      <c r="AB33" s="148"/>
      <c r="AC33" s="148"/>
      <c r="AD33" s="148"/>
      <c r="AE33" s="148"/>
      <c r="AF33" s="148"/>
      <c r="AG33" s="148" t="s">
        <v>149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51" t="s">
        <v>187</v>
      </c>
      <c r="D34" s="252"/>
      <c r="E34" s="252"/>
      <c r="F34" s="252"/>
      <c r="G34" s="252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151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1">
        <v>14</v>
      </c>
      <c r="B35" s="172" t="s">
        <v>188</v>
      </c>
      <c r="C35" s="187" t="s">
        <v>189</v>
      </c>
      <c r="D35" s="173" t="s">
        <v>144</v>
      </c>
      <c r="E35" s="174">
        <v>4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4">
        <v>0</v>
      </c>
      <c r="O35" s="174">
        <f>ROUND(E35*N35,2)</f>
        <v>0</v>
      </c>
      <c r="P35" s="174">
        <v>8.0000000000000002E-3</v>
      </c>
      <c r="Q35" s="174">
        <f>ROUND(E35*P35,2)</f>
        <v>0.03</v>
      </c>
      <c r="R35" s="176" t="s">
        <v>181</v>
      </c>
      <c r="S35" s="176" t="s">
        <v>146</v>
      </c>
      <c r="T35" s="177" t="s">
        <v>146</v>
      </c>
      <c r="U35" s="158">
        <v>0.24</v>
      </c>
      <c r="V35" s="158">
        <f>ROUND(E35*U35,2)</f>
        <v>0.96</v>
      </c>
      <c r="W35" s="158"/>
      <c r="X35" s="158" t="s">
        <v>147</v>
      </c>
      <c r="Y35" s="158" t="s">
        <v>186</v>
      </c>
      <c r="Z35" s="148"/>
      <c r="AA35" s="148"/>
      <c r="AB35" s="148"/>
      <c r="AC35" s="148"/>
      <c r="AD35" s="148"/>
      <c r="AE35" s="148"/>
      <c r="AF35" s="148"/>
      <c r="AG35" s="148" t="s">
        <v>149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251" t="s">
        <v>187</v>
      </c>
      <c r="D36" s="252"/>
      <c r="E36" s="252"/>
      <c r="F36" s="252"/>
      <c r="G36" s="252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151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1">
        <v>15</v>
      </c>
      <c r="B37" s="172" t="s">
        <v>190</v>
      </c>
      <c r="C37" s="187" t="s">
        <v>191</v>
      </c>
      <c r="D37" s="173" t="s">
        <v>144</v>
      </c>
      <c r="E37" s="174">
        <v>4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74">
        <v>6.7000000000000002E-4</v>
      </c>
      <c r="O37" s="174">
        <f>ROUND(E37*N37,2)</f>
        <v>0</v>
      </c>
      <c r="P37" s="174">
        <v>1.2E-2</v>
      </c>
      <c r="Q37" s="174">
        <f>ROUND(E37*P37,2)</f>
        <v>0.05</v>
      </c>
      <c r="R37" s="176" t="s">
        <v>181</v>
      </c>
      <c r="S37" s="176" t="s">
        <v>146</v>
      </c>
      <c r="T37" s="177" t="s">
        <v>146</v>
      </c>
      <c r="U37" s="158">
        <v>0.61399999999999999</v>
      </c>
      <c r="V37" s="158">
        <f>ROUND(E37*U37,2)</f>
        <v>2.46</v>
      </c>
      <c r="W37" s="158"/>
      <c r="X37" s="158" t="s">
        <v>147</v>
      </c>
      <c r="Y37" s="158" t="s">
        <v>186</v>
      </c>
      <c r="Z37" s="148"/>
      <c r="AA37" s="148"/>
      <c r="AB37" s="148"/>
      <c r="AC37" s="148"/>
      <c r="AD37" s="148"/>
      <c r="AE37" s="148"/>
      <c r="AF37" s="148"/>
      <c r="AG37" s="148" t="s">
        <v>149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251" t="s">
        <v>187</v>
      </c>
      <c r="D38" s="252"/>
      <c r="E38" s="252"/>
      <c r="F38" s="252"/>
      <c r="G38" s="252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151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60" t="s">
        <v>192</v>
      </c>
      <c r="D39" s="261"/>
      <c r="E39" s="261"/>
      <c r="F39" s="261"/>
      <c r="G39" s="261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193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1">
        <v>16</v>
      </c>
      <c r="B40" s="172" t="s">
        <v>194</v>
      </c>
      <c r="C40" s="187" t="s">
        <v>195</v>
      </c>
      <c r="D40" s="173" t="s">
        <v>144</v>
      </c>
      <c r="E40" s="174">
        <v>4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4">
        <v>6.7000000000000002E-4</v>
      </c>
      <c r="O40" s="174">
        <f>ROUND(E40*N40,2)</f>
        <v>0</v>
      </c>
      <c r="P40" s="174">
        <v>1.6E-2</v>
      </c>
      <c r="Q40" s="174">
        <f>ROUND(E40*P40,2)</f>
        <v>0.06</v>
      </c>
      <c r="R40" s="176" t="s">
        <v>181</v>
      </c>
      <c r="S40" s="176" t="s">
        <v>146</v>
      </c>
      <c r="T40" s="177" t="s">
        <v>146</v>
      </c>
      <c r="U40" s="158">
        <v>0.84</v>
      </c>
      <c r="V40" s="158">
        <f>ROUND(E40*U40,2)</f>
        <v>3.36</v>
      </c>
      <c r="W40" s="158"/>
      <c r="X40" s="158" t="s">
        <v>147</v>
      </c>
      <c r="Y40" s="158" t="s">
        <v>186</v>
      </c>
      <c r="Z40" s="148"/>
      <c r="AA40" s="148"/>
      <c r="AB40" s="148"/>
      <c r="AC40" s="148"/>
      <c r="AD40" s="148"/>
      <c r="AE40" s="148"/>
      <c r="AF40" s="148"/>
      <c r="AG40" s="148" t="s">
        <v>149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251" t="s">
        <v>187</v>
      </c>
      <c r="D41" s="252"/>
      <c r="E41" s="252"/>
      <c r="F41" s="252"/>
      <c r="G41" s="252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151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5"/>
      <c r="B42" s="156"/>
      <c r="C42" s="260" t="s">
        <v>192</v>
      </c>
      <c r="D42" s="261"/>
      <c r="E42" s="261"/>
      <c r="F42" s="261"/>
      <c r="G42" s="261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193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1">
        <v>17</v>
      </c>
      <c r="B43" s="172" t="s">
        <v>196</v>
      </c>
      <c r="C43" s="187" t="s">
        <v>197</v>
      </c>
      <c r="D43" s="173" t="s">
        <v>144</v>
      </c>
      <c r="E43" s="174">
        <v>4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4">
        <v>9.1E-4</v>
      </c>
      <c r="O43" s="174">
        <f>ROUND(E43*N43,2)</f>
        <v>0</v>
      </c>
      <c r="P43" s="174">
        <v>4.9000000000000002E-2</v>
      </c>
      <c r="Q43" s="174">
        <f>ROUND(E43*P43,2)</f>
        <v>0.2</v>
      </c>
      <c r="R43" s="176" t="s">
        <v>181</v>
      </c>
      <c r="S43" s="176" t="s">
        <v>146</v>
      </c>
      <c r="T43" s="177" t="s">
        <v>146</v>
      </c>
      <c r="U43" s="158">
        <v>0.80300000000000005</v>
      </c>
      <c r="V43" s="158">
        <f>ROUND(E43*U43,2)</f>
        <v>3.21</v>
      </c>
      <c r="W43" s="158"/>
      <c r="X43" s="158" t="s">
        <v>147</v>
      </c>
      <c r="Y43" s="158" t="s">
        <v>186</v>
      </c>
      <c r="Z43" s="148"/>
      <c r="AA43" s="148"/>
      <c r="AB43" s="148"/>
      <c r="AC43" s="148"/>
      <c r="AD43" s="148"/>
      <c r="AE43" s="148"/>
      <c r="AF43" s="148"/>
      <c r="AG43" s="148" t="s">
        <v>149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262" t="s">
        <v>192</v>
      </c>
      <c r="D44" s="263"/>
      <c r="E44" s="263"/>
      <c r="F44" s="263"/>
      <c r="G44" s="263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193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1">
        <v>18</v>
      </c>
      <c r="B45" s="172" t="s">
        <v>198</v>
      </c>
      <c r="C45" s="187" t="s">
        <v>199</v>
      </c>
      <c r="D45" s="173" t="s">
        <v>200</v>
      </c>
      <c r="E45" s="174">
        <v>0.24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4">
        <v>6.6600000000000001E-3</v>
      </c>
      <c r="O45" s="174">
        <f>ROUND(E45*N45,2)</f>
        <v>0</v>
      </c>
      <c r="P45" s="174">
        <v>2.4</v>
      </c>
      <c r="Q45" s="174">
        <f>ROUND(E45*P45,2)</f>
        <v>0.57999999999999996</v>
      </c>
      <c r="R45" s="176" t="s">
        <v>181</v>
      </c>
      <c r="S45" s="176" t="s">
        <v>146</v>
      </c>
      <c r="T45" s="177" t="s">
        <v>146</v>
      </c>
      <c r="U45" s="158">
        <v>6.72</v>
      </c>
      <c r="V45" s="158">
        <f>ROUND(E45*U45,2)</f>
        <v>1.61</v>
      </c>
      <c r="W45" s="158"/>
      <c r="X45" s="158" t="s">
        <v>147</v>
      </c>
      <c r="Y45" s="158" t="s">
        <v>186</v>
      </c>
      <c r="Z45" s="148"/>
      <c r="AA45" s="148"/>
      <c r="AB45" s="148"/>
      <c r="AC45" s="148"/>
      <c r="AD45" s="148"/>
      <c r="AE45" s="148"/>
      <c r="AF45" s="148"/>
      <c r="AG45" s="148" t="s">
        <v>149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1" t="s">
        <v>201</v>
      </c>
      <c r="D46" s="252"/>
      <c r="E46" s="252"/>
      <c r="F46" s="252"/>
      <c r="G46" s="252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151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188" t="s">
        <v>202</v>
      </c>
      <c r="D47" s="159"/>
      <c r="E47" s="160">
        <v>0.24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157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9">
        <v>19</v>
      </c>
      <c r="B48" s="180" t="s">
        <v>203</v>
      </c>
      <c r="C48" s="189" t="s">
        <v>204</v>
      </c>
      <c r="D48" s="181" t="s">
        <v>154</v>
      </c>
      <c r="E48" s="182">
        <v>28</v>
      </c>
      <c r="F48" s="183"/>
      <c r="G48" s="184">
        <f>ROUND(E48*F48,2)</f>
        <v>0</v>
      </c>
      <c r="H48" s="183"/>
      <c r="I48" s="184">
        <f>ROUND(E48*H48,2)</f>
        <v>0</v>
      </c>
      <c r="J48" s="183"/>
      <c r="K48" s="184">
        <f>ROUND(E48*J48,2)</f>
        <v>0</v>
      </c>
      <c r="L48" s="184">
        <v>21</v>
      </c>
      <c r="M48" s="184">
        <f>G48*(1+L48/100)</f>
        <v>0</v>
      </c>
      <c r="N48" s="182">
        <v>4.8999999999999998E-4</v>
      </c>
      <c r="O48" s="182">
        <f>ROUND(E48*N48,2)</f>
        <v>0.01</v>
      </c>
      <c r="P48" s="182">
        <v>8.9999999999999993E-3</v>
      </c>
      <c r="Q48" s="182">
        <f>ROUND(E48*P48,2)</f>
        <v>0.25</v>
      </c>
      <c r="R48" s="184" t="s">
        <v>181</v>
      </c>
      <c r="S48" s="184" t="s">
        <v>146</v>
      </c>
      <c r="T48" s="185" t="s">
        <v>146</v>
      </c>
      <c r="U48" s="158">
        <v>0.247</v>
      </c>
      <c r="V48" s="158">
        <f>ROUND(E48*U48,2)</f>
        <v>6.92</v>
      </c>
      <c r="W48" s="158"/>
      <c r="X48" s="158" t="s">
        <v>147</v>
      </c>
      <c r="Y48" s="158" t="s">
        <v>186</v>
      </c>
      <c r="Z48" s="148"/>
      <c r="AA48" s="148"/>
      <c r="AB48" s="148"/>
      <c r="AC48" s="148"/>
      <c r="AD48" s="148"/>
      <c r="AE48" s="148"/>
      <c r="AF48" s="148"/>
      <c r="AG48" s="148" t="s">
        <v>149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1">
        <v>20</v>
      </c>
      <c r="B49" s="172" t="s">
        <v>205</v>
      </c>
      <c r="C49" s="187" t="s">
        <v>206</v>
      </c>
      <c r="D49" s="173" t="s">
        <v>154</v>
      </c>
      <c r="E49" s="174">
        <v>14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4">
        <v>4.8999999999999998E-4</v>
      </c>
      <c r="O49" s="174">
        <f>ROUND(E49*N49,2)</f>
        <v>0.01</v>
      </c>
      <c r="P49" s="174">
        <v>1.7999999999999999E-2</v>
      </c>
      <c r="Q49" s="174">
        <f>ROUND(E49*P49,2)</f>
        <v>0.25</v>
      </c>
      <c r="R49" s="176" t="s">
        <v>181</v>
      </c>
      <c r="S49" s="176" t="s">
        <v>146</v>
      </c>
      <c r="T49" s="177" t="s">
        <v>146</v>
      </c>
      <c r="U49" s="158">
        <v>0.34</v>
      </c>
      <c r="V49" s="158">
        <f>ROUND(E49*U49,2)</f>
        <v>4.76</v>
      </c>
      <c r="W49" s="158"/>
      <c r="X49" s="158" t="s">
        <v>147</v>
      </c>
      <c r="Y49" s="158" t="s">
        <v>186</v>
      </c>
      <c r="Z49" s="148"/>
      <c r="AA49" s="148"/>
      <c r="AB49" s="148"/>
      <c r="AC49" s="148"/>
      <c r="AD49" s="148"/>
      <c r="AE49" s="148"/>
      <c r="AF49" s="148"/>
      <c r="AG49" s="148" t="s">
        <v>149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262" t="s">
        <v>192</v>
      </c>
      <c r="D50" s="263"/>
      <c r="E50" s="263"/>
      <c r="F50" s="263"/>
      <c r="G50" s="263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193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1">
        <v>21</v>
      </c>
      <c r="B51" s="172" t="s">
        <v>207</v>
      </c>
      <c r="C51" s="187" t="s">
        <v>636</v>
      </c>
      <c r="D51" s="173" t="s">
        <v>154</v>
      </c>
      <c r="E51" s="174">
        <v>30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4">
        <v>3.8000000000000002E-4</v>
      </c>
      <c r="O51" s="174">
        <f>ROUND(E51*N51,2)</f>
        <v>0.01</v>
      </c>
      <c r="P51" s="174">
        <v>1.2999999999999999E-2</v>
      </c>
      <c r="Q51" s="174">
        <f>ROUND(E51*P51,2)</f>
        <v>0.39</v>
      </c>
      <c r="R51" s="176" t="s">
        <v>181</v>
      </c>
      <c r="S51" s="176" t="s">
        <v>146</v>
      </c>
      <c r="T51" s="177" t="s">
        <v>146</v>
      </c>
      <c r="U51" s="158">
        <v>0.107</v>
      </c>
      <c r="V51" s="158">
        <f>ROUND(E51*U51,2)</f>
        <v>3.21</v>
      </c>
      <c r="W51" s="158"/>
      <c r="X51" s="158" t="s">
        <v>147</v>
      </c>
      <c r="Y51" s="158" t="s">
        <v>186</v>
      </c>
      <c r="Z51" s="148"/>
      <c r="AA51" s="148"/>
      <c r="AB51" s="148"/>
      <c r="AC51" s="148"/>
      <c r="AD51" s="148"/>
      <c r="AE51" s="148"/>
      <c r="AF51" s="148"/>
      <c r="AG51" s="148" t="s">
        <v>149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251" t="s">
        <v>201</v>
      </c>
      <c r="D52" s="252"/>
      <c r="E52" s="252"/>
      <c r="F52" s="252"/>
      <c r="G52" s="252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151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1">
        <v>22</v>
      </c>
      <c r="B53" s="172" t="s">
        <v>208</v>
      </c>
      <c r="C53" s="187" t="s">
        <v>209</v>
      </c>
      <c r="D53" s="173" t="s">
        <v>170</v>
      </c>
      <c r="E53" s="174">
        <v>10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4">
        <v>0</v>
      </c>
      <c r="O53" s="174">
        <f>ROUND(E53*N53,2)</f>
        <v>0</v>
      </c>
      <c r="P53" s="174">
        <v>6.8000000000000005E-2</v>
      </c>
      <c r="Q53" s="174">
        <f>ROUND(E53*P53,2)</f>
        <v>0.68</v>
      </c>
      <c r="R53" s="176" t="s">
        <v>181</v>
      </c>
      <c r="S53" s="176" t="s">
        <v>146</v>
      </c>
      <c r="T53" s="177" t="s">
        <v>146</v>
      </c>
      <c r="U53" s="158">
        <v>0.3</v>
      </c>
      <c r="V53" s="158">
        <f>ROUND(E53*U53,2)</f>
        <v>3</v>
      </c>
      <c r="W53" s="158"/>
      <c r="X53" s="158" t="s">
        <v>147</v>
      </c>
      <c r="Y53" s="158" t="s">
        <v>148</v>
      </c>
      <c r="Z53" s="148"/>
      <c r="AA53" s="148"/>
      <c r="AB53" s="148"/>
      <c r="AC53" s="148"/>
      <c r="AD53" s="148"/>
      <c r="AE53" s="148"/>
      <c r="AF53" s="148"/>
      <c r="AG53" s="148" t="s">
        <v>149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251" t="s">
        <v>210</v>
      </c>
      <c r="D54" s="252"/>
      <c r="E54" s="252"/>
      <c r="F54" s="252"/>
      <c r="G54" s="252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151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4" t="s">
        <v>140</v>
      </c>
      <c r="B55" s="165" t="s">
        <v>83</v>
      </c>
      <c r="C55" s="186" t="s">
        <v>84</v>
      </c>
      <c r="D55" s="166"/>
      <c r="E55" s="167"/>
      <c r="F55" s="168"/>
      <c r="G55" s="168">
        <f>SUMIF(AG56:AG61,"&lt;&gt;NOR",G56:G61)</f>
        <v>0</v>
      </c>
      <c r="H55" s="168"/>
      <c r="I55" s="168">
        <f>SUM(I56:I61)</f>
        <v>0</v>
      </c>
      <c r="J55" s="168"/>
      <c r="K55" s="168">
        <f>SUM(K56:K61)</f>
        <v>0</v>
      </c>
      <c r="L55" s="168"/>
      <c r="M55" s="168">
        <f>SUM(M56:M61)</f>
        <v>0</v>
      </c>
      <c r="N55" s="167"/>
      <c r="O55" s="167">
        <f>SUM(O56:O61)</f>
        <v>0</v>
      </c>
      <c r="P55" s="167"/>
      <c r="Q55" s="167">
        <f>SUM(Q56:Q61)</f>
        <v>0</v>
      </c>
      <c r="R55" s="168"/>
      <c r="S55" s="168"/>
      <c r="T55" s="169"/>
      <c r="U55" s="163"/>
      <c r="V55" s="163">
        <f>SUM(V56:V61)</f>
        <v>36.28</v>
      </c>
      <c r="W55" s="163"/>
      <c r="X55" s="163"/>
      <c r="Y55" s="163"/>
      <c r="AG55" t="s">
        <v>141</v>
      </c>
    </row>
    <row r="56" spans="1:60" outlineLevel="1" x14ac:dyDescent="0.2">
      <c r="A56" s="179">
        <v>23</v>
      </c>
      <c r="B56" s="180" t="s">
        <v>211</v>
      </c>
      <c r="C56" s="189" t="s">
        <v>212</v>
      </c>
      <c r="D56" s="181" t="s">
        <v>213</v>
      </c>
      <c r="E56" s="182">
        <v>1</v>
      </c>
      <c r="F56" s="183"/>
      <c r="G56" s="184">
        <f>ROUND(E56*F56,2)</f>
        <v>0</v>
      </c>
      <c r="H56" s="183"/>
      <c r="I56" s="184">
        <f>ROUND(E56*H56,2)</f>
        <v>0</v>
      </c>
      <c r="J56" s="183"/>
      <c r="K56" s="184">
        <f>ROUND(E56*J56,2)</f>
        <v>0</v>
      </c>
      <c r="L56" s="184">
        <v>21</v>
      </c>
      <c r="M56" s="184">
        <f>G56*(1+L56/100)</f>
        <v>0</v>
      </c>
      <c r="N56" s="182">
        <v>0</v>
      </c>
      <c r="O56" s="182">
        <f>ROUND(E56*N56,2)</f>
        <v>0</v>
      </c>
      <c r="P56" s="182">
        <v>0</v>
      </c>
      <c r="Q56" s="182">
        <f>ROUND(E56*P56,2)</f>
        <v>0</v>
      </c>
      <c r="R56" s="184"/>
      <c r="S56" s="184" t="s">
        <v>214</v>
      </c>
      <c r="T56" s="185" t="s">
        <v>215</v>
      </c>
      <c r="U56" s="158">
        <v>1</v>
      </c>
      <c r="V56" s="158">
        <f>ROUND(E56*U56,2)</f>
        <v>1</v>
      </c>
      <c r="W56" s="158"/>
      <c r="X56" s="158" t="s">
        <v>147</v>
      </c>
      <c r="Y56" s="158" t="s">
        <v>148</v>
      </c>
      <c r="Z56" s="148"/>
      <c r="AA56" s="148"/>
      <c r="AB56" s="148"/>
      <c r="AC56" s="148"/>
      <c r="AD56" s="148"/>
      <c r="AE56" s="148"/>
      <c r="AF56" s="148"/>
      <c r="AG56" s="148" t="s">
        <v>149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9">
        <v>24</v>
      </c>
      <c r="B57" s="180" t="s">
        <v>216</v>
      </c>
      <c r="C57" s="189" t="s">
        <v>217</v>
      </c>
      <c r="D57" s="181" t="s">
        <v>218</v>
      </c>
      <c r="E57" s="182">
        <v>30</v>
      </c>
      <c r="F57" s="183"/>
      <c r="G57" s="184">
        <f>ROUND(E57*F57,2)</f>
        <v>0</v>
      </c>
      <c r="H57" s="183"/>
      <c r="I57" s="184">
        <f>ROUND(E57*H57,2)</f>
        <v>0</v>
      </c>
      <c r="J57" s="183"/>
      <c r="K57" s="184">
        <f>ROUND(E57*J57,2)</f>
        <v>0</v>
      </c>
      <c r="L57" s="184">
        <v>21</v>
      </c>
      <c r="M57" s="184">
        <f>G57*(1+L57/100)</f>
        <v>0</v>
      </c>
      <c r="N57" s="182">
        <v>0</v>
      </c>
      <c r="O57" s="182">
        <f>ROUND(E57*N57,2)</f>
        <v>0</v>
      </c>
      <c r="P57" s="182">
        <v>0</v>
      </c>
      <c r="Q57" s="182">
        <f>ROUND(E57*P57,2)</f>
        <v>0</v>
      </c>
      <c r="R57" s="184" t="s">
        <v>219</v>
      </c>
      <c r="S57" s="184" t="s">
        <v>146</v>
      </c>
      <c r="T57" s="185" t="s">
        <v>146</v>
      </c>
      <c r="U57" s="158">
        <v>1</v>
      </c>
      <c r="V57" s="158">
        <f>ROUND(E57*U57,2)</f>
        <v>30</v>
      </c>
      <c r="W57" s="158"/>
      <c r="X57" s="158" t="s">
        <v>220</v>
      </c>
      <c r="Y57" s="158" t="s">
        <v>148</v>
      </c>
      <c r="Z57" s="148"/>
      <c r="AA57" s="148"/>
      <c r="AB57" s="148"/>
      <c r="AC57" s="148"/>
      <c r="AD57" s="148"/>
      <c r="AE57" s="148"/>
      <c r="AF57" s="148"/>
      <c r="AG57" s="148" t="s">
        <v>221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9">
        <v>25</v>
      </c>
      <c r="B58" s="180" t="s">
        <v>222</v>
      </c>
      <c r="C58" s="189" t="s">
        <v>223</v>
      </c>
      <c r="D58" s="181" t="s">
        <v>213</v>
      </c>
      <c r="E58" s="182">
        <v>1</v>
      </c>
      <c r="F58" s="183"/>
      <c r="G58" s="184">
        <f>ROUND(E58*F58,2)</f>
        <v>0</v>
      </c>
      <c r="H58" s="183"/>
      <c r="I58" s="184">
        <f>ROUND(E58*H58,2)</f>
        <v>0</v>
      </c>
      <c r="J58" s="183"/>
      <c r="K58" s="184">
        <f>ROUND(E58*J58,2)</f>
        <v>0</v>
      </c>
      <c r="L58" s="184">
        <v>21</v>
      </c>
      <c r="M58" s="184">
        <f>G58*(1+L58/100)</f>
        <v>0</v>
      </c>
      <c r="N58" s="182">
        <v>0</v>
      </c>
      <c r="O58" s="182">
        <f>ROUND(E58*N58,2)</f>
        <v>0</v>
      </c>
      <c r="P58" s="182">
        <v>0</v>
      </c>
      <c r="Q58" s="182">
        <f>ROUND(E58*P58,2)</f>
        <v>0</v>
      </c>
      <c r="R58" s="184"/>
      <c r="S58" s="184" t="s">
        <v>214</v>
      </c>
      <c r="T58" s="185" t="s">
        <v>215</v>
      </c>
      <c r="U58" s="158">
        <v>1</v>
      </c>
      <c r="V58" s="158">
        <f>ROUND(E58*U58,2)</f>
        <v>1</v>
      </c>
      <c r="W58" s="158"/>
      <c r="X58" s="158" t="s">
        <v>224</v>
      </c>
      <c r="Y58" s="158" t="s">
        <v>148</v>
      </c>
      <c r="Z58" s="148"/>
      <c r="AA58" s="148"/>
      <c r="AB58" s="148"/>
      <c r="AC58" s="148"/>
      <c r="AD58" s="148"/>
      <c r="AE58" s="148"/>
      <c r="AF58" s="148"/>
      <c r="AG58" s="148" t="s">
        <v>225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9">
        <v>26</v>
      </c>
      <c r="B59" s="180" t="s">
        <v>226</v>
      </c>
      <c r="C59" s="189" t="s">
        <v>227</v>
      </c>
      <c r="D59" s="181" t="s">
        <v>213</v>
      </c>
      <c r="E59" s="182">
        <v>1</v>
      </c>
      <c r="F59" s="183"/>
      <c r="G59" s="184">
        <f>ROUND(E59*F59,2)</f>
        <v>0</v>
      </c>
      <c r="H59" s="183"/>
      <c r="I59" s="184">
        <f>ROUND(E59*H59,2)</f>
        <v>0</v>
      </c>
      <c r="J59" s="183"/>
      <c r="K59" s="184">
        <f>ROUND(E59*J59,2)</f>
        <v>0</v>
      </c>
      <c r="L59" s="184">
        <v>21</v>
      </c>
      <c r="M59" s="184">
        <f>G59*(1+L59/100)</f>
        <v>0</v>
      </c>
      <c r="N59" s="182">
        <v>0</v>
      </c>
      <c r="O59" s="182">
        <f>ROUND(E59*N59,2)</f>
        <v>0</v>
      </c>
      <c r="P59" s="182">
        <v>0</v>
      </c>
      <c r="Q59" s="182">
        <f>ROUND(E59*P59,2)</f>
        <v>0</v>
      </c>
      <c r="R59" s="184"/>
      <c r="S59" s="184" t="s">
        <v>214</v>
      </c>
      <c r="T59" s="185" t="s">
        <v>215</v>
      </c>
      <c r="U59" s="158">
        <v>1</v>
      </c>
      <c r="V59" s="158">
        <f>ROUND(E59*U59,2)</f>
        <v>1</v>
      </c>
      <c r="W59" s="158"/>
      <c r="X59" s="158" t="s">
        <v>224</v>
      </c>
      <c r="Y59" s="158" t="s">
        <v>148</v>
      </c>
      <c r="Z59" s="148"/>
      <c r="AA59" s="148"/>
      <c r="AB59" s="148"/>
      <c r="AC59" s="148"/>
      <c r="AD59" s="148"/>
      <c r="AE59" s="148"/>
      <c r="AF59" s="148"/>
      <c r="AG59" s="148" t="s">
        <v>225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71">
        <v>27</v>
      </c>
      <c r="B60" s="172" t="s">
        <v>228</v>
      </c>
      <c r="C60" s="187" t="s">
        <v>229</v>
      </c>
      <c r="D60" s="173" t="s">
        <v>230</v>
      </c>
      <c r="E60" s="174">
        <v>1.7356799999999999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6" t="s">
        <v>145</v>
      </c>
      <c r="S60" s="176" t="s">
        <v>146</v>
      </c>
      <c r="T60" s="177" t="s">
        <v>146</v>
      </c>
      <c r="U60" s="158">
        <v>1.8919999999999999</v>
      </c>
      <c r="V60" s="158">
        <f>ROUND(E60*U60,2)</f>
        <v>3.28</v>
      </c>
      <c r="W60" s="158"/>
      <c r="X60" s="158" t="s">
        <v>231</v>
      </c>
      <c r="Y60" s="158" t="s">
        <v>186</v>
      </c>
      <c r="Z60" s="148"/>
      <c r="AA60" s="148"/>
      <c r="AB60" s="148"/>
      <c r="AC60" s="148"/>
      <c r="AD60" s="148"/>
      <c r="AE60" s="148"/>
      <c r="AF60" s="148"/>
      <c r="AG60" s="148" t="s">
        <v>232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1" t="s">
        <v>233</v>
      </c>
      <c r="D61" s="252"/>
      <c r="E61" s="252"/>
      <c r="F61" s="252"/>
      <c r="G61" s="252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151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4" t="s">
        <v>140</v>
      </c>
      <c r="B62" s="165" t="s">
        <v>85</v>
      </c>
      <c r="C62" s="186" t="s">
        <v>86</v>
      </c>
      <c r="D62" s="166"/>
      <c r="E62" s="167"/>
      <c r="F62" s="168"/>
      <c r="G62" s="168">
        <f>SUMIF(AG63:AG116,"&lt;&gt;NOR",G63:G116)</f>
        <v>0</v>
      </c>
      <c r="H62" s="168"/>
      <c r="I62" s="168">
        <f>SUM(I63:I116)</f>
        <v>0</v>
      </c>
      <c r="J62" s="168"/>
      <c r="K62" s="168">
        <f>SUM(K63:K116)</f>
        <v>0</v>
      </c>
      <c r="L62" s="168"/>
      <c r="M62" s="168">
        <f>SUM(M63:M116)</f>
        <v>0</v>
      </c>
      <c r="N62" s="167"/>
      <c r="O62" s="167">
        <f>SUM(O63:O116)</f>
        <v>0.15000000000000002</v>
      </c>
      <c r="P62" s="167"/>
      <c r="Q62" s="167">
        <f>SUM(Q63:Q116)</f>
        <v>0.15</v>
      </c>
      <c r="R62" s="168"/>
      <c r="S62" s="168"/>
      <c r="T62" s="169"/>
      <c r="U62" s="163"/>
      <c r="V62" s="163">
        <f>SUM(V63:V116)</f>
        <v>32.9</v>
      </c>
      <c r="W62" s="163"/>
      <c r="X62" s="163"/>
      <c r="Y62" s="163"/>
      <c r="AG62" t="s">
        <v>141</v>
      </c>
    </row>
    <row r="63" spans="1:60" outlineLevel="1" x14ac:dyDescent="0.2">
      <c r="A63" s="171">
        <v>28</v>
      </c>
      <c r="B63" s="172" t="s">
        <v>234</v>
      </c>
      <c r="C63" s="187" t="s">
        <v>235</v>
      </c>
      <c r="D63" s="173" t="s">
        <v>170</v>
      </c>
      <c r="E63" s="174">
        <v>72.8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2.0999999999999999E-3</v>
      </c>
      <c r="Q63" s="174">
        <f>ROUND(E63*P63,2)</f>
        <v>0.15</v>
      </c>
      <c r="R63" s="176" t="s">
        <v>236</v>
      </c>
      <c r="S63" s="176" t="s">
        <v>146</v>
      </c>
      <c r="T63" s="177" t="s">
        <v>146</v>
      </c>
      <c r="U63" s="158">
        <v>0.2</v>
      </c>
      <c r="V63" s="158">
        <f>ROUND(E63*U63,2)</f>
        <v>14.56</v>
      </c>
      <c r="W63" s="158"/>
      <c r="X63" s="158" t="s">
        <v>147</v>
      </c>
      <c r="Y63" s="158" t="s">
        <v>148</v>
      </c>
      <c r="Z63" s="148"/>
      <c r="AA63" s="148"/>
      <c r="AB63" s="148"/>
      <c r="AC63" s="148"/>
      <c r="AD63" s="148"/>
      <c r="AE63" s="148"/>
      <c r="AF63" s="148"/>
      <c r="AG63" s="148" t="s">
        <v>149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88" t="s">
        <v>237</v>
      </c>
      <c r="D64" s="159"/>
      <c r="E64" s="160">
        <v>72.8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157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33.75" outlineLevel="1" x14ac:dyDescent="0.2">
      <c r="A65" s="171">
        <v>29</v>
      </c>
      <c r="B65" s="172" t="s">
        <v>238</v>
      </c>
      <c r="C65" s="187" t="s">
        <v>239</v>
      </c>
      <c r="D65" s="173" t="s">
        <v>154</v>
      </c>
      <c r="E65" s="174">
        <v>46.2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4">
        <v>3.8999999999999999E-4</v>
      </c>
      <c r="O65" s="174">
        <f>ROUND(E65*N65,2)</f>
        <v>0.02</v>
      </c>
      <c r="P65" s="174">
        <v>0</v>
      </c>
      <c r="Q65" s="174">
        <f>ROUND(E65*P65,2)</f>
        <v>0</v>
      </c>
      <c r="R65" s="176" t="s">
        <v>240</v>
      </c>
      <c r="S65" s="176" t="s">
        <v>146</v>
      </c>
      <c r="T65" s="177" t="s">
        <v>146</v>
      </c>
      <c r="U65" s="158">
        <v>0</v>
      </c>
      <c r="V65" s="158">
        <f>ROUND(E65*U65,2)</f>
        <v>0</v>
      </c>
      <c r="W65" s="158"/>
      <c r="X65" s="158" t="s">
        <v>241</v>
      </c>
      <c r="Y65" s="158" t="s">
        <v>148</v>
      </c>
      <c r="Z65" s="148"/>
      <c r="AA65" s="148"/>
      <c r="AB65" s="148"/>
      <c r="AC65" s="148"/>
      <c r="AD65" s="148"/>
      <c r="AE65" s="148"/>
      <c r="AF65" s="148"/>
      <c r="AG65" s="148" t="s">
        <v>242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188" t="s">
        <v>243</v>
      </c>
      <c r="D66" s="159"/>
      <c r="E66" s="160">
        <v>26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157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">
      <c r="A67" s="155"/>
      <c r="B67" s="156"/>
      <c r="C67" s="188" t="s">
        <v>244</v>
      </c>
      <c r="D67" s="159"/>
      <c r="E67" s="160">
        <v>18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157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2">
      <c r="A68" s="155"/>
      <c r="B68" s="156"/>
      <c r="C68" s="190" t="s">
        <v>245</v>
      </c>
      <c r="D68" s="161"/>
      <c r="E68" s="162">
        <v>2.2000000000000002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157</v>
      </c>
      <c r="AH68" s="148">
        <v>4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33.75" outlineLevel="1" x14ac:dyDescent="0.2">
      <c r="A69" s="171">
        <v>30</v>
      </c>
      <c r="B69" s="172" t="s">
        <v>246</v>
      </c>
      <c r="C69" s="187" t="s">
        <v>247</v>
      </c>
      <c r="D69" s="173" t="s">
        <v>154</v>
      </c>
      <c r="E69" s="174">
        <v>10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4">
        <v>6.0999999999999997E-4</v>
      </c>
      <c r="O69" s="174">
        <f>ROUND(E69*N69,2)</f>
        <v>0.01</v>
      </c>
      <c r="P69" s="174">
        <v>0</v>
      </c>
      <c r="Q69" s="174">
        <f>ROUND(E69*P69,2)</f>
        <v>0</v>
      </c>
      <c r="R69" s="176" t="s">
        <v>240</v>
      </c>
      <c r="S69" s="176" t="s">
        <v>146</v>
      </c>
      <c r="T69" s="177" t="s">
        <v>146</v>
      </c>
      <c r="U69" s="158">
        <v>0</v>
      </c>
      <c r="V69" s="158">
        <f>ROUND(E69*U69,2)</f>
        <v>0</v>
      </c>
      <c r="W69" s="158"/>
      <c r="X69" s="158" t="s">
        <v>241</v>
      </c>
      <c r="Y69" s="158" t="s">
        <v>148</v>
      </c>
      <c r="Z69" s="148"/>
      <c r="AA69" s="148"/>
      <c r="AB69" s="148"/>
      <c r="AC69" s="148"/>
      <c r="AD69" s="148"/>
      <c r="AE69" s="148"/>
      <c r="AF69" s="148"/>
      <c r="AG69" s="148" t="s">
        <v>242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188" t="s">
        <v>248</v>
      </c>
      <c r="D70" s="159"/>
      <c r="E70" s="160">
        <v>10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157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33.75" outlineLevel="1" x14ac:dyDescent="0.2">
      <c r="A71" s="171">
        <v>31</v>
      </c>
      <c r="B71" s="172" t="s">
        <v>249</v>
      </c>
      <c r="C71" s="187" t="s">
        <v>250</v>
      </c>
      <c r="D71" s="173" t="s">
        <v>154</v>
      </c>
      <c r="E71" s="174">
        <v>25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4">
        <v>9.3999999999999997E-4</v>
      </c>
      <c r="O71" s="174">
        <f>ROUND(E71*N71,2)</f>
        <v>0.02</v>
      </c>
      <c r="P71" s="174">
        <v>0</v>
      </c>
      <c r="Q71" s="174">
        <f>ROUND(E71*P71,2)</f>
        <v>0</v>
      </c>
      <c r="R71" s="176" t="s">
        <v>240</v>
      </c>
      <c r="S71" s="176" t="s">
        <v>146</v>
      </c>
      <c r="T71" s="177" t="s">
        <v>146</v>
      </c>
      <c r="U71" s="158">
        <v>0</v>
      </c>
      <c r="V71" s="158">
        <f>ROUND(E71*U71,2)</f>
        <v>0</v>
      </c>
      <c r="W71" s="158"/>
      <c r="X71" s="158" t="s">
        <v>241</v>
      </c>
      <c r="Y71" s="158" t="s">
        <v>148</v>
      </c>
      <c r="Z71" s="148"/>
      <c r="AA71" s="148"/>
      <c r="AB71" s="148"/>
      <c r="AC71" s="148"/>
      <c r="AD71" s="148"/>
      <c r="AE71" s="148"/>
      <c r="AF71" s="148"/>
      <c r="AG71" s="148" t="s">
        <v>242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188" t="s">
        <v>251</v>
      </c>
      <c r="D72" s="159"/>
      <c r="E72" s="160">
        <v>25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157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33.75" outlineLevel="1" x14ac:dyDescent="0.2">
      <c r="A73" s="179">
        <v>32</v>
      </c>
      <c r="B73" s="180" t="s">
        <v>252</v>
      </c>
      <c r="C73" s="189" t="s">
        <v>253</v>
      </c>
      <c r="D73" s="181" t="s">
        <v>154</v>
      </c>
      <c r="E73" s="182">
        <v>84</v>
      </c>
      <c r="F73" s="183"/>
      <c r="G73" s="184">
        <f>ROUND(E73*F73,2)</f>
        <v>0</v>
      </c>
      <c r="H73" s="183"/>
      <c r="I73" s="184">
        <f>ROUND(E73*H73,2)</f>
        <v>0</v>
      </c>
      <c r="J73" s="183"/>
      <c r="K73" s="184">
        <f>ROUND(E73*J73,2)</f>
        <v>0</v>
      </c>
      <c r="L73" s="184">
        <v>21</v>
      </c>
      <c r="M73" s="184">
        <f>G73*(1+L73/100)</f>
        <v>0</v>
      </c>
      <c r="N73" s="182">
        <v>4.6999999999999999E-4</v>
      </c>
      <c r="O73" s="182">
        <f>ROUND(E73*N73,2)</f>
        <v>0.04</v>
      </c>
      <c r="P73" s="182">
        <v>0</v>
      </c>
      <c r="Q73" s="182">
        <f>ROUND(E73*P73,2)</f>
        <v>0</v>
      </c>
      <c r="R73" s="184" t="s">
        <v>240</v>
      </c>
      <c r="S73" s="184" t="s">
        <v>146</v>
      </c>
      <c r="T73" s="185" t="s">
        <v>146</v>
      </c>
      <c r="U73" s="158">
        <v>0</v>
      </c>
      <c r="V73" s="158">
        <f>ROUND(E73*U73,2)</f>
        <v>0</v>
      </c>
      <c r="W73" s="158"/>
      <c r="X73" s="158" t="s">
        <v>241</v>
      </c>
      <c r="Y73" s="158" t="s">
        <v>148</v>
      </c>
      <c r="Z73" s="148"/>
      <c r="AA73" s="148"/>
      <c r="AB73" s="148"/>
      <c r="AC73" s="148"/>
      <c r="AD73" s="148"/>
      <c r="AE73" s="148"/>
      <c r="AF73" s="148"/>
      <c r="AG73" s="148" t="s">
        <v>242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33.75" outlineLevel="1" x14ac:dyDescent="0.2">
      <c r="A74" s="171">
        <v>33</v>
      </c>
      <c r="B74" s="172" t="s">
        <v>254</v>
      </c>
      <c r="C74" s="187" t="s">
        <v>255</v>
      </c>
      <c r="D74" s="173" t="s">
        <v>154</v>
      </c>
      <c r="E74" s="174">
        <v>21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4">
        <v>1.0300000000000001E-3</v>
      </c>
      <c r="O74" s="174">
        <f>ROUND(E74*N74,2)</f>
        <v>0.02</v>
      </c>
      <c r="P74" s="174">
        <v>0</v>
      </c>
      <c r="Q74" s="174">
        <f>ROUND(E74*P74,2)</f>
        <v>0</v>
      </c>
      <c r="R74" s="176" t="s">
        <v>240</v>
      </c>
      <c r="S74" s="176" t="s">
        <v>146</v>
      </c>
      <c r="T74" s="177" t="s">
        <v>146</v>
      </c>
      <c r="U74" s="158">
        <v>0</v>
      </c>
      <c r="V74" s="158">
        <f>ROUND(E74*U74,2)</f>
        <v>0</v>
      </c>
      <c r="W74" s="158"/>
      <c r="X74" s="158" t="s">
        <v>241</v>
      </c>
      <c r="Y74" s="158" t="s">
        <v>148</v>
      </c>
      <c r="Z74" s="148"/>
      <c r="AA74" s="148"/>
      <c r="AB74" s="148"/>
      <c r="AC74" s="148"/>
      <c r="AD74" s="148"/>
      <c r="AE74" s="148"/>
      <c r="AF74" s="148"/>
      <c r="AG74" s="148" t="s">
        <v>242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88" t="s">
        <v>256</v>
      </c>
      <c r="D75" s="159"/>
      <c r="E75" s="160">
        <v>20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157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90" t="s">
        <v>245</v>
      </c>
      <c r="D76" s="161"/>
      <c r="E76" s="162">
        <v>1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157</v>
      </c>
      <c r="AH76" s="148">
        <v>4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1">
        <v>34</v>
      </c>
      <c r="B77" s="172" t="s">
        <v>257</v>
      </c>
      <c r="C77" s="187" t="s">
        <v>258</v>
      </c>
      <c r="D77" s="173" t="s">
        <v>154</v>
      </c>
      <c r="E77" s="174">
        <v>167.58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4">
        <v>2.0000000000000001E-4</v>
      </c>
      <c r="O77" s="174">
        <f>ROUND(E77*N77,2)</f>
        <v>0.03</v>
      </c>
      <c r="P77" s="174">
        <v>0</v>
      </c>
      <c r="Q77" s="174">
        <f>ROUND(E77*P77,2)</f>
        <v>0</v>
      </c>
      <c r="R77" s="176"/>
      <c r="S77" s="176" t="s">
        <v>214</v>
      </c>
      <c r="T77" s="177" t="s">
        <v>215</v>
      </c>
      <c r="U77" s="158">
        <v>0</v>
      </c>
      <c r="V77" s="158">
        <f>ROUND(E77*U77,2)</f>
        <v>0</v>
      </c>
      <c r="W77" s="158"/>
      <c r="X77" s="158" t="s">
        <v>147</v>
      </c>
      <c r="Y77" s="158" t="s">
        <v>148</v>
      </c>
      <c r="Z77" s="148"/>
      <c r="AA77" s="148"/>
      <c r="AB77" s="148"/>
      <c r="AC77" s="148"/>
      <c r="AD77" s="148"/>
      <c r="AE77" s="148"/>
      <c r="AF77" s="148"/>
      <c r="AG77" s="148" t="s">
        <v>149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5"/>
      <c r="B78" s="156"/>
      <c r="C78" s="188" t="s">
        <v>259</v>
      </c>
      <c r="D78" s="159"/>
      <c r="E78" s="160">
        <v>41.58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157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8" t="s">
        <v>260</v>
      </c>
      <c r="D79" s="159"/>
      <c r="E79" s="160">
        <v>9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157</v>
      </c>
      <c r="AH79" s="148">
        <v>5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8" t="s">
        <v>261</v>
      </c>
      <c r="D80" s="159"/>
      <c r="E80" s="160">
        <v>22.5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157</v>
      </c>
      <c r="AH80" s="148">
        <v>5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8" t="s">
        <v>262</v>
      </c>
      <c r="D81" s="159"/>
      <c r="E81" s="160">
        <v>75.599999999999994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157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88" t="s">
        <v>263</v>
      </c>
      <c r="D82" s="159"/>
      <c r="E82" s="160">
        <v>18.899999999999999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157</v>
      </c>
      <c r="AH82" s="148">
        <v>5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71">
        <v>35</v>
      </c>
      <c r="B83" s="172" t="s">
        <v>264</v>
      </c>
      <c r="C83" s="187" t="s">
        <v>265</v>
      </c>
      <c r="D83" s="173" t="s">
        <v>154</v>
      </c>
      <c r="E83" s="174">
        <v>18.62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4">
        <v>2.9999999999999997E-4</v>
      </c>
      <c r="O83" s="174">
        <f>ROUND(E83*N83,2)</f>
        <v>0.01</v>
      </c>
      <c r="P83" s="174">
        <v>0</v>
      </c>
      <c r="Q83" s="174">
        <f>ROUND(E83*P83,2)</f>
        <v>0</v>
      </c>
      <c r="R83" s="176"/>
      <c r="S83" s="176" t="s">
        <v>214</v>
      </c>
      <c r="T83" s="177" t="s">
        <v>215</v>
      </c>
      <c r="U83" s="158">
        <v>0</v>
      </c>
      <c r="V83" s="158">
        <f>ROUND(E83*U83,2)</f>
        <v>0</v>
      </c>
      <c r="W83" s="158"/>
      <c r="X83" s="158" t="s">
        <v>147</v>
      </c>
      <c r="Y83" s="158" t="s">
        <v>148</v>
      </c>
      <c r="Z83" s="148"/>
      <c r="AA83" s="148"/>
      <c r="AB83" s="148"/>
      <c r="AC83" s="148"/>
      <c r="AD83" s="148"/>
      <c r="AE83" s="148"/>
      <c r="AF83" s="148"/>
      <c r="AG83" s="148" t="s">
        <v>149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88" t="s">
        <v>266</v>
      </c>
      <c r="D84" s="159"/>
      <c r="E84" s="160">
        <v>4.62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157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3" x14ac:dyDescent="0.2">
      <c r="A85" s="155"/>
      <c r="B85" s="156"/>
      <c r="C85" s="188" t="s">
        <v>267</v>
      </c>
      <c r="D85" s="159"/>
      <c r="E85" s="160">
        <v>1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157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">
      <c r="A86" s="155"/>
      <c r="B86" s="156"/>
      <c r="C86" s="188" t="s">
        <v>268</v>
      </c>
      <c r="D86" s="159"/>
      <c r="E86" s="160">
        <v>2.5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157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3" x14ac:dyDescent="0.2">
      <c r="A87" s="155"/>
      <c r="B87" s="156"/>
      <c r="C87" s="188" t="s">
        <v>269</v>
      </c>
      <c r="D87" s="159"/>
      <c r="E87" s="160">
        <v>8.4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157</v>
      </c>
      <c r="AH87" s="148">
        <v>5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2">
      <c r="A88" s="155"/>
      <c r="B88" s="156"/>
      <c r="C88" s="188" t="s">
        <v>270</v>
      </c>
      <c r="D88" s="159"/>
      <c r="E88" s="160">
        <v>2.1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157</v>
      </c>
      <c r="AH88" s="148">
        <v>5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71">
        <v>36</v>
      </c>
      <c r="B89" s="172" t="s">
        <v>271</v>
      </c>
      <c r="C89" s="187" t="s">
        <v>272</v>
      </c>
      <c r="D89" s="173" t="s">
        <v>154</v>
      </c>
      <c r="E89" s="174">
        <v>36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4">
        <v>3.0000000000000001E-5</v>
      </c>
      <c r="O89" s="174">
        <f>ROUND(E89*N89,2)</f>
        <v>0</v>
      </c>
      <c r="P89" s="174">
        <v>0</v>
      </c>
      <c r="Q89" s="174">
        <f>ROUND(E89*P89,2)</f>
        <v>0</v>
      </c>
      <c r="R89" s="176" t="s">
        <v>273</v>
      </c>
      <c r="S89" s="176" t="s">
        <v>146</v>
      </c>
      <c r="T89" s="177" t="s">
        <v>146</v>
      </c>
      <c r="U89" s="158">
        <v>0.129</v>
      </c>
      <c r="V89" s="158">
        <f>ROUND(E89*U89,2)</f>
        <v>4.6399999999999997</v>
      </c>
      <c r="W89" s="158"/>
      <c r="X89" s="158" t="s">
        <v>147</v>
      </c>
      <c r="Y89" s="158" t="s">
        <v>186</v>
      </c>
      <c r="Z89" s="148"/>
      <c r="AA89" s="148"/>
      <c r="AB89" s="148"/>
      <c r="AC89" s="148"/>
      <c r="AD89" s="148"/>
      <c r="AE89" s="148"/>
      <c r="AF89" s="148"/>
      <c r="AG89" s="148" t="s">
        <v>149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262" t="s">
        <v>274</v>
      </c>
      <c r="D90" s="263"/>
      <c r="E90" s="263"/>
      <c r="F90" s="263"/>
      <c r="G90" s="263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193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188" t="s">
        <v>275</v>
      </c>
      <c r="D91" s="159"/>
      <c r="E91" s="160">
        <v>30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157</v>
      </c>
      <c r="AH91" s="148">
        <v>5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3" x14ac:dyDescent="0.2">
      <c r="A92" s="155"/>
      <c r="B92" s="156"/>
      <c r="C92" s="188" t="s">
        <v>276</v>
      </c>
      <c r="D92" s="159"/>
      <c r="E92" s="160">
        <v>6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157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71">
        <v>37</v>
      </c>
      <c r="B93" s="172" t="s">
        <v>277</v>
      </c>
      <c r="C93" s="187" t="s">
        <v>278</v>
      </c>
      <c r="D93" s="173" t="s">
        <v>154</v>
      </c>
      <c r="E93" s="174">
        <v>37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21</v>
      </c>
      <c r="M93" s="176">
        <f>G93*(1+L93/100)</f>
        <v>0</v>
      </c>
      <c r="N93" s="174">
        <v>6.9999999999999994E-5</v>
      </c>
      <c r="O93" s="174">
        <f>ROUND(E93*N93,2)</f>
        <v>0</v>
      </c>
      <c r="P93" s="174">
        <v>0</v>
      </c>
      <c r="Q93" s="174">
        <f>ROUND(E93*P93,2)</f>
        <v>0</v>
      </c>
      <c r="R93" s="176" t="s">
        <v>273</v>
      </c>
      <c r="S93" s="176" t="s">
        <v>146</v>
      </c>
      <c r="T93" s="177" t="s">
        <v>146</v>
      </c>
      <c r="U93" s="158">
        <v>0.129</v>
      </c>
      <c r="V93" s="158">
        <f>ROUND(E93*U93,2)</f>
        <v>4.7699999999999996</v>
      </c>
      <c r="W93" s="158"/>
      <c r="X93" s="158" t="s">
        <v>147</v>
      </c>
      <c r="Y93" s="158" t="s">
        <v>186</v>
      </c>
      <c r="Z93" s="148"/>
      <c r="AA93" s="148"/>
      <c r="AB93" s="148"/>
      <c r="AC93" s="148"/>
      <c r="AD93" s="148"/>
      <c r="AE93" s="148"/>
      <c r="AF93" s="148"/>
      <c r="AG93" s="148" t="s">
        <v>149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5"/>
      <c r="B94" s="156"/>
      <c r="C94" s="262" t="s">
        <v>274</v>
      </c>
      <c r="D94" s="263"/>
      <c r="E94" s="263"/>
      <c r="F94" s="263"/>
      <c r="G94" s="263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193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188" t="s">
        <v>279</v>
      </c>
      <c r="D95" s="159"/>
      <c r="E95" s="160">
        <v>13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157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188" t="s">
        <v>280</v>
      </c>
      <c r="D96" s="159"/>
      <c r="E96" s="160">
        <v>14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157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3" x14ac:dyDescent="0.2">
      <c r="A97" s="155"/>
      <c r="B97" s="156"/>
      <c r="C97" s="188" t="s">
        <v>281</v>
      </c>
      <c r="D97" s="159"/>
      <c r="E97" s="160">
        <v>10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157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71">
        <v>38</v>
      </c>
      <c r="B98" s="172" t="s">
        <v>282</v>
      </c>
      <c r="C98" s="187" t="s">
        <v>283</v>
      </c>
      <c r="D98" s="173" t="s">
        <v>154</v>
      </c>
      <c r="E98" s="174">
        <v>19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74">
        <v>6.9999999999999994E-5</v>
      </c>
      <c r="O98" s="174">
        <f>ROUND(E98*N98,2)</f>
        <v>0</v>
      </c>
      <c r="P98" s="174">
        <v>0</v>
      </c>
      <c r="Q98" s="174">
        <f>ROUND(E98*P98,2)</f>
        <v>0</v>
      </c>
      <c r="R98" s="176" t="s">
        <v>273</v>
      </c>
      <c r="S98" s="176" t="s">
        <v>146</v>
      </c>
      <c r="T98" s="177" t="s">
        <v>146</v>
      </c>
      <c r="U98" s="158">
        <v>0.129</v>
      </c>
      <c r="V98" s="158">
        <f>ROUND(E98*U98,2)</f>
        <v>2.4500000000000002</v>
      </c>
      <c r="W98" s="158"/>
      <c r="X98" s="158" t="s">
        <v>147</v>
      </c>
      <c r="Y98" s="158" t="s">
        <v>186</v>
      </c>
      <c r="Z98" s="148"/>
      <c r="AA98" s="148"/>
      <c r="AB98" s="148"/>
      <c r="AC98" s="148"/>
      <c r="AD98" s="148"/>
      <c r="AE98" s="148"/>
      <c r="AF98" s="148"/>
      <c r="AG98" s="148" t="s">
        <v>149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5"/>
      <c r="B99" s="156"/>
      <c r="C99" s="262" t="s">
        <v>274</v>
      </c>
      <c r="D99" s="263"/>
      <c r="E99" s="263"/>
      <c r="F99" s="263"/>
      <c r="G99" s="263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193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188" t="s">
        <v>284</v>
      </c>
      <c r="D100" s="159"/>
      <c r="E100" s="160">
        <v>29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157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88" t="s">
        <v>285</v>
      </c>
      <c r="D101" s="159"/>
      <c r="E101" s="160">
        <v>-10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157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71">
        <v>39</v>
      </c>
      <c r="B102" s="172" t="s">
        <v>286</v>
      </c>
      <c r="C102" s="187" t="s">
        <v>287</v>
      </c>
      <c r="D102" s="173" t="s">
        <v>154</v>
      </c>
      <c r="E102" s="174">
        <v>15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4">
        <v>6.0000000000000002E-5</v>
      </c>
      <c r="O102" s="174">
        <f>ROUND(E102*N102,2)</f>
        <v>0</v>
      </c>
      <c r="P102" s="174">
        <v>0</v>
      </c>
      <c r="Q102" s="174">
        <f>ROUND(E102*P102,2)</f>
        <v>0</v>
      </c>
      <c r="R102" s="176" t="s">
        <v>273</v>
      </c>
      <c r="S102" s="176" t="s">
        <v>146</v>
      </c>
      <c r="T102" s="177" t="s">
        <v>146</v>
      </c>
      <c r="U102" s="158">
        <v>0.14199999999999999</v>
      </c>
      <c r="V102" s="158">
        <f>ROUND(E102*U102,2)</f>
        <v>2.13</v>
      </c>
      <c r="W102" s="158"/>
      <c r="X102" s="158" t="s">
        <v>147</v>
      </c>
      <c r="Y102" s="158" t="s">
        <v>186</v>
      </c>
      <c r="Z102" s="148"/>
      <c r="AA102" s="148"/>
      <c r="AB102" s="148"/>
      <c r="AC102" s="148"/>
      <c r="AD102" s="148"/>
      <c r="AE102" s="148"/>
      <c r="AF102" s="148"/>
      <c r="AG102" s="148" t="s">
        <v>149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262" t="s">
        <v>274</v>
      </c>
      <c r="D103" s="263"/>
      <c r="E103" s="263"/>
      <c r="F103" s="263"/>
      <c r="G103" s="263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193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5"/>
      <c r="B104" s="156"/>
      <c r="C104" s="188" t="s">
        <v>288</v>
      </c>
      <c r="D104" s="159"/>
      <c r="E104" s="160">
        <v>15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8"/>
      <c r="AA104" s="148"/>
      <c r="AB104" s="148"/>
      <c r="AC104" s="148"/>
      <c r="AD104" s="148"/>
      <c r="AE104" s="148"/>
      <c r="AF104" s="148"/>
      <c r="AG104" s="148" t="s">
        <v>157</v>
      </c>
      <c r="AH104" s="148">
        <v>5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71">
        <v>40</v>
      </c>
      <c r="B105" s="172" t="s">
        <v>289</v>
      </c>
      <c r="C105" s="187" t="s">
        <v>290</v>
      </c>
      <c r="D105" s="173" t="s">
        <v>154</v>
      </c>
      <c r="E105" s="174">
        <v>2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21</v>
      </c>
      <c r="M105" s="176">
        <f>G105*(1+L105/100)</f>
        <v>0</v>
      </c>
      <c r="N105" s="174">
        <v>1.2999999999999999E-4</v>
      </c>
      <c r="O105" s="174">
        <f>ROUND(E105*N105,2)</f>
        <v>0</v>
      </c>
      <c r="P105" s="174">
        <v>0</v>
      </c>
      <c r="Q105" s="174">
        <f>ROUND(E105*P105,2)</f>
        <v>0</v>
      </c>
      <c r="R105" s="176" t="s">
        <v>273</v>
      </c>
      <c r="S105" s="176" t="s">
        <v>146</v>
      </c>
      <c r="T105" s="177" t="s">
        <v>146</v>
      </c>
      <c r="U105" s="158">
        <v>0.17</v>
      </c>
      <c r="V105" s="158">
        <f>ROUND(E105*U105,2)</f>
        <v>0.34</v>
      </c>
      <c r="W105" s="158"/>
      <c r="X105" s="158" t="s">
        <v>147</v>
      </c>
      <c r="Y105" s="158" t="s">
        <v>186</v>
      </c>
      <c r="Z105" s="148"/>
      <c r="AA105" s="148"/>
      <c r="AB105" s="148"/>
      <c r="AC105" s="148"/>
      <c r="AD105" s="148"/>
      <c r="AE105" s="148"/>
      <c r="AF105" s="148"/>
      <c r="AG105" s="148" t="s">
        <v>149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262" t="s">
        <v>274</v>
      </c>
      <c r="D106" s="263"/>
      <c r="E106" s="263"/>
      <c r="F106" s="263"/>
      <c r="G106" s="263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193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8" t="s">
        <v>291</v>
      </c>
      <c r="D107" s="159"/>
      <c r="E107" s="160">
        <v>2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157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71">
        <v>41</v>
      </c>
      <c r="B108" s="172" t="s">
        <v>292</v>
      </c>
      <c r="C108" s="187" t="s">
        <v>293</v>
      </c>
      <c r="D108" s="173" t="s">
        <v>154</v>
      </c>
      <c r="E108" s="174">
        <v>11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4">
        <v>1.3999999999999999E-4</v>
      </c>
      <c r="O108" s="174">
        <f>ROUND(E108*N108,2)</f>
        <v>0</v>
      </c>
      <c r="P108" s="174">
        <v>0</v>
      </c>
      <c r="Q108" s="174">
        <f>ROUND(E108*P108,2)</f>
        <v>0</v>
      </c>
      <c r="R108" s="176" t="s">
        <v>273</v>
      </c>
      <c r="S108" s="176" t="s">
        <v>146</v>
      </c>
      <c r="T108" s="177" t="s">
        <v>146</v>
      </c>
      <c r="U108" s="158">
        <v>0.185</v>
      </c>
      <c r="V108" s="158">
        <f>ROUND(E108*U108,2)</f>
        <v>2.04</v>
      </c>
      <c r="W108" s="158"/>
      <c r="X108" s="158" t="s">
        <v>147</v>
      </c>
      <c r="Y108" s="158" t="s">
        <v>186</v>
      </c>
      <c r="Z108" s="148"/>
      <c r="AA108" s="148"/>
      <c r="AB108" s="148"/>
      <c r="AC108" s="148"/>
      <c r="AD108" s="148"/>
      <c r="AE108" s="148"/>
      <c r="AF108" s="148"/>
      <c r="AG108" s="148" t="s">
        <v>149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5"/>
      <c r="B109" s="156"/>
      <c r="C109" s="262" t="s">
        <v>274</v>
      </c>
      <c r="D109" s="263"/>
      <c r="E109" s="263"/>
      <c r="F109" s="263"/>
      <c r="G109" s="263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193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8" t="s">
        <v>294</v>
      </c>
      <c r="D110" s="159"/>
      <c r="E110" s="160">
        <v>9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157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88" t="s">
        <v>295</v>
      </c>
      <c r="D111" s="159"/>
      <c r="E111" s="160">
        <v>2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157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1">
        <v>42</v>
      </c>
      <c r="B112" s="172" t="s">
        <v>296</v>
      </c>
      <c r="C112" s="187" t="s">
        <v>297</v>
      </c>
      <c r="D112" s="173" t="s">
        <v>154</v>
      </c>
      <c r="E112" s="174">
        <v>13</v>
      </c>
      <c r="F112" s="175"/>
      <c r="G112" s="176">
        <f>ROUND(E112*F112,2)</f>
        <v>0</v>
      </c>
      <c r="H112" s="175"/>
      <c r="I112" s="176">
        <f>ROUND(E112*H112,2)</f>
        <v>0</v>
      </c>
      <c r="J112" s="175"/>
      <c r="K112" s="176">
        <f>ROUND(E112*J112,2)</f>
        <v>0</v>
      </c>
      <c r="L112" s="176">
        <v>21</v>
      </c>
      <c r="M112" s="176">
        <f>G112*(1+L112/100)</f>
        <v>0</v>
      </c>
      <c r="N112" s="174">
        <v>6.9999999999999994E-5</v>
      </c>
      <c r="O112" s="174">
        <f>ROUND(E112*N112,2)</f>
        <v>0</v>
      </c>
      <c r="P112" s="174">
        <v>0</v>
      </c>
      <c r="Q112" s="174">
        <f>ROUND(E112*P112,2)</f>
        <v>0</v>
      </c>
      <c r="R112" s="176" t="s">
        <v>273</v>
      </c>
      <c r="S112" s="176" t="s">
        <v>146</v>
      </c>
      <c r="T112" s="177" t="s">
        <v>146</v>
      </c>
      <c r="U112" s="158">
        <v>0.129</v>
      </c>
      <c r="V112" s="158">
        <f>ROUND(E112*U112,2)</f>
        <v>1.68</v>
      </c>
      <c r="W112" s="158"/>
      <c r="X112" s="158" t="s">
        <v>147</v>
      </c>
      <c r="Y112" s="158" t="s">
        <v>186</v>
      </c>
      <c r="Z112" s="148"/>
      <c r="AA112" s="148"/>
      <c r="AB112" s="148"/>
      <c r="AC112" s="148"/>
      <c r="AD112" s="148"/>
      <c r="AE112" s="148"/>
      <c r="AF112" s="148"/>
      <c r="AG112" s="148" t="s">
        <v>149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5"/>
      <c r="B113" s="156"/>
      <c r="C113" s="262" t="s">
        <v>274</v>
      </c>
      <c r="D113" s="263"/>
      <c r="E113" s="263"/>
      <c r="F113" s="263"/>
      <c r="G113" s="263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193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188" t="s">
        <v>298</v>
      </c>
      <c r="D114" s="159"/>
      <c r="E114" s="160">
        <v>13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157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1">
        <v>43</v>
      </c>
      <c r="B115" s="172" t="s">
        <v>299</v>
      </c>
      <c r="C115" s="187" t="s">
        <v>300</v>
      </c>
      <c r="D115" s="173" t="s">
        <v>230</v>
      </c>
      <c r="E115" s="174">
        <v>0.15644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74">
        <v>0</v>
      </c>
      <c r="O115" s="174">
        <f>ROUND(E115*N115,2)</f>
        <v>0</v>
      </c>
      <c r="P115" s="174">
        <v>0</v>
      </c>
      <c r="Q115" s="174">
        <f>ROUND(E115*P115,2)</f>
        <v>0</v>
      </c>
      <c r="R115" s="176" t="s">
        <v>236</v>
      </c>
      <c r="S115" s="176" t="s">
        <v>146</v>
      </c>
      <c r="T115" s="177" t="s">
        <v>146</v>
      </c>
      <c r="U115" s="158">
        <v>1.83</v>
      </c>
      <c r="V115" s="158">
        <f>ROUND(E115*U115,2)</f>
        <v>0.28999999999999998</v>
      </c>
      <c r="W115" s="158"/>
      <c r="X115" s="158" t="s">
        <v>231</v>
      </c>
      <c r="Y115" s="158" t="s">
        <v>148</v>
      </c>
      <c r="Z115" s="148"/>
      <c r="AA115" s="148"/>
      <c r="AB115" s="148"/>
      <c r="AC115" s="148"/>
      <c r="AD115" s="148"/>
      <c r="AE115" s="148"/>
      <c r="AF115" s="148"/>
      <c r="AG115" s="148" t="s">
        <v>232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251" t="s">
        <v>301</v>
      </c>
      <c r="D116" s="252"/>
      <c r="E116" s="252"/>
      <c r="F116" s="252"/>
      <c r="G116" s="252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151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4" t="s">
        <v>140</v>
      </c>
      <c r="B117" s="165" t="s">
        <v>87</v>
      </c>
      <c r="C117" s="186" t="s">
        <v>88</v>
      </c>
      <c r="D117" s="166"/>
      <c r="E117" s="167"/>
      <c r="F117" s="168"/>
      <c r="G117" s="168">
        <f>SUMIF(AG118:AG122,"&lt;&gt;NOR",G118:G122)</f>
        <v>0</v>
      </c>
      <c r="H117" s="168"/>
      <c r="I117" s="168">
        <f>SUM(I118:I122)</f>
        <v>0</v>
      </c>
      <c r="J117" s="168"/>
      <c r="K117" s="168">
        <f>SUM(K118:K122)</f>
        <v>0</v>
      </c>
      <c r="L117" s="168"/>
      <c r="M117" s="168">
        <f>SUM(M118:M122)</f>
        <v>0</v>
      </c>
      <c r="N117" s="167"/>
      <c r="O117" s="167">
        <f>SUM(O118:O122)</f>
        <v>0</v>
      </c>
      <c r="P117" s="167"/>
      <c r="Q117" s="167">
        <f>SUM(Q118:Q122)</f>
        <v>0</v>
      </c>
      <c r="R117" s="168"/>
      <c r="S117" s="168"/>
      <c r="T117" s="169"/>
      <c r="U117" s="163"/>
      <c r="V117" s="163">
        <f>SUM(V118:V122)</f>
        <v>1.97</v>
      </c>
      <c r="W117" s="163"/>
      <c r="X117" s="163"/>
      <c r="Y117" s="163"/>
      <c r="AG117" t="s">
        <v>141</v>
      </c>
    </row>
    <row r="118" spans="1:60" outlineLevel="1" x14ac:dyDescent="0.2">
      <c r="A118" s="171">
        <v>44</v>
      </c>
      <c r="B118" s="172" t="s">
        <v>302</v>
      </c>
      <c r="C118" s="187" t="s">
        <v>303</v>
      </c>
      <c r="D118" s="173" t="s">
        <v>154</v>
      </c>
      <c r="E118" s="174">
        <v>5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4">
        <v>4.6999999999999999E-4</v>
      </c>
      <c r="O118" s="174">
        <f>ROUND(E118*N118,2)</f>
        <v>0</v>
      </c>
      <c r="P118" s="174">
        <v>0</v>
      </c>
      <c r="Q118" s="174">
        <f>ROUND(E118*P118,2)</f>
        <v>0</v>
      </c>
      <c r="R118" s="176" t="s">
        <v>273</v>
      </c>
      <c r="S118" s="176" t="s">
        <v>146</v>
      </c>
      <c r="T118" s="177" t="s">
        <v>146</v>
      </c>
      <c r="U118" s="158">
        <v>0.35899999999999999</v>
      </c>
      <c r="V118" s="158">
        <f>ROUND(E118*U118,2)</f>
        <v>1.8</v>
      </c>
      <c r="W118" s="158"/>
      <c r="X118" s="158" t="s">
        <v>147</v>
      </c>
      <c r="Y118" s="158" t="s">
        <v>148</v>
      </c>
      <c r="Z118" s="148"/>
      <c r="AA118" s="148"/>
      <c r="AB118" s="148"/>
      <c r="AC118" s="148"/>
      <c r="AD118" s="148"/>
      <c r="AE118" s="148"/>
      <c r="AF118" s="148"/>
      <c r="AG118" s="148" t="s">
        <v>149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251" t="s">
        <v>304</v>
      </c>
      <c r="D119" s="252"/>
      <c r="E119" s="252"/>
      <c r="F119" s="252"/>
      <c r="G119" s="252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151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9">
        <v>45</v>
      </c>
      <c r="B120" s="180" t="s">
        <v>305</v>
      </c>
      <c r="C120" s="189" t="s">
        <v>306</v>
      </c>
      <c r="D120" s="181" t="s">
        <v>144</v>
      </c>
      <c r="E120" s="182">
        <v>1</v>
      </c>
      <c r="F120" s="183"/>
      <c r="G120" s="184">
        <f>ROUND(E120*F120,2)</f>
        <v>0</v>
      </c>
      <c r="H120" s="183"/>
      <c r="I120" s="184">
        <f>ROUND(E120*H120,2)</f>
        <v>0</v>
      </c>
      <c r="J120" s="183"/>
      <c r="K120" s="184">
        <f>ROUND(E120*J120,2)</f>
        <v>0</v>
      </c>
      <c r="L120" s="184">
        <v>21</v>
      </c>
      <c r="M120" s="184">
        <f>G120*(1+L120/100)</f>
        <v>0</v>
      </c>
      <c r="N120" s="182">
        <v>1.2999999999999999E-4</v>
      </c>
      <c r="O120" s="182">
        <f>ROUND(E120*N120,2)</f>
        <v>0</v>
      </c>
      <c r="P120" s="182">
        <v>0</v>
      </c>
      <c r="Q120" s="182">
        <f>ROUND(E120*P120,2)</f>
        <v>0</v>
      </c>
      <c r="R120" s="184" t="s">
        <v>273</v>
      </c>
      <c r="S120" s="184" t="s">
        <v>146</v>
      </c>
      <c r="T120" s="185" t="s">
        <v>146</v>
      </c>
      <c r="U120" s="158">
        <v>0.16700000000000001</v>
      </c>
      <c r="V120" s="158">
        <f>ROUND(E120*U120,2)</f>
        <v>0.17</v>
      </c>
      <c r="W120" s="158"/>
      <c r="X120" s="158" t="s">
        <v>147</v>
      </c>
      <c r="Y120" s="158" t="s">
        <v>148</v>
      </c>
      <c r="Z120" s="148"/>
      <c r="AA120" s="148"/>
      <c r="AB120" s="148"/>
      <c r="AC120" s="148"/>
      <c r="AD120" s="148"/>
      <c r="AE120" s="148"/>
      <c r="AF120" s="148"/>
      <c r="AG120" s="148" t="s">
        <v>149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1">
        <v>46</v>
      </c>
      <c r="B121" s="172" t="s">
        <v>307</v>
      </c>
      <c r="C121" s="187" t="s">
        <v>308</v>
      </c>
      <c r="D121" s="173" t="s">
        <v>230</v>
      </c>
      <c r="E121" s="174">
        <v>2.48E-3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4">
        <v>0</v>
      </c>
      <c r="O121" s="174">
        <f>ROUND(E121*N121,2)</f>
        <v>0</v>
      </c>
      <c r="P121" s="174">
        <v>0</v>
      </c>
      <c r="Q121" s="174">
        <f>ROUND(E121*P121,2)</f>
        <v>0</v>
      </c>
      <c r="R121" s="176" t="s">
        <v>273</v>
      </c>
      <c r="S121" s="176" t="s">
        <v>146</v>
      </c>
      <c r="T121" s="177" t="s">
        <v>146</v>
      </c>
      <c r="U121" s="158">
        <v>1.5229999999999999</v>
      </c>
      <c r="V121" s="158">
        <f>ROUND(E121*U121,2)</f>
        <v>0</v>
      </c>
      <c r="W121" s="158"/>
      <c r="X121" s="158" t="s">
        <v>231</v>
      </c>
      <c r="Y121" s="158" t="s">
        <v>148</v>
      </c>
      <c r="Z121" s="148"/>
      <c r="AA121" s="148"/>
      <c r="AB121" s="148"/>
      <c r="AC121" s="148"/>
      <c r="AD121" s="148"/>
      <c r="AE121" s="148"/>
      <c r="AF121" s="148"/>
      <c r="AG121" s="148" t="s">
        <v>232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51" t="s">
        <v>309</v>
      </c>
      <c r="D122" s="252"/>
      <c r="E122" s="252"/>
      <c r="F122" s="252"/>
      <c r="G122" s="252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151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4" t="s">
        <v>140</v>
      </c>
      <c r="B123" s="165" t="s">
        <v>89</v>
      </c>
      <c r="C123" s="186" t="s">
        <v>90</v>
      </c>
      <c r="D123" s="166"/>
      <c r="E123" s="167"/>
      <c r="F123" s="168"/>
      <c r="G123" s="168">
        <f>SUMIF(AG124:AG247,"&lt;&gt;NOR",G124:G247)</f>
        <v>0</v>
      </c>
      <c r="H123" s="168"/>
      <c r="I123" s="168">
        <f>SUM(I124:I247)</f>
        <v>0</v>
      </c>
      <c r="J123" s="168"/>
      <c r="K123" s="168">
        <f>SUM(K124:K247)</f>
        <v>0</v>
      </c>
      <c r="L123" s="168"/>
      <c r="M123" s="168">
        <f>SUM(M124:M247)</f>
        <v>0</v>
      </c>
      <c r="N123" s="167"/>
      <c r="O123" s="167">
        <f>SUM(O124:O247)</f>
        <v>0.81</v>
      </c>
      <c r="P123" s="167"/>
      <c r="Q123" s="167">
        <f>SUM(Q124:Q247)</f>
        <v>2.38</v>
      </c>
      <c r="R123" s="168"/>
      <c r="S123" s="168"/>
      <c r="T123" s="169"/>
      <c r="U123" s="163"/>
      <c r="V123" s="163">
        <f>SUM(V124:V247)</f>
        <v>318.74000000000018</v>
      </c>
      <c r="W123" s="163"/>
      <c r="X123" s="163"/>
      <c r="Y123" s="163"/>
      <c r="AG123" t="s">
        <v>141</v>
      </c>
    </row>
    <row r="124" spans="1:60" outlineLevel="1" x14ac:dyDescent="0.2">
      <c r="A124" s="171">
        <v>47</v>
      </c>
      <c r="B124" s="172" t="s">
        <v>310</v>
      </c>
      <c r="C124" s="187" t="s">
        <v>637</v>
      </c>
      <c r="D124" s="173" t="s">
        <v>154</v>
      </c>
      <c r="E124" s="174">
        <v>29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4">
        <v>0</v>
      </c>
      <c r="O124" s="174">
        <f>ROUND(E124*N124,2)</f>
        <v>0</v>
      </c>
      <c r="P124" s="174">
        <v>2.1299999999999999E-3</v>
      </c>
      <c r="Q124" s="174">
        <f>ROUND(E124*P124,2)</f>
        <v>0.06</v>
      </c>
      <c r="R124" s="176" t="s">
        <v>273</v>
      </c>
      <c r="S124" s="176" t="s">
        <v>146</v>
      </c>
      <c r="T124" s="177" t="s">
        <v>146</v>
      </c>
      <c r="U124" s="158">
        <v>0.17299999999999999</v>
      </c>
      <c r="V124" s="158">
        <f>ROUND(E124*U124,2)</f>
        <v>5.0199999999999996</v>
      </c>
      <c r="W124" s="158"/>
      <c r="X124" s="158" t="s">
        <v>147</v>
      </c>
      <c r="Y124" s="158" t="s">
        <v>148</v>
      </c>
      <c r="Z124" s="148"/>
      <c r="AA124" s="148"/>
      <c r="AB124" s="148"/>
      <c r="AC124" s="148"/>
      <c r="AD124" s="148"/>
      <c r="AE124" s="148"/>
      <c r="AF124" s="148"/>
      <c r="AG124" s="148" t="s">
        <v>149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188" t="s">
        <v>311</v>
      </c>
      <c r="D125" s="159"/>
      <c r="E125" s="160">
        <v>29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157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1">
        <v>48</v>
      </c>
      <c r="B126" s="172" t="s">
        <v>312</v>
      </c>
      <c r="C126" s="187" t="s">
        <v>638</v>
      </c>
      <c r="D126" s="173" t="s">
        <v>154</v>
      </c>
      <c r="E126" s="174">
        <v>45</v>
      </c>
      <c r="F126" s="175"/>
      <c r="G126" s="176">
        <f>ROUND(E126*F126,2)</f>
        <v>0</v>
      </c>
      <c r="H126" s="175"/>
      <c r="I126" s="176">
        <f>ROUND(E126*H126,2)</f>
        <v>0</v>
      </c>
      <c r="J126" s="175"/>
      <c r="K126" s="176">
        <f>ROUND(E126*J126,2)</f>
        <v>0</v>
      </c>
      <c r="L126" s="176">
        <v>21</v>
      </c>
      <c r="M126" s="176">
        <f>G126*(1+L126/100)</f>
        <v>0</v>
      </c>
      <c r="N126" s="174">
        <v>0</v>
      </c>
      <c r="O126" s="174">
        <f>ROUND(E126*N126,2)</f>
        <v>0</v>
      </c>
      <c r="P126" s="174">
        <v>6.7000000000000002E-3</v>
      </c>
      <c r="Q126" s="174">
        <f>ROUND(E126*P126,2)</f>
        <v>0.3</v>
      </c>
      <c r="R126" s="176" t="s">
        <v>273</v>
      </c>
      <c r="S126" s="176" t="s">
        <v>146</v>
      </c>
      <c r="T126" s="177" t="s">
        <v>146</v>
      </c>
      <c r="U126" s="158">
        <v>0.23899999999999999</v>
      </c>
      <c r="V126" s="158">
        <f>ROUND(E126*U126,2)</f>
        <v>10.76</v>
      </c>
      <c r="W126" s="158"/>
      <c r="X126" s="158" t="s">
        <v>147</v>
      </c>
      <c r="Y126" s="158" t="s">
        <v>148</v>
      </c>
      <c r="Z126" s="148"/>
      <c r="AA126" s="148"/>
      <c r="AB126" s="148"/>
      <c r="AC126" s="148"/>
      <c r="AD126" s="148"/>
      <c r="AE126" s="148"/>
      <c r="AF126" s="148"/>
      <c r="AG126" s="148" t="s">
        <v>149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2" x14ac:dyDescent="0.2">
      <c r="A127" s="155"/>
      <c r="B127" s="156"/>
      <c r="C127" s="188" t="s">
        <v>313</v>
      </c>
      <c r="D127" s="159"/>
      <c r="E127" s="160">
        <v>35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157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188" t="s">
        <v>281</v>
      </c>
      <c r="D128" s="159"/>
      <c r="E128" s="160">
        <v>10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157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1">
        <v>49</v>
      </c>
      <c r="B129" s="172" t="s">
        <v>314</v>
      </c>
      <c r="C129" s="187" t="s">
        <v>639</v>
      </c>
      <c r="D129" s="173" t="s">
        <v>154</v>
      </c>
      <c r="E129" s="174">
        <v>142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4">
        <v>0</v>
      </c>
      <c r="O129" s="174">
        <f>ROUND(E129*N129,2)</f>
        <v>0</v>
      </c>
      <c r="P129" s="174">
        <v>1.102E-2</v>
      </c>
      <c r="Q129" s="174">
        <f>ROUND(E129*P129,2)</f>
        <v>1.56</v>
      </c>
      <c r="R129" s="176" t="s">
        <v>273</v>
      </c>
      <c r="S129" s="176" t="s">
        <v>146</v>
      </c>
      <c r="T129" s="177" t="s">
        <v>146</v>
      </c>
      <c r="U129" s="158">
        <v>0.29699999999999999</v>
      </c>
      <c r="V129" s="158">
        <f>ROUND(E129*U129,2)</f>
        <v>42.17</v>
      </c>
      <c r="W129" s="158"/>
      <c r="X129" s="158" t="s">
        <v>147</v>
      </c>
      <c r="Y129" s="158" t="s">
        <v>148</v>
      </c>
      <c r="Z129" s="148"/>
      <c r="AA129" s="148"/>
      <c r="AB129" s="148"/>
      <c r="AC129" s="148"/>
      <c r="AD129" s="148"/>
      <c r="AE129" s="148"/>
      <c r="AF129" s="148"/>
      <c r="AG129" s="148" t="s">
        <v>149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">
      <c r="A130" s="155"/>
      <c r="B130" s="156"/>
      <c r="C130" s="188" t="s">
        <v>315</v>
      </c>
      <c r="D130" s="159"/>
      <c r="E130" s="160">
        <v>55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157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2">
      <c r="A131" s="155"/>
      <c r="B131" s="156"/>
      <c r="C131" s="188" t="s">
        <v>316</v>
      </c>
      <c r="D131" s="159"/>
      <c r="E131" s="160">
        <v>52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157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2">
      <c r="A132" s="155"/>
      <c r="B132" s="156"/>
      <c r="C132" s="188" t="s">
        <v>317</v>
      </c>
      <c r="D132" s="159"/>
      <c r="E132" s="160">
        <v>17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157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2">
      <c r="A133" s="155"/>
      <c r="B133" s="156"/>
      <c r="C133" s="188" t="s">
        <v>318</v>
      </c>
      <c r="D133" s="159"/>
      <c r="E133" s="160">
        <v>18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157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9">
        <v>50</v>
      </c>
      <c r="B134" s="180" t="s">
        <v>319</v>
      </c>
      <c r="C134" s="189" t="s">
        <v>640</v>
      </c>
      <c r="D134" s="181" t="s">
        <v>154</v>
      </c>
      <c r="E134" s="182">
        <v>20</v>
      </c>
      <c r="F134" s="183"/>
      <c r="G134" s="184">
        <f t="shared" ref="G134:G139" si="0">ROUND(E134*F134,2)</f>
        <v>0</v>
      </c>
      <c r="H134" s="183"/>
      <c r="I134" s="184">
        <f t="shared" ref="I134:I139" si="1">ROUND(E134*H134,2)</f>
        <v>0</v>
      </c>
      <c r="J134" s="183"/>
      <c r="K134" s="184">
        <f t="shared" ref="K134:K139" si="2">ROUND(E134*J134,2)</f>
        <v>0</v>
      </c>
      <c r="L134" s="184">
        <v>21</v>
      </c>
      <c r="M134" s="184">
        <f t="shared" ref="M134:M139" si="3">G134*(1+L134/100)</f>
        <v>0</v>
      </c>
      <c r="N134" s="182">
        <v>0</v>
      </c>
      <c r="O134" s="182">
        <f t="shared" ref="O134:O139" si="4">ROUND(E134*N134,2)</f>
        <v>0</v>
      </c>
      <c r="P134" s="182">
        <v>2.7999999999999998E-4</v>
      </c>
      <c r="Q134" s="182">
        <f t="shared" ref="Q134:Q139" si="5">ROUND(E134*P134,2)</f>
        <v>0.01</v>
      </c>
      <c r="R134" s="184" t="s">
        <v>273</v>
      </c>
      <c r="S134" s="184" t="s">
        <v>146</v>
      </c>
      <c r="T134" s="185" t="s">
        <v>146</v>
      </c>
      <c r="U134" s="158">
        <v>0.05</v>
      </c>
      <c r="V134" s="158">
        <f t="shared" ref="V134:V139" si="6">ROUND(E134*U134,2)</f>
        <v>1</v>
      </c>
      <c r="W134" s="158"/>
      <c r="X134" s="158" t="s">
        <v>147</v>
      </c>
      <c r="Y134" s="158" t="s">
        <v>148</v>
      </c>
      <c r="Z134" s="148"/>
      <c r="AA134" s="148"/>
      <c r="AB134" s="148"/>
      <c r="AC134" s="148"/>
      <c r="AD134" s="148"/>
      <c r="AE134" s="148"/>
      <c r="AF134" s="148"/>
      <c r="AG134" s="148" t="s">
        <v>149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9">
        <v>51</v>
      </c>
      <c r="B135" s="180" t="s">
        <v>320</v>
      </c>
      <c r="C135" s="189" t="s">
        <v>641</v>
      </c>
      <c r="D135" s="181" t="s">
        <v>144</v>
      </c>
      <c r="E135" s="182">
        <v>25</v>
      </c>
      <c r="F135" s="183"/>
      <c r="G135" s="184">
        <f t="shared" si="0"/>
        <v>0</v>
      </c>
      <c r="H135" s="183"/>
      <c r="I135" s="184">
        <f t="shared" si="1"/>
        <v>0</v>
      </c>
      <c r="J135" s="183"/>
      <c r="K135" s="184">
        <f t="shared" si="2"/>
        <v>0</v>
      </c>
      <c r="L135" s="184">
        <v>21</v>
      </c>
      <c r="M135" s="184">
        <f t="shared" si="3"/>
        <v>0</v>
      </c>
      <c r="N135" s="182">
        <v>0</v>
      </c>
      <c r="O135" s="182">
        <f t="shared" si="4"/>
        <v>0</v>
      </c>
      <c r="P135" s="182">
        <v>7.2000000000000005E-4</v>
      </c>
      <c r="Q135" s="182">
        <f t="shared" si="5"/>
        <v>0.02</v>
      </c>
      <c r="R135" s="184" t="s">
        <v>321</v>
      </c>
      <c r="S135" s="184" t="s">
        <v>146</v>
      </c>
      <c r="T135" s="185" t="s">
        <v>146</v>
      </c>
      <c r="U135" s="158">
        <v>5.0000000000000001E-3</v>
      </c>
      <c r="V135" s="158">
        <f t="shared" si="6"/>
        <v>0.13</v>
      </c>
      <c r="W135" s="158"/>
      <c r="X135" s="158" t="s">
        <v>147</v>
      </c>
      <c r="Y135" s="158" t="s">
        <v>148</v>
      </c>
      <c r="Z135" s="148"/>
      <c r="AA135" s="148"/>
      <c r="AB135" s="148"/>
      <c r="AC135" s="148"/>
      <c r="AD135" s="148"/>
      <c r="AE135" s="148"/>
      <c r="AF135" s="148"/>
      <c r="AG135" s="148" t="s">
        <v>149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79">
        <v>52</v>
      </c>
      <c r="B136" s="180" t="s">
        <v>322</v>
      </c>
      <c r="C136" s="189" t="s">
        <v>642</v>
      </c>
      <c r="D136" s="181" t="s">
        <v>144</v>
      </c>
      <c r="E136" s="182">
        <v>80</v>
      </c>
      <c r="F136" s="183"/>
      <c r="G136" s="184">
        <f t="shared" si="0"/>
        <v>0</v>
      </c>
      <c r="H136" s="183"/>
      <c r="I136" s="184">
        <f t="shared" si="1"/>
        <v>0</v>
      </c>
      <c r="J136" s="183"/>
      <c r="K136" s="184">
        <f t="shared" si="2"/>
        <v>0</v>
      </c>
      <c r="L136" s="184">
        <v>21</v>
      </c>
      <c r="M136" s="184">
        <f t="shared" si="3"/>
        <v>0</v>
      </c>
      <c r="N136" s="182">
        <v>0</v>
      </c>
      <c r="O136" s="182">
        <f t="shared" si="4"/>
        <v>0</v>
      </c>
      <c r="P136" s="182">
        <v>1.3999999999999999E-4</v>
      </c>
      <c r="Q136" s="182">
        <f t="shared" si="5"/>
        <v>0.01</v>
      </c>
      <c r="R136" s="184" t="s">
        <v>321</v>
      </c>
      <c r="S136" s="184" t="s">
        <v>146</v>
      </c>
      <c r="T136" s="185" t="s">
        <v>146</v>
      </c>
      <c r="U136" s="158">
        <v>5.0000000000000001E-3</v>
      </c>
      <c r="V136" s="158">
        <f t="shared" si="6"/>
        <v>0.4</v>
      </c>
      <c r="W136" s="158"/>
      <c r="X136" s="158" t="s">
        <v>147</v>
      </c>
      <c r="Y136" s="158" t="s">
        <v>148</v>
      </c>
      <c r="Z136" s="148"/>
      <c r="AA136" s="148"/>
      <c r="AB136" s="148"/>
      <c r="AC136" s="148"/>
      <c r="AD136" s="148"/>
      <c r="AE136" s="148"/>
      <c r="AF136" s="148"/>
      <c r="AG136" s="148" t="s">
        <v>149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9">
        <v>53</v>
      </c>
      <c r="B137" s="180" t="s">
        <v>323</v>
      </c>
      <c r="C137" s="189" t="s">
        <v>643</v>
      </c>
      <c r="D137" s="181" t="s">
        <v>144</v>
      </c>
      <c r="E137" s="182">
        <v>10</v>
      </c>
      <c r="F137" s="183"/>
      <c r="G137" s="184">
        <f t="shared" si="0"/>
        <v>0</v>
      </c>
      <c r="H137" s="183"/>
      <c r="I137" s="184">
        <f t="shared" si="1"/>
        <v>0</v>
      </c>
      <c r="J137" s="183"/>
      <c r="K137" s="184">
        <f t="shared" si="2"/>
        <v>0</v>
      </c>
      <c r="L137" s="184">
        <v>21</v>
      </c>
      <c r="M137" s="184">
        <f t="shared" si="3"/>
        <v>0</v>
      </c>
      <c r="N137" s="182">
        <v>0</v>
      </c>
      <c r="O137" s="182">
        <f t="shared" si="4"/>
        <v>0</v>
      </c>
      <c r="P137" s="182">
        <v>0.01</v>
      </c>
      <c r="Q137" s="182">
        <f t="shared" si="5"/>
        <v>0.1</v>
      </c>
      <c r="R137" s="184"/>
      <c r="S137" s="184" t="s">
        <v>214</v>
      </c>
      <c r="T137" s="185" t="s">
        <v>215</v>
      </c>
      <c r="U137" s="158">
        <v>0.01</v>
      </c>
      <c r="V137" s="158">
        <f t="shared" si="6"/>
        <v>0.1</v>
      </c>
      <c r="W137" s="158"/>
      <c r="X137" s="158" t="s">
        <v>147</v>
      </c>
      <c r="Y137" s="158" t="s">
        <v>148</v>
      </c>
      <c r="Z137" s="148"/>
      <c r="AA137" s="148"/>
      <c r="AB137" s="148"/>
      <c r="AC137" s="148"/>
      <c r="AD137" s="148"/>
      <c r="AE137" s="148"/>
      <c r="AF137" s="148"/>
      <c r="AG137" s="148" t="s">
        <v>149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79">
        <v>54</v>
      </c>
      <c r="B138" s="180" t="s">
        <v>324</v>
      </c>
      <c r="C138" s="189" t="s">
        <v>325</v>
      </c>
      <c r="D138" s="181" t="s">
        <v>144</v>
      </c>
      <c r="E138" s="182">
        <v>10</v>
      </c>
      <c r="F138" s="183"/>
      <c r="G138" s="184">
        <f t="shared" si="0"/>
        <v>0</v>
      </c>
      <c r="H138" s="183"/>
      <c r="I138" s="184">
        <f t="shared" si="1"/>
        <v>0</v>
      </c>
      <c r="J138" s="183"/>
      <c r="K138" s="184">
        <f t="shared" si="2"/>
        <v>0</v>
      </c>
      <c r="L138" s="184">
        <v>21</v>
      </c>
      <c r="M138" s="184">
        <f t="shared" si="3"/>
        <v>0</v>
      </c>
      <c r="N138" s="182">
        <v>0.03</v>
      </c>
      <c r="O138" s="182">
        <f t="shared" si="4"/>
        <v>0.3</v>
      </c>
      <c r="P138" s="182">
        <v>0</v>
      </c>
      <c r="Q138" s="182">
        <f t="shared" si="5"/>
        <v>0</v>
      </c>
      <c r="R138" s="184" t="s">
        <v>273</v>
      </c>
      <c r="S138" s="184" t="s">
        <v>146</v>
      </c>
      <c r="T138" s="185" t="s">
        <v>146</v>
      </c>
      <c r="U138" s="158">
        <v>1.6439999999999999</v>
      </c>
      <c r="V138" s="158">
        <f t="shared" si="6"/>
        <v>16.440000000000001</v>
      </c>
      <c r="W138" s="158"/>
      <c r="X138" s="158" t="s">
        <v>147</v>
      </c>
      <c r="Y138" s="158" t="s">
        <v>148</v>
      </c>
      <c r="Z138" s="148"/>
      <c r="AA138" s="148"/>
      <c r="AB138" s="148"/>
      <c r="AC138" s="148"/>
      <c r="AD138" s="148"/>
      <c r="AE138" s="148"/>
      <c r="AF138" s="148"/>
      <c r="AG138" s="148" t="s">
        <v>149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71">
        <v>55</v>
      </c>
      <c r="B139" s="172" t="s">
        <v>326</v>
      </c>
      <c r="C139" s="187" t="s">
        <v>327</v>
      </c>
      <c r="D139" s="173" t="s">
        <v>144</v>
      </c>
      <c r="E139" s="174">
        <v>30</v>
      </c>
      <c r="F139" s="175"/>
      <c r="G139" s="176">
        <f t="shared" si="0"/>
        <v>0</v>
      </c>
      <c r="H139" s="175"/>
      <c r="I139" s="176">
        <f t="shared" si="1"/>
        <v>0</v>
      </c>
      <c r="J139" s="175"/>
      <c r="K139" s="176">
        <f t="shared" si="2"/>
        <v>0</v>
      </c>
      <c r="L139" s="176">
        <v>21</v>
      </c>
      <c r="M139" s="176">
        <f t="shared" si="3"/>
        <v>0</v>
      </c>
      <c r="N139" s="174">
        <v>2.0000000000000002E-5</v>
      </c>
      <c r="O139" s="174">
        <f t="shared" si="4"/>
        <v>0</v>
      </c>
      <c r="P139" s="174">
        <v>2.15E-3</v>
      </c>
      <c r="Q139" s="174">
        <f t="shared" si="5"/>
        <v>0.06</v>
      </c>
      <c r="R139" s="176" t="s">
        <v>321</v>
      </c>
      <c r="S139" s="176" t="s">
        <v>146</v>
      </c>
      <c r="T139" s="177" t="s">
        <v>146</v>
      </c>
      <c r="U139" s="158">
        <v>0.01</v>
      </c>
      <c r="V139" s="158">
        <f t="shared" si="6"/>
        <v>0.3</v>
      </c>
      <c r="W139" s="158"/>
      <c r="X139" s="158" t="s">
        <v>147</v>
      </c>
      <c r="Y139" s="158" t="s">
        <v>148</v>
      </c>
      <c r="Z139" s="148"/>
      <c r="AA139" s="148"/>
      <c r="AB139" s="148"/>
      <c r="AC139" s="148"/>
      <c r="AD139" s="148"/>
      <c r="AE139" s="148"/>
      <c r="AF139" s="148"/>
      <c r="AG139" s="148" t="s">
        <v>149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2" x14ac:dyDescent="0.2">
      <c r="A140" s="155"/>
      <c r="B140" s="156"/>
      <c r="C140" s="262" t="s">
        <v>328</v>
      </c>
      <c r="D140" s="263"/>
      <c r="E140" s="263"/>
      <c r="F140" s="263"/>
      <c r="G140" s="263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193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78" t="str">
        <f>C140</f>
        <v>Včetně demontáže konzol, podpěr a výložníků zakotvených do zdiva jednostranně. Je - li nosná konstrukce vetknuta do zdiva oboustranně, určuje se počet rozřezání dvojnásobným množstvím.</v>
      </c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71">
        <v>56</v>
      </c>
      <c r="B141" s="172" t="s">
        <v>329</v>
      </c>
      <c r="C141" s="187" t="s">
        <v>330</v>
      </c>
      <c r="D141" s="173" t="s">
        <v>144</v>
      </c>
      <c r="E141" s="174">
        <v>20</v>
      </c>
      <c r="F141" s="175"/>
      <c r="G141" s="176">
        <f>ROUND(E141*F141,2)</f>
        <v>0</v>
      </c>
      <c r="H141" s="175"/>
      <c r="I141" s="176">
        <f>ROUND(E141*H141,2)</f>
        <v>0</v>
      </c>
      <c r="J141" s="175"/>
      <c r="K141" s="176">
        <f>ROUND(E141*J141,2)</f>
        <v>0</v>
      </c>
      <c r="L141" s="176">
        <v>21</v>
      </c>
      <c r="M141" s="176">
        <f>G141*(1+L141/100)</f>
        <v>0</v>
      </c>
      <c r="N141" s="174">
        <v>3.0000000000000001E-5</v>
      </c>
      <c r="O141" s="174">
        <f>ROUND(E141*N141,2)</f>
        <v>0</v>
      </c>
      <c r="P141" s="174">
        <v>7.4700000000000001E-3</v>
      </c>
      <c r="Q141" s="174">
        <f>ROUND(E141*P141,2)</f>
        <v>0.15</v>
      </c>
      <c r="R141" s="176" t="s">
        <v>321</v>
      </c>
      <c r="S141" s="176" t="s">
        <v>146</v>
      </c>
      <c r="T141" s="177" t="s">
        <v>146</v>
      </c>
      <c r="U141" s="158">
        <v>2.1000000000000001E-2</v>
      </c>
      <c r="V141" s="158">
        <f>ROUND(E141*U141,2)</f>
        <v>0.42</v>
      </c>
      <c r="W141" s="158"/>
      <c r="X141" s="158" t="s">
        <v>147</v>
      </c>
      <c r="Y141" s="158" t="s">
        <v>148</v>
      </c>
      <c r="Z141" s="148"/>
      <c r="AA141" s="148"/>
      <c r="AB141" s="148"/>
      <c r="AC141" s="148"/>
      <c r="AD141" s="148"/>
      <c r="AE141" s="148"/>
      <c r="AF141" s="148"/>
      <c r="AG141" s="148" t="s">
        <v>149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2" x14ac:dyDescent="0.2">
      <c r="A142" s="155"/>
      <c r="B142" s="156"/>
      <c r="C142" s="262" t="s">
        <v>328</v>
      </c>
      <c r="D142" s="263"/>
      <c r="E142" s="263"/>
      <c r="F142" s="263"/>
      <c r="G142" s="263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193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78" t="str">
        <f>C142</f>
        <v>Včetně demontáže konzol, podpěr a výložníků zakotvených do zdiva jednostranně. Je - li nosná konstrukce vetknuta do zdiva oboustranně, určuje se počet rozřezání dvojnásobným množstvím.</v>
      </c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71">
        <v>57</v>
      </c>
      <c r="B143" s="172" t="s">
        <v>331</v>
      </c>
      <c r="C143" s="187" t="s">
        <v>332</v>
      </c>
      <c r="D143" s="173" t="s">
        <v>144</v>
      </c>
      <c r="E143" s="174">
        <v>20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4">
        <v>3.0000000000000001E-5</v>
      </c>
      <c r="O143" s="174">
        <f>ROUND(E143*N143,2)</f>
        <v>0</v>
      </c>
      <c r="P143" s="174">
        <v>5.6699999999999997E-3</v>
      </c>
      <c r="Q143" s="174">
        <f>ROUND(E143*P143,2)</f>
        <v>0.11</v>
      </c>
      <c r="R143" s="176" t="s">
        <v>321</v>
      </c>
      <c r="S143" s="176" t="s">
        <v>146</v>
      </c>
      <c r="T143" s="177" t="s">
        <v>146</v>
      </c>
      <c r="U143" s="158">
        <v>2.1000000000000001E-2</v>
      </c>
      <c r="V143" s="158">
        <f>ROUND(E143*U143,2)</f>
        <v>0.42</v>
      </c>
      <c r="W143" s="158"/>
      <c r="X143" s="158" t="s">
        <v>147</v>
      </c>
      <c r="Y143" s="158" t="s">
        <v>148</v>
      </c>
      <c r="Z143" s="148"/>
      <c r="AA143" s="148"/>
      <c r="AB143" s="148"/>
      <c r="AC143" s="148"/>
      <c r="AD143" s="148"/>
      <c r="AE143" s="148"/>
      <c r="AF143" s="148"/>
      <c r="AG143" s="148" t="s">
        <v>149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2" x14ac:dyDescent="0.2">
      <c r="A144" s="155"/>
      <c r="B144" s="156"/>
      <c r="C144" s="262" t="s">
        <v>328</v>
      </c>
      <c r="D144" s="263"/>
      <c r="E144" s="263"/>
      <c r="F144" s="263"/>
      <c r="G144" s="263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193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78" t="str">
        <f>C144</f>
        <v>Včetně demontáže konzol, podpěr a výložníků zakotvených do zdiva jednostranně. Je - li nosná konstrukce vetknuta do zdiva oboustranně, určuje se počet rozřezání dvojnásobným množstvím.</v>
      </c>
      <c r="BB144" s="148"/>
      <c r="BC144" s="148"/>
      <c r="BD144" s="148"/>
      <c r="BE144" s="148"/>
      <c r="BF144" s="148"/>
      <c r="BG144" s="148"/>
      <c r="BH144" s="148"/>
    </row>
    <row r="145" spans="1:60" ht="22.5" outlineLevel="1" x14ac:dyDescent="0.2">
      <c r="A145" s="171">
        <v>58</v>
      </c>
      <c r="B145" s="172" t="s">
        <v>333</v>
      </c>
      <c r="C145" s="187" t="s">
        <v>334</v>
      </c>
      <c r="D145" s="173" t="s">
        <v>154</v>
      </c>
      <c r="E145" s="174">
        <v>6</v>
      </c>
      <c r="F145" s="175"/>
      <c r="G145" s="176">
        <f>ROUND(E145*F145,2)</f>
        <v>0</v>
      </c>
      <c r="H145" s="175"/>
      <c r="I145" s="176">
        <f>ROUND(E145*H145,2)</f>
        <v>0</v>
      </c>
      <c r="J145" s="175"/>
      <c r="K145" s="176">
        <f>ROUND(E145*J145,2)</f>
        <v>0</v>
      </c>
      <c r="L145" s="176">
        <v>21</v>
      </c>
      <c r="M145" s="176">
        <f>G145*(1+L145/100)</f>
        <v>0</v>
      </c>
      <c r="N145" s="174">
        <v>7.2000000000000005E-4</v>
      </c>
      <c r="O145" s="174">
        <f>ROUND(E145*N145,2)</f>
        <v>0</v>
      </c>
      <c r="P145" s="174">
        <v>0</v>
      </c>
      <c r="Q145" s="174">
        <f>ROUND(E145*P145,2)</f>
        <v>0</v>
      </c>
      <c r="R145" s="176" t="s">
        <v>273</v>
      </c>
      <c r="S145" s="176" t="s">
        <v>146</v>
      </c>
      <c r="T145" s="177" t="s">
        <v>146</v>
      </c>
      <c r="U145" s="158">
        <v>0.5</v>
      </c>
      <c r="V145" s="158">
        <f>ROUND(E145*U145,2)</f>
        <v>3</v>
      </c>
      <c r="W145" s="158"/>
      <c r="X145" s="158" t="s">
        <v>147</v>
      </c>
      <c r="Y145" s="158" t="s">
        <v>148</v>
      </c>
      <c r="Z145" s="148"/>
      <c r="AA145" s="148"/>
      <c r="AB145" s="148"/>
      <c r="AC145" s="148"/>
      <c r="AD145" s="148"/>
      <c r="AE145" s="148"/>
      <c r="AF145" s="148"/>
      <c r="AG145" s="148" t="s">
        <v>149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2">
      <c r="A146" s="155"/>
      <c r="B146" s="156"/>
      <c r="C146" s="251" t="s">
        <v>335</v>
      </c>
      <c r="D146" s="252"/>
      <c r="E146" s="252"/>
      <c r="F146" s="252"/>
      <c r="G146" s="252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151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60" t="s">
        <v>336</v>
      </c>
      <c r="D147" s="261"/>
      <c r="E147" s="261"/>
      <c r="F147" s="261"/>
      <c r="G147" s="261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193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2">
      <c r="A148" s="155"/>
      <c r="B148" s="156"/>
      <c r="C148" s="260" t="s">
        <v>337</v>
      </c>
      <c r="D148" s="261"/>
      <c r="E148" s="261"/>
      <c r="F148" s="261"/>
      <c r="G148" s="261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193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2" x14ac:dyDescent="0.2">
      <c r="A149" s="155"/>
      <c r="B149" s="156"/>
      <c r="C149" s="188" t="s">
        <v>338</v>
      </c>
      <c r="D149" s="159"/>
      <c r="E149" s="160">
        <v>6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157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71">
        <v>59</v>
      </c>
      <c r="B150" s="172" t="s">
        <v>339</v>
      </c>
      <c r="C150" s="187" t="s">
        <v>340</v>
      </c>
      <c r="D150" s="173" t="s">
        <v>154</v>
      </c>
      <c r="E150" s="174">
        <v>29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4">
        <v>9.5E-4</v>
      </c>
      <c r="O150" s="174">
        <f>ROUND(E150*N150,2)</f>
        <v>0.03</v>
      </c>
      <c r="P150" s="174">
        <v>0</v>
      </c>
      <c r="Q150" s="174">
        <f>ROUND(E150*P150,2)</f>
        <v>0</v>
      </c>
      <c r="R150" s="176" t="s">
        <v>273</v>
      </c>
      <c r="S150" s="176" t="s">
        <v>146</v>
      </c>
      <c r="T150" s="177" t="s">
        <v>146</v>
      </c>
      <c r="U150" s="158">
        <v>0.53</v>
      </c>
      <c r="V150" s="158">
        <f>ROUND(E150*U150,2)</f>
        <v>15.37</v>
      </c>
      <c r="W150" s="158"/>
      <c r="X150" s="158" t="s">
        <v>147</v>
      </c>
      <c r="Y150" s="158" t="s">
        <v>148</v>
      </c>
      <c r="Z150" s="148"/>
      <c r="AA150" s="148"/>
      <c r="AB150" s="148"/>
      <c r="AC150" s="148"/>
      <c r="AD150" s="148"/>
      <c r="AE150" s="148"/>
      <c r="AF150" s="148"/>
      <c r="AG150" s="148" t="s">
        <v>149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2">
      <c r="A151" s="155"/>
      <c r="B151" s="156"/>
      <c r="C151" s="251" t="s">
        <v>335</v>
      </c>
      <c r="D151" s="252"/>
      <c r="E151" s="252"/>
      <c r="F151" s="252"/>
      <c r="G151" s="252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151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2">
      <c r="A152" s="155"/>
      <c r="B152" s="156"/>
      <c r="C152" s="260" t="s">
        <v>336</v>
      </c>
      <c r="D152" s="261"/>
      <c r="E152" s="261"/>
      <c r="F152" s="261"/>
      <c r="G152" s="261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193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260" t="s">
        <v>337</v>
      </c>
      <c r="D153" s="261"/>
      <c r="E153" s="261"/>
      <c r="F153" s="261"/>
      <c r="G153" s="261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193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2">
      <c r="A154" s="155"/>
      <c r="B154" s="156"/>
      <c r="C154" s="188" t="s">
        <v>248</v>
      </c>
      <c r="D154" s="159"/>
      <c r="E154" s="160">
        <v>10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157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">
      <c r="A155" s="155"/>
      <c r="B155" s="156"/>
      <c r="C155" s="188" t="s">
        <v>341</v>
      </c>
      <c r="D155" s="159"/>
      <c r="E155" s="160">
        <v>14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157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188" t="s">
        <v>342</v>
      </c>
      <c r="D156" s="159"/>
      <c r="E156" s="160">
        <v>5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157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71">
        <v>60</v>
      </c>
      <c r="B157" s="172" t="s">
        <v>343</v>
      </c>
      <c r="C157" s="187" t="s">
        <v>344</v>
      </c>
      <c r="D157" s="173" t="s">
        <v>154</v>
      </c>
      <c r="E157" s="174">
        <v>25</v>
      </c>
      <c r="F157" s="175"/>
      <c r="G157" s="176">
        <f>ROUND(E157*F157,2)</f>
        <v>0</v>
      </c>
      <c r="H157" s="175"/>
      <c r="I157" s="176">
        <f>ROUND(E157*H157,2)</f>
        <v>0</v>
      </c>
      <c r="J157" s="175"/>
      <c r="K157" s="176">
        <f>ROUND(E157*J157,2)</f>
        <v>0</v>
      </c>
      <c r="L157" s="176">
        <v>21</v>
      </c>
      <c r="M157" s="176">
        <f>G157*(1+L157/100)</f>
        <v>0</v>
      </c>
      <c r="N157" s="174">
        <v>1.4300000000000001E-3</v>
      </c>
      <c r="O157" s="174">
        <f>ROUND(E157*N157,2)</f>
        <v>0.04</v>
      </c>
      <c r="P157" s="174">
        <v>0</v>
      </c>
      <c r="Q157" s="174">
        <f>ROUND(E157*P157,2)</f>
        <v>0</v>
      </c>
      <c r="R157" s="176" t="s">
        <v>273</v>
      </c>
      <c r="S157" s="176" t="s">
        <v>146</v>
      </c>
      <c r="T157" s="177" t="s">
        <v>146</v>
      </c>
      <c r="U157" s="158">
        <v>0.56999999999999995</v>
      </c>
      <c r="V157" s="158">
        <f>ROUND(E157*U157,2)</f>
        <v>14.25</v>
      </c>
      <c r="W157" s="158"/>
      <c r="X157" s="158" t="s">
        <v>147</v>
      </c>
      <c r="Y157" s="158" t="s">
        <v>148</v>
      </c>
      <c r="Z157" s="148"/>
      <c r="AA157" s="148"/>
      <c r="AB157" s="148"/>
      <c r="AC157" s="148"/>
      <c r="AD157" s="148"/>
      <c r="AE157" s="148"/>
      <c r="AF157" s="148"/>
      <c r="AG157" s="148" t="s">
        <v>149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2" x14ac:dyDescent="0.2">
      <c r="A158" s="155"/>
      <c r="B158" s="156"/>
      <c r="C158" s="251" t="s">
        <v>335</v>
      </c>
      <c r="D158" s="252"/>
      <c r="E158" s="252"/>
      <c r="F158" s="252"/>
      <c r="G158" s="252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151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5"/>
      <c r="B159" s="156"/>
      <c r="C159" s="260" t="s">
        <v>336</v>
      </c>
      <c r="D159" s="261"/>
      <c r="E159" s="261"/>
      <c r="F159" s="261"/>
      <c r="G159" s="261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193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3" x14ac:dyDescent="0.2">
      <c r="A160" s="155"/>
      <c r="B160" s="156"/>
      <c r="C160" s="260" t="s">
        <v>337</v>
      </c>
      <c r="D160" s="261"/>
      <c r="E160" s="261"/>
      <c r="F160" s="261"/>
      <c r="G160" s="261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193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5"/>
      <c r="B161" s="156"/>
      <c r="C161" s="188" t="s">
        <v>345</v>
      </c>
      <c r="D161" s="159"/>
      <c r="E161" s="160">
        <v>25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157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71">
        <v>61</v>
      </c>
      <c r="B162" s="172" t="s">
        <v>346</v>
      </c>
      <c r="C162" s="187" t="s">
        <v>347</v>
      </c>
      <c r="D162" s="173" t="s">
        <v>154</v>
      </c>
      <c r="E162" s="174">
        <v>67</v>
      </c>
      <c r="F162" s="175"/>
      <c r="G162" s="176">
        <f>ROUND(E162*F162,2)</f>
        <v>0</v>
      </c>
      <c r="H162" s="175"/>
      <c r="I162" s="176">
        <f>ROUND(E162*H162,2)</f>
        <v>0</v>
      </c>
      <c r="J162" s="175"/>
      <c r="K162" s="176">
        <f>ROUND(E162*J162,2)</f>
        <v>0</v>
      </c>
      <c r="L162" s="176">
        <v>21</v>
      </c>
      <c r="M162" s="176">
        <f>G162*(1+L162/100)</f>
        <v>0</v>
      </c>
      <c r="N162" s="174">
        <v>1.7700000000000001E-3</v>
      </c>
      <c r="O162" s="174">
        <f>ROUND(E162*N162,2)</f>
        <v>0.12</v>
      </c>
      <c r="P162" s="174">
        <v>0</v>
      </c>
      <c r="Q162" s="174">
        <f>ROUND(E162*P162,2)</f>
        <v>0</v>
      </c>
      <c r="R162" s="176" t="s">
        <v>273</v>
      </c>
      <c r="S162" s="176" t="s">
        <v>146</v>
      </c>
      <c r="T162" s="177" t="s">
        <v>146</v>
      </c>
      <c r="U162" s="158">
        <v>0.61</v>
      </c>
      <c r="V162" s="158">
        <f>ROUND(E162*U162,2)</f>
        <v>40.869999999999997</v>
      </c>
      <c r="W162" s="158"/>
      <c r="X162" s="158" t="s">
        <v>147</v>
      </c>
      <c r="Y162" s="158" t="s">
        <v>148</v>
      </c>
      <c r="Z162" s="148"/>
      <c r="AA162" s="148"/>
      <c r="AB162" s="148"/>
      <c r="AC162" s="148"/>
      <c r="AD162" s="148"/>
      <c r="AE162" s="148"/>
      <c r="AF162" s="148"/>
      <c r="AG162" s="148" t="s">
        <v>149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">
      <c r="A163" s="155"/>
      <c r="B163" s="156"/>
      <c r="C163" s="251" t="s">
        <v>335</v>
      </c>
      <c r="D163" s="252"/>
      <c r="E163" s="252"/>
      <c r="F163" s="252"/>
      <c r="G163" s="252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151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">
      <c r="A164" s="155"/>
      <c r="B164" s="156"/>
      <c r="C164" s="260" t="s">
        <v>336</v>
      </c>
      <c r="D164" s="261"/>
      <c r="E164" s="261"/>
      <c r="F164" s="261"/>
      <c r="G164" s="261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193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3" x14ac:dyDescent="0.2">
      <c r="A165" s="155"/>
      <c r="B165" s="156"/>
      <c r="C165" s="260" t="s">
        <v>337</v>
      </c>
      <c r="D165" s="261"/>
      <c r="E165" s="261"/>
      <c r="F165" s="261"/>
      <c r="G165" s="261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193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2">
      <c r="A166" s="155"/>
      <c r="B166" s="156"/>
      <c r="C166" s="188" t="s">
        <v>291</v>
      </c>
      <c r="D166" s="159"/>
      <c r="E166" s="160">
        <v>2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8"/>
      <c r="AA166" s="148"/>
      <c r="AB166" s="148"/>
      <c r="AC166" s="148"/>
      <c r="AD166" s="148"/>
      <c r="AE166" s="148"/>
      <c r="AF166" s="148"/>
      <c r="AG166" s="148" t="s">
        <v>157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3" x14ac:dyDescent="0.2">
      <c r="A167" s="155"/>
      <c r="B167" s="156"/>
      <c r="C167" s="188" t="s">
        <v>243</v>
      </c>
      <c r="D167" s="159"/>
      <c r="E167" s="160">
        <v>26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157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2">
      <c r="A168" s="155"/>
      <c r="B168" s="156"/>
      <c r="C168" s="188" t="s">
        <v>244</v>
      </c>
      <c r="D168" s="159"/>
      <c r="E168" s="160">
        <v>18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157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3" x14ac:dyDescent="0.2">
      <c r="A169" s="155"/>
      <c r="B169" s="156"/>
      <c r="C169" s="188" t="s">
        <v>348</v>
      </c>
      <c r="D169" s="159"/>
      <c r="E169" s="160">
        <v>21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8"/>
      <c r="AA169" s="148"/>
      <c r="AB169" s="148"/>
      <c r="AC169" s="148"/>
      <c r="AD169" s="148"/>
      <c r="AE169" s="148"/>
      <c r="AF169" s="148"/>
      <c r="AG169" s="148" t="s">
        <v>157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71">
        <v>62</v>
      </c>
      <c r="B170" s="172" t="s">
        <v>349</v>
      </c>
      <c r="C170" s="187" t="s">
        <v>350</v>
      </c>
      <c r="D170" s="173" t="s">
        <v>154</v>
      </c>
      <c r="E170" s="174">
        <v>91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4">
        <v>2.2699999999999999E-3</v>
      </c>
      <c r="O170" s="174">
        <f>ROUND(E170*N170,2)</f>
        <v>0.21</v>
      </c>
      <c r="P170" s="174">
        <v>0</v>
      </c>
      <c r="Q170" s="174">
        <f>ROUND(E170*P170,2)</f>
        <v>0</v>
      </c>
      <c r="R170" s="176" t="s">
        <v>273</v>
      </c>
      <c r="S170" s="176" t="s">
        <v>146</v>
      </c>
      <c r="T170" s="177" t="s">
        <v>146</v>
      </c>
      <c r="U170" s="158">
        <v>0.67</v>
      </c>
      <c r="V170" s="158">
        <f>ROUND(E170*U170,2)</f>
        <v>60.97</v>
      </c>
      <c r="W170" s="158"/>
      <c r="X170" s="158" t="s">
        <v>147</v>
      </c>
      <c r="Y170" s="158" t="s">
        <v>148</v>
      </c>
      <c r="Z170" s="148"/>
      <c r="AA170" s="148"/>
      <c r="AB170" s="148"/>
      <c r="AC170" s="148"/>
      <c r="AD170" s="148"/>
      <c r="AE170" s="148"/>
      <c r="AF170" s="148"/>
      <c r="AG170" s="148" t="s">
        <v>149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">
      <c r="A171" s="155"/>
      <c r="B171" s="156"/>
      <c r="C171" s="251" t="s">
        <v>335</v>
      </c>
      <c r="D171" s="252"/>
      <c r="E171" s="252"/>
      <c r="F171" s="252"/>
      <c r="G171" s="252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151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2">
      <c r="A172" s="155"/>
      <c r="B172" s="156"/>
      <c r="C172" s="260" t="s">
        <v>336</v>
      </c>
      <c r="D172" s="261"/>
      <c r="E172" s="261"/>
      <c r="F172" s="261"/>
      <c r="G172" s="261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8"/>
      <c r="AA172" s="148"/>
      <c r="AB172" s="148"/>
      <c r="AC172" s="148"/>
      <c r="AD172" s="148"/>
      <c r="AE172" s="148"/>
      <c r="AF172" s="148"/>
      <c r="AG172" s="148" t="s">
        <v>193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3" x14ac:dyDescent="0.2">
      <c r="A173" s="155"/>
      <c r="B173" s="156"/>
      <c r="C173" s="260" t="s">
        <v>337</v>
      </c>
      <c r="D173" s="261"/>
      <c r="E173" s="261"/>
      <c r="F173" s="261"/>
      <c r="G173" s="261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193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2">
      <c r="A174" s="155"/>
      <c r="B174" s="156"/>
      <c r="C174" s="188" t="s">
        <v>294</v>
      </c>
      <c r="D174" s="159"/>
      <c r="E174" s="160">
        <v>9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157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3" x14ac:dyDescent="0.2">
      <c r="A175" s="155"/>
      <c r="B175" s="156"/>
      <c r="C175" s="188" t="s">
        <v>295</v>
      </c>
      <c r="D175" s="159"/>
      <c r="E175" s="160">
        <v>2</v>
      </c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8"/>
      <c r="AA175" s="148"/>
      <c r="AB175" s="148"/>
      <c r="AC175" s="148"/>
      <c r="AD175" s="148"/>
      <c r="AE175" s="148"/>
      <c r="AF175" s="148"/>
      <c r="AG175" s="148" t="s">
        <v>157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3" x14ac:dyDescent="0.2">
      <c r="A176" s="155"/>
      <c r="B176" s="156"/>
      <c r="C176" s="188" t="s">
        <v>351</v>
      </c>
      <c r="D176" s="159"/>
      <c r="E176" s="160">
        <v>60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157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2">
      <c r="A177" s="155"/>
      <c r="B177" s="156"/>
      <c r="C177" s="188" t="s">
        <v>352</v>
      </c>
      <c r="D177" s="159"/>
      <c r="E177" s="160">
        <v>20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157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1" x14ac:dyDescent="0.2">
      <c r="A178" s="171">
        <v>63</v>
      </c>
      <c r="B178" s="172" t="s">
        <v>353</v>
      </c>
      <c r="C178" s="187" t="s">
        <v>354</v>
      </c>
      <c r="D178" s="173" t="s">
        <v>154</v>
      </c>
      <c r="E178" s="174">
        <v>30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4">
        <v>4.2999999999999999E-4</v>
      </c>
      <c r="O178" s="174">
        <f>ROUND(E178*N178,2)</f>
        <v>0.01</v>
      </c>
      <c r="P178" s="174">
        <v>0</v>
      </c>
      <c r="Q178" s="174">
        <f>ROUND(E178*P178,2)</f>
        <v>0</v>
      </c>
      <c r="R178" s="176" t="s">
        <v>273</v>
      </c>
      <c r="S178" s="176" t="s">
        <v>146</v>
      </c>
      <c r="T178" s="177" t="s">
        <v>146</v>
      </c>
      <c r="U178" s="158">
        <v>0.27889999999999998</v>
      </c>
      <c r="V178" s="158">
        <f>ROUND(E178*U178,2)</f>
        <v>8.3699999999999992</v>
      </c>
      <c r="W178" s="158"/>
      <c r="X178" s="158" t="s">
        <v>147</v>
      </c>
      <c r="Y178" s="158" t="s">
        <v>148</v>
      </c>
      <c r="Z178" s="148"/>
      <c r="AA178" s="148"/>
      <c r="AB178" s="148"/>
      <c r="AC178" s="148"/>
      <c r="AD178" s="148"/>
      <c r="AE178" s="148"/>
      <c r="AF178" s="148"/>
      <c r="AG178" s="148" t="s">
        <v>149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2">
      <c r="A179" s="155"/>
      <c r="B179" s="156"/>
      <c r="C179" s="251" t="s">
        <v>355</v>
      </c>
      <c r="D179" s="252"/>
      <c r="E179" s="252"/>
      <c r="F179" s="252"/>
      <c r="G179" s="252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151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2" x14ac:dyDescent="0.2">
      <c r="A180" s="155"/>
      <c r="B180" s="156"/>
      <c r="C180" s="260" t="s">
        <v>336</v>
      </c>
      <c r="D180" s="261"/>
      <c r="E180" s="261"/>
      <c r="F180" s="261"/>
      <c r="G180" s="261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8"/>
      <c r="AA180" s="148"/>
      <c r="AB180" s="148"/>
      <c r="AC180" s="148"/>
      <c r="AD180" s="148"/>
      <c r="AE180" s="148"/>
      <c r="AF180" s="148"/>
      <c r="AG180" s="148" t="s">
        <v>193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3" x14ac:dyDescent="0.2">
      <c r="A181" s="155"/>
      <c r="B181" s="156"/>
      <c r="C181" s="260" t="s">
        <v>356</v>
      </c>
      <c r="D181" s="261"/>
      <c r="E181" s="261"/>
      <c r="F181" s="261"/>
      <c r="G181" s="261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8"/>
      <c r="AA181" s="148"/>
      <c r="AB181" s="148"/>
      <c r="AC181" s="148"/>
      <c r="AD181" s="148"/>
      <c r="AE181" s="148"/>
      <c r="AF181" s="148"/>
      <c r="AG181" s="148" t="s">
        <v>193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2" x14ac:dyDescent="0.2">
      <c r="A182" s="155"/>
      <c r="B182" s="156"/>
      <c r="C182" s="188" t="s">
        <v>357</v>
      </c>
      <c r="D182" s="159"/>
      <c r="E182" s="160">
        <v>20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8"/>
      <c r="AA182" s="148"/>
      <c r="AB182" s="148"/>
      <c r="AC182" s="148"/>
      <c r="AD182" s="148"/>
      <c r="AE182" s="148"/>
      <c r="AF182" s="148"/>
      <c r="AG182" s="148" t="s">
        <v>157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3" x14ac:dyDescent="0.2">
      <c r="A183" s="155"/>
      <c r="B183" s="156"/>
      <c r="C183" s="188" t="s">
        <v>281</v>
      </c>
      <c r="D183" s="159"/>
      <c r="E183" s="160">
        <v>10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8"/>
      <c r="AA183" s="148"/>
      <c r="AB183" s="148"/>
      <c r="AC183" s="148"/>
      <c r="AD183" s="148"/>
      <c r="AE183" s="148"/>
      <c r="AF183" s="148"/>
      <c r="AG183" s="148" t="s">
        <v>157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 x14ac:dyDescent="0.2">
      <c r="A184" s="171">
        <v>64</v>
      </c>
      <c r="B184" s="172" t="s">
        <v>358</v>
      </c>
      <c r="C184" s="187" t="s">
        <v>359</v>
      </c>
      <c r="D184" s="173" t="s">
        <v>154</v>
      </c>
      <c r="E184" s="174">
        <v>50</v>
      </c>
      <c r="F184" s="175"/>
      <c r="G184" s="176">
        <f>ROUND(E184*F184,2)</f>
        <v>0</v>
      </c>
      <c r="H184" s="175"/>
      <c r="I184" s="176">
        <f>ROUND(E184*H184,2)</f>
        <v>0</v>
      </c>
      <c r="J184" s="175"/>
      <c r="K184" s="176">
        <f>ROUND(E184*J184,2)</f>
        <v>0</v>
      </c>
      <c r="L184" s="176">
        <v>21</v>
      </c>
      <c r="M184" s="176">
        <f>G184*(1+L184/100)</f>
        <v>0</v>
      </c>
      <c r="N184" s="174">
        <v>5.2999999999999998E-4</v>
      </c>
      <c r="O184" s="174">
        <f>ROUND(E184*N184,2)</f>
        <v>0.03</v>
      </c>
      <c r="P184" s="174">
        <v>0</v>
      </c>
      <c r="Q184" s="174">
        <f>ROUND(E184*P184,2)</f>
        <v>0</v>
      </c>
      <c r="R184" s="176" t="s">
        <v>273</v>
      </c>
      <c r="S184" s="176" t="s">
        <v>146</v>
      </c>
      <c r="T184" s="177" t="s">
        <v>146</v>
      </c>
      <c r="U184" s="158">
        <v>0.29730000000000001</v>
      </c>
      <c r="V184" s="158">
        <f>ROUND(E184*U184,2)</f>
        <v>14.87</v>
      </c>
      <c r="W184" s="158"/>
      <c r="X184" s="158" t="s">
        <v>147</v>
      </c>
      <c r="Y184" s="158" t="s">
        <v>148</v>
      </c>
      <c r="Z184" s="148"/>
      <c r="AA184" s="148"/>
      <c r="AB184" s="148"/>
      <c r="AC184" s="148"/>
      <c r="AD184" s="148"/>
      <c r="AE184" s="148"/>
      <c r="AF184" s="148"/>
      <c r="AG184" s="148" t="s">
        <v>149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2" x14ac:dyDescent="0.2">
      <c r="A185" s="155"/>
      <c r="B185" s="156"/>
      <c r="C185" s="251" t="s">
        <v>355</v>
      </c>
      <c r="D185" s="252"/>
      <c r="E185" s="252"/>
      <c r="F185" s="252"/>
      <c r="G185" s="252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8"/>
      <c r="AA185" s="148"/>
      <c r="AB185" s="148"/>
      <c r="AC185" s="148"/>
      <c r="AD185" s="148"/>
      <c r="AE185" s="148"/>
      <c r="AF185" s="148"/>
      <c r="AG185" s="148" t="s">
        <v>151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2">
      <c r="A186" s="155"/>
      <c r="B186" s="156"/>
      <c r="C186" s="260" t="s">
        <v>336</v>
      </c>
      <c r="D186" s="261"/>
      <c r="E186" s="261"/>
      <c r="F186" s="261"/>
      <c r="G186" s="261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8"/>
      <c r="AA186" s="148"/>
      <c r="AB186" s="148"/>
      <c r="AC186" s="148"/>
      <c r="AD186" s="148"/>
      <c r="AE186" s="148"/>
      <c r="AF186" s="148"/>
      <c r="AG186" s="148" t="s">
        <v>193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3" x14ac:dyDescent="0.2">
      <c r="A187" s="155"/>
      <c r="B187" s="156"/>
      <c r="C187" s="260" t="s">
        <v>356</v>
      </c>
      <c r="D187" s="261"/>
      <c r="E187" s="261"/>
      <c r="F187" s="261"/>
      <c r="G187" s="261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193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2">
      <c r="A188" s="155"/>
      <c r="B188" s="156"/>
      <c r="C188" s="188" t="s">
        <v>279</v>
      </c>
      <c r="D188" s="159"/>
      <c r="E188" s="160">
        <v>13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157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3" x14ac:dyDescent="0.2">
      <c r="A189" s="155"/>
      <c r="B189" s="156"/>
      <c r="C189" s="188" t="s">
        <v>298</v>
      </c>
      <c r="D189" s="159"/>
      <c r="E189" s="160">
        <v>13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8"/>
      <c r="AA189" s="148"/>
      <c r="AB189" s="148"/>
      <c r="AC189" s="148"/>
      <c r="AD189" s="148"/>
      <c r="AE189" s="148"/>
      <c r="AF189" s="148"/>
      <c r="AG189" s="148" t="s">
        <v>157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3" x14ac:dyDescent="0.2">
      <c r="A190" s="155"/>
      <c r="B190" s="156"/>
      <c r="C190" s="188" t="s">
        <v>280</v>
      </c>
      <c r="D190" s="159"/>
      <c r="E190" s="160">
        <v>14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8"/>
      <c r="AA190" s="148"/>
      <c r="AB190" s="148"/>
      <c r="AC190" s="148"/>
      <c r="AD190" s="148"/>
      <c r="AE190" s="148"/>
      <c r="AF190" s="148"/>
      <c r="AG190" s="148" t="s">
        <v>157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3" x14ac:dyDescent="0.2">
      <c r="A191" s="155"/>
      <c r="B191" s="156"/>
      <c r="C191" s="188" t="s">
        <v>281</v>
      </c>
      <c r="D191" s="159"/>
      <c r="E191" s="160">
        <v>10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8"/>
      <c r="AA191" s="148"/>
      <c r="AB191" s="148"/>
      <c r="AC191" s="148"/>
      <c r="AD191" s="148"/>
      <c r="AE191" s="148"/>
      <c r="AF191" s="148"/>
      <c r="AG191" s="148" t="s">
        <v>157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71">
        <v>65</v>
      </c>
      <c r="B192" s="172" t="s">
        <v>360</v>
      </c>
      <c r="C192" s="187" t="s">
        <v>361</v>
      </c>
      <c r="D192" s="173" t="s">
        <v>154</v>
      </c>
      <c r="E192" s="174">
        <v>15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4">
        <v>7.2999999999999996E-4</v>
      </c>
      <c r="O192" s="174">
        <f>ROUND(E192*N192,2)</f>
        <v>0.01</v>
      </c>
      <c r="P192" s="174">
        <v>0</v>
      </c>
      <c r="Q192" s="174">
        <f>ROUND(E192*P192,2)</f>
        <v>0</v>
      </c>
      <c r="R192" s="176" t="s">
        <v>273</v>
      </c>
      <c r="S192" s="176" t="s">
        <v>146</v>
      </c>
      <c r="T192" s="177" t="s">
        <v>146</v>
      </c>
      <c r="U192" s="158">
        <v>0.33279999999999998</v>
      </c>
      <c r="V192" s="158">
        <f>ROUND(E192*U192,2)</f>
        <v>4.99</v>
      </c>
      <c r="W192" s="158"/>
      <c r="X192" s="158" t="s">
        <v>147</v>
      </c>
      <c r="Y192" s="158" t="s">
        <v>148</v>
      </c>
      <c r="Z192" s="148"/>
      <c r="AA192" s="148"/>
      <c r="AB192" s="148"/>
      <c r="AC192" s="148"/>
      <c r="AD192" s="148"/>
      <c r="AE192" s="148"/>
      <c r="AF192" s="148"/>
      <c r="AG192" s="148" t="s">
        <v>149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2" x14ac:dyDescent="0.2">
      <c r="A193" s="155"/>
      <c r="B193" s="156"/>
      <c r="C193" s="251" t="s">
        <v>355</v>
      </c>
      <c r="D193" s="252"/>
      <c r="E193" s="252"/>
      <c r="F193" s="252"/>
      <c r="G193" s="252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8"/>
      <c r="AA193" s="148"/>
      <c r="AB193" s="148"/>
      <c r="AC193" s="148"/>
      <c r="AD193" s="148"/>
      <c r="AE193" s="148"/>
      <c r="AF193" s="148"/>
      <c r="AG193" s="148" t="s">
        <v>151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2">
      <c r="A194" s="155"/>
      <c r="B194" s="156"/>
      <c r="C194" s="260" t="s">
        <v>336</v>
      </c>
      <c r="D194" s="261"/>
      <c r="E194" s="261"/>
      <c r="F194" s="261"/>
      <c r="G194" s="261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193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3" x14ac:dyDescent="0.2">
      <c r="A195" s="155"/>
      <c r="B195" s="156"/>
      <c r="C195" s="260" t="s">
        <v>356</v>
      </c>
      <c r="D195" s="261"/>
      <c r="E195" s="261"/>
      <c r="F195" s="261"/>
      <c r="G195" s="261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8"/>
      <c r="AA195" s="148"/>
      <c r="AB195" s="148"/>
      <c r="AC195" s="148"/>
      <c r="AD195" s="148"/>
      <c r="AE195" s="148"/>
      <c r="AF195" s="148"/>
      <c r="AG195" s="148" t="s">
        <v>193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71">
        <v>66</v>
      </c>
      <c r="B196" s="172" t="s">
        <v>362</v>
      </c>
      <c r="C196" s="187" t="s">
        <v>363</v>
      </c>
      <c r="D196" s="173" t="s">
        <v>154</v>
      </c>
      <c r="E196" s="174">
        <v>155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4">
        <v>0</v>
      </c>
      <c r="O196" s="174">
        <f>ROUND(E196*N196,2)</f>
        <v>0</v>
      </c>
      <c r="P196" s="174">
        <v>0</v>
      </c>
      <c r="Q196" s="174">
        <f>ROUND(E196*P196,2)</f>
        <v>0</v>
      </c>
      <c r="R196" s="176" t="s">
        <v>273</v>
      </c>
      <c r="S196" s="176" t="s">
        <v>146</v>
      </c>
      <c r="T196" s="177" t="s">
        <v>146</v>
      </c>
      <c r="U196" s="158">
        <v>2.9000000000000001E-2</v>
      </c>
      <c r="V196" s="158">
        <f>ROUND(E196*U196,2)</f>
        <v>4.5</v>
      </c>
      <c r="W196" s="158"/>
      <c r="X196" s="158" t="s">
        <v>147</v>
      </c>
      <c r="Y196" s="158" t="s">
        <v>148</v>
      </c>
      <c r="Z196" s="148"/>
      <c r="AA196" s="148"/>
      <c r="AB196" s="148"/>
      <c r="AC196" s="148"/>
      <c r="AD196" s="148"/>
      <c r="AE196" s="148"/>
      <c r="AF196" s="148"/>
      <c r="AG196" s="148" t="s">
        <v>149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2" x14ac:dyDescent="0.2">
      <c r="A197" s="155"/>
      <c r="B197" s="156"/>
      <c r="C197" s="262" t="s">
        <v>364</v>
      </c>
      <c r="D197" s="263"/>
      <c r="E197" s="263"/>
      <c r="F197" s="263"/>
      <c r="G197" s="263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193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2" x14ac:dyDescent="0.2">
      <c r="A198" s="155"/>
      <c r="B198" s="156"/>
      <c r="C198" s="188" t="s">
        <v>276</v>
      </c>
      <c r="D198" s="159"/>
      <c r="E198" s="160">
        <v>6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157</v>
      </c>
      <c r="AH198" s="148">
        <v>5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3" x14ac:dyDescent="0.2">
      <c r="A199" s="155"/>
      <c r="B199" s="156"/>
      <c r="C199" s="188" t="s">
        <v>284</v>
      </c>
      <c r="D199" s="159"/>
      <c r="E199" s="160">
        <v>29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157</v>
      </c>
      <c r="AH199" s="148">
        <v>5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3" x14ac:dyDescent="0.2">
      <c r="A200" s="155"/>
      <c r="B200" s="156"/>
      <c r="C200" s="188" t="s">
        <v>251</v>
      </c>
      <c r="D200" s="159"/>
      <c r="E200" s="160">
        <v>25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8"/>
      <c r="AA200" s="148"/>
      <c r="AB200" s="148"/>
      <c r="AC200" s="148"/>
      <c r="AD200" s="148"/>
      <c r="AE200" s="148"/>
      <c r="AF200" s="148"/>
      <c r="AG200" s="148" t="s">
        <v>157</v>
      </c>
      <c r="AH200" s="148">
        <v>5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3" x14ac:dyDescent="0.2">
      <c r="A201" s="155"/>
      <c r="B201" s="156"/>
      <c r="C201" s="188" t="s">
        <v>275</v>
      </c>
      <c r="D201" s="159"/>
      <c r="E201" s="160">
        <v>30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157</v>
      </c>
      <c r="AH201" s="148">
        <v>5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3" x14ac:dyDescent="0.2">
      <c r="A202" s="155"/>
      <c r="B202" s="156"/>
      <c r="C202" s="188" t="s">
        <v>365</v>
      </c>
      <c r="D202" s="159"/>
      <c r="E202" s="160">
        <v>50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8"/>
      <c r="AA202" s="148"/>
      <c r="AB202" s="148"/>
      <c r="AC202" s="148"/>
      <c r="AD202" s="148"/>
      <c r="AE202" s="148"/>
      <c r="AF202" s="148"/>
      <c r="AG202" s="148" t="s">
        <v>157</v>
      </c>
      <c r="AH202" s="148">
        <v>5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3" x14ac:dyDescent="0.2">
      <c r="A203" s="155"/>
      <c r="B203" s="156"/>
      <c r="C203" s="188" t="s">
        <v>288</v>
      </c>
      <c r="D203" s="159"/>
      <c r="E203" s="160">
        <v>15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157</v>
      </c>
      <c r="AH203" s="148">
        <v>5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71">
        <v>67</v>
      </c>
      <c r="B204" s="172" t="s">
        <v>366</v>
      </c>
      <c r="C204" s="187" t="s">
        <v>367</v>
      </c>
      <c r="D204" s="173" t="s">
        <v>154</v>
      </c>
      <c r="E204" s="174">
        <v>67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4">
        <v>0</v>
      </c>
      <c r="O204" s="174">
        <f>ROUND(E204*N204,2)</f>
        <v>0</v>
      </c>
      <c r="P204" s="174">
        <v>0</v>
      </c>
      <c r="Q204" s="174">
        <f>ROUND(E204*P204,2)</f>
        <v>0</v>
      </c>
      <c r="R204" s="176" t="s">
        <v>273</v>
      </c>
      <c r="S204" s="176" t="s">
        <v>146</v>
      </c>
      <c r="T204" s="177" t="s">
        <v>146</v>
      </c>
      <c r="U204" s="158">
        <v>3.1E-2</v>
      </c>
      <c r="V204" s="158">
        <f>ROUND(E204*U204,2)</f>
        <v>2.08</v>
      </c>
      <c r="W204" s="158"/>
      <c r="X204" s="158" t="s">
        <v>147</v>
      </c>
      <c r="Y204" s="158" t="s">
        <v>148</v>
      </c>
      <c r="Z204" s="148"/>
      <c r="AA204" s="148"/>
      <c r="AB204" s="148"/>
      <c r="AC204" s="148"/>
      <c r="AD204" s="148"/>
      <c r="AE204" s="148"/>
      <c r="AF204" s="148"/>
      <c r="AG204" s="148" t="s">
        <v>149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2">
      <c r="A205" s="155"/>
      <c r="B205" s="156"/>
      <c r="C205" s="262" t="s">
        <v>364</v>
      </c>
      <c r="D205" s="263"/>
      <c r="E205" s="263"/>
      <c r="F205" s="263"/>
      <c r="G205" s="263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193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">
      <c r="A206" s="155"/>
      <c r="B206" s="156"/>
      <c r="C206" s="188" t="s">
        <v>368</v>
      </c>
      <c r="D206" s="159"/>
      <c r="E206" s="160">
        <v>67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157</v>
      </c>
      <c r="AH206" s="148">
        <v>5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1">
        <v>68</v>
      </c>
      <c r="B207" s="172" t="s">
        <v>369</v>
      </c>
      <c r="C207" s="187" t="s">
        <v>370</v>
      </c>
      <c r="D207" s="173" t="s">
        <v>154</v>
      </c>
      <c r="E207" s="174">
        <v>91</v>
      </c>
      <c r="F207" s="175"/>
      <c r="G207" s="176">
        <f>ROUND(E207*F207,2)</f>
        <v>0</v>
      </c>
      <c r="H207" s="175"/>
      <c r="I207" s="176">
        <f>ROUND(E207*H207,2)</f>
        <v>0</v>
      </c>
      <c r="J207" s="175"/>
      <c r="K207" s="176">
        <f>ROUND(E207*J207,2)</f>
        <v>0</v>
      </c>
      <c r="L207" s="176">
        <v>21</v>
      </c>
      <c r="M207" s="176">
        <f>G207*(1+L207/100)</f>
        <v>0</v>
      </c>
      <c r="N207" s="174">
        <v>0</v>
      </c>
      <c r="O207" s="174">
        <f>ROUND(E207*N207,2)</f>
        <v>0</v>
      </c>
      <c r="P207" s="174">
        <v>0</v>
      </c>
      <c r="Q207" s="174">
        <f>ROUND(E207*P207,2)</f>
        <v>0</v>
      </c>
      <c r="R207" s="176" t="s">
        <v>273</v>
      </c>
      <c r="S207" s="176" t="s">
        <v>146</v>
      </c>
      <c r="T207" s="177" t="s">
        <v>146</v>
      </c>
      <c r="U207" s="158">
        <v>4.2000000000000003E-2</v>
      </c>
      <c r="V207" s="158">
        <f>ROUND(E207*U207,2)</f>
        <v>3.82</v>
      </c>
      <c r="W207" s="158"/>
      <c r="X207" s="158" t="s">
        <v>147</v>
      </c>
      <c r="Y207" s="158" t="s">
        <v>148</v>
      </c>
      <c r="Z207" s="148"/>
      <c r="AA207" s="148"/>
      <c r="AB207" s="148"/>
      <c r="AC207" s="148"/>
      <c r="AD207" s="148"/>
      <c r="AE207" s="148"/>
      <c r="AF207" s="148"/>
      <c r="AG207" s="148" t="s">
        <v>149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2" x14ac:dyDescent="0.2">
      <c r="A208" s="155"/>
      <c r="B208" s="156"/>
      <c r="C208" s="262" t="s">
        <v>364</v>
      </c>
      <c r="D208" s="263"/>
      <c r="E208" s="263"/>
      <c r="F208" s="263"/>
      <c r="G208" s="263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193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2" x14ac:dyDescent="0.2">
      <c r="A209" s="155"/>
      <c r="B209" s="156"/>
      <c r="C209" s="188" t="s">
        <v>371</v>
      </c>
      <c r="D209" s="159"/>
      <c r="E209" s="160">
        <v>91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8"/>
      <c r="AA209" s="148"/>
      <c r="AB209" s="148"/>
      <c r="AC209" s="148"/>
      <c r="AD209" s="148"/>
      <c r="AE209" s="148"/>
      <c r="AF209" s="148"/>
      <c r="AG209" s="148" t="s">
        <v>157</v>
      </c>
      <c r="AH209" s="148">
        <v>5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71">
        <v>69</v>
      </c>
      <c r="B210" s="172" t="s">
        <v>372</v>
      </c>
      <c r="C210" s="187" t="s">
        <v>373</v>
      </c>
      <c r="D210" s="173" t="s">
        <v>154</v>
      </c>
      <c r="E210" s="174">
        <v>313</v>
      </c>
      <c r="F210" s="175"/>
      <c r="G210" s="176">
        <f>ROUND(E210*F210,2)</f>
        <v>0</v>
      </c>
      <c r="H210" s="175"/>
      <c r="I210" s="176">
        <f>ROUND(E210*H210,2)</f>
        <v>0</v>
      </c>
      <c r="J210" s="175"/>
      <c r="K210" s="176">
        <f>ROUND(E210*J210,2)</f>
        <v>0</v>
      </c>
      <c r="L210" s="176">
        <v>21</v>
      </c>
      <c r="M210" s="176">
        <f>G210*(1+L210/100)</f>
        <v>0</v>
      </c>
      <c r="N210" s="174">
        <v>0</v>
      </c>
      <c r="O210" s="174">
        <f>ROUND(E210*N210,2)</f>
        <v>0</v>
      </c>
      <c r="P210" s="174">
        <v>0</v>
      </c>
      <c r="Q210" s="174">
        <f>ROUND(E210*P210,2)</f>
        <v>0</v>
      </c>
      <c r="R210" s="176" t="s">
        <v>374</v>
      </c>
      <c r="S210" s="176" t="s">
        <v>146</v>
      </c>
      <c r="T210" s="177" t="s">
        <v>146</v>
      </c>
      <c r="U210" s="158">
        <v>0.15</v>
      </c>
      <c r="V210" s="158">
        <f>ROUND(E210*U210,2)</f>
        <v>46.95</v>
      </c>
      <c r="W210" s="158"/>
      <c r="X210" s="158" t="s">
        <v>147</v>
      </c>
      <c r="Y210" s="158" t="s">
        <v>148</v>
      </c>
      <c r="Z210" s="148"/>
      <c r="AA210" s="148"/>
      <c r="AB210" s="148"/>
      <c r="AC210" s="148"/>
      <c r="AD210" s="148"/>
      <c r="AE210" s="148"/>
      <c r="AF210" s="148"/>
      <c r="AG210" s="148" t="s">
        <v>149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2" x14ac:dyDescent="0.2">
      <c r="A211" s="155"/>
      <c r="B211" s="156"/>
      <c r="C211" s="251" t="s">
        <v>375</v>
      </c>
      <c r="D211" s="252"/>
      <c r="E211" s="252"/>
      <c r="F211" s="252"/>
      <c r="G211" s="252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8"/>
      <c r="AA211" s="148"/>
      <c r="AB211" s="148"/>
      <c r="AC211" s="148"/>
      <c r="AD211" s="148"/>
      <c r="AE211" s="148"/>
      <c r="AF211" s="148"/>
      <c r="AG211" s="148" t="s">
        <v>151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78" t="str">
        <f>C211</f>
        <v>napuštění a vypuštění vody, dodání vody a desinfekčního prostředku, náklady na bakteriologický rozbor vody,</v>
      </c>
      <c r="BB211" s="148"/>
      <c r="BC211" s="148"/>
      <c r="BD211" s="148"/>
      <c r="BE211" s="148"/>
      <c r="BF211" s="148"/>
      <c r="BG211" s="148"/>
      <c r="BH211" s="148"/>
    </row>
    <row r="212" spans="1:60" outlineLevel="2" x14ac:dyDescent="0.2">
      <c r="A212" s="155"/>
      <c r="B212" s="156"/>
      <c r="C212" s="188" t="s">
        <v>276</v>
      </c>
      <c r="D212" s="159"/>
      <c r="E212" s="160">
        <v>6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8"/>
      <c r="AA212" s="148"/>
      <c r="AB212" s="148"/>
      <c r="AC212" s="148"/>
      <c r="AD212" s="148"/>
      <c r="AE212" s="148"/>
      <c r="AF212" s="148"/>
      <c r="AG212" s="148" t="s">
        <v>157</v>
      </c>
      <c r="AH212" s="148">
        <v>5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3" x14ac:dyDescent="0.2">
      <c r="A213" s="155"/>
      <c r="B213" s="156"/>
      <c r="C213" s="188" t="s">
        <v>284</v>
      </c>
      <c r="D213" s="159"/>
      <c r="E213" s="160">
        <v>29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8"/>
      <c r="AA213" s="148"/>
      <c r="AB213" s="148"/>
      <c r="AC213" s="148"/>
      <c r="AD213" s="148"/>
      <c r="AE213" s="148"/>
      <c r="AF213" s="148"/>
      <c r="AG213" s="148" t="s">
        <v>157</v>
      </c>
      <c r="AH213" s="148">
        <v>5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3" x14ac:dyDescent="0.2">
      <c r="A214" s="155"/>
      <c r="B214" s="156"/>
      <c r="C214" s="188" t="s">
        <v>251</v>
      </c>
      <c r="D214" s="159"/>
      <c r="E214" s="160">
        <v>25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8"/>
      <c r="AA214" s="148"/>
      <c r="AB214" s="148"/>
      <c r="AC214" s="148"/>
      <c r="AD214" s="148"/>
      <c r="AE214" s="148"/>
      <c r="AF214" s="148"/>
      <c r="AG214" s="148" t="s">
        <v>157</v>
      </c>
      <c r="AH214" s="148">
        <v>5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3" x14ac:dyDescent="0.2">
      <c r="A215" s="155"/>
      <c r="B215" s="156"/>
      <c r="C215" s="188" t="s">
        <v>368</v>
      </c>
      <c r="D215" s="159"/>
      <c r="E215" s="160">
        <v>67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8"/>
      <c r="AA215" s="148"/>
      <c r="AB215" s="148"/>
      <c r="AC215" s="148"/>
      <c r="AD215" s="148"/>
      <c r="AE215" s="148"/>
      <c r="AF215" s="148"/>
      <c r="AG215" s="148" t="s">
        <v>157</v>
      </c>
      <c r="AH215" s="148">
        <v>5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3" x14ac:dyDescent="0.2">
      <c r="A216" s="155"/>
      <c r="B216" s="156"/>
      <c r="C216" s="188" t="s">
        <v>371</v>
      </c>
      <c r="D216" s="159"/>
      <c r="E216" s="160">
        <v>91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8"/>
      <c r="AA216" s="148"/>
      <c r="AB216" s="148"/>
      <c r="AC216" s="148"/>
      <c r="AD216" s="148"/>
      <c r="AE216" s="148"/>
      <c r="AF216" s="148"/>
      <c r="AG216" s="148" t="s">
        <v>157</v>
      </c>
      <c r="AH216" s="148">
        <v>5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3" x14ac:dyDescent="0.2">
      <c r="A217" s="155"/>
      <c r="B217" s="156"/>
      <c r="C217" s="188" t="s">
        <v>275</v>
      </c>
      <c r="D217" s="159"/>
      <c r="E217" s="160">
        <v>30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8"/>
      <c r="AA217" s="148"/>
      <c r="AB217" s="148"/>
      <c r="AC217" s="148"/>
      <c r="AD217" s="148"/>
      <c r="AE217" s="148"/>
      <c r="AF217" s="148"/>
      <c r="AG217" s="148" t="s">
        <v>157</v>
      </c>
      <c r="AH217" s="148">
        <v>5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3" x14ac:dyDescent="0.2">
      <c r="A218" s="155"/>
      <c r="B218" s="156"/>
      <c r="C218" s="188" t="s">
        <v>365</v>
      </c>
      <c r="D218" s="159"/>
      <c r="E218" s="160">
        <v>50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8"/>
      <c r="AA218" s="148"/>
      <c r="AB218" s="148"/>
      <c r="AC218" s="148"/>
      <c r="AD218" s="148"/>
      <c r="AE218" s="148"/>
      <c r="AF218" s="148"/>
      <c r="AG218" s="148" t="s">
        <v>157</v>
      </c>
      <c r="AH218" s="148">
        <v>5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3" x14ac:dyDescent="0.2">
      <c r="A219" s="155"/>
      <c r="B219" s="156"/>
      <c r="C219" s="188" t="s">
        <v>288</v>
      </c>
      <c r="D219" s="159"/>
      <c r="E219" s="160">
        <v>15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8"/>
      <c r="AA219" s="148"/>
      <c r="AB219" s="148"/>
      <c r="AC219" s="148"/>
      <c r="AD219" s="148"/>
      <c r="AE219" s="148"/>
      <c r="AF219" s="148"/>
      <c r="AG219" s="148" t="s">
        <v>157</v>
      </c>
      <c r="AH219" s="148">
        <v>5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79">
        <v>70</v>
      </c>
      <c r="B220" s="180" t="s">
        <v>376</v>
      </c>
      <c r="C220" s="189" t="s">
        <v>377</v>
      </c>
      <c r="D220" s="181" t="s">
        <v>144</v>
      </c>
      <c r="E220" s="182">
        <v>3</v>
      </c>
      <c r="F220" s="183"/>
      <c r="G220" s="184">
        <f t="shared" ref="G220:G233" si="7">ROUND(E220*F220,2)</f>
        <v>0</v>
      </c>
      <c r="H220" s="183"/>
      <c r="I220" s="184">
        <f t="shared" ref="I220:I233" si="8">ROUND(E220*H220,2)</f>
        <v>0</v>
      </c>
      <c r="J220" s="183"/>
      <c r="K220" s="184">
        <f t="shared" ref="K220:K233" si="9">ROUND(E220*J220,2)</f>
        <v>0</v>
      </c>
      <c r="L220" s="184">
        <v>21</v>
      </c>
      <c r="M220" s="184">
        <f t="shared" ref="M220:M233" si="10">G220*(1+L220/100)</f>
        <v>0</v>
      </c>
      <c r="N220" s="182">
        <v>2.5999999999999998E-4</v>
      </c>
      <c r="O220" s="182">
        <f t="shared" ref="O220:O233" si="11">ROUND(E220*N220,2)</f>
        <v>0</v>
      </c>
      <c r="P220" s="182">
        <v>0</v>
      </c>
      <c r="Q220" s="182">
        <f t="shared" ref="Q220:Q233" si="12">ROUND(E220*P220,2)</f>
        <v>0</v>
      </c>
      <c r="R220" s="184" t="s">
        <v>273</v>
      </c>
      <c r="S220" s="184" t="s">
        <v>146</v>
      </c>
      <c r="T220" s="185" t="s">
        <v>146</v>
      </c>
      <c r="U220" s="158">
        <v>0.16500000000000001</v>
      </c>
      <c r="V220" s="158">
        <f t="shared" ref="V220:V233" si="13">ROUND(E220*U220,2)</f>
        <v>0.5</v>
      </c>
      <c r="W220" s="158"/>
      <c r="X220" s="158" t="s">
        <v>147</v>
      </c>
      <c r="Y220" s="158" t="s">
        <v>148</v>
      </c>
      <c r="Z220" s="148"/>
      <c r="AA220" s="148"/>
      <c r="AB220" s="148"/>
      <c r="AC220" s="148"/>
      <c r="AD220" s="148"/>
      <c r="AE220" s="148"/>
      <c r="AF220" s="148"/>
      <c r="AG220" s="148" t="s">
        <v>149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9">
        <v>71</v>
      </c>
      <c r="B221" s="180" t="s">
        <v>378</v>
      </c>
      <c r="C221" s="189" t="s">
        <v>379</v>
      </c>
      <c r="D221" s="181" t="s">
        <v>144</v>
      </c>
      <c r="E221" s="182">
        <v>16</v>
      </c>
      <c r="F221" s="183"/>
      <c r="G221" s="184">
        <f t="shared" si="7"/>
        <v>0</v>
      </c>
      <c r="H221" s="183"/>
      <c r="I221" s="184">
        <f t="shared" si="8"/>
        <v>0</v>
      </c>
      <c r="J221" s="183"/>
      <c r="K221" s="184">
        <f t="shared" si="9"/>
        <v>0</v>
      </c>
      <c r="L221" s="184">
        <v>21</v>
      </c>
      <c r="M221" s="184">
        <f t="shared" si="10"/>
        <v>0</v>
      </c>
      <c r="N221" s="182">
        <v>3.8999999999999999E-4</v>
      </c>
      <c r="O221" s="182">
        <f t="shared" si="11"/>
        <v>0.01</v>
      </c>
      <c r="P221" s="182">
        <v>0</v>
      </c>
      <c r="Q221" s="182">
        <f t="shared" si="12"/>
        <v>0</v>
      </c>
      <c r="R221" s="184" t="s">
        <v>273</v>
      </c>
      <c r="S221" s="184" t="s">
        <v>146</v>
      </c>
      <c r="T221" s="185" t="s">
        <v>146</v>
      </c>
      <c r="U221" s="158">
        <v>0.20699999999999999</v>
      </c>
      <c r="V221" s="158">
        <f t="shared" si="13"/>
        <v>3.31</v>
      </c>
      <c r="W221" s="158"/>
      <c r="X221" s="158" t="s">
        <v>147</v>
      </c>
      <c r="Y221" s="158" t="s">
        <v>148</v>
      </c>
      <c r="Z221" s="148"/>
      <c r="AA221" s="148"/>
      <c r="AB221" s="148"/>
      <c r="AC221" s="148"/>
      <c r="AD221" s="148"/>
      <c r="AE221" s="148"/>
      <c r="AF221" s="148"/>
      <c r="AG221" s="148" t="s">
        <v>149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79">
        <v>72</v>
      </c>
      <c r="B222" s="180" t="s">
        <v>380</v>
      </c>
      <c r="C222" s="189" t="s">
        <v>381</v>
      </c>
      <c r="D222" s="181" t="s">
        <v>144</v>
      </c>
      <c r="E222" s="182">
        <v>41</v>
      </c>
      <c r="F222" s="183"/>
      <c r="G222" s="184">
        <f t="shared" si="7"/>
        <v>0</v>
      </c>
      <c r="H222" s="183"/>
      <c r="I222" s="184">
        <f t="shared" si="8"/>
        <v>0</v>
      </c>
      <c r="J222" s="183"/>
      <c r="K222" s="184">
        <f t="shared" si="9"/>
        <v>0</v>
      </c>
      <c r="L222" s="184">
        <v>21</v>
      </c>
      <c r="M222" s="184">
        <f t="shared" si="10"/>
        <v>0</v>
      </c>
      <c r="N222" s="182">
        <v>5.6999999999999998E-4</v>
      </c>
      <c r="O222" s="182">
        <f t="shared" si="11"/>
        <v>0.02</v>
      </c>
      <c r="P222" s="182">
        <v>0</v>
      </c>
      <c r="Q222" s="182">
        <f t="shared" si="12"/>
        <v>0</v>
      </c>
      <c r="R222" s="184" t="s">
        <v>273</v>
      </c>
      <c r="S222" s="184" t="s">
        <v>146</v>
      </c>
      <c r="T222" s="185" t="s">
        <v>146</v>
      </c>
      <c r="U222" s="158">
        <v>0.22700000000000001</v>
      </c>
      <c r="V222" s="158">
        <f t="shared" si="13"/>
        <v>9.31</v>
      </c>
      <c r="W222" s="158"/>
      <c r="X222" s="158" t="s">
        <v>147</v>
      </c>
      <c r="Y222" s="158" t="s">
        <v>148</v>
      </c>
      <c r="Z222" s="148"/>
      <c r="AA222" s="148"/>
      <c r="AB222" s="148"/>
      <c r="AC222" s="148"/>
      <c r="AD222" s="148"/>
      <c r="AE222" s="148"/>
      <c r="AF222" s="148"/>
      <c r="AG222" s="148" t="s">
        <v>149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9">
        <v>73</v>
      </c>
      <c r="B223" s="180" t="s">
        <v>382</v>
      </c>
      <c r="C223" s="189" t="s">
        <v>383</v>
      </c>
      <c r="D223" s="181" t="s">
        <v>144</v>
      </c>
      <c r="E223" s="182">
        <v>5</v>
      </c>
      <c r="F223" s="183"/>
      <c r="G223" s="184">
        <f t="shared" si="7"/>
        <v>0</v>
      </c>
      <c r="H223" s="183"/>
      <c r="I223" s="184">
        <f t="shared" si="8"/>
        <v>0</v>
      </c>
      <c r="J223" s="183"/>
      <c r="K223" s="184">
        <f t="shared" si="9"/>
        <v>0</v>
      </c>
      <c r="L223" s="184">
        <v>21</v>
      </c>
      <c r="M223" s="184">
        <f t="shared" si="10"/>
        <v>0</v>
      </c>
      <c r="N223" s="182">
        <v>1.1800000000000001E-3</v>
      </c>
      <c r="O223" s="182">
        <f t="shared" si="11"/>
        <v>0.01</v>
      </c>
      <c r="P223" s="182">
        <v>0</v>
      </c>
      <c r="Q223" s="182">
        <f t="shared" si="12"/>
        <v>0</v>
      </c>
      <c r="R223" s="184" t="s">
        <v>273</v>
      </c>
      <c r="S223" s="184" t="s">
        <v>146</v>
      </c>
      <c r="T223" s="185" t="s">
        <v>146</v>
      </c>
      <c r="U223" s="158">
        <v>0.35099999999999998</v>
      </c>
      <c r="V223" s="158">
        <f t="shared" si="13"/>
        <v>1.76</v>
      </c>
      <c r="W223" s="158"/>
      <c r="X223" s="158" t="s">
        <v>147</v>
      </c>
      <c r="Y223" s="158" t="s">
        <v>148</v>
      </c>
      <c r="Z223" s="148"/>
      <c r="AA223" s="148"/>
      <c r="AB223" s="148"/>
      <c r="AC223" s="148"/>
      <c r="AD223" s="148"/>
      <c r="AE223" s="148"/>
      <c r="AF223" s="148"/>
      <c r="AG223" s="148" t="s">
        <v>149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79">
        <v>74</v>
      </c>
      <c r="B224" s="180" t="s">
        <v>384</v>
      </c>
      <c r="C224" s="189" t="s">
        <v>385</v>
      </c>
      <c r="D224" s="181" t="s">
        <v>144</v>
      </c>
      <c r="E224" s="182">
        <v>6</v>
      </c>
      <c r="F224" s="183"/>
      <c r="G224" s="184">
        <f t="shared" si="7"/>
        <v>0</v>
      </c>
      <c r="H224" s="183"/>
      <c r="I224" s="184">
        <f t="shared" si="8"/>
        <v>0</v>
      </c>
      <c r="J224" s="183"/>
      <c r="K224" s="184">
        <f t="shared" si="9"/>
        <v>0</v>
      </c>
      <c r="L224" s="184">
        <v>21</v>
      </c>
      <c r="M224" s="184">
        <f t="shared" si="10"/>
        <v>0</v>
      </c>
      <c r="N224" s="182">
        <v>1.83E-3</v>
      </c>
      <c r="O224" s="182">
        <f t="shared" si="11"/>
        <v>0.01</v>
      </c>
      <c r="P224" s="182">
        <v>0</v>
      </c>
      <c r="Q224" s="182">
        <f t="shared" si="12"/>
        <v>0</v>
      </c>
      <c r="R224" s="184" t="s">
        <v>273</v>
      </c>
      <c r="S224" s="184" t="s">
        <v>146</v>
      </c>
      <c r="T224" s="185" t="s">
        <v>146</v>
      </c>
      <c r="U224" s="158">
        <v>0.42399999999999999</v>
      </c>
      <c r="V224" s="158">
        <f t="shared" si="13"/>
        <v>2.54</v>
      </c>
      <c r="W224" s="158"/>
      <c r="X224" s="158" t="s">
        <v>147</v>
      </c>
      <c r="Y224" s="158" t="s">
        <v>148</v>
      </c>
      <c r="Z224" s="148"/>
      <c r="AA224" s="148"/>
      <c r="AB224" s="148"/>
      <c r="AC224" s="148"/>
      <c r="AD224" s="148"/>
      <c r="AE224" s="148"/>
      <c r="AF224" s="148"/>
      <c r="AG224" s="148" t="s">
        <v>149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79">
        <v>75</v>
      </c>
      <c r="B225" s="180" t="s">
        <v>386</v>
      </c>
      <c r="C225" s="189" t="s">
        <v>387</v>
      </c>
      <c r="D225" s="181" t="s">
        <v>144</v>
      </c>
      <c r="E225" s="182">
        <v>1</v>
      </c>
      <c r="F225" s="183"/>
      <c r="G225" s="184">
        <f t="shared" si="7"/>
        <v>0</v>
      </c>
      <c r="H225" s="183"/>
      <c r="I225" s="184">
        <f t="shared" si="8"/>
        <v>0</v>
      </c>
      <c r="J225" s="183"/>
      <c r="K225" s="184">
        <f t="shared" si="9"/>
        <v>0</v>
      </c>
      <c r="L225" s="184">
        <v>21</v>
      </c>
      <c r="M225" s="184">
        <f t="shared" si="10"/>
        <v>0</v>
      </c>
      <c r="N225" s="182">
        <v>4.0000000000000002E-4</v>
      </c>
      <c r="O225" s="182">
        <f t="shared" si="11"/>
        <v>0</v>
      </c>
      <c r="P225" s="182">
        <v>0</v>
      </c>
      <c r="Q225" s="182">
        <f t="shared" si="12"/>
        <v>0</v>
      </c>
      <c r="R225" s="184" t="s">
        <v>273</v>
      </c>
      <c r="S225" s="184" t="s">
        <v>146</v>
      </c>
      <c r="T225" s="185" t="s">
        <v>146</v>
      </c>
      <c r="U225" s="158">
        <v>0.114</v>
      </c>
      <c r="V225" s="158">
        <f t="shared" si="13"/>
        <v>0.11</v>
      </c>
      <c r="W225" s="158"/>
      <c r="X225" s="158" t="s">
        <v>147</v>
      </c>
      <c r="Y225" s="158" t="s">
        <v>148</v>
      </c>
      <c r="Z225" s="148"/>
      <c r="AA225" s="148"/>
      <c r="AB225" s="148"/>
      <c r="AC225" s="148"/>
      <c r="AD225" s="148"/>
      <c r="AE225" s="148"/>
      <c r="AF225" s="148"/>
      <c r="AG225" s="148" t="s">
        <v>149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 x14ac:dyDescent="0.2">
      <c r="A226" s="179">
        <v>76</v>
      </c>
      <c r="B226" s="180" t="s">
        <v>388</v>
      </c>
      <c r="C226" s="189" t="s">
        <v>389</v>
      </c>
      <c r="D226" s="181" t="s">
        <v>144</v>
      </c>
      <c r="E226" s="182">
        <v>20</v>
      </c>
      <c r="F226" s="183"/>
      <c r="G226" s="184">
        <f t="shared" si="7"/>
        <v>0</v>
      </c>
      <c r="H226" s="183"/>
      <c r="I226" s="184">
        <f t="shared" si="8"/>
        <v>0</v>
      </c>
      <c r="J226" s="183"/>
      <c r="K226" s="184">
        <f t="shared" si="9"/>
        <v>0</v>
      </c>
      <c r="L226" s="184">
        <v>21</v>
      </c>
      <c r="M226" s="184">
        <f t="shared" si="10"/>
        <v>0</v>
      </c>
      <c r="N226" s="182">
        <v>2.9999999999999997E-4</v>
      </c>
      <c r="O226" s="182">
        <f t="shared" si="11"/>
        <v>0.01</v>
      </c>
      <c r="P226" s="182">
        <v>0</v>
      </c>
      <c r="Q226" s="182">
        <f t="shared" si="12"/>
        <v>0</v>
      </c>
      <c r="R226" s="184" t="s">
        <v>273</v>
      </c>
      <c r="S226" s="184" t="s">
        <v>146</v>
      </c>
      <c r="T226" s="185" t="s">
        <v>146</v>
      </c>
      <c r="U226" s="158">
        <v>8.3000000000000004E-2</v>
      </c>
      <c r="V226" s="158">
        <f t="shared" si="13"/>
        <v>1.66</v>
      </c>
      <c r="W226" s="158"/>
      <c r="X226" s="158" t="s">
        <v>147</v>
      </c>
      <c r="Y226" s="158" t="s">
        <v>148</v>
      </c>
      <c r="Z226" s="148"/>
      <c r="AA226" s="148"/>
      <c r="AB226" s="148"/>
      <c r="AC226" s="148"/>
      <c r="AD226" s="148"/>
      <c r="AE226" s="148"/>
      <c r="AF226" s="148"/>
      <c r="AG226" s="148" t="s">
        <v>149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1" x14ac:dyDescent="0.2">
      <c r="A227" s="179">
        <v>77</v>
      </c>
      <c r="B227" s="180" t="s">
        <v>390</v>
      </c>
      <c r="C227" s="189" t="s">
        <v>391</v>
      </c>
      <c r="D227" s="181" t="s">
        <v>144</v>
      </c>
      <c r="E227" s="182">
        <v>1</v>
      </c>
      <c r="F227" s="183"/>
      <c r="G227" s="184">
        <f t="shared" si="7"/>
        <v>0</v>
      </c>
      <c r="H227" s="183"/>
      <c r="I227" s="184">
        <f t="shared" si="8"/>
        <v>0</v>
      </c>
      <c r="J227" s="183"/>
      <c r="K227" s="184">
        <f t="shared" si="9"/>
        <v>0</v>
      </c>
      <c r="L227" s="184">
        <v>21</v>
      </c>
      <c r="M227" s="184">
        <f t="shared" si="10"/>
        <v>0</v>
      </c>
      <c r="N227" s="182">
        <v>1.9000000000000001E-4</v>
      </c>
      <c r="O227" s="182">
        <f t="shared" si="11"/>
        <v>0</v>
      </c>
      <c r="P227" s="182">
        <v>0</v>
      </c>
      <c r="Q227" s="182">
        <f t="shared" si="12"/>
        <v>0</v>
      </c>
      <c r="R227" s="184" t="s">
        <v>273</v>
      </c>
      <c r="S227" s="184" t="s">
        <v>146</v>
      </c>
      <c r="T227" s="185" t="s">
        <v>146</v>
      </c>
      <c r="U227" s="158">
        <v>8.3000000000000004E-2</v>
      </c>
      <c r="V227" s="158">
        <f t="shared" si="13"/>
        <v>0.08</v>
      </c>
      <c r="W227" s="158"/>
      <c r="X227" s="158" t="s">
        <v>147</v>
      </c>
      <c r="Y227" s="158" t="s">
        <v>148</v>
      </c>
      <c r="Z227" s="148"/>
      <c r="AA227" s="148"/>
      <c r="AB227" s="148"/>
      <c r="AC227" s="148"/>
      <c r="AD227" s="148"/>
      <c r="AE227" s="148"/>
      <c r="AF227" s="148"/>
      <c r="AG227" s="148" t="s">
        <v>149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79">
        <v>78</v>
      </c>
      <c r="B228" s="180" t="s">
        <v>392</v>
      </c>
      <c r="C228" s="189" t="s">
        <v>393</v>
      </c>
      <c r="D228" s="181" t="s">
        <v>144</v>
      </c>
      <c r="E228" s="182">
        <v>3</v>
      </c>
      <c r="F228" s="183"/>
      <c r="G228" s="184">
        <f t="shared" si="7"/>
        <v>0</v>
      </c>
      <c r="H228" s="183"/>
      <c r="I228" s="184">
        <f t="shared" si="8"/>
        <v>0</v>
      </c>
      <c r="J228" s="183"/>
      <c r="K228" s="184">
        <f t="shared" si="9"/>
        <v>0</v>
      </c>
      <c r="L228" s="184">
        <v>21</v>
      </c>
      <c r="M228" s="184">
        <f t="shared" si="10"/>
        <v>0</v>
      </c>
      <c r="N228" s="182">
        <v>0</v>
      </c>
      <c r="O228" s="182">
        <f t="shared" si="11"/>
        <v>0</v>
      </c>
      <c r="P228" s="182">
        <v>0</v>
      </c>
      <c r="Q228" s="182">
        <f t="shared" si="12"/>
        <v>0</v>
      </c>
      <c r="R228" s="184"/>
      <c r="S228" s="184" t="s">
        <v>214</v>
      </c>
      <c r="T228" s="185" t="s">
        <v>215</v>
      </c>
      <c r="U228" s="158">
        <v>0</v>
      </c>
      <c r="V228" s="158">
        <f t="shared" si="13"/>
        <v>0</v>
      </c>
      <c r="W228" s="158"/>
      <c r="X228" s="158" t="s">
        <v>241</v>
      </c>
      <c r="Y228" s="158" t="s">
        <v>148</v>
      </c>
      <c r="Z228" s="148"/>
      <c r="AA228" s="148"/>
      <c r="AB228" s="148"/>
      <c r="AC228" s="148"/>
      <c r="AD228" s="148"/>
      <c r="AE228" s="148"/>
      <c r="AF228" s="148"/>
      <c r="AG228" s="148" t="s">
        <v>242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9">
        <v>79</v>
      </c>
      <c r="B229" s="180" t="s">
        <v>394</v>
      </c>
      <c r="C229" s="189" t="s">
        <v>395</v>
      </c>
      <c r="D229" s="181" t="s">
        <v>144</v>
      </c>
      <c r="E229" s="182">
        <v>14</v>
      </c>
      <c r="F229" s="183"/>
      <c r="G229" s="184">
        <f t="shared" si="7"/>
        <v>0</v>
      </c>
      <c r="H229" s="183"/>
      <c r="I229" s="184">
        <f t="shared" si="8"/>
        <v>0</v>
      </c>
      <c r="J229" s="183"/>
      <c r="K229" s="184">
        <f t="shared" si="9"/>
        <v>0</v>
      </c>
      <c r="L229" s="184">
        <v>21</v>
      </c>
      <c r="M229" s="184">
        <f t="shared" si="10"/>
        <v>0</v>
      </c>
      <c r="N229" s="182">
        <v>0</v>
      </c>
      <c r="O229" s="182">
        <f t="shared" si="11"/>
        <v>0</v>
      </c>
      <c r="P229" s="182">
        <v>0</v>
      </c>
      <c r="Q229" s="182">
        <f t="shared" si="12"/>
        <v>0</v>
      </c>
      <c r="R229" s="184"/>
      <c r="S229" s="184" t="s">
        <v>214</v>
      </c>
      <c r="T229" s="185" t="s">
        <v>215</v>
      </c>
      <c r="U229" s="158">
        <v>0</v>
      </c>
      <c r="V229" s="158">
        <f t="shared" si="13"/>
        <v>0</v>
      </c>
      <c r="W229" s="158"/>
      <c r="X229" s="158" t="s">
        <v>241</v>
      </c>
      <c r="Y229" s="158" t="s">
        <v>148</v>
      </c>
      <c r="Z229" s="148"/>
      <c r="AA229" s="148"/>
      <c r="AB229" s="148"/>
      <c r="AC229" s="148"/>
      <c r="AD229" s="148"/>
      <c r="AE229" s="148"/>
      <c r="AF229" s="148"/>
      <c r="AG229" s="148" t="s">
        <v>242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79">
        <v>80</v>
      </c>
      <c r="B230" s="180" t="s">
        <v>396</v>
      </c>
      <c r="C230" s="189" t="s">
        <v>397</v>
      </c>
      <c r="D230" s="181" t="s">
        <v>144</v>
      </c>
      <c r="E230" s="182">
        <v>6</v>
      </c>
      <c r="F230" s="183"/>
      <c r="G230" s="184">
        <f t="shared" si="7"/>
        <v>0</v>
      </c>
      <c r="H230" s="183"/>
      <c r="I230" s="184">
        <f t="shared" si="8"/>
        <v>0</v>
      </c>
      <c r="J230" s="183"/>
      <c r="K230" s="184">
        <f t="shared" si="9"/>
        <v>0</v>
      </c>
      <c r="L230" s="184">
        <v>21</v>
      </c>
      <c r="M230" s="184">
        <f t="shared" si="10"/>
        <v>0</v>
      </c>
      <c r="N230" s="182">
        <v>0</v>
      </c>
      <c r="O230" s="182">
        <f t="shared" si="11"/>
        <v>0</v>
      </c>
      <c r="P230" s="182">
        <v>0</v>
      </c>
      <c r="Q230" s="182">
        <f t="shared" si="12"/>
        <v>0</v>
      </c>
      <c r="R230" s="184"/>
      <c r="S230" s="184" t="s">
        <v>214</v>
      </c>
      <c r="T230" s="185" t="s">
        <v>215</v>
      </c>
      <c r="U230" s="158">
        <v>0</v>
      </c>
      <c r="V230" s="158">
        <f t="shared" si="13"/>
        <v>0</v>
      </c>
      <c r="W230" s="158"/>
      <c r="X230" s="158" t="s">
        <v>241</v>
      </c>
      <c r="Y230" s="158" t="s">
        <v>148</v>
      </c>
      <c r="Z230" s="148"/>
      <c r="AA230" s="148"/>
      <c r="AB230" s="148"/>
      <c r="AC230" s="148"/>
      <c r="AD230" s="148"/>
      <c r="AE230" s="148"/>
      <c r="AF230" s="148"/>
      <c r="AG230" s="148" t="s">
        <v>242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9">
        <v>81</v>
      </c>
      <c r="B231" s="180" t="s">
        <v>398</v>
      </c>
      <c r="C231" s="189" t="s">
        <v>399</v>
      </c>
      <c r="D231" s="181" t="s">
        <v>144</v>
      </c>
      <c r="E231" s="182">
        <v>5</v>
      </c>
      <c r="F231" s="183"/>
      <c r="G231" s="184">
        <f t="shared" si="7"/>
        <v>0</v>
      </c>
      <c r="H231" s="183"/>
      <c r="I231" s="184">
        <f t="shared" si="8"/>
        <v>0</v>
      </c>
      <c r="J231" s="183"/>
      <c r="K231" s="184">
        <f t="shared" si="9"/>
        <v>0</v>
      </c>
      <c r="L231" s="184">
        <v>21</v>
      </c>
      <c r="M231" s="184">
        <f t="shared" si="10"/>
        <v>0</v>
      </c>
      <c r="N231" s="182">
        <v>0</v>
      </c>
      <c r="O231" s="182">
        <f t="shared" si="11"/>
        <v>0</v>
      </c>
      <c r="P231" s="182">
        <v>0</v>
      </c>
      <c r="Q231" s="182">
        <f t="shared" si="12"/>
        <v>0</v>
      </c>
      <c r="R231" s="184"/>
      <c r="S231" s="184" t="s">
        <v>214</v>
      </c>
      <c r="T231" s="185" t="s">
        <v>215</v>
      </c>
      <c r="U231" s="158">
        <v>0</v>
      </c>
      <c r="V231" s="158">
        <f t="shared" si="13"/>
        <v>0</v>
      </c>
      <c r="W231" s="158"/>
      <c r="X231" s="158" t="s">
        <v>241</v>
      </c>
      <c r="Y231" s="158" t="s">
        <v>148</v>
      </c>
      <c r="Z231" s="148"/>
      <c r="AA231" s="148"/>
      <c r="AB231" s="148"/>
      <c r="AC231" s="148"/>
      <c r="AD231" s="148"/>
      <c r="AE231" s="148"/>
      <c r="AF231" s="148"/>
      <c r="AG231" s="148" t="s">
        <v>242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9">
        <v>82</v>
      </c>
      <c r="B232" s="180" t="s">
        <v>400</v>
      </c>
      <c r="C232" s="189" t="s">
        <v>401</v>
      </c>
      <c r="D232" s="181" t="s">
        <v>144</v>
      </c>
      <c r="E232" s="182">
        <v>3</v>
      </c>
      <c r="F232" s="183"/>
      <c r="G232" s="184">
        <f t="shared" si="7"/>
        <v>0</v>
      </c>
      <c r="H232" s="183"/>
      <c r="I232" s="184">
        <f t="shared" si="8"/>
        <v>0</v>
      </c>
      <c r="J232" s="183"/>
      <c r="K232" s="184">
        <f t="shared" si="9"/>
        <v>0</v>
      </c>
      <c r="L232" s="184">
        <v>21</v>
      </c>
      <c r="M232" s="184">
        <f t="shared" si="10"/>
        <v>0</v>
      </c>
      <c r="N232" s="182">
        <v>0</v>
      </c>
      <c r="O232" s="182">
        <f t="shared" si="11"/>
        <v>0</v>
      </c>
      <c r="P232" s="182">
        <v>0</v>
      </c>
      <c r="Q232" s="182">
        <f t="shared" si="12"/>
        <v>0</v>
      </c>
      <c r="R232" s="184"/>
      <c r="S232" s="184" t="s">
        <v>214</v>
      </c>
      <c r="T232" s="185" t="s">
        <v>215</v>
      </c>
      <c r="U232" s="158">
        <v>0</v>
      </c>
      <c r="V232" s="158">
        <f t="shared" si="13"/>
        <v>0</v>
      </c>
      <c r="W232" s="158"/>
      <c r="X232" s="158" t="s">
        <v>241</v>
      </c>
      <c r="Y232" s="158" t="s">
        <v>148</v>
      </c>
      <c r="Z232" s="148"/>
      <c r="AA232" s="148"/>
      <c r="AB232" s="148"/>
      <c r="AC232" s="148"/>
      <c r="AD232" s="148"/>
      <c r="AE232" s="148"/>
      <c r="AF232" s="148"/>
      <c r="AG232" s="148" t="s">
        <v>242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71">
        <v>83</v>
      </c>
      <c r="B233" s="172" t="s">
        <v>396</v>
      </c>
      <c r="C233" s="187" t="s">
        <v>402</v>
      </c>
      <c r="D233" s="173" t="s">
        <v>144</v>
      </c>
      <c r="E233" s="174">
        <v>31</v>
      </c>
      <c r="F233" s="175"/>
      <c r="G233" s="176">
        <f t="shared" si="7"/>
        <v>0</v>
      </c>
      <c r="H233" s="175"/>
      <c r="I233" s="176">
        <f t="shared" si="8"/>
        <v>0</v>
      </c>
      <c r="J233" s="175"/>
      <c r="K233" s="176">
        <f t="shared" si="9"/>
        <v>0</v>
      </c>
      <c r="L233" s="176">
        <v>21</v>
      </c>
      <c r="M233" s="176">
        <f t="shared" si="10"/>
        <v>0</v>
      </c>
      <c r="N233" s="174">
        <v>0</v>
      </c>
      <c r="O233" s="174">
        <f t="shared" si="11"/>
        <v>0</v>
      </c>
      <c r="P233" s="174">
        <v>0</v>
      </c>
      <c r="Q233" s="174">
        <f t="shared" si="12"/>
        <v>0</v>
      </c>
      <c r="R233" s="176"/>
      <c r="S233" s="176" t="s">
        <v>214</v>
      </c>
      <c r="T233" s="177" t="s">
        <v>215</v>
      </c>
      <c r="U233" s="158">
        <v>0</v>
      </c>
      <c r="V233" s="158">
        <f t="shared" si="13"/>
        <v>0</v>
      </c>
      <c r="W233" s="158"/>
      <c r="X233" s="158" t="s">
        <v>147</v>
      </c>
      <c r="Y233" s="158" t="s">
        <v>148</v>
      </c>
      <c r="Z233" s="148"/>
      <c r="AA233" s="148"/>
      <c r="AB233" s="148"/>
      <c r="AC233" s="148"/>
      <c r="AD233" s="148"/>
      <c r="AE233" s="148"/>
      <c r="AF233" s="148"/>
      <c r="AG233" s="148" t="s">
        <v>149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2">
      <c r="A234" s="155"/>
      <c r="B234" s="156"/>
      <c r="C234" s="188" t="s">
        <v>403</v>
      </c>
      <c r="D234" s="159"/>
      <c r="E234" s="160">
        <v>3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8"/>
      <c r="AA234" s="148"/>
      <c r="AB234" s="148"/>
      <c r="AC234" s="148"/>
      <c r="AD234" s="148"/>
      <c r="AE234" s="148"/>
      <c r="AF234" s="148"/>
      <c r="AG234" s="148" t="s">
        <v>157</v>
      </c>
      <c r="AH234" s="148">
        <v>5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2">
      <c r="A235" s="155"/>
      <c r="B235" s="156"/>
      <c r="C235" s="188" t="s">
        <v>404</v>
      </c>
      <c r="D235" s="159"/>
      <c r="E235" s="160">
        <v>14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157</v>
      </c>
      <c r="AH235" s="148">
        <v>5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3" x14ac:dyDescent="0.2">
      <c r="A236" s="155"/>
      <c r="B236" s="156"/>
      <c r="C236" s="188" t="s">
        <v>405</v>
      </c>
      <c r="D236" s="159"/>
      <c r="E236" s="160">
        <v>6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8"/>
      <c r="AA236" s="148"/>
      <c r="AB236" s="148"/>
      <c r="AC236" s="148"/>
      <c r="AD236" s="148"/>
      <c r="AE236" s="148"/>
      <c r="AF236" s="148"/>
      <c r="AG236" s="148" t="s">
        <v>157</v>
      </c>
      <c r="AH236" s="148">
        <v>5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3" x14ac:dyDescent="0.2">
      <c r="A237" s="155"/>
      <c r="B237" s="156"/>
      <c r="C237" s="188" t="s">
        <v>406</v>
      </c>
      <c r="D237" s="159"/>
      <c r="E237" s="160">
        <v>5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157</v>
      </c>
      <c r="AH237" s="148">
        <v>5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3" x14ac:dyDescent="0.2">
      <c r="A238" s="155"/>
      <c r="B238" s="156"/>
      <c r="C238" s="188" t="s">
        <v>407</v>
      </c>
      <c r="D238" s="159"/>
      <c r="E238" s="160">
        <v>3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8"/>
      <c r="AA238" s="148"/>
      <c r="AB238" s="148"/>
      <c r="AC238" s="148"/>
      <c r="AD238" s="148"/>
      <c r="AE238" s="148"/>
      <c r="AF238" s="148"/>
      <c r="AG238" s="148" t="s">
        <v>157</v>
      </c>
      <c r="AH238" s="148">
        <v>5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71">
        <v>84</v>
      </c>
      <c r="B239" s="172" t="s">
        <v>408</v>
      </c>
      <c r="C239" s="187" t="s">
        <v>409</v>
      </c>
      <c r="D239" s="173" t="s">
        <v>144</v>
      </c>
      <c r="E239" s="174">
        <v>4</v>
      </c>
      <c r="F239" s="175"/>
      <c r="G239" s="176">
        <f>ROUND(E239*F239,2)</f>
        <v>0</v>
      </c>
      <c r="H239" s="175"/>
      <c r="I239" s="176">
        <f>ROUND(E239*H239,2)</f>
        <v>0</v>
      </c>
      <c r="J239" s="175"/>
      <c r="K239" s="176">
        <f>ROUND(E239*J239,2)</f>
        <v>0</v>
      </c>
      <c r="L239" s="176">
        <v>21</v>
      </c>
      <c r="M239" s="176">
        <f>G239*(1+L239/100)</f>
        <v>0</v>
      </c>
      <c r="N239" s="174">
        <v>0</v>
      </c>
      <c r="O239" s="174">
        <f>ROUND(E239*N239,2)</f>
        <v>0</v>
      </c>
      <c r="P239" s="174">
        <v>0</v>
      </c>
      <c r="Q239" s="174">
        <f>ROUND(E239*P239,2)</f>
        <v>0</v>
      </c>
      <c r="R239" s="176" t="s">
        <v>273</v>
      </c>
      <c r="S239" s="176" t="s">
        <v>146</v>
      </c>
      <c r="T239" s="177" t="s">
        <v>146</v>
      </c>
      <c r="U239" s="158">
        <v>0.16500000000000001</v>
      </c>
      <c r="V239" s="158">
        <f>ROUND(E239*U239,2)</f>
        <v>0.66</v>
      </c>
      <c r="W239" s="158"/>
      <c r="X239" s="158" t="s">
        <v>147</v>
      </c>
      <c r="Y239" s="158" t="s">
        <v>148</v>
      </c>
      <c r="Z239" s="148"/>
      <c r="AA239" s="148"/>
      <c r="AB239" s="148"/>
      <c r="AC239" s="148"/>
      <c r="AD239" s="148"/>
      <c r="AE239" s="148"/>
      <c r="AF239" s="148"/>
      <c r="AG239" s="148" t="s">
        <v>149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2" x14ac:dyDescent="0.2">
      <c r="A240" s="155"/>
      <c r="B240" s="156"/>
      <c r="C240" s="251" t="s">
        <v>410</v>
      </c>
      <c r="D240" s="252"/>
      <c r="E240" s="252"/>
      <c r="F240" s="252"/>
      <c r="G240" s="252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8"/>
      <c r="AA240" s="148"/>
      <c r="AB240" s="148"/>
      <c r="AC240" s="148"/>
      <c r="AD240" s="148"/>
      <c r="AE240" s="148"/>
      <c r="AF240" s="148"/>
      <c r="AG240" s="148" t="s">
        <v>151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79">
        <v>85</v>
      </c>
      <c r="B241" s="180" t="s">
        <v>411</v>
      </c>
      <c r="C241" s="189" t="s">
        <v>412</v>
      </c>
      <c r="D241" s="181" t="s">
        <v>144</v>
      </c>
      <c r="E241" s="182">
        <v>1</v>
      </c>
      <c r="F241" s="183"/>
      <c r="G241" s="184">
        <f>ROUND(E241*F241,2)</f>
        <v>0</v>
      </c>
      <c r="H241" s="183"/>
      <c r="I241" s="184">
        <f>ROUND(E241*H241,2)</f>
        <v>0</v>
      </c>
      <c r="J241" s="183"/>
      <c r="K241" s="184">
        <f>ROUND(E241*J241,2)</f>
        <v>0</v>
      </c>
      <c r="L241" s="184">
        <v>21</v>
      </c>
      <c r="M241" s="184">
        <f>G241*(1+L241/100)</f>
        <v>0</v>
      </c>
      <c r="N241" s="182">
        <v>0</v>
      </c>
      <c r="O241" s="182">
        <f>ROUND(E241*N241,2)</f>
        <v>0</v>
      </c>
      <c r="P241" s="182">
        <v>0</v>
      </c>
      <c r="Q241" s="182">
        <f>ROUND(E241*P241,2)</f>
        <v>0</v>
      </c>
      <c r="R241" s="184"/>
      <c r="S241" s="184" t="s">
        <v>214</v>
      </c>
      <c r="T241" s="185" t="s">
        <v>215</v>
      </c>
      <c r="U241" s="158">
        <v>0.17</v>
      </c>
      <c r="V241" s="158">
        <f>ROUND(E241*U241,2)</f>
        <v>0.17</v>
      </c>
      <c r="W241" s="158"/>
      <c r="X241" s="158" t="s">
        <v>147</v>
      </c>
      <c r="Y241" s="158" t="s">
        <v>148</v>
      </c>
      <c r="Z241" s="148"/>
      <c r="AA241" s="148"/>
      <c r="AB241" s="148"/>
      <c r="AC241" s="148"/>
      <c r="AD241" s="148"/>
      <c r="AE241" s="148"/>
      <c r="AF241" s="148"/>
      <c r="AG241" s="148" t="s">
        <v>149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79">
        <v>86</v>
      </c>
      <c r="B242" s="180" t="s">
        <v>413</v>
      </c>
      <c r="C242" s="189" t="s">
        <v>414</v>
      </c>
      <c r="D242" s="181" t="s">
        <v>144</v>
      </c>
      <c r="E242" s="182">
        <v>1</v>
      </c>
      <c r="F242" s="183"/>
      <c r="G242" s="184">
        <f>ROUND(E242*F242,2)</f>
        <v>0</v>
      </c>
      <c r="H242" s="183"/>
      <c r="I242" s="184">
        <f>ROUND(E242*H242,2)</f>
        <v>0</v>
      </c>
      <c r="J242" s="183"/>
      <c r="K242" s="184">
        <f>ROUND(E242*J242,2)</f>
        <v>0</v>
      </c>
      <c r="L242" s="184">
        <v>21</v>
      </c>
      <c r="M242" s="184">
        <f>G242*(1+L242/100)</f>
        <v>0</v>
      </c>
      <c r="N242" s="182">
        <v>0</v>
      </c>
      <c r="O242" s="182">
        <f>ROUND(E242*N242,2)</f>
        <v>0</v>
      </c>
      <c r="P242" s="182">
        <v>0</v>
      </c>
      <c r="Q242" s="182">
        <f>ROUND(E242*P242,2)</f>
        <v>0</v>
      </c>
      <c r="R242" s="184"/>
      <c r="S242" s="184" t="s">
        <v>214</v>
      </c>
      <c r="T242" s="185" t="s">
        <v>215</v>
      </c>
      <c r="U242" s="158">
        <v>0.17</v>
      </c>
      <c r="V242" s="158">
        <f>ROUND(E242*U242,2)</f>
        <v>0.17</v>
      </c>
      <c r="W242" s="158"/>
      <c r="X242" s="158" t="s">
        <v>147</v>
      </c>
      <c r="Y242" s="158" t="s">
        <v>148</v>
      </c>
      <c r="Z242" s="148"/>
      <c r="AA242" s="148"/>
      <c r="AB242" s="148"/>
      <c r="AC242" s="148"/>
      <c r="AD242" s="148"/>
      <c r="AE242" s="148"/>
      <c r="AF242" s="148"/>
      <c r="AG242" s="148" t="s">
        <v>149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71">
        <v>87</v>
      </c>
      <c r="B243" s="172" t="s">
        <v>415</v>
      </c>
      <c r="C243" s="187" t="s">
        <v>416</v>
      </c>
      <c r="D243" s="173" t="s">
        <v>213</v>
      </c>
      <c r="E243" s="174">
        <v>1</v>
      </c>
      <c r="F243" s="175"/>
      <c r="G243" s="176">
        <f>ROUND(E243*F243,2)</f>
        <v>0</v>
      </c>
      <c r="H243" s="175"/>
      <c r="I243" s="176">
        <f>ROUND(E243*H243,2)</f>
        <v>0</v>
      </c>
      <c r="J243" s="175"/>
      <c r="K243" s="176">
        <f>ROUND(E243*J243,2)</f>
        <v>0</v>
      </c>
      <c r="L243" s="176">
        <v>21</v>
      </c>
      <c r="M243" s="176">
        <f>G243*(1+L243/100)</f>
        <v>0</v>
      </c>
      <c r="N243" s="174">
        <v>0</v>
      </c>
      <c r="O243" s="174">
        <f>ROUND(E243*N243,2)</f>
        <v>0</v>
      </c>
      <c r="P243" s="174">
        <v>0</v>
      </c>
      <c r="Q243" s="174">
        <f>ROUND(E243*P243,2)</f>
        <v>0</v>
      </c>
      <c r="R243" s="176"/>
      <c r="S243" s="176" t="s">
        <v>214</v>
      </c>
      <c r="T243" s="177" t="s">
        <v>215</v>
      </c>
      <c r="U243" s="158">
        <v>0.17</v>
      </c>
      <c r="V243" s="158">
        <f>ROUND(E243*U243,2)</f>
        <v>0.17</v>
      </c>
      <c r="W243" s="158"/>
      <c r="X243" s="158" t="s">
        <v>147</v>
      </c>
      <c r="Y243" s="158" t="s">
        <v>148</v>
      </c>
      <c r="Z243" s="148"/>
      <c r="AA243" s="148"/>
      <c r="AB243" s="148"/>
      <c r="AC243" s="148"/>
      <c r="AD243" s="148"/>
      <c r="AE243" s="148"/>
      <c r="AF243" s="148"/>
      <c r="AG243" s="148" t="s">
        <v>149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2" x14ac:dyDescent="0.2">
      <c r="A244" s="155"/>
      <c r="B244" s="156"/>
      <c r="C244" s="262" t="s">
        <v>417</v>
      </c>
      <c r="D244" s="263"/>
      <c r="E244" s="263"/>
      <c r="F244" s="263"/>
      <c r="G244" s="263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8"/>
      <c r="AA244" s="148"/>
      <c r="AB244" s="148"/>
      <c r="AC244" s="148"/>
      <c r="AD244" s="148"/>
      <c r="AE244" s="148"/>
      <c r="AF244" s="148"/>
      <c r="AG244" s="148" t="s">
        <v>193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3" x14ac:dyDescent="0.2">
      <c r="A245" s="155"/>
      <c r="B245" s="156"/>
      <c r="C245" s="260" t="s">
        <v>418</v>
      </c>
      <c r="D245" s="261"/>
      <c r="E245" s="261"/>
      <c r="F245" s="261"/>
      <c r="G245" s="261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8"/>
      <c r="AA245" s="148"/>
      <c r="AB245" s="148"/>
      <c r="AC245" s="148"/>
      <c r="AD245" s="148"/>
      <c r="AE245" s="148"/>
      <c r="AF245" s="148"/>
      <c r="AG245" s="148" t="s">
        <v>193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71">
        <v>88</v>
      </c>
      <c r="B246" s="172" t="s">
        <v>419</v>
      </c>
      <c r="C246" s="187" t="s">
        <v>420</v>
      </c>
      <c r="D246" s="173" t="s">
        <v>230</v>
      </c>
      <c r="E246" s="174">
        <v>0.79879</v>
      </c>
      <c r="F246" s="175"/>
      <c r="G246" s="176">
        <f>ROUND(E246*F246,2)</f>
        <v>0</v>
      </c>
      <c r="H246" s="175"/>
      <c r="I246" s="176">
        <f>ROUND(E246*H246,2)</f>
        <v>0</v>
      </c>
      <c r="J246" s="175"/>
      <c r="K246" s="176">
        <f>ROUND(E246*J246,2)</f>
        <v>0</v>
      </c>
      <c r="L246" s="176">
        <v>21</v>
      </c>
      <c r="M246" s="176">
        <f>G246*(1+L246/100)</f>
        <v>0</v>
      </c>
      <c r="N246" s="174">
        <v>0</v>
      </c>
      <c r="O246" s="174">
        <f>ROUND(E246*N246,2)</f>
        <v>0</v>
      </c>
      <c r="P246" s="174">
        <v>0</v>
      </c>
      <c r="Q246" s="174">
        <f>ROUND(E246*P246,2)</f>
        <v>0</v>
      </c>
      <c r="R246" s="176" t="s">
        <v>273</v>
      </c>
      <c r="S246" s="176" t="s">
        <v>146</v>
      </c>
      <c r="T246" s="177" t="s">
        <v>146</v>
      </c>
      <c r="U246" s="158">
        <v>1.3740000000000001</v>
      </c>
      <c r="V246" s="158">
        <f>ROUND(E246*U246,2)</f>
        <v>1.1000000000000001</v>
      </c>
      <c r="W246" s="158"/>
      <c r="X246" s="158" t="s">
        <v>231</v>
      </c>
      <c r="Y246" s="158" t="s">
        <v>148</v>
      </c>
      <c r="Z246" s="148"/>
      <c r="AA246" s="148"/>
      <c r="AB246" s="148"/>
      <c r="AC246" s="148"/>
      <c r="AD246" s="148"/>
      <c r="AE246" s="148"/>
      <c r="AF246" s="148"/>
      <c r="AG246" s="148" t="s">
        <v>232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2" x14ac:dyDescent="0.2">
      <c r="A247" s="155"/>
      <c r="B247" s="156"/>
      <c r="C247" s="251" t="s">
        <v>421</v>
      </c>
      <c r="D247" s="252"/>
      <c r="E247" s="252"/>
      <c r="F247" s="252"/>
      <c r="G247" s="252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8"/>
      <c r="AA247" s="148"/>
      <c r="AB247" s="148"/>
      <c r="AC247" s="148"/>
      <c r="AD247" s="148"/>
      <c r="AE247" s="148"/>
      <c r="AF247" s="148"/>
      <c r="AG247" s="148" t="s">
        <v>151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x14ac:dyDescent="0.2">
      <c r="A248" s="164" t="s">
        <v>140</v>
      </c>
      <c r="B248" s="165" t="s">
        <v>91</v>
      </c>
      <c r="C248" s="186" t="s">
        <v>92</v>
      </c>
      <c r="D248" s="166"/>
      <c r="E248" s="167"/>
      <c r="F248" s="168"/>
      <c r="G248" s="168">
        <f>SUMIF(AG249:AG269,"&lt;&gt;NOR",G249:G269)</f>
        <v>0</v>
      </c>
      <c r="H248" s="168"/>
      <c r="I248" s="168">
        <f>SUM(I249:I269)</f>
        <v>0</v>
      </c>
      <c r="J248" s="168"/>
      <c r="K248" s="168">
        <f>SUM(K249:K269)</f>
        <v>0</v>
      </c>
      <c r="L248" s="168"/>
      <c r="M248" s="168">
        <f>SUM(M249:M269)</f>
        <v>0</v>
      </c>
      <c r="N248" s="167"/>
      <c r="O248" s="167">
        <f>SUM(O249:O269)</f>
        <v>9.9999999999999992E-2</v>
      </c>
      <c r="P248" s="167"/>
      <c r="Q248" s="167">
        <f>SUM(Q249:Q269)</f>
        <v>0.15000000000000002</v>
      </c>
      <c r="R248" s="168"/>
      <c r="S248" s="168"/>
      <c r="T248" s="169"/>
      <c r="U248" s="163"/>
      <c r="V248" s="163">
        <f>SUM(V249:V269)</f>
        <v>32.619999999999997</v>
      </c>
      <c r="W248" s="163"/>
      <c r="X248" s="163"/>
      <c r="Y248" s="163"/>
      <c r="AG248" t="s">
        <v>141</v>
      </c>
    </row>
    <row r="249" spans="1:60" outlineLevel="1" x14ac:dyDescent="0.2">
      <c r="A249" s="179">
        <v>89</v>
      </c>
      <c r="B249" s="180" t="s">
        <v>422</v>
      </c>
      <c r="C249" s="189" t="s">
        <v>423</v>
      </c>
      <c r="D249" s="181" t="s">
        <v>213</v>
      </c>
      <c r="E249" s="182">
        <v>7</v>
      </c>
      <c r="F249" s="183"/>
      <c r="G249" s="184">
        <f>ROUND(E249*F249,2)</f>
        <v>0</v>
      </c>
      <c r="H249" s="183"/>
      <c r="I249" s="184">
        <f>ROUND(E249*H249,2)</f>
        <v>0</v>
      </c>
      <c r="J249" s="183"/>
      <c r="K249" s="184">
        <f>ROUND(E249*J249,2)</f>
        <v>0</v>
      </c>
      <c r="L249" s="184">
        <v>21</v>
      </c>
      <c r="M249" s="184">
        <f>G249*(1+L249/100)</f>
        <v>0</v>
      </c>
      <c r="N249" s="182">
        <v>0</v>
      </c>
      <c r="O249" s="182">
        <f>ROUND(E249*N249,2)</f>
        <v>0</v>
      </c>
      <c r="P249" s="182">
        <v>1.9460000000000002E-2</v>
      </c>
      <c r="Q249" s="182">
        <f>ROUND(E249*P249,2)</f>
        <v>0.14000000000000001</v>
      </c>
      <c r="R249" s="184" t="s">
        <v>273</v>
      </c>
      <c r="S249" s="184" t="s">
        <v>146</v>
      </c>
      <c r="T249" s="185" t="s">
        <v>146</v>
      </c>
      <c r="U249" s="158">
        <v>0.38200000000000001</v>
      </c>
      <c r="V249" s="158">
        <f>ROUND(E249*U249,2)</f>
        <v>2.67</v>
      </c>
      <c r="W249" s="158"/>
      <c r="X249" s="158" t="s">
        <v>147</v>
      </c>
      <c r="Y249" s="158" t="s">
        <v>148</v>
      </c>
      <c r="Z249" s="148"/>
      <c r="AA249" s="148"/>
      <c r="AB249" s="148"/>
      <c r="AC249" s="148"/>
      <c r="AD249" s="148"/>
      <c r="AE249" s="148"/>
      <c r="AF249" s="148"/>
      <c r="AG249" s="148" t="s">
        <v>149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79">
        <v>90</v>
      </c>
      <c r="B250" s="180" t="s">
        <v>424</v>
      </c>
      <c r="C250" s="189" t="s">
        <v>425</v>
      </c>
      <c r="D250" s="181" t="s">
        <v>213</v>
      </c>
      <c r="E250" s="182">
        <v>7</v>
      </c>
      <c r="F250" s="183"/>
      <c r="G250" s="184">
        <f>ROUND(E250*F250,2)</f>
        <v>0</v>
      </c>
      <c r="H250" s="183"/>
      <c r="I250" s="184">
        <f>ROUND(E250*H250,2)</f>
        <v>0</v>
      </c>
      <c r="J250" s="183"/>
      <c r="K250" s="184">
        <f>ROUND(E250*J250,2)</f>
        <v>0</v>
      </c>
      <c r="L250" s="184">
        <v>21</v>
      </c>
      <c r="M250" s="184">
        <f>G250*(1+L250/100)</f>
        <v>0</v>
      </c>
      <c r="N250" s="182">
        <v>0</v>
      </c>
      <c r="O250" s="182">
        <f>ROUND(E250*N250,2)</f>
        <v>0</v>
      </c>
      <c r="P250" s="182">
        <v>1.56E-3</v>
      </c>
      <c r="Q250" s="182">
        <f>ROUND(E250*P250,2)</f>
        <v>0.01</v>
      </c>
      <c r="R250" s="184" t="s">
        <v>273</v>
      </c>
      <c r="S250" s="184" t="s">
        <v>146</v>
      </c>
      <c r="T250" s="185" t="s">
        <v>146</v>
      </c>
      <c r="U250" s="158">
        <v>0.217</v>
      </c>
      <c r="V250" s="158">
        <f>ROUND(E250*U250,2)</f>
        <v>1.52</v>
      </c>
      <c r="W250" s="158"/>
      <c r="X250" s="158" t="s">
        <v>147</v>
      </c>
      <c r="Y250" s="158" t="s">
        <v>148</v>
      </c>
      <c r="Z250" s="148"/>
      <c r="AA250" s="148"/>
      <c r="AB250" s="148"/>
      <c r="AC250" s="148"/>
      <c r="AD250" s="148"/>
      <c r="AE250" s="148"/>
      <c r="AF250" s="148"/>
      <c r="AG250" s="148" t="s">
        <v>149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71">
        <v>91</v>
      </c>
      <c r="B251" s="172" t="s">
        <v>426</v>
      </c>
      <c r="C251" s="187" t="s">
        <v>427</v>
      </c>
      <c r="D251" s="173" t="s">
        <v>144</v>
      </c>
      <c r="E251" s="174">
        <v>17</v>
      </c>
      <c r="F251" s="175"/>
      <c r="G251" s="176">
        <f>ROUND(E251*F251,2)</f>
        <v>0</v>
      </c>
      <c r="H251" s="175"/>
      <c r="I251" s="176">
        <f>ROUND(E251*H251,2)</f>
        <v>0</v>
      </c>
      <c r="J251" s="175"/>
      <c r="K251" s="176">
        <f>ROUND(E251*J251,2)</f>
        <v>0</v>
      </c>
      <c r="L251" s="176">
        <v>21</v>
      </c>
      <c r="M251" s="176">
        <f>G251*(1+L251/100)</f>
        <v>0</v>
      </c>
      <c r="N251" s="174">
        <v>0</v>
      </c>
      <c r="O251" s="174">
        <f>ROUND(E251*N251,2)</f>
        <v>0</v>
      </c>
      <c r="P251" s="174">
        <v>0</v>
      </c>
      <c r="Q251" s="174">
        <f>ROUND(E251*P251,2)</f>
        <v>0</v>
      </c>
      <c r="R251" s="176" t="s">
        <v>273</v>
      </c>
      <c r="S251" s="176" t="s">
        <v>146</v>
      </c>
      <c r="T251" s="177" t="s">
        <v>146</v>
      </c>
      <c r="U251" s="158">
        <v>0.42499999999999999</v>
      </c>
      <c r="V251" s="158">
        <f>ROUND(E251*U251,2)</f>
        <v>7.23</v>
      </c>
      <c r="W251" s="158"/>
      <c r="X251" s="158" t="s">
        <v>147</v>
      </c>
      <c r="Y251" s="158" t="s">
        <v>148</v>
      </c>
      <c r="Z251" s="148"/>
      <c r="AA251" s="148"/>
      <c r="AB251" s="148"/>
      <c r="AC251" s="148"/>
      <c r="AD251" s="148"/>
      <c r="AE251" s="148"/>
      <c r="AF251" s="148"/>
      <c r="AG251" s="148" t="s">
        <v>149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2" x14ac:dyDescent="0.2">
      <c r="A252" s="155"/>
      <c r="B252" s="156"/>
      <c r="C252" s="188" t="s">
        <v>428</v>
      </c>
      <c r="D252" s="159"/>
      <c r="E252" s="160">
        <v>14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8"/>
      <c r="AA252" s="148"/>
      <c r="AB252" s="148"/>
      <c r="AC252" s="148"/>
      <c r="AD252" s="148"/>
      <c r="AE252" s="148"/>
      <c r="AF252" s="148"/>
      <c r="AG252" s="148" t="s">
        <v>157</v>
      </c>
      <c r="AH252" s="148">
        <v>5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3" x14ac:dyDescent="0.2">
      <c r="A253" s="155"/>
      <c r="B253" s="156"/>
      <c r="C253" s="188" t="s">
        <v>429</v>
      </c>
      <c r="D253" s="159"/>
      <c r="E253" s="160">
        <v>3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8"/>
      <c r="AA253" s="148"/>
      <c r="AB253" s="148"/>
      <c r="AC253" s="148"/>
      <c r="AD253" s="148"/>
      <c r="AE253" s="148"/>
      <c r="AF253" s="148"/>
      <c r="AG253" s="148" t="s">
        <v>157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71">
        <v>92</v>
      </c>
      <c r="B254" s="172" t="s">
        <v>430</v>
      </c>
      <c r="C254" s="187" t="s">
        <v>431</v>
      </c>
      <c r="D254" s="173" t="s">
        <v>144</v>
      </c>
      <c r="E254" s="174">
        <v>17</v>
      </c>
      <c r="F254" s="175"/>
      <c r="G254" s="176">
        <f>ROUND(E254*F254,2)</f>
        <v>0</v>
      </c>
      <c r="H254" s="175"/>
      <c r="I254" s="176">
        <f>ROUND(E254*H254,2)</f>
        <v>0</v>
      </c>
      <c r="J254" s="175"/>
      <c r="K254" s="176">
        <f>ROUND(E254*J254,2)</f>
        <v>0</v>
      </c>
      <c r="L254" s="176">
        <v>21</v>
      </c>
      <c r="M254" s="176">
        <f>G254*(1+L254/100)</f>
        <v>0</v>
      </c>
      <c r="N254" s="174">
        <v>1.8000000000000001E-4</v>
      </c>
      <c r="O254" s="174">
        <f>ROUND(E254*N254,2)</f>
        <v>0</v>
      </c>
      <c r="P254" s="174">
        <v>0</v>
      </c>
      <c r="Q254" s="174">
        <f>ROUND(E254*P254,2)</f>
        <v>0</v>
      </c>
      <c r="R254" s="176" t="s">
        <v>273</v>
      </c>
      <c r="S254" s="176" t="s">
        <v>146</v>
      </c>
      <c r="T254" s="177" t="s">
        <v>146</v>
      </c>
      <c r="U254" s="158">
        <v>0.254</v>
      </c>
      <c r="V254" s="158">
        <f>ROUND(E254*U254,2)</f>
        <v>4.32</v>
      </c>
      <c r="W254" s="158"/>
      <c r="X254" s="158" t="s">
        <v>147</v>
      </c>
      <c r="Y254" s="158" t="s">
        <v>148</v>
      </c>
      <c r="Z254" s="148"/>
      <c r="AA254" s="148"/>
      <c r="AB254" s="148"/>
      <c r="AC254" s="148"/>
      <c r="AD254" s="148"/>
      <c r="AE254" s="148"/>
      <c r="AF254" s="148"/>
      <c r="AG254" s="148" t="s">
        <v>149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2" x14ac:dyDescent="0.2">
      <c r="A255" s="155"/>
      <c r="B255" s="156"/>
      <c r="C255" s="188" t="s">
        <v>432</v>
      </c>
      <c r="D255" s="159"/>
      <c r="E255" s="160">
        <v>17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8"/>
      <c r="AA255" s="148"/>
      <c r="AB255" s="148"/>
      <c r="AC255" s="148"/>
      <c r="AD255" s="148"/>
      <c r="AE255" s="148"/>
      <c r="AF255" s="148"/>
      <c r="AG255" s="148" t="s">
        <v>157</v>
      </c>
      <c r="AH255" s="148">
        <v>5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71">
        <v>93</v>
      </c>
      <c r="B256" s="172" t="s">
        <v>433</v>
      </c>
      <c r="C256" s="187" t="s">
        <v>434</v>
      </c>
      <c r="D256" s="173" t="s">
        <v>213</v>
      </c>
      <c r="E256" s="174">
        <v>16</v>
      </c>
      <c r="F256" s="175"/>
      <c r="G256" s="176">
        <f>ROUND(E256*F256,2)</f>
        <v>0</v>
      </c>
      <c r="H256" s="175"/>
      <c r="I256" s="176">
        <f>ROUND(E256*H256,2)</f>
        <v>0</v>
      </c>
      <c r="J256" s="175"/>
      <c r="K256" s="176">
        <f>ROUND(E256*J256,2)</f>
        <v>0</v>
      </c>
      <c r="L256" s="176">
        <v>21</v>
      </c>
      <c r="M256" s="176">
        <f>G256*(1+L256/100)</f>
        <v>0</v>
      </c>
      <c r="N256" s="174">
        <v>5.9999999999999995E-4</v>
      </c>
      <c r="O256" s="174">
        <f>ROUND(E256*N256,2)</f>
        <v>0.01</v>
      </c>
      <c r="P256" s="174">
        <v>0</v>
      </c>
      <c r="Q256" s="174">
        <f>ROUND(E256*P256,2)</f>
        <v>0</v>
      </c>
      <c r="R256" s="176" t="s">
        <v>273</v>
      </c>
      <c r="S256" s="176" t="s">
        <v>146</v>
      </c>
      <c r="T256" s="177" t="s">
        <v>146</v>
      </c>
      <c r="U256" s="158">
        <v>0.105</v>
      </c>
      <c r="V256" s="158">
        <f>ROUND(E256*U256,2)</f>
        <v>1.68</v>
      </c>
      <c r="W256" s="158"/>
      <c r="X256" s="158" t="s">
        <v>147</v>
      </c>
      <c r="Y256" s="158" t="s">
        <v>148</v>
      </c>
      <c r="Z256" s="148"/>
      <c r="AA256" s="148"/>
      <c r="AB256" s="148"/>
      <c r="AC256" s="148"/>
      <c r="AD256" s="148"/>
      <c r="AE256" s="148"/>
      <c r="AF256" s="148"/>
      <c r="AG256" s="148" t="s">
        <v>149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2" x14ac:dyDescent="0.2">
      <c r="A257" s="155"/>
      <c r="B257" s="156"/>
      <c r="C257" s="188" t="s">
        <v>435</v>
      </c>
      <c r="D257" s="159"/>
      <c r="E257" s="160">
        <v>17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8"/>
      <c r="AA257" s="148"/>
      <c r="AB257" s="148"/>
      <c r="AC257" s="148"/>
      <c r="AD257" s="148"/>
      <c r="AE257" s="148"/>
      <c r="AF257" s="148"/>
      <c r="AG257" s="148" t="s">
        <v>157</v>
      </c>
      <c r="AH257" s="148">
        <v>5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3" x14ac:dyDescent="0.2">
      <c r="A258" s="155"/>
      <c r="B258" s="156"/>
      <c r="C258" s="188" t="s">
        <v>436</v>
      </c>
      <c r="D258" s="159"/>
      <c r="E258" s="160">
        <v>-1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8"/>
      <c r="AA258" s="148"/>
      <c r="AB258" s="148"/>
      <c r="AC258" s="148"/>
      <c r="AD258" s="148"/>
      <c r="AE258" s="148"/>
      <c r="AF258" s="148"/>
      <c r="AG258" s="148" t="s">
        <v>157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71">
        <v>94</v>
      </c>
      <c r="B259" s="172" t="s">
        <v>437</v>
      </c>
      <c r="C259" s="187" t="s">
        <v>438</v>
      </c>
      <c r="D259" s="173" t="s">
        <v>213</v>
      </c>
      <c r="E259" s="174">
        <v>7</v>
      </c>
      <c r="F259" s="175"/>
      <c r="G259" s="176">
        <f>ROUND(E259*F259,2)</f>
        <v>0</v>
      </c>
      <c r="H259" s="175"/>
      <c r="I259" s="176">
        <f>ROUND(E259*H259,2)</f>
        <v>0</v>
      </c>
      <c r="J259" s="175"/>
      <c r="K259" s="176">
        <f>ROUND(E259*J259,2)</f>
        <v>0</v>
      </c>
      <c r="L259" s="176">
        <v>21</v>
      </c>
      <c r="M259" s="176">
        <f>G259*(1+L259/100)</f>
        <v>0</v>
      </c>
      <c r="N259" s="174">
        <v>1.201E-2</v>
      </c>
      <c r="O259" s="174">
        <f>ROUND(E259*N259,2)</f>
        <v>0.08</v>
      </c>
      <c r="P259" s="174">
        <v>0</v>
      </c>
      <c r="Q259" s="174">
        <f>ROUND(E259*P259,2)</f>
        <v>0</v>
      </c>
      <c r="R259" s="176" t="s">
        <v>273</v>
      </c>
      <c r="S259" s="176" t="s">
        <v>146</v>
      </c>
      <c r="T259" s="177" t="s">
        <v>146</v>
      </c>
      <c r="U259" s="158">
        <v>1.1890000000000001</v>
      </c>
      <c r="V259" s="158">
        <f>ROUND(E259*U259,2)</f>
        <v>8.32</v>
      </c>
      <c r="W259" s="158"/>
      <c r="X259" s="158" t="s">
        <v>147</v>
      </c>
      <c r="Y259" s="158" t="s">
        <v>148</v>
      </c>
      <c r="Z259" s="148"/>
      <c r="AA259" s="148"/>
      <c r="AB259" s="148"/>
      <c r="AC259" s="148"/>
      <c r="AD259" s="148"/>
      <c r="AE259" s="148"/>
      <c r="AF259" s="148"/>
      <c r="AG259" s="148" t="s">
        <v>149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2" x14ac:dyDescent="0.2">
      <c r="A260" s="155"/>
      <c r="B260" s="156"/>
      <c r="C260" s="188" t="s">
        <v>439</v>
      </c>
      <c r="D260" s="159"/>
      <c r="E260" s="160">
        <v>7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8"/>
      <c r="AA260" s="148"/>
      <c r="AB260" s="148"/>
      <c r="AC260" s="148"/>
      <c r="AD260" s="148"/>
      <c r="AE260" s="148"/>
      <c r="AF260" s="148"/>
      <c r="AG260" s="148" t="s">
        <v>157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22.5" outlineLevel="1" x14ac:dyDescent="0.2">
      <c r="A261" s="171">
        <v>95</v>
      </c>
      <c r="B261" s="172" t="s">
        <v>440</v>
      </c>
      <c r="C261" s="187" t="s">
        <v>441</v>
      </c>
      <c r="D261" s="173" t="s">
        <v>144</v>
      </c>
      <c r="E261" s="174">
        <v>7</v>
      </c>
      <c r="F261" s="175"/>
      <c r="G261" s="176">
        <f>ROUND(E261*F261,2)</f>
        <v>0</v>
      </c>
      <c r="H261" s="175"/>
      <c r="I261" s="176">
        <f>ROUND(E261*H261,2)</f>
        <v>0</v>
      </c>
      <c r="J261" s="175"/>
      <c r="K261" s="176">
        <f>ROUND(E261*J261,2)</f>
        <v>0</v>
      </c>
      <c r="L261" s="176">
        <v>21</v>
      </c>
      <c r="M261" s="176">
        <f>G261*(1+L261/100)</f>
        <v>0</v>
      </c>
      <c r="N261" s="174">
        <v>8.4999999999999995E-4</v>
      </c>
      <c r="O261" s="174">
        <f>ROUND(E261*N261,2)</f>
        <v>0.01</v>
      </c>
      <c r="P261" s="174">
        <v>0</v>
      </c>
      <c r="Q261" s="174">
        <f>ROUND(E261*P261,2)</f>
        <v>0</v>
      </c>
      <c r="R261" s="176" t="s">
        <v>273</v>
      </c>
      <c r="S261" s="176" t="s">
        <v>146</v>
      </c>
      <c r="T261" s="177" t="s">
        <v>146</v>
      </c>
      <c r="U261" s="158">
        <v>0.45</v>
      </c>
      <c r="V261" s="158">
        <f>ROUND(E261*U261,2)</f>
        <v>3.15</v>
      </c>
      <c r="W261" s="158"/>
      <c r="X261" s="158" t="s">
        <v>147</v>
      </c>
      <c r="Y261" s="158" t="s">
        <v>148</v>
      </c>
      <c r="Z261" s="148"/>
      <c r="AA261" s="148"/>
      <c r="AB261" s="148"/>
      <c r="AC261" s="148"/>
      <c r="AD261" s="148"/>
      <c r="AE261" s="148"/>
      <c r="AF261" s="148"/>
      <c r="AG261" s="148" t="s">
        <v>149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2" x14ac:dyDescent="0.2">
      <c r="A262" s="155"/>
      <c r="B262" s="156"/>
      <c r="C262" s="188" t="s">
        <v>442</v>
      </c>
      <c r="D262" s="159"/>
      <c r="E262" s="160">
        <v>7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8"/>
      <c r="AA262" s="148"/>
      <c r="AB262" s="148"/>
      <c r="AC262" s="148"/>
      <c r="AD262" s="148"/>
      <c r="AE262" s="148"/>
      <c r="AF262" s="148"/>
      <c r="AG262" s="148" t="s">
        <v>157</v>
      </c>
      <c r="AH262" s="148">
        <v>5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2.5" outlineLevel="1" x14ac:dyDescent="0.2">
      <c r="A263" s="171">
        <v>96</v>
      </c>
      <c r="B263" s="172" t="s">
        <v>443</v>
      </c>
      <c r="C263" s="187" t="s">
        <v>444</v>
      </c>
      <c r="D263" s="173" t="s">
        <v>144</v>
      </c>
      <c r="E263" s="174">
        <v>7</v>
      </c>
      <c r="F263" s="175"/>
      <c r="G263" s="176">
        <f>ROUND(E263*F263,2)</f>
        <v>0</v>
      </c>
      <c r="H263" s="175"/>
      <c r="I263" s="176">
        <f>ROUND(E263*H263,2)</f>
        <v>0</v>
      </c>
      <c r="J263" s="175"/>
      <c r="K263" s="176">
        <f>ROUND(E263*J263,2)</f>
        <v>0</v>
      </c>
      <c r="L263" s="176">
        <v>21</v>
      </c>
      <c r="M263" s="176">
        <f>G263*(1+L263/100)</f>
        <v>0</v>
      </c>
      <c r="N263" s="174">
        <v>0</v>
      </c>
      <c r="O263" s="174">
        <f>ROUND(E263*N263,2)</f>
        <v>0</v>
      </c>
      <c r="P263" s="174">
        <v>0</v>
      </c>
      <c r="Q263" s="174">
        <f>ROUND(E263*P263,2)</f>
        <v>0</v>
      </c>
      <c r="R263" s="176" t="s">
        <v>273</v>
      </c>
      <c r="S263" s="176" t="s">
        <v>146</v>
      </c>
      <c r="T263" s="177" t="s">
        <v>146</v>
      </c>
      <c r="U263" s="158">
        <v>0.246</v>
      </c>
      <c r="V263" s="158">
        <f>ROUND(E263*U263,2)</f>
        <v>1.72</v>
      </c>
      <c r="W263" s="158"/>
      <c r="X263" s="158" t="s">
        <v>147</v>
      </c>
      <c r="Y263" s="158" t="s">
        <v>148</v>
      </c>
      <c r="Z263" s="148"/>
      <c r="AA263" s="148"/>
      <c r="AB263" s="148"/>
      <c r="AC263" s="148"/>
      <c r="AD263" s="148"/>
      <c r="AE263" s="148"/>
      <c r="AF263" s="148"/>
      <c r="AG263" s="148" t="s">
        <v>149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2" x14ac:dyDescent="0.2">
      <c r="A264" s="155"/>
      <c r="B264" s="156"/>
      <c r="C264" s="188" t="s">
        <v>442</v>
      </c>
      <c r="D264" s="159"/>
      <c r="E264" s="160">
        <v>7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8"/>
      <c r="AA264" s="148"/>
      <c r="AB264" s="148"/>
      <c r="AC264" s="148"/>
      <c r="AD264" s="148"/>
      <c r="AE264" s="148"/>
      <c r="AF264" s="148"/>
      <c r="AG264" s="148" t="s">
        <v>157</v>
      </c>
      <c r="AH264" s="148">
        <v>5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71">
        <v>97</v>
      </c>
      <c r="B265" s="172" t="s">
        <v>445</v>
      </c>
      <c r="C265" s="187" t="s">
        <v>446</v>
      </c>
      <c r="D265" s="173" t="s">
        <v>144</v>
      </c>
      <c r="E265" s="174">
        <v>7</v>
      </c>
      <c r="F265" s="175"/>
      <c r="G265" s="176">
        <f>ROUND(E265*F265,2)</f>
        <v>0</v>
      </c>
      <c r="H265" s="175"/>
      <c r="I265" s="176">
        <f>ROUND(E265*H265,2)</f>
        <v>0</v>
      </c>
      <c r="J265" s="175"/>
      <c r="K265" s="176">
        <f>ROUND(E265*J265,2)</f>
        <v>0</v>
      </c>
      <c r="L265" s="176">
        <v>21</v>
      </c>
      <c r="M265" s="176">
        <f>G265*(1+L265/100)</f>
        <v>0</v>
      </c>
      <c r="N265" s="174">
        <v>0</v>
      </c>
      <c r="O265" s="174">
        <f>ROUND(E265*N265,2)</f>
        <v>0</v>
      </c>
      <c r="P265" s="174">
        <v>0</v>
      </c>
      <c r="Q265" s="174">
        <f>ROUND(E265*P265,2)</f>
        <v>0</v>
      </c>
      <c r="R265" s="176" t="s">
        <v>273</v>
      </c>
      <c r="S265" s="176" t="s">
        <v>447</v>
      </c>
      <c r="T265" s="177" t="s">
        <v>447</v>
      </c>
      <c r="U265" s="158">
        <v>0.2</v>
      </c>
      <c r="V265" s="158">
        <f>ROUND(E265*U265,2)</f>
        <v>1.4</v>
      </c>
      <c r="W265" s="158"/>
      <c r="X265" s="158" t="s">
        <v>147</v>
      </c>
      <c r="Y265" s="158" t="s">
        <v>148</v>
      </c>
      <c r="Z265" s="148"/>
      <c r="AA265" s="148"/>
      <c r="AB265" s="148"/>
      <c r="AC265" s="148"/>
      <c r="AD265" s="148"/>
      <c r="AE265" s="148"/>
      <c r="AF265" s="148"/>
      <c r="AG265" s="148" t="s">
        <v>149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2" x14ac:dyDescent="0.2">
      <c r="A266" s="155"/>
      <c r="B266" s="156"/>
      <c r="C266" s="188" t="s">
        <v>442</v>
      </c>
      <c r="D266" s="159"/>
      <c r="E266" s="160">
        <v>7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8"/>
      <c r="AA266" s="148"/>
      <c r="AB266" s="148"/>
      <c r="AC266" s="148"/>
      <c r="AD266" s="148"/>
      <c r="AE266" s="148"/>
      <c r="AF266" s="148"/>
      <c r="AG266" s="148" t="s">
        <v>157</v>
      </c>
      <c r="AH266" s="148">
        <v>5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79">
        <v>98</v>
      </c>
      <c r="B267" s="180" t="s">
        <v>448</v>
      </c>
      <c r="C267" s="189" t="s">
        <v>449</v>
      </c>
      <c r="D267" s="181" t="s">
        <v>144</v>
      </c>
      <c r="E267" s="182">
        <v>1</v>
      </c>
      <c r="F267" s="183"/>
      <c r="G267" s="184">
        <f>ROUND(E267*F267,2)</f>
        <v>0</v>
      </c>
      <c r="H267" s="183"/>
      <c r="I267" s="184">
        <f>ROUND(E267*H267,2)</f>
        <v>0</v>
      </c>
      <c r="J267" s="183"/>
      <c r="K267" s="184">
        <f>ROUND(E267*J267,2)</f>
        <v>0</v>
      </c>
      <c r="L267" s="184">
        <v>21</v>
      </c>
      <c r="M267" s="184">
        <f>G267*(1+L267/100)</f>
        <v>0</v>
      </c>
      <c r="N267" s="182">
        <v>1.64E-3</v>
      </c>
      <c r="O267" s="182">
        <f>ROUND(E267*N267,2)</f>
        <v>0</v>
      </c>
      <c r="P267" s="182">
        <v>0</v>
      </c>
      <c r="Q267" s="182">
        <f>ROUND(E267*P267,2)</f>
        <v>0</v>
      </c>
      <c r="R267" s="184" t="s">
        <v>273</v>
      </c>
      <c r="S267" s="184" t="s">
        <v>146</v>
      </c>
      <c r="T267" s="185" t="s">
        <v>146</v>
      </c>
      <c r="U267" s="158">
        <v>0.44500000000000001</v>
      </c>
      <c r="V267" s="158">
        <f>ROUND(E267*U267,2)</f>
        <v>0.45</v>
      </c>
      <c r="W267" s="158"/>
      <c r="X267" s="158" t="s">
        <v>147</v>
      </c>
      <c r="Y267" s="158" t="s">
        <v>148</v>
      </c>
      <c r="Z267" s="148"/>
      <c r="AA267" s="148"/>
      <c r="AB267" s="148"/>
      <c r="AC267" s="148"/>
      <c r="AD267" s="148"/>
      <c r="AE267" s="148"/>
      <c r="AF267" s="148"/>
      <c r="AG267" s="148" t="s">
        <v>149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71">
        <v>99</v>
      </c>
      <c r="B268" s="172" t="s">
        <v>450</v>
      </c>
      <c r="C268" s="187" t="s">
        <v>451</v>
      </c>
      <c r="D268" s="173" t="s">
        <v>230</v>
      </c>
      <c r="E268" s="174">
        <v>0.10432</v>
      </c>
      <c r="F268" s="175"/>
      <c r="G268" s="176">
        <f>ROUND(E268*F268,2)</f>
        <v>0</v>
      </c>
      <c r="H268" s="175"/>
      <c r="I268" s="176">
        <f>ROUND(E268*H268,2)</f>
        <v>0</v>
      </c>
      <c r="J268" s="175"/>
      <c r="K268" s="176">
        <f>ROUND(E268*J268,2)</f>
        <v>0</v>
      </c>
      <c r="L268" s="176">
        <v>21</v>
      </c>
      <c r="M268" s="176">
        <f>G268*(1+L268/100)</f>
        <v>0</v>
      </c>
      <c r="N268" s="174">
        <v>0</v>
      </c>
      <c r="O268" s="174">
        <f>ROUND(E268*N268,2)</f>
        <v>0</v>
      </c>
      <c r="P268" s="174">
        <v>0</v>
      </c>
      <c r="Q268" s="174">
        <f>ROUND(E268*P268,2)</f>
        <v>0</v>
      </c>
      <c r="R268" s="176" t="s">
        <v>273</v>
      </c>
      <c r="S268" s="176" t="s">
        <v>146</v>
      </c>
      <c r="T268" s="177" t="s">
        <v>146</v>
      </c>
      <c r="U268" s="158">
        <v>1.573</v>
      </c>
      <c r="V268" s="158">
        <f>ROUND(E268*U268,2)</f>
        <v>0.16</v>
      </c>
      <c r="W268" s="158"/>
      <c r="X268" s="158" t="s">
        <v>231</v>
      </c>
      <c r="Y268" s="158" t="s">
        <v>148</v>
      </c>
      <c r="Z268" s="148"/>
      <c r="AA268" s="148"/>
      <c r="AB268" s="148"/>
      <c r="AC268" s="148"/>
      <c r="AD268" s="148"/>
      <c r="AE268" s="148"/>
      <c r="AF268" s="148"/>
      <c r="AG268" s="148" t="s">
        <v>232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2" x14ac:dyDescent="0.2">
      <c r="A269" s="155"/>
      <c r="B269" s="156"/>
      <c r="C269" s="251" t="s">
        <v>421</v>
      </c>
      <c r="D269" s="252"/>
      <c r="E269" s="252"/>
      <c r="F269" s="252"/>
      <c r="G269" s="252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151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x14ac:dyDescent="0.2">
      <c r="A270" s="164" t="s">
        <v>140</v>
      </c>
      <c r="B270" s="165" t="s">
        <v>93</v>
      </c>
      <c r="C270" s="186" t="s">
        <v>94</v>
      </c>
      <c r="D270" s="166"/>
      <c r="E270" s="167"/>
      <c r="F270" s="168"/>
      <c r="G270" s="168">
        <f>SUMIF(AG271:AG271,"&lt;&gt;NOR",G271:G271)</f>
        <v>0</v>
      </c>
      <c r="H270" s="168"/>
      <c r="I270" s="168">
        <f>SUM(I271:I271)</f>
        <v>0</v>
      </c>
      <c r="J270" s="168"/>
      <c r="K270" s="168">
        <f>SUM(K271:K271)</f>
        <v>0</v>
      </c>
      <c r="L270" s="168"/>
      <c r="M270" s="168">
        <f>SUM(M271:M271)</f>
        <v>0</v>
      </c>
      <c r="N270" s="167"/>
      <c r="O270" s="167">
        <f>SUM(O271:O271)</f>
        <v>0.03</v>
      </c>
      <c r="P270" s="167"/>
      <c r="Q270" s="167">
        <f>SUM(Q271:Q271)</f>
        <v>0</v>
      </c>
      <c r="R270" s="168"/>
      <c r="S270" s="168"/>
      <c r="T270" s="169"/>
      <c r="U270" s="163"/>
      <c r="V270" s="163">
        <f>SUM(V271:V271)</f>
        <v>3.42</v>
      </c>
      <c r="W270" s="163"/>
      <c r="X270" s="163"/>
      <c r="Y270" s="163"/>
      <c r="AG270" t="s">
        <v>141</v>
      </c>
    </row>
    <row r="271" spans="1:60" outlineLevel="1" x14ac:dyDescent="0.2">
      <c r="A271" s="179">
        <v>100</v>
      </c>
      <c r="B271" s="180" t="s">
        <v>452</v>
      </c>
      <c r="C271" s="189" t="s">
        <v>453</v>
      </c>
      <c r="D271" s="181" t="s">
        <v>213</v>
      </c>
      <c r="E271" s="182">
        <v>30</v>
      </c>
      <c r="F271" s="183"/>
      <c r="G271" s="184">
        <f>ROUND(E271*F271,2)</f>
        <v>0</v>
      </c>
      <c r="H271" s="183"/>
      <c r="I271" s="184">
        <f>ROUND(E271*H271,2)</f>
        <v>0</v>
      </c>
      <c r="J271" s="183"/>
      <c r="K271" s="184">
        <f>ROUND(E271*J271,2)</f>
        <v>0</v>
      </c>
      <c r="L271" s="184">
        <v>21</v>
      </c>
      <c r="M271" s="184">
        <f>G271*(1+L271/100)</f>
        <v>0</v>
      </c>
      <c r="N271" s="182">
        <v>1.15E-3</v>
      </c>
      <c r="O271" s="182">
        <f>ROUND(E271*N271,2)</f>
        <v>0.03</v>
      </c>
      <c r="P271" s="182">
        <v>0</v>
      </c>
      <c r="Q271" s="182">
        <f>ROUND(E271*P271,2)</f>
        <v>0</v>
      </c>
      <c r="R271" s="184"/>
      <c r="S271" s="184" t="s">
        <v>214</v>
      </c>
      <c r="T271" s="185" t="s">
        <v>215</v>
      </c>
      <c r="U271" s="158">
        <v>0.114</v>
      </c>
      <c r="V271" s="158">
        <f>ROUND(E271*U271,2)</f>
        <v>3.42</v>
      </c>
      <c r="W271" s="158"/>
      <c r="X271" s="158" t="s">
        <v>147</v>
      </c>
      <c r="Y271" s="158" t="s">
        <v>148</v>
      </c>
      <c r="Z271" s="148"/>
      <c r="AA271" s="148"/>
      <c r="AB271" s="148"/>
      <c r="AC271" s="148"/>
      <c r="AD271" s="148"/>
      <c r="AE271" s="148"/>
      <c r="AF271" s="148"/>
      <c r="AG271" s="148" t="s">
        <v>149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x14ac:dyDescent="0.2">
      <c r="A272" s="164" t="s">
        <v>140</v>
      </c>
      <c r="B272" s="165" t="s">
        <v>95</v>
      </c>
      <c r="C272" s="186" t="s">
        <v>96</v>
      </c>
      <c r="D272" s="166"/>
      <c r="E272" s="167"/>
      <c r="F272" s="168"/>
      <c r="G272" s="168">
        <f>SUMIF(AG273:AG292,"&lt;&gt;NOR",G273:G292)</f>
        <v>0</v>
      </c>
      <c r="H272" s="168"/>
      <c r="I272" s="168">
        <f>SUM(I273:I292)</f>
        <v>0</v>
      </c>
      <c r="J272" s="168"/>
      <c r="K272" s="168">
        <f>SUM(K273:K292)</f>
        <v>0</v>
      </c>
      <c r="L272" s="168"/>
      <c r="M272" s="168">
        <f>SUM(M273:M292)</f>
        <v>0</v>
      </c>
      <c r="N272" s="167"/>
      <c r="O272" s="167">
        <f>SUM(O273:O292)</f>
        <v>0.05</v>
      </c>
      <c r="P272" s="167"/>
      <c r="Q272" s="167">
        <f>SUM(Q273:Q292)</f>
        <v>0.05</v>
      </c>
      <c r="R272" s="168"/>
      <c r="S272" s="168"/>
      <c r="T272" s="169"/>
      <c r="U272" s="163"/>
      <c r="V272" s="163">
        <f>SUM(V273:V292)</f>
        <v>37.53</v>
      </c>
      <c r="W272" s="163"/>
      <c r="X272" s="163"/>
      <c r="Y272" s="163"/>
      <c r="AG272" t="s">
        <v>141</v>
      </c>
    </row>
    <row r="273" spans="1:60" outlineLevel="1" x14ac:dyDescent="0.2">
      <c r="A273" s="171">
        <v>101</v>
      </c>
      <c r="B273" s="172" t="s">
        <v>454</v>
      </c>
      <c r="C273" s="187" t="s">
        <v>455</v>
      </c>
      <c r="D273" s="173" t="s">
        <v>170</v>
      </c>
      <c r="E273" s="174">
        <v>10</v>
      </c>
      <c r="F273" s="175"/>
      <c r="G273" s="176">
        <f>ROUND(E273*F273,2)</f>
        <v>0</v>
      </c>
      <c r="H273" s="175"/>
      <c r="I273" s="176">
        <f>ROUND(E273*H273,2)</f>
        <v>0</v>
      </c>
      <c r="J273" s="175"/>
      <c r="K273" s="176">
        <f>ROUND(E273*J273,2)</f>
        <v>0</v>
      </c>
      <c r="L273" s="176">
        <v>21</v>
      </c>
      <c r="M273" s="176">
        <f>G273*(1+L273/100)</f>
        <v>0</v>
      </c>
      <c r="N273" s="174">
        <v>0</v>
      </c>
      <c r="O273" s="174">
        <f>ROUND(E273*N273,2)</f>
        <v>0</v>
      </c>
      <c r="P273" s="174">
        <v>5.0000000000000001E-3</v>
      </c>
      <c r="Q273" s="174">
        <f>ROUND(E273*P273,2)</f>
        <v>0.05</v>
      </c>
      <c r="R273" s="176"/>
      <c r="S273" s="176" t="s">
        <v>214</v>
      </c>
      <c r="T273" s="177" t="s">
        <v>215</v>
      </c>
      <c r="U273" s="158">
        <v>0.51</v>
      </c>
      <c r="V273" s="158">
        <f>ROUND(E273*U273,2)</f>
        <v>5.0999999999999996</v>
      </c>
      <c r="W273" s="158"/>
      <c r="X273" s="158" t="s">
        <v>147</v>
      </c>
      <c r="Y273" s="158" t="s">
        <v>148</v>
      </c>
      <c r="Z273" s="148"/>
      <c r="AA273" s="148"/>
      <c r="AB273" s="148"/>
      <c r="AC273" s="148"/>
      <c r="AD273" s="148"/>
      <c r="AE273" s="148"/>
      <c r="AF273" s="148"/>
      <c r="AG273" s="148" t="s">
        <v>149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2" x14ac:dyDescent="0.2">
      <c r="A274" s="155"/>
      <c r="B274" s="156"/>
      <c r="C274" s="188" t="s">
        <v>456</v>
      </c>
      <c r="D274" s="159"/>
      <c r="E274" s="160">
        <v>10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8"/>
      <c r="AA274" s="148"/>
      <c r="AB274" s="148"/>
      <c r="AC274" s="148"/>
      <c r="AD274" s="148"/>
      <c r="AE274" s="148"/>
      <c r="AF274" s="148"/>
      <c r="AG274" s="148" t="s">
        <v>157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ht="22.5" outlineLevel="1" x14ac:dyDescent="0.2">
      <c r="A275" s="179">
        <v>102</v>
      </c>
      <c r="B275" s="180" t="s">
        <v>457</v>
      </c>
      <c r="C275" s="189" t="s">
        <v>458</v>
      </c>
      <c r="D275" s="181" t="s">
        <v>144</v>
      </c>
      <c r="E275" s="182">
        <v>2</v>
      </c>
      <c r="F275" s="183"/>
      <c r="G275" s="184">
        <f>ROUND(E275*F275,2)</f>
        <v>0</v>
      </c>
      <c r="H275" s="183"/>
      <c r="I275" s="184">
        <f>ROUND(E275*H275,2)</f>
        <v>0</v>
      </c>
      <c r="J275" s="183"/>
      <c r="K275" s="184">
        <f>ROUND(E275*J275,2)</f>
        <v>0</v>
      </c>
      <c r="L275" s="184">
        <v>21</v>
      </c>
      <c r="M275" s="184">
        <f>G275*(1+L275/100)</f>
        <v>0</v>
      </c>
      <c r="N275" s="182">
        <v>3.2000000000000003E-4</v>
      </c>
      <c r="O275" s="182">
        <f>ROUND(E275*N275,2)</f>
        <v>0</v>
      </c>
      <c r="P275" s="182">
        <v>0</v>
      </c>
      <c r="Q275" s="182">
        <f>ROUND(E275*P275,2)</f>
        <v>0</v>
      </c>
      <c r="R275" s="184" t="s">
        <v>240</v>
      </c>
      <c r="S275" s="184" t="s">
        <v>146</v>
      </c>
      <c r="T275" s="185" t="s">
        <v>146</v>
      </c>
      <c r="U275" s="158">
        <v>0</v>
      </c>
      <c r="V275" s="158">
        <f>ROUND(E275*U275,2)</f>
        <v>0</v>
      </c>
      <c r="W275" s="158"/>
      <c r="X275" s="158" t="s">
        <v>241</v>
      </c>
      <c r="Y275" s="158" t="s">
        <v>148</v>
      </c>
      <c r="Z275" s="148"/>
      <c r="AA275" s="148"/>
      <c r="AB275" s="148"/>
      <c r="AC275" s="148"/>
      <c r="AD275" s="148"/>
      <c r="AE275" s="148"/>
      <c r="AF275" s="148"/>
      <c r="AG275" s="148" t="s">
        <v>242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2.5" outlineLevel="1" x14ac:dyDescent="0.2">
      <c r="A276" s="179">
        <v>103</v>
      </c>
      <c r="B276" s="180" t="s">
        <v>459</v>
      </c>
      <c r="C276" s="189" t="s">
        <v>460</v>
      </c>
      <c r="D276" s="181" t="s">
        <v>144</v>
      </c>
      <c r="E276" s="182">
        <v>10</v>
      </c>
      <c r="F276" s="183"/>
      <c r="G276" s="184">
        <f>ROUND(E276*F276,2)</f>
        <v>0</v>
      </c>
      <c r="H276" s="183"/>
      <c r="I276" s="184">
        <f>ROUND(E276*H276,2)</f>
        <v>0</v>
      </c>
      <c r="J276" s="183"/>
      <c r="K276" s="184">
        <f>ROUND(E276*J276,2)</f>
        <v>0</v>
      </c>
      <c r="L276" s="184">
        <v>21</v>
      </c>
      <c r="M276" s="184">
        <f>G276*(1+L276/100)</f>
        <v>0</v>
      </c>
      <c r="N276" s="182">
        <v>0</v>
      </c>
      <c r="O276" s="182">
        <f>ROUND(E276*N276,2)</f>
        <v>0</v>
      </c>
      <c r="P276" s="182">
        <v>0</v>
      </c>
      <c r="Q276" s="182">
        <f>ROUND(E276*P276,2)</f>
        <v>0</v>
      </c>
      <c r="R276" s="184" t="s">
        <v>240</v>
      </c>
      <c r="S276" s="184" t="s">
        <v>146</v>
      </c>
      <c r="T276" s="185" t="s">
        <v>146</v>
      </c>
      <c r="U276" s="158">
        <v>0</v>
      </c>
      <c r="V276" s="158">
        <f>ROUND(E276*U276,2)</f>
        <v>0</v>
      </c>
      <c r="W276" s="158"/>
      <c r="X276" s="158" t="s">
        <v>241</v>
      </c>
      <c r="Y276" s="158" t="s">
        <v>148</v>
      </c>
      <c r="Z276" s="148"/>
      <c r="AA276" s="148"/>
      <c r="AB276" s="148"/>
      <c r="AC276" s="148"/>
      <c r="AD276" s="148"/>
      <c r="AE276" s="148"/>
      <c r="AF276" s="148"/>
      <c r="AG276" s="148" t="s">
        <v>242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ht="22.5" outlineLevel="1" x14ac:dyDescent="0.2">
      <c r="A277" s="179">
        <v>104</v>
      </c>
      <c r="B277" s="180" t="s">
        <v>461</v>
      </c>
      <c r="C277" s="189" t="s">
        <v>462</v>
      </c>
      <c r="D277" s="181" t="s">
        <v>144</v>
      </c>
      <c r="E277" s="182">
        <v>7</v>
      </c>
      <c r="F277" s="183"/>
      <c r="G277" s="184">
        <f>ROUND(E277*F277,2)</f>
        <v>0</v>
      </c>
      <c r="H277" s="183"/>
      <c r="I277" s="184">
        <f>ROUND(E277*H277,2)</f>
        <v>0</v>
      </c>
      <c r="J277" s="183"/>
      <c r="K277" s="184">
        <f>ROUND(E277*J277,2)</f>
        <v>0</v>
      </c>
      <c r="L277" s="184">
        <v>21</v>
      </c>
      <c r="M277" s="184">
        <f>G277*(1+L277/100)</f>
        <v>0</v>
      </c>
      <c r="N277" s="182">
        <v>0</v>
      </c>
      <c r="O277" s="182">
        <f>ROUND(E277*N277,2)</f>
        <v>0</v>
      </c>
      <c r="P277" s="182">
        <v>0</v>
      </c>
      <c r="Q277" s="182">
        <f>ROUND(E277*P277,2)</f>
        <v>0</v>
      </c>
      <c r="R277" s="184" t="s">
        <v>240</v>
      </c>
      <c r="S277" s="184" t="s">
        <v>146</v>
      </c>
      <c r="T277" s="185" t="s">
        <v>146</v>
      </c>
      <c r="U277" s="158">
        <v>0</v>
      </c>
      <c r="V277" s="158">
        <f>ROUND(E277*U277,2)</f>
        <v>0</v>
      </c>
      <c r="W277" s="158"/>
      <c r="X277" s="158" t="s">
        <v>241</v>
      </c>
      <c r="Y277" s="158" t="s">
        <v>148</v>
      </c>
      <c r="Z277" s="148"/>
      <c r="AA277" s="148"/>
      <c r="AB277" s="148"/>
      <c r="AC277" s="148"/>
      <c r="AD277" s="148"/>
      <c r="AE277" s="148"/>
      <c r="AF277" s="148"/>
      <c r="AG277" s="148" t="s">
        <v>242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2.5" outlineLevel="1" x14ac:dyDescent="0.2">
      <c r="A278" s="179">
        <v>105</v>
      </c>
      <c r="B278" s="180" t="s">
        <v>463</v>
      </c>
      <c r="C278" s="189" t="s">
        <v>464</v>
      </c>
      <c r="D278" s="181" t="s">
        <v>465</v>
      </c>
      <c r="E278" s="182">
        <v>3</v>
      </c>
      <c r="F278" s="183"/>
      <c r="G278" s="184">
        <f>ROUND(E278*F278,2)</f>
        <v>0</v>
      </c>
      <c r="H278" s="183"/>
      <c r="I278" s="184">
        <f>ROUND(E278*H278,2)</f>
        <v>0</v>
      </c>
      <c r="J278" s="183"/>
      <c r="K278" s="184">
        <f>ROUND(E278*J278,2)</f>
        <v>0</v>
      </c>
      <c r="L278" s="184">
        <v>21</v>
      </c>
      <c r="M278" s="184">
        <f>G278*(1+L278/100)</f>
        <v>0</v>
      </c>
      <c r="N278" s="182">
        <v>2.9999999999999997E-4</v>
      </c>
      <c r="O278" s="182">
        <f>ROUND(E278*N278,2)</f>
        <v>0</v>
      </c>
      <c r="P278" s="182">
        <v>0</v>
      </c>
      <c r="Q278" s="182">
        <f>ROUND(E278*P278,2)</f>
        <v>0</v>
      </c>
      <c r="R278" s="184" t="s">
        <v>466</v>
      </c>
      <c r="S278" s="184" t="s">
        <v>146</v>
      </c>
      <c r="T278" s="185" t="s">
        <v>146</v>
      </c>
      <c r="U278" s="158">
        <v>0.219</v>
      </c>
      <c r="V278" s="158">
        <f>ROUND(E278*U278,2)</f>
        <v>0.66</v>
      </c>
      <c r="W278" s="158"/>
      <c r="X278" s="158" t="s">
        <v>147</v>
      </c>
      <c r="Y278" s="158" t="s">
        <v>148</v>
      </c>
      <c r="Z278" s="148"/>
      <c r="AA278" s="148"/>
      <c r="AB278" s="148"/>
      <c r="AC278" s="148"/>
      <c r="AD278" s="148"/>
      <c r="AE278" s="148"/>
      <c r="AF278" s="148"/>
      <c r="AG278" s="148" t="s">
        <v>149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22.5" outlineLevel="1" x14ac:dyDescent="0.2">
      <c r="A279" s="171">
        <v>106</v>
      </c>
      <c r="B279" s="172" t="s">
        <v>467</v>
      </c>
      <c r="C279" s="187" t="s">
        <v>468</v>
      </c>
      <c r="D279" s="173" t="s">
        <v>465</v>
      </c>
      <c r="E279" s="174">
        <v>35</v>
      </c>
      <c r="F279" s="175"/>
      <c r="G279" s="176">
        <f>ROUND(E279*F279,2)</f>
        <v>0</v>
      </c>
      <c r="H279" s="175"/>
      <c r="I279" s="176">
        <f>ROUND(E279*H279,2)</f>
        <v>0</v>
      </c>
      <c r="J279" s="175"/>
      <c r="K279" s="176">
        <f>ROUND(E279*J279,2)</f>
        <v>0</v>
      </c>
      <c r="L279" s="176">
        <v>21</v>
      </c>
      <c r="M279" s="176">
        <f>G279*(1+L279/100)</f>
        <v>0</v>
      </c>
      <c r="N279" s="174">
        <v>3.8000000000000002E-4</v>
      </c>
      <c r="O279" s="174">
        <f>ROUND(E279*N279,2)</f>
        <v>0.01</v>
      </c>
      <c r="P279" s="174">
        <v>0</v>
      </c>
      <c r="Q279" s="174">
        <f>ROUND(E279*P279,2)</f>
        <v>0</v>
      </c>
      <c r="R279" s="176" t="s">
        <v>466</v>
      </c>
      <c r="S279" s="176" t="s">
        <v>146</v>
      </c>
      <c r="T279" s="177" t="s">
        <v>146</v>
      </c>
      <c r="U279" s="158">
        <v>0.219</v>
      </c>
      <c r="V279" s="158">
        <f>ROUND(E279*U279,2)</f>
        <v>7.67</v>
      </c>
      <c r="W279" s="158"/>
      <c r="X279" s="158" t="s">
        <v>147</v>
      </c>
      <c r="Y279" s="158" t="s">
        <v>148</v>
      </c>
      <c r="Z279" s="148"/>
      <c r="AA279" s="148"/>
      <c r="AB279" s="148"/>
      <c r="AC279" s="148"/>
      <c r="AD279" s="148"/>
      <c r="AE279" s="148"/>
      <c r="AF279" s="148"/>
      <c r="AG279" s="148" t="s">
        <v>149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2" x14ac:dyDescent="0.2">
      <c r="A280" s="155"/>
      <c r="B280" s="156"/>
      <c r="C280" s="188" t="s">
        <v>469</v>
      </c>
      <c r="D280" s="159"/>
      <c r="E280" s="160">
        <v>35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8"/>
      <c r="AA280" s="148"/>
      <c r="AB280" s="148"/>
      <c r="AC280" s="148"/>
      <c r="AD280" s="148"/>
      <c r="AE280" s="148"/>
      <c r="AF280" s="148"/>
      <c r="AG280" s="148" t="s">
        <v>157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ht="22.5" outlineLevel="1" x14ac:dyDescent="0.2">
      <c r="A281" s="171">
        <v>107</v>
      </c>
      <c r="B281" s="172" t="s">
        <v>470</v>
      </c>
      <c r="C281" s="187" t="s">
        <v>471</v>
      </c>
      <c r="D281" s="173" t="s">
        <v>465</v>
      </c>
      <c r="E281" s="174">
        <v>17</v>
      </c>
      <c r="F281" s="175"/>
      <c r="G281" s="176">
        <f>ROUND(E281*F281,2)</f>
        <v>0</v>
      </c>
      <c r="H281" s="175"/>
      <c r="I281" s="176">
        <f>ROUND(E281*H281,2)</f>
        <v>0</v>
      </c>
      <c r="J281" s="175"/>
      <c r="K281" s="176">
        <f>ROUND(E281*J281,2)</f>
        <v>0</v>
      </c>
      <c r="L281" s="176">
        <v>21</v>
      </c>
      <c r="M281" s="176">
        <f>G281*(1+L281/100)</f>
        <v>0</v>
      </c>
      <c r="N281" s="174">
        <v>3.8000000000000002E-4</v>
      </c>
      <c r="O281" s="174">
        <f>ROUND(E281*N281,2)</f>
        <v>0.01</v>
      </c>
      <c r="P281" s="174">
        <v>0</v>
      </c>
      <c r="Q281" s="174">
        <f>ROUND(E281*P281,2)</f>
        <v>0</v>
      </c>
      <c r="R281" s="176" t="s">
        <v>466</v>
      </c>
      <c r="S281" s="176" t="s">
        <v>146</v>
      </c>
      <c r="T281" s="177" t="s">
        <v>146</v>
      </c>
      <c r="U281" s="158">
        <v>0.219</v>
      </c>
      <c r="V281" s="158">
        <f>ROUND(E281*U281,2)</f>
        <v>3.72</v>
      </c>
      <c r="W281" s="158"/>
      <c r="X281" s="158" t="s">
        <v>147</v>
      </c>
      <c r="Y281" s="158" t="s">
        <v>148</v>
      </c>
      <c r="Z281" s="148"/>
      <c r="AA281" s="148"/>
      <c r="AB281" s="148"/>
      <c r="AC281" s="148"/>
      <c r="AD281" s="148"/>
      <c r="AE281" s="148"/>
      <c r="AF281" s="148"/>
      <c r="AG281" s="148" t="s">
        <v>149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2" x14ac:dyDescent="0.2">
      <c r="A282" s="155"/>
      <c r="B282" s="156"/>
      <c r="C282" s="188" t="s">
        <v>472</v>
      </c>
      <c r="D282" s="159"/>
      <c r="E282" s="160">
        <v>17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8"/>
      <c r="AA282" s="148"/>
      <c r="AB282" s="148"/>
      <c r="AC282" s="148"/>
      <c r="AD282" s="148"/>
      <c r="AE282" s="148"/>
      <c r="AF282" s="148"/>
      <c r="AG282" s="148" t="s">
        <v>157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22.5" outlineLevel="1" x14ac:dyDescent="0.2">
      <c r="A283" s="179">
        <v>108</v>
      </c>
      <c r="B283" s="180" t="s">
        <v>473</v>
      </c>
      <c r="C283" s="189" t="s">
        <v>474</v>
      </c>
      <c r="D283" s="181" t="s">
        <v>465</v>
      </c>
      <c r="E283" s="182">
        <v>21</v>
      </c>
      <c r="F283" s="183"/>
      <c r="G283" s="184">
        <f t="shared" ref="G283:G288" si="14">ROUND(E283*F283,2)</f>
        <v>0</v>
      </c>
      <c r="H283" s="183"/>
      <c r="I283" s="184">
        <f t="shared" ref="I283:I288" si="15">ROUND(E283*H283,2)</f>
        <v>0</v>
      </c>
      <c r="J283" s="183"/>
      <c r="K283" s="184">
        <f t="shared" ref="K283:K288" si="16">ROUND(E283*J283,2)</f>
        <v>0</v>
      </c>
      <c r="L283" s="184">
        <v>21</v>
      </c>
      <c r="M283" s="184">
        <f t="shared" ref="M283:M288" si="17">G283*(1+L283/100)</f>
        <v>0</v>
      </c>
      <c r="N283" s="182">
        <v>3.8999999999999999E-4</v>
      </c>
      <c r="O283" s="182">
        <f t="shared" ref="O283:O288" si="18">ROUND(E283*N283,2)</f>
        <v>0.01</v>
      </c>
      <c r="P283" s="182">
        <v>0</v>
      </c>
      <c r="Q283" s="182">
        <f t="shared" ref="Q283:Q288" si="19">ROUND(E283*P283,2)</f>
        <v>0</v>
      </c>
      <c r="R283" s="184" t="s">
        <v>466</v>
      </c>
      <c r="S283" s="184" t="s">
        <v>146</v>
      </c>
      <c r="T283" s="185" t="s">
        <v>146</v>
      </c>
      <c r="U283" s="158">
        <v>0.219</v>
      </c>
      <c r="V283" s="158">
        <f t="shared" ref="V283:V288" si="20">ROUND(E283*U283,2)</f>
        <v>4.5999999999999996</v>
      </c>
      <c r="W283" s="158"/>
      <c r="X283" s="158" t="s">
        <v>147</v>
      </c>
      <c r="Y283" s="158" t="s">
        <v>148</v>
      </c>
      <c r="Z283" s="148"/>
      <c r="AA283" s="148"/>
      <c r="AB283" s="148"/>
      <c r="AC283" s="148"/>
      <c r="AD283" s="148"/>
      <c r="AE283" s="148"/>
      <c r="AF283" s="148"/>
      <c r="AG283" s="148" t="s">
        <v>149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ht="22.5" outlineLevel="1" x14ac:dyDescent="0.2">
      <c r="A284" s="179">
        <v>109</v>
      </c>
      <c r="B284" s="180" t="s">
        <v>475</v>
      </c>
      <c r="C284" s="189" t="s">
        <v>476</v>
      </c>
      <c r="D284" s="181" t="s">
        <v>465</v>
      </c>
      <c r="E284" s="182">
        <v>45</v>
      </c>
      <c r="F284" s="183"/>
      <c r="G284" s="184">
        <f t="shared" si="14"/>
        <v>0</v>
      </c>
      <c r="H284" s="183"/>
      <c r="I284" s="184">
        <f t="shared" si="15"/>
        <v>0</v>
      </c>
      <c r="J284" s="183"/>
      <c r="K284" s="184">
        <f t="shared" si="16"/>
        <v>0</v>
      </c>
      <c r="L284" s="184">
        <v>21</v>
      </c>
      <c r="M284" s="184">
        <f t="shared" si="17"/>
        <v>0</v>
      </c>
      <c r="N284" s="182">
        <v>4.0000000000000002E-4</v>
      </c>
      <c r="O284" s="182">
        <f t="shared" si="18"/>
        <v>0.02</v>
      </c>
      <c r="P284" s="182">
        <v>0</v>
      </c>
      <c r="Q284" s="182">
        <f t="shared" si="19"/>
        <v>0</v>
      </c>
      <c r="R284" s="184" t="s">
        <v>466</v>
      </c>
      <c r="S284" s="184" t="s">
        <v>146</v>
      </c>
      <c r="T284" s="185" t="s">
        <v>146</v>
      </c>
      <c r="U284" s="158">
        <v>0.219</v>
      </c>
      <c r="V284" s="158">
        <f t="shared" si="20"/>
        <v>9.86</v>
      </c>
      <c r="W284" s="158"/>
      <c r="X284" s="158" t="s">
        <v>147</v>
      </c>
      <c r="Y284" s="158" t="s">
        <v>148</v>
      </c>
      <c r="Z284" s="148"/>
      <c r="AA284" s="148"/>
      <c r="AB284" s="148"/>
      <c r="AC284" s="148"/>
      <c r="AD284" s="148"/>
      <c r="AE284" s="148"/>
      <c r="AF284" s="148"/>
      <c r="AG284" s="148" t="s">
        <v>149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ht="22.5" outlineLevel="1" x14ac:dyDescent="0.2">
      <c r="A285" s="179">
        <v>110</v>
      </c>
      <c r="B285" s="180" t="s">
        <v>477</v>
      </c>
      <c r="C285" s="189" t="s">
        <v>478</v>
      </c>
      <c r="D285" s="181" t="s">
        <v>465</v>
      </c>
      <c r="E285" s="182">
        <v>4</v>
      </c>
      <c r="F285" s="183"/>
      <c r="G285" s="184">
        <f t="shared" si="14"/>
        <v>0</v>
      </c>
      <c r="H285" s="183"/>
      <c r="I285" s="184">
        <f t="shared" si="15"/>
        <v>0</v>
      </c>
      <c r="J285" s="183"/>
      <c r="K285" s="184">
        <f t="shared" si="16"/>
        <v>0</v>
      </c>
      <c r="L285" s="184">
        <v>21</v>
      </c>
      <c r="M285" s="184">
        <f t="shared" si="17"/>
        <v>0</v>
      </c>
      <c r="N285" s="182">
        <v>6.0000000000000002E-5</v>
      </c>
      <c r="O285" s="182">
        <f t="shared" si="18"/>
        <v>0</v>
      </c>
      <c r="P285" s="182">
        <v>0</v>
      </c>
      <c r="Q285" s="182">
        <f t="shared" si="19"/>
        <v>0</v>
      </c>
      <c r="R285" s="184" t="s">
        <v>466</v>
      </c>
      <c r="S285" s="184" t="s">
        <v>146</v>
      </c>
      <c r="T285" s="185" t="s">
        <v>146</v>
      </c>
      <c r="U285" s="158">
        <v>0.19800000000000001</v>
      </c>
      <c r="V285" s="158">
        <f t="shared" si="20"/>
        <v>0.79</v>
      </c>
      <c r="W285" s="158"/>
      <c r="X285" s="158" t="s">
        <v>147</v>
      </c>
      <c r="Y285" s="158" t="s">
        <v>148</v>
      </c>
      <c r="Z285" s="148"/>
      <c r="AA285" s="148"/>
      <c r="AB285" s="148"/>
      <c r="AC285" s="148"/>
      <c r="AD285" s="148"/>
      <c r="AE285" s="148"/>
      <c r="AF285" s="148"/>
      <c r="AG285" s="148" t="s">
        <v>149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79">
        <v>111</v>
      </c>
      <c r="B286" s="180" t="s">
        <v>479</v>
      </c>
      <c r="C286" s="189" t="s">
        <v>480</v>
      </c>
      <c r="D286" s="181" t="s">
        <v>465</v>
      </c>
      <c r="E286" s="182">
        <v>12</v>
      </c>
      <c r="F286" s="183"/>
      <c r="G286" s="184">
        <f t="shared" si="14"/>
        <v>0</v>
      </c>
      <c r="H286" s="183"/>
      <c r="I286" s="184">
        <f t="shared" si="15"/>
        <v>0</v>
      </c>
      <c r="J286" s="183"/>
      <c r="K286" s="184">
        <f t="shared" si="16"/>
        <v>0</v>
      </c>
      <c r="L286" s="184">
        <v>21</v>
      </c>
      <c r="M286" s="184">
        <f t="shared" si="17"/>
        <v>0</v>
      </c>
      <c r="N286" s="182">
        <v>6.9999999999999994E-5</v>
      </c>
      <c r="O286" s="182">
        <f t="shared" si="18"/>
        <v>0</v>
      </c>
      <c r="P286" s="182">
        <v>0</v>
      </c>
      <c r="Q286" s="182">
        <f t="shared" si="19"/>
        <v>0</v>
      </c>
      <c r="R286" s="184" t="s">
        <v>466</v>
      </c>
      <c r="S286" s="184" t="s">
        <v>146</v>
      </c>
      <c r="T286" s="185" t="s">
        <v>146</v>
      </c>
      <c r="U286" s="158">
        <v>0.19800000000000001</v>
      </c>
      <c r="V286" s="158">
        <f t="shared" si="20"/>
        <v>2.38</v>
      </c>
      <c r="W286" s="158"/>
      <c r="X286" s="158" t="s">
        <v>147</v>
      </c>
      <c r="Y286" s="158" t="s">
        <v>148</v>
      </c>
      <c r="Z286" s="148"/>
      <c r="AA286" s="148"/>
      <c r="AB286" s="148"/>
      <c r="AC286" s="148"/>
      <c r="AD286" s="148"/>
      <c r="AE286" s="148"/>
      <c r="AF286" s="148"/>
      <c r="AG286" s="148" t="s">
        <v>149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79">
        <v>112</v>
      </c>
      <c r="B287" s="180" t="s">
        <v>481</v>
      </c>
      <c r="C287" s="189" t="s">
        <v>482</v>
      </c>
      <c r="D287" s="181" t="s">
        <v>465</v>
      </c>
      <c r="E287" s="182">
        <v>12</v>
      </c>
      <c r="F287" s="183"/>
      <c r="G287" s="184">
        <f t="shared" si="14"/>
        <v>0</v>
      </c>
      <c r="H287" s="183"/>
      <c r="I287" s="184">
        <f t="shared" si="15"/>
        <v>0</v>
      </c>
      <c r="J287" s="183"/>
      <c r="K287" s="184">
        <f t="shared" si="16"/>
        <v>0</v>
      </c>
      <c r="L287" s="184">
        <v>21</v>
      </c>
      <c r="M287" s="184">
        <f t="shared" si="17"/>
        <v>0</v>
      </c>
      <c r="N287" s="182">
        <v>8.0000000000000007E-5</v>
      </c>
      <c r="O287" s="182">
        <f t="shared" si="18"/>
        <v>0</v>
      </c>
      <c r="P287" s="182">
        <v>0</v>
      </c>
      <c r="Q287" s="182">
        <f t="shared" si="19"/>
        <v>0</v>
      </c>
      <c r="R287" s="184" t="s">
        <v>466</v>
      </c>
      <c r="S287" s="184" t="s">
        <v>146</v>
      </c>
      <c r="T287" s="185" t="s">
        <v>146</v>
      </c>
      <c r="U287" s="158">
        <v>0.19800000000000001</v>
      </c>
      <c r="V287" s="158">
        <f t="shared" si="20"/>
        <v>2.38</v>
      </c>
      <c r="W287" s="158"/>
      <c r="X287" s="158" t="s">
        <v>147</v>
      </c>
      <c r="Y287" s="158" t="s">
        <v>148</v>
      </c>
      <c r="Z287" s="148"/>
      <c r="AA287" s="148"/>
      <c r="AB287" s="148"/>
      <c r="AC287" s="148"/>
      <c r="AD287" s="148"/>
      <c r="AE287" s="148"/>
      <c r="AF287" s="148"/>
      <c r="AG287" s="148" t="s">
        <v>149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ht="22.5" outlineLevel="1" x14ac:dyDescent="0.2">
      <c r="A288" s="171">
        <v>113</v>
      </c>
      <c r="B288" s="172" t="s">
        <v>483</v>
      </c>
      <c r="C288" s="187" t="s">
        <v>484</v>
      </c>
      <c r="D288" s="173" t="s">
        <v>213</v>
      </c>
      <c r="E288" s="174">
        <v>1</v>
      </c>
      <c r="F288" s="175"/>
      <c r="G288" s="176">
        <f t="shared" si="14"/>
        <v>0</v>
      </c>
      <c r="H288" s="175"/>
      <c r="I288" s="176">
        <f t="shared" si="15"/>
        <v>0</v>
      </c>
      <c r="J288" s="175"/>
      <c r="K288" s="176">
        <f t="shared" si="16"/>
        <v>0</v>
      </c>
      <c r="L288" s="176">
        <v>21</v>
      </c>
      <c r="M288" s="176">
        <f t="shared" si="17"/>
        <v>0</v>
      </c>
      <c r="N288" s="174">
        <v>2.9999999999999997E-4</v>
      </c>
      <c r="O288" s="174">
        <f t="shared" si="18"/>
        <v>0</v>
      </c>
      <c r="P288" s="174">
        <v>0</v>
      </c>
      <c r="Q288" s="174">
        <f t="shared" si="19"/>
        <v>0</v>
      </c>
      <c r="R288" s="176"/>
      <c r="S288" s="176" t="s">
        <v>214</v>
      </c>
      <c r="T288" s="177" t="s">
        <v>215</v>
      </c>
      <c r="U288" s="158">
        <v>0.22</v>
      </c>
      <c r="V288" s="158">
        <f t="shared" si="20"/>
        <v>0.22</v>
      </c>
      <c r="W288" s="158"/>
      <c r="X288" s="158" t="s">
        <v>147</v>
      </c>
      <c r="Y288" s="158" t="s">
        <v>148</v>
      </c>
      <c r="Z288" s="148"/>
      <c r="AA288" s="148"/>
      <c r="AB288" s="148"/>
      <c r="AC288" s="148"/>
      <c r="AD288" s="148"/>
      <c r="AE288" s="148"/>
      <c r="AF288" s="148"/>
      <c r="AG288" s="148" t="s">
        <v>149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2" x14ac:dyDescent="0.2">
      <c r="A289" s="155"/>
      <c r="B289" s="156"/>
      <c r="C289" s="262" t="s">
        <v>485</v>
      </c>
      <c r="D289" s="263"/>
      <c r="E289" s="263"/>
      <c r="F289" s="263"/>
      <c r="G289" s="263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8"/>
      <c r="AA289" s="148"/>
      <c r="AB289" s="148"/>
      <c r="AC289" s="148"/>
      <c r="AD289" s="148"/>
      <c r="AE289" s="148"/>
      <c r="AF289" s="148"/>
      <c r="AG289" s="148" t="s">
        <v>193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3" x14ac:dyDescent="0.2">
      <c r="A290" s="155"/>
      <c r="B290" s="156"/>
      <c r="C290" s="260" t="s">
        <v>418</v>
      </c>
      <c r="D290" s="261"/>
      <c r="E290" s="261"/>
      <c r="F290" s="261"/>
      <c r="G290" s="261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8"/>
      <c r="AA290" s="148"/>
      <c r="AB290" s="148"/>
      <c r="AC290" s="148"/>
      <c r="AD290" s="148"/>
      <c r="AE290" s="148"/>
      <c r="AF290" s="148"/>
      <c r="AG290" s="148" t="s">
        <v>193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71">
        <v>114</v>
      </c>
      <c r="B291" s="172" t="s">
        <v>486</v>
      </c>
      <c r="C291" s="187" t="s">
        <v>487</v>
      </c>
      <c r="D291" s="173" t="s">
        <v>230</v>
      </c>
      <c r="E291" s="174">
        <v>4.9829999999999999E-2</v>
      </c>
      <c r="F291" s="175"/>
      <c r="G291" s="176">
        <f>ROUND(E291*F291,2)</f>
        <v>0</v>
      </c>
      <c r="H291" s="175"/>
      <c r="I291" s="176">
        <f>ROUND(E291*H291,2)</f>
        <v>0</v>
      </c>
      <c r="J291" s="175"/>
      <c r="K291" s="176">
        <f>ROUND(E291*J291,2)</f>
        <v>0</v>
      </c>
      <c r="L291" s="176">
        <v>21</v>
      </c>
      <c r="M291" s="176">
        <f>G291*(1+L291/100)</f>
        <v>0</v>
      </c>
      <c r="N291" s="174">
        <v>0</v>
      </c>
      <c r="O291" s="174">
        <f>ROUND(E291*N291,2)</f>
        <v>0</v>
      </c>
      <c r="P291" s="174">
        <v>0</v>
      </c>
      <c r="Q291" s="174">
        <f>ROUND(E291*P291,2)</f>
        <v>0</v>
      </c>
      <c r="R291" s="176" t="s">
        <v>466</v>
      </c>
      <c r="S291" s="176" t="s">
        <v>146</v>
      </c>
      <c r="T291" s="177" t="s">
        <v>146</v>
      </c>
      <c r="U291" s="158">
        <v>3.0059999999999998</v>
      </c>
      <c r="V291" s="158">
        <f>ROUND(E291*U291,2)</f>
        <v>0.15</v>
      </c>
      <c r="W291" s="158"/>
      <c r="X291" s="158" t="s">
        <v>231</v>
      </c>
      <c r="Y291" s="158" t="s">
        <v>148</v>
      </c>
      <c r="Z291" s="148"/>
      <c r="AA291" s="148"/>
      <c r="AB291" s="148"/>
      <c r="AC291" s="148"/>
      <c r="AD291" s="148"/>
      <c r="AE291" s="148"/>
      <c r="AF291" s="148"/>
      <c r="AG291" s="148" t="s">
        <v>232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2">
      <c r="A292" s="155"/>
      <c r="B292" s="156"/>
      <c r="C292" s="251" t="s">
        <v>301</v>
      </c>
      <c r="D292" s="252"/>
      <c r="E292" s="252"/>
      <c r="F292" s="252"/>
      <c r="G292" s="252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151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x14ac:dyDescent="0.2">
      <c r="A293" s="164" t="s">
        <v>140</v>
      </c>
      <c r="B293" s="165" t="s">
        <v>97</v>
      </c>
      <c r="C293" s="186" t="s">
        <v>98</v>
      </c>
      <c r="D293" s="166"/>
      <c r="E293" s="167"/>
      <c r="F293" s="168"/>
      <c r="G293" s="168">
        <f>SUMIF(AG294:AG303,"&lt;&gt;NOR",G294:G303)</f>
        <v>0</v>
      </c>
      <c r="H293" s="168"/>
      <c r="I293" s="168">
        <f>SUM(I294:I303)</f>
        <v>0</v>
      </c>
      <c r="J293" s="168"/>
      <c r="K293" s="168">
        <f>SUM(K294:K303)</f>
        <v>0</v>
      </c>
      <c r="L293" s="168"/>
      <c r="M293" s="168">
        <f>SUM(M294:M303)</f>
        <v>0</v>
      </c>
      <c r="N293" s="167"/>
      <c r="O293" s="167">
        <f>SUM(O294:O303)</f>
        <v>0.03</v>
      </c>
      <c r="P293" s="167"/>
      <c r="Q293" s="167">
        <f>SUM(Q294:Q303)</f>
        <v>0</v>
      </c>
      <c r="R293" s="168"/>
      <c r="S293" s="168"/>
      <c r="T293" s="169"/>
      <c r="U293" s="163"/>
      <c r="V293" s="163">
        <f>SUM(V294:V303)</f>
        <v>1.44</v>
      </c>
      <c r="W293" s="163"/>
      <c r="X293" s="163"/>
      <c r="Y293" s="163"/>
      <c r="AG293" t="s">
        <v>141</v>
      </c>
    </row>
    <row r="294" spans="1:60" ht="22.5" outlineLevel="1" x14ac:dyDescent="0.2">
      <c r="A294" s="179">
        <v>115</v>
      </c>
      <c r="B294" s="180" t="s">
        <v>488</v>
      </c>
      <c r="C294" s="189" t="s">
        <v>489</v>
      </c>
      <c r="D294" s="181" t="s">
        <v>170</v>
      </c>
      <c r="E294" s="182">
        <v>1</v>
      </c>
      <c r="F294" s="183"/>
      <c r="G294" s="184">
        <f>ROUND(E294*F294,2)</f>
        <v>0</v>
      </c>
      <c r="H294" s="183"/>
      <c r="I294" s="184">
        <f>ROUND(E294*H294,2)</f>
        <v>0</v>
      </c>
      <c r="J294" s="183"/>
      <c r="K294" s="184">
        <f>ROUND(E294*J294,2)</f>
        <v>0</v>
      </c>
      <c r="L294" s="184">
        <v>21</v>
      </c>
      <c r="M294" s="184">
        <f>G294*(1+L294/100)</f>
        <v>0</v>
      </c>
      <c r="N294" s="182">
        <v>0</v>
      </c>
      <c r="O294" s="182">
        <f>ROUND(E294*N294,2)</f>
        <v>0</v>
      </c>
      <c r="P294" s="182">
        <v>0</v>
      </c>
      <c r="Q294" s="182">
        <f>ROUND(E294*P294,2)</f>
        <v>0</v>
      </c>
      <c r="R294" s="184" t="s">
        <v>490</v>
      </c>
      <c r="S294" s="184" t="s">
        <v>146</v>
      </c>
      <c r="T294" s="185" t="s">
        <v>146</v>
      </c>
      <c r="U294" s="158">
        <v>1.6E-2</v>
      </c>
      <c r="V294" s="158">
        <f>ROUND(E294*U294,2)</f>
        <v>0.02</v>
      </c>
      <c r="W294" s="158"/>
      <c r="X294" s="158" t="s">
        <v>147</v>
      </c>
      <c r="Y294" s="158" t="s">
        <v>148</v>
      </c>
      <c r="Z294" s="148"/>
      <c r="AA294" s="148"/>
      <c r="AB294" s="148"/>
      <c r="AC294" s="148"/>
      <c r="AD294" s="148"/>
      <c r="AE294" s="148"/>
      <c r="AF294" s="148"/>
      <c r="AG294" s="148" t="s">
        <v>149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2.5" outlineLevel="1" x14ac:dyDescent="0.2">
      <c r="A295" s="179">
        <v>116</v>
      </c>
      <c r="B295" s="180" t="s">
        <v>491</v>
      </c>
      <c r="C295" s="189" t="s">
        <v>492</v>
      </c>
      <c r="D295" s="181" t="s">
        <v>170</v>
      </c>
      <c r="E295" s="182">
        <v>1</v>
      </c>
      <c r="F295" s="183"/>
      <c r="G295" s="184">
        <f>ROUND(E295*F295,2)</f>
        <v>0</v>
      </c>
      <c r="H295" s="183"/>
      <c r="I295" s="184">
        <f>ROUND(E295*H295,2)</f>
        <v>0</v>
      </c>
      <c r="J295" s="183"/>
      <c r="K295" s="184">
        <f>ROUND(E295*J295,2)</f>
        <v>0</v>
      </c>
      <c r="L295" s="184">
        <v>21</v>
      </c>
      <c r="M295" s="184">
        <f>G295*(1+L295/100)</f>
        <v>0</v>
      </c>
      <c r="N295" s="182">
        <v>0</v>
      </c>
      <c r="O295" s="182">
        <f>ROUND(E295*N295,2)</f>
        <v>0</v>
      </c>
      <c r="P295" s="182">
        <v>0</v>
      </c>
      <c r="Q295" s="182">
        <f>ROUND(E295*P295,2)</f>
        <v>0</v>
      </c>
      <c r="R295" s="184" t="s">
        <v>490</v>
      </c>
      <c r="S295" s="184" t="s">
        <v>146</v>
      </c>
      <c r="T295" s="185" t="s">
        <v>146</v>
      </c>
      <c r="U295" s="158">
        <v>0.255</v>
      </c>
      <c r="V295" s="158">
        <f>ROUND(E295*U295,2)</f>
        <v>0.26</v>
      </c>
      <c r="W295" s="158"/>
      <c r="X295" s="158" t="s">
        <v>147</v>
      </c>
      <c r="Y295" s="158" t="s">
        <v>148</v>
      </c>
      <c r="Z295" s="148"/>
      <c r="AA295" s="148"/>
      <c r="AB295" s="148"/>
      <c r="AC295" s="148"/>
      <c r="AD295" s="148"/>
      <c r="AE295" s="148"/>
      <c r="AF295" s="148"/>
      <c r="AG295" s="148" t="s">
        <v>149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71">
        <v>117</v>
      </c>
      <c r="B296" s="172" t="s">
        <v>493</v>
      </c>
      <c r="C296" s="187" t="s">
        <v>494</v>
      </c>
      <c r="D296" s="173" t="s">
        <v>170</v>
      </c>
      <c r="E296" s="174">
        <v>1.2</v>
      </c>
      <c r="F296" s="175"/>
      <c r="G296" s="176">
        <f>ROUND(E296*F296,2)</f>
        <v>0</v>
      </c>
      <c r="H296" s="175"/>
      <c r="I296" s="176">
        <f>ROUND(E296*H296,2)</f>
        <v>0</v>
      </c>
      <c r="J296" s="175"/>
      <c r="K296" s="176">
        <f>ROUND(E296*J296,2)</f>
        <v>0</v>
      </c>
      <c r="L296" s="176">
        <v>21</v>
      </c>
      <c r="M296" s="176">
        <f>G296*(1+L296/100)</f>
        <v>0</v>
      </c>
      <c r="N296" s="174">
        <v>1.7999999999999999E-2</v>
      </c>
      <c r="O296" s="174">
        <f>ROUND(E296*N296,2)</f>
        <v>0.02</v>
      </c>
      <c r="P296" s="174">
        <v>0</v>
      </c>
      <c r="Q296" s="174">
        <f>ROUND(E296*P296,2)</f>
        <v>0</v>
      </c>
      <c r="R296" s="176"/>
      <c r="S296" s="176" t="s">
        <v>214</v>
      </c>
      <c r="T296" s="177" t="s">
        <v>215</v>
      </c>
      <c r="U296" s="158">
        <v>0</v>
      </c>
      <c r="V296" s="158">
        <f>ROUND(E296*U296,2)</f>
        <v>0</v>
      </c>
      <c r="W296" s="158"/>
      <c r="X296" s="158" t="s">
        <v>241</v>
      </c>
      <c r="Y296" s="158" t="s">
        <v>148</v>
      </c>
      <c r="Z296" s="148"/>
      <c r="AA296" s="148"/>
      <c r="AB296" s="148"/>
      <c r="AC296" s="148"/>
      <c r="AD296" s="148"/>
      <c r="AE296" s="148"/>
      <c r="AF296" s="148"/>
      <c r="AG296" s="148" t="s">
        <v>242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2" x14ac:dyDescent="0.2">
      <c r="A297" s="155"/>
      <c r="B297" s="156"/>
      <c r="C297" s="262" t="s">
        <v>495</v>
      </c>
      <c r="D297" s="263"/>
      <c r="E297" s="263"/>
      <c r="F297" s="263"/>
      <c r="G297" s="263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8"/>
      <c r="AA297" s="148"/>
      <c r="AB297" s="148"/>
      <c r="AC297" s="148"/>
      <c r="AD297" s="148"/>
      <c r="AE297" s="148"/>
      <c r="AF297" s="148"/>
      <c r="AG297" s="148" t="s">
        <v>193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ht="22.5" outlineLevel="1" x14ac:dyDescent="0.2">
      <c r="A298" s="179">
        <v>118</v>
      </c>
      <c r="B298" s="180" t="s">
        <v>496</v>
      </c>
      <c r="C298" s="189" t="s">
        <v>497</v>
      </c>
      <c r="D298" s="181" t="s">
        <v>170</v>
      </c>
      <c r="E298" s="182">
        <v>1</v>
      </c>
      <c r="F298" s="183"/>
      <c r="G298" s="184">
        <f>ROUND(E298*F298,2)</f>
        <v>0</v>
      </c>
      <c r="H298" s="183"/>
      <c r="I298" s="184">
        <f>ROUND(E298*H298,2)</f>
        <v>0</v>
      </c>
      <c r="J298" s="183"/>
      <c r="K298" s="184">
        <f>ROUND(E298*J298,2)</f>
        <v>0</v>
      </c>
      <c r="L298" s="184">
        <v>21</v>
      </c>
      <c r="M298" s="184">
        <f>G298*(1+L298/100)</f>
        <v>0</v>
      </c>
      <c r="N298" s="182">
        <v>5.0400000000000002E-3</v>
      </c>
      <c r="O298" s="182">
        <f>ROUND(E298*N298,2)</f>
        <v>0.01</v>
      </c>
      <c r="P298" s="182">
        <v>0</v>
      </c>
      <c r="Q298" s="182">
        <f>ROUND(E298*P298,2)</f>
        <v>0</v>
      </c>
      <c r="R298" s="184" t="s">
        <v>490</v>
      </c>
      <c r="S298" s="184" t="s">
        <v>146</v>
      </c>
      <c r="T298" s="185" t="s">
        <v>146</v>
      </c>
      <c r="U298" s="158">
        <v>0.98</v>
      </c>
      <c r="V298" s="158">
        <f>ROUND(E298*U298,2)</f>
        <v>0.98</v>
      </c>
      <c r="W298" s="158"/>
      <c r="X298" s="158" t="s">
        <v>147</v>
      </c>
      <c r="Y298" s="158" t="s">
        <v>148</v>
      </c>
      <c r="Z298" s="148"/>
      <c r="AA298" s="148"/>
      <c r="AB298" s="148"/>
      <c r="AC298" s="148"/>
      <c r="AD298" s="148"/>
      <c r="AE298" s="148"/>
      <c r="AF298" s="148"/>
      <c r="AG298" s="148" t="s">
        <v>149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22.5" outlineLevel="1" x14ac:dyDescent="0.2">
      <c r="A299" s="179">
        <v>119</v>
      </c>
      <c r="B299" s="180" t="s">
        <v>498</v>
      </c>
      <c r="C299" s="189" t="s">
        <v>499</v>
      </c>
      <c r="D299" s="181" t="s">
        <v>170</v>
      </c>
      <c r="E299" s="182">
        <v>2</v>
      </c>
      <c r="F299" s="183"/>
      <c r="G299" s="184">
        <f>ROUND(E299*F299,2)</f>
        <v>0</v>
      </c>
      <c r="H299" s="183"/>
      <c r="I299" s="184">
        <f>ROUND(E299*H299,2)</f>
        <v>0</v>
      </c>
      <c r="J299" s="183"/>
      <c r="K299" s="184">
        <f>ROUND(E299*J299,2)</f>
        <v>0</v>
      </c>
      <c r="L299" s="184">
        <v>21</v>
      </c>
      <c r="M299" s="184">
        <f>G299*(1+L299/100)</f>
        <v>0</v>
      </c>
      <c r="N299" s="182">
        <v>1.1999999999999999E-3</v>
      </c>
      <c r="O299" s="182">
        <f>ROUND(E299*N299,2)</f>
        <v>0</v>
      </c>
      <c r="P299" s="182">
        <v>0</v>
      </c>
      <c r="Q299" s="182">
        <f>ROUND(E299*P299,2)</f>
        <v>0</v>
      </c>
      <c r="R299" s="184" t="s">
        <v>490</v>
      </c>
      <c r="S299" s="184" t="s">
        <v>146</v>
      </c>
      <c r="T299" s="185" t="s">
        <v>146</v>
      </c>
      <c r="U299" s="158">
        <v>0</v>
      </c>
      <c r="V299" s="158">
        <f>ROUND(E299*U299,2)</f>
        <v>0</v>
      </c>
      <c r="W299" s="158"/>
      <c r="X299" s="158" t="s">
        <v>147</v>
      </c>
      <c r="Y299" s="158" t="s">
        <v>148</v>
      </c>
      <c r="Z299" s="148"/>
      <c r="AA299" s="148"/>
      <c r="AB299" s="148"/>
      <c r="AC299" s="148"/>
      <c r="AD299" s="148"/>
      <c r="AE299" s="148"/>
      <c r="AF299" s="148"/>
      <c r="AG299" s="148" t="s">
        <v>149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ht="22.5" outlineLevel="1" x14ac:dyDescent="0.2">
      <c r="A300" s="171">
        <v>120</v>
      </c>
      <c r="B300" s="172" t="s">
        <v>500</v>
      </c>
      <c r="C300" s="187" t="s">
        <v>501</v>
      </c>
      <c r="D300" s="173" t="s">
        <v>154</v>
      </c>
      <c r="E300" s="174">
        <v>2</v>
      </c>
      <c r="F300" s="175"/>
      <c r="G300" s="176">
        <f>ROUND(E300*F300,2)</f>
        <v>0</v>
      </c>
      <c r="H300" s="175"/>
      <c r="I300" s="176">
        <f>ROUND(E300*H300,2)</f>
        <v>0</v>
      </c>
      <c r="J300" s="175"/>
      <c r="K300" s="176">
        <f>ROUND(E300*J300,2)</f>
        <v>0</v>
      </c>
      <c r="L300" s="176">
        <v>21</v>
      </c>
      <c r="M300" s="176">
        <f>G300*(1+L300/100)</f>
        <v>0</v>
      </c>
      <c r="N300" s="174">
        <v>4.0000000000000003E-5</v>
      </c>
      <c r="O300" s="174">
        <f>ROUND(E300*N300,2)</f>
        <v>0</v>
      </c>
      <c r="P300" s="174">
        <v>0</v>
      </c>
      <c r="Q300" s="174">
        <f>ROUND(E300*P300,2)</f>
        <v>0</v>
      </c>
      <c r="R300" s="176" t="s">
        <v>490</v>
      </c>
      <c r="S300" s="176" t="s">
        <v>146</v>
      </c>
      <c r="T300" s="177" t="s">
        <v>146</v>
      </c>
      <c r="U300" s="158">
        <v>7.0000000000000007E-2</v>
      </c>
      <c r="V300" s="158">
        <f>ROUND(E300*U300,2)</f>
        <v>0.14000000000000001</v>
      </c>
      <c r="W300" s="158"/>
      <c r="X300" s="158" t="s">
        <v>147</v>
      </c>
      <c r="Y300" s="158" t="s">
        <v>148</v>
      </c>
      <c r="Z300" s="148"/>
      <c r="AA300" s="148"/>
      <c r="AB300" s="148"/>
      <c r="AC300" s="148"/>
      <c r="AD300" s="148"/>
      <c r="AE300" s="148"/>
      <c r="AF300" s="148"/>
      <c r="AG300" s="148" t="s">
        <v>149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2" x14ac:dyDescent="0.2">
      <c r="A301" s="155"/>
      <c r="B301" s="156"/>
      <c r="C301" s="262" t="s">
        <v>502</v>
      </c>
      <c r="D301" s="263"/>
      <c r="E301" s="263"/>
      <c r="F301" s="263"/>
      <c r="G301" s="263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8"/>
      <c r="AA301" s="148"/>
      <c r="AB301" s="148"/>
      <c r="AC301" s="148"/>
      <c r="AD301" s="148"/>
      <c r="AE301" s="148"/>
      <c r="AF301" s="148"/>
      <c r="AG301" s="148" t="s">
        <v>193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71">
        <v>121</v>
      </c>
      <c r="B302" s="172" t="s">
        <v>503</v>
      </c>
      <c r="C302" s="187" t="s">
        <v>504</v>
      </c>
      <c r="D302" s="173" t="s">
        <v>230</v>
      </c>
      <c r="E302" s="174">
        <v>2.912E-2</v>
      </c>
      <c r="F302" s="175"/>
      <c r="G302" s="176">
        <f>ROUND(E302*F302,2)</f>
        <v>0</v>
      </c>
      <c r="H302" s="175"/>
      <c r="I302" s="176">
        <f>ROUND(E302*H302,2)</f>
        <v>0</v>
      </c>
      <c r="J302" s="175"/>
      <c r="K302" s="176">
        <f>ROUND(E302*J302,2)</f>
        <v>0</v>
      </c>
      <c r="L302" s="176">
        <v>21</v>
      </c>
      <c r="M302" s="176">
        <f>G302*(1+L302/100)</f>
        <v>0</v>
      </c>
      <c r="N302" s="174">
        <v>0</v>
      </c>
      <c r="O302" s="174">
        <f>ROUND(E302*N302,2)</f>
        <v>0</v>
      </c>
      <c r="P302" s="174">
        <v>0</v>
      </c>
      <c r="Q302" s="174">
        <f>ROUND(E302*P302,2)</f>
        <v>0</v>
      </c>
      <c r="R302" s="176" t="s">
        <v>490</v>
      </c>
      <c r="S302" s="176" t="s">
        <v>146</v>
      </c>
      <c r="T302" s="177" t="s">
        <v>146</v>
      </c>
      <c r="U302" s="158">
        <v>1.2649999999999999</v>
      </c>
      <c r="V302" s="158">
        <f>ROUND(E302*U302,2)</f>
        <v>0.04</v>
      </c>
      <c r="W302" s="158"/>
      <c r="X302" s="158" t="s">
        <v>231</v>
      </c>
      <c r="Y302" s="158" t="s">
        <v>148</v>
      </c>
      <c r="Z302" s="148"/>
      <c r="AA302" s="148"/>
      <c r="AB302" s="148"/>
      <c r="AC302" s="148"/>
      <c r="AD302" s="148"/>
      <c r="AE302" s="148"/>
      <c r="AF302" s="148"/>
      <c r="AG302" s="148" t="s">
        <v>232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2" x14ac:dyDescent="0.2">
      <c r="A303" s="155"/>
      <c r="B303" s="156"/>
      <c r="C303" s="251" t="s">
        <v>301</v>
      </c>
      <c r="D303" s="252"/>
      <c r="E303" s="252"/>
      <c r="F303" s="252"/>
      <c r="G303" s="252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8"/>
      <c r="AA303" s="148"/>
      <c r="AB303" s="148"/>
      <c r="AC303" s="148"/>
      <c r="AD303" s="148"/>
      <c r="AE303" s="148"/>
      <c r="AF303" s="148"/>
      <c r="AG303" s="148" t="s">
        <v>151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x14ac:dyDescent="0.2">
      <c r="A304" s="164" t="s">
        <v>140</v>
      </c>
      <c r="B304" s="165" t="s">
        <v>99</v>
      </c>
      <c r="C304" s="186" t="s">
        <v>100</v>
      </c>
      <c r="D304" s="166"/>
      <c r="E304" s="167"/>
      <c r="F304" s="168"/>
      <c r="G304" s="168">
        <f>SUMIF(AG305:AG305,"&lt;&gt;NOR",G305:G305)</f>
        <v>0</v>
      </c>
      <c r="H304" s="168"/>
      <c r="I304" s="168">
        <f>SUM(I305:I305)</f>
        <v>0</v>
      </c>
      <c r="J304" s="168"/>
      <c r="K304" s="168">
        <f>SUM(K305:K305)</f>
        <v>0</v>
      </c>
      <c r="L304" s="168"/>
      <c r="M304" s="168">
        <f>SUM(M305:M305)</f>
        <v>0</v>
      </c>
      <c r="N304" s="167"/>
      <c r="O304" s="167">
        <f>SUM(O305:O305)</f>
        <v>0.15</v>
      </c>
      <c r="P304" s="167"/>
      <c r="Q304" s="167">
        <f>SUM(Q305:Q305)</f>
        <v>0</v>
      </c>
      <c r="R304" s="168"/>
      <c r="S304" s="168"/>
      <c r="T304" s="169"/>
      <c r="U304" s="163"/>
      <c r="V304" s="163">
        <f>SUM(V305:V305)</f>
        <v>3.6</v>
      </c>
      <c r="W304" s="163"/>
      <c r="X304" s="163"/>
      <c r="Y304" s="163"/>
      <c r="AG304" t="s">
        <v>141</v>
      </c>
    </row>
    <row r="305" spans="1:60" outlineLevel="1" x14ac:dyDescent="0.2">
      <c r="A305" s="179">
        <v>122</v>
      </c>
      <c r="B305" s="180" t="s">
        <v>505</v>
      </c>
      <c r="C305" s="189" t="s">
        <v>506</v>
      </c>
      <c r="D305" s="181" t="s">
        <v>170</v>
      </c>
      <c r="E305" s="182">
        <v>2</v>
      </c>
      <c r="F305" s="183"/>
      <c r="G305" s="184">
        <f>ROUND(E305*F305,2)</f>
        <v>0</v>
      </c>
      <c r="H305" s="183"/>
      <c r="I305" s="184">
        <f>ROUND(E305*H305,2)</f>
        <v>0</v>
      </c>
      <c r="J305" s="183"/>
      <c r="K305" s="184">
        <f>ROUND(E305*J305,2)</f>
        <v>0</v>
      </c>
      <c r="L305" s="184">
        <v>21</v>
      </c>
      <c r="M305" s="184">
        <f>G305*(1+L305/100)</f>
        <v>0</v>
      </c>
      <c r="N305" s="182">
        <v>7.6509999999999995E-2</v>
      </c>
      <c r="O305" s="182">
        <f>ROUND(E305*N305,2)</f>
        <v>0.15</v>
      </c>
      <c r="P305" s="182">
        <v>0</v>
      </c>
      <c r="Q305" s="182">
        <f>ROUND(E305*P305,2)</f>
        <v>0</v>
      </c>
      <c r="R305" s="184" t="s">
        <v>507</v>
      </c>
      <c r="S305" s="184" t="s">
        <v>146</v>
      </c>
      <c r="T305" s="185" t="s">
        <v>146</v>
      </c>
      <c r="U305" s="158">
        <v>1.802</v>
      </c>
      <c r="V305" s="158">
        <f>ROUND(E305*U305,2)</f>
        <v>3.6</v>
      </c>
      <c r="W305" s="158"/>
      <c r="X305" s="158" t="s">
        <v>147</v>
      </c>
      <c r="Y305" s="158" t="s">
        <v>148</v>
      </c>
      <c r="Z305" s="148"/>
      <c r="AA305" s="148"/>
      <c r="AB305" s="148"/>
      <c r="AC305" s="148"/>
      <c r="AD305" s="148"/>
      <c r="AE305" s="148"/>
      <c r="AF305" s="148"/>
      <c r="AG305" s="148" t="s">
        <v>149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x14ac:dyDescent="0.2">
      <c r="A306" s="164" t="s">
        <v>140</v>
      </c>
      <c r="B306" s="165" t="s">
        <v>101</v>
      </c>
      <c r="C306" s="186" t="s">
        <v>102</v>
      </c>
      <c r="D306" s="166"/>
      <c r="E306" s="167"/>
      <c r="F306" s="168"/>
      <c r="G306" s="168">
        <f>SUMIF(AG307:AG324,"&lt;&gt;NOR",G307:G324)</f>
        <v>0</v>
      </c>
      <c r="H306" s="168"/>
      <c r="I306" s="168">
        <f>SUM(I307:I324)</f>
        <v>0</v>
      </c>
      <c r="J306" s="168"/>
      <c r="K306" s="168">
        <f>SUM(K307:K324)</f>
        <v>0</v>
      </c>
      <c r="L306" s="168"/>
      <c r="M306" s="168">
        <f>SUM(M307:M324)</f>
        <v>0</v>
      </c>
      <c r="N306" s="167"/>
      <c r="O306" s="167">
        <f>SUM(O307:O324)</f>
        <v>0.02</v>
      </c>
      <c r="P306" s="167"/>
      <c r="Q306" s="167">
        <f>SUM(Q307:Q324)</f>
        <v>0</v>
      </c>
      <c r="R306" s="168"/>
      <c r="S306" s="168"/>
      <c r="T306" s="169"/>
      <c r="U306" s="163"/>
      <c r="V306" s="163">
        <f>SUM(V307:V324)</f>
        <v>4.3199999999999994</v>
      </c>
      <c r="W306" s="163"/>
      <c r="X306" s="163"/>
      <c r="Y306" s="163"/>
      <c r="AG306" t="s">
        <v>141</v>
      </c>
    </row>
    <row r="307" spans="1:60" outlineLevel="1" x14ac:dyDescent="0.2">
      <c r="A307" s="171">
        <v>123</v>
      </c>
      <c r="B307" s="172" t="s">
        <v>508</v>
      </c>
      <c r="C307" s="187" t="s">
        <v>509</v>
      </c>
      <c r="D307" s="173" t="s">
        <v>170</v>
      </c>
      <c r="E307" s="174">
        <v>4</v>
      </c>
      <c r="F307" s="175"/>
      <c r="G307" s="176">
        <f>ROUND(E307*F307,2)</f>
        <v>0</v>
      </c>
      <c r="H307" s="175"/>
      <c r="I307" s="176">
        <f>ROUND(E307*H307,2)</f>
        <v>0</v>
      </c>
      <c r="J307" s="175"/>
      <c r="K307" s="176">
        <f>ROUND(E307*J307,2)</f>
        <v>0</v>
      </c>
      <c r="L307" s="176">
        <v>21</v>
      </c>
      <c r="M307" s="176">
        <f>G307*(1+L307/100)</f>
        <v>0</v>
      </c>
      <c r="N307" s="174">
        <v>0</v>
      </c>
      <c r="O307" s="174">
        <f>ROUND(E307*N307,2)</f>
        <v>0</v>
      </c>
      <c r="P307" s="174">
        <v>0</v>
      </c>
      <c r="Q307" s="174">
        <f>ROUND(E307*P307,2)</f>
        <v>0</v>
      </c>
      <c r="R307" s="176" t="s">
        <v>510</v>
      </c>
      <c r="S307" s="176" t="s">
        <v>146</v>
      </c>
      <c r="T307" s="177" t="s">
        <v>146</v>
      </c>
      <c r="U307" s="158">
        <v>1.6E-2</v>
      </c>
      <c r="V307" s="158">
        <f>ROUND(E307*U307,2)</f>
        <v>0.06</v>
      </c>
      <c r="W307" s="158"/>
      <c r="X307" s="158" t="s">
        <v>147</v>
      </c>
      <c r="Y307" s="158" t="s">
        <v>148</v>
      </c>
      <c r="Z307" s="148"/>
      <c r="AA307" s="148"/>
      <c r="AB307" s="148"/>
      <c r="AC307" s="148"/>
      <c r="AD307" s="148"/>
      <c r="AE307" s="148"/>
      <c r="AF307" s="148"/>
      <c r="AG307" s="148" t="s">
        <v>149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2" x14ac:dyDescent="0.2">
      <c r="A308" s="155"/>
      <c r="B308" s="156"/>
      <c r="C308" s="251" t="s">
        <v>511</v>
      </c>
      <c r="D308" s="252"/>
      <c r="E308" s="252"/>
      <c r="F308" s="252"/>
      <c r="G308" s="252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8"/>
      <c r="AA308" s="148"/>
      <c r="AB308" s="148"/>
      <c r="AC308" s="148"/>
      <c r="AD308" s="148"/>
      <c r="AE308" s="148"/>
      <c r="AF308" s="148"/>
      <c r="AG308" s="148" t="s">
        <v>151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79">
        <v>124</v>
      </c>
      <c r="B309" s="180" t="s">
        <v>512</v>
      </c>
      <c r="C309" s="189" t="s">
        <v>513</v>
      </c>
      <c r="D309" s="181" t="s">
        <v>170</v>
      </c>
      <c r="E309" s="182">
        <v>4</v>
      </c>
      <c r="F309" s="183"/>
      <c r="G309" s="184">
        <f>ROUND(E309*F309,2)</f>
        <v>0</v>
      </c>
      <c r="H309" s="183"/>
      <c r="I309" s="184">
        <f>ROUND(E309*H309,2)</f>
        <v>0</v>
      </c>
      <c r="J309" s="183"/>
      <c r="K309" s="184">
        <f>ROUND(E309*J309,2)</f>
        <v>0</v>
      </c>
      <c r="L309" s="184">
        <v>21</v>
      </c>
      <c r="M309" s="184">
        <f>G309*(1+L309/100)</f>
        <v>0</v>
      </c>
      <c r="N309" s="182">
        <v>2.1000000000000001E-4</v>
      </c>
      <c r="O309" s="182">
        <f>ROUND(E309*N309,2)</f>
        <v>0</v>
      </c>
      <c r="P309" s="182">
        <v>0</v>
      </c>
      <c r="Q309" s="182">
        <f>ROUND(E309*P309,2)</f>
        <v>0</v>
      </c>
      <c r="R309" s="184" t="s">
        <v>514</v>
      </c>
      <c r="S309" s="184" t="s">
        <v>146</v>
      </c>
      <c r="T309" s="185" t="s">
        <v>146</v>
      </c>
      <c r="U309" s="158">
        <v>9.5000000000000001E-2</v>
      </c>
      <c r="V309" s="158">
        <f>ROUND(E309*U309,2)</f>
        <v>0.38</v>
      </c>
      <c r="W309" s="158"/>
      <c r="X309" s="158" t="s">
        <v>147</v>
      </c>
      <c r="Y309" s="158" t="s">
        <v>148</v>
      </c>
      <c r="Z309" s="148"/>
      <c r="AA309" s="148"/>
      <c r="AB309" s="148"/>
      <c r="AC309" s="148"/>
      <c r="AD309" s="148"/>
      <c r="AE309" s="148"/>
      <c r="AF309" s="148"/>
      <c r="AG309" s="148" t="s">
        <v>149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71">
        <v>125</v>
      </c>
      <c r="B310" s="172" t="s">
        <v>515</v>
      </c>
      <c r="C310" s="187" t="s">
        <v>516</v>
      </c>
      <c r="D310" s="173" t="s">
        <v>170</v>
      </c>
      <c r="E310" s="174">
        <v>4</v>
      </c>
      <c r="F310" s="175"/>
      <c r="G310" s="176">
        <f>ROUND(E310*F310,2)</f>
        <v>0</v>
      </c>
      <c r="H310" s="175"/>
      <c r="I310" s="176">
        <f>ROUND(E310*H310,2)</f>
        <v>0</v>
      </c>
      <c r="J310" s="175"/>
      <c r="K310" s="176">
        <f>ROUND(E310*J310,2)</f>
        <v>0</v>
      </c>
      <c r="L310" s="176">
        <v>21</v>
      </c>
      <c r="M310" s="176">
        <f>G310*(1+L310/100)</f>
        <v>0</v>
      </c>
      <c r="N310" s="174">
        <v>0</v>
      </c>
      <c r="O310" s="174">
        <f>ROUND(E310*N310,2)</f>
        <v>0</v>
      </c>
      <c r="P310" s="174">
        <v>0</v>
      </c>
      <c r="Q310" s="174">
        <f>ROUND(E310*P310,2)</f>
        <v>0</v>
      </c>
      <c r="R310" s="176" t="s">
        <v>510</v>
      </c>
      <c r="S310" s="176" t="s">
        <v>146</v>
      </c>
      <c r="T310" s="177" t="s">
        <v>146</v>
      </c>
      <c r="U310" s="158">
        <v>0.05</v>
      </c>
      <c r="V310" s="158">
        <f>ROUND(E310*U310,2)</f>
        <v>0.2</v>
      </c>
      <c r="W310" s="158"/>
      <c r="X310" s="158" t="s">
        <v>147</v>
      </c>
      <c r="Y310" s="158" t="s">
        <v>148</v>
      </c>
      <c r="Z310" s="148"/>
      <c r="AA310" s="148"/>
      <c r="AB310" s="148"/>
      <c r="AC310" s="148"/>
      <c r="AD310" s="148"/>
      <c r="AE310" s="148"/>
      <c r="AF310" s="148"/>
      <c r="AG310" s="148" t="s">
        <v>149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2" x14ac:dyDescent="0.2">
      <c r="A311" s="155"/>
      <c r="B311" s="156"/>
      <c r="C311" s="251" t="s">
        <v>511</v>
      </c>
      <c r="D311" s="252"/>
      <c r="E311" s="252"/>
      <c r="F311" s="252"/>
      <c r="G311" s="252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8"/>
      <c r="AA311" s="148"/>
      <c r="AB311" s="148"/>
      <c r="AC311" s="148"/>
      <c r="AD311" s="148"/>
      <c r="AE311" s="148"/>
      <c r="AF311" s="148"/>
      <c r="AG311" s="148" t="s">
        <v>151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ht="22.5" outlineLevel="1" x14ac:dyDescent="0.2">
      <c r="A312" s="171">
        <v>126</v>
      </c>
      <c r="B312" s="172" t="s">
        <v>517</v>
      </c>
      <c r="C312" s="187" t="s">
        <v>518</v>
      </c>
      <c r="D312" s="173" t="s">
        <v>519</v>
      </c>
      <c r="E312" s="174">
        <v>0.4</v>
      </c>
      <c r="F312" s="175"/>
      <c r="G312" s="176">
        <f>ROUND(E312*F312,2)</f>
        <v>0</v>
      </c>
      <c r="H312" s="175"/>
      <c r="I312" s="176">
        <f>ROUND(E312*H312,2)</f>
        <v>0</v>
      </c>
      <c r="J312" s="175"/>
      <c r="K312" s="176">
        <f>ROUND(E312*J312,2)</f>
        <v>0</v>
      </c>
      <c r="L312" s="176">
        <v>21</v>
      </c>
      <c r="M312" s="176">
        <f>G312*(1+L312/100)</f>
        <v>0</v>
      </c>
      <c r="N312" s="174">
        <v>1E-3</v>
      </c>
      <c r="O312" s="174">
        <f>ROUND(E312*N312,2)</f>
        <v>0</v>
      </c>
      <c r="P312" s="174">
        <v>0</v>
      </c>
      <c r="Q312" s="174">
        <f>ROUND(E312*P312,2)</f>
        <v>0</v>
      </c>
      <c r="R312" s="176" t="s">
        <v>240</v>
      </c>
      <c r="S312" s="176" t="s">
        <v>146</v>
      </c>
      <c r="T312" s="177" t="s">
        <v>146</v>
      </c>
      <c r="U312" s="158">
        <v>0</v>
      </c>
      <c r="V312" s="158">
        <f>ROUND(E312*U312,2)</f>
        <v>0</v>
      </c>
      <c r="W312" s="158"/>
      <c r="X312" s="158" t="s">
        <v>241</v>
      </c>
      <c r="Y312" s="158" t="s">
        <v>148</v>
      </c>
      <c r="Z312" s="148"/>
      <c r="AA312" s="148"/>
      <c r="AB312" s="148"/>
      <c r="AC312" s="148"/>
      <c r="AD312" s="148"/>
      <c r="AE312" s="148"/>
      <c r="AF312" s="148"/>
      <c r="AG312" s="148" t="s">
        <v>242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2" x14ac:dyDescent="0.2">
      <c r="A313" s="155"/>
      <c r="B313" s="156"/>
      <c r="C313" s="262" t="s">
        <v>520</v>
      </c>
      <c r="D313" s="263"/>
      <c r="E313" s="263"/>
      <c r="F313" s="263"/>
      <c r="G313" s="263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8"/>
      <c r="AA313" s="148"/>
      <c r="AB313" s="148"/>
      <c r="AC313" s="148"/>
      <c r="AD313" s="148"/>
      <c r="AE313" s="148"/>
      <c r="AF313" s="148"/>
      <c r="AG313" s="148" t="s">
        <v>193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3" x14ac:dyDescent="0.2">
      <c r="A314" s="155"/>
      <c r="B314" s="156"/>
      <c r="C314" s="260" t="s">
        <v>521</v>
      </c>
      <c r="D314" s="261"/>
      <c r="E314" s="261"/>
      <c r="F314" s="261"/>
      <c r="G314" s="261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8"/>
      <c r="AA314" s="148"/>
      <c r="AB314" s="148"/>
      <c r="AC314" s="148"/>
      <c r="AD314" s="148"/>
      <c r="AE314" s="148"/>
      <c r="AF314" s="148"/>
      <c r="AG314" s="148" t="s">
        <v>193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3" x14ac:dyDescent="0.2">
      <c r="A315" s="155"/>
      <c r="B315" s="156"/>
      <c r="C315" s="260" t="s">
        <v>522</v>
      </c>
      <c r="D315" s="261"/>
      <c r="E315" s="261"/>
      <c r="F315" s="261"/>
      <c r="G315" s="261"/>
      <c r="H315" s="158"/>
      <c r="I315" s="158"/>
      <c r="J315" s="158"/>
      <c r="K315" s="158"/>
      <c r="L315" s="158"/>
      <c r="M315" s="158"/>
      <c r="N315" s="157"/>
      <c r="O315" s="157"/>
      <c r="P315" s="157"/>
      <c r="Q315" s="157"/>
      <c r="R315" s="158"/>
      <c r="S315" s="158"/>
      <c r="T315" s="158"/>
      <c r="U315" s="158"/>
      <c r="V315" s="158"/>
      <c r="W315" s="158"/>
      <c r="X315" s="158"/>
      <c r="Y315" s="158"/>
      <c r="Z315" s="148"/>
      <c r="AA315" s="148"/>
      <c r="AB315" s="148"/>
      <c r="AC315" s="148"/>
      <c r="AD315" s="148"/>
      <c r="AE315" s="148"/>
      <c r="AF315" s="148"/>
      <c r="AG315" s="148" t="s">
        <v>193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ht="22.5" outlineLevel="3" x14ac:dyDescent="0.2">
      <c r="A316" s="155"/>
      <c r="B316" s="156"/>
      <c r="C316" s="260" t="s">
        <v>523</v>
      </c>
      <c r="D316" s="261"/>
      <c r="E316" s="261"/>
      <c r="F316" s="261"/>
      <c r="G316" s="261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8"/>
      <c r="AA316" s="148"/>
      <c r="AB316" s="148"/>
      <c r="AC316" s="148"/>
      <c r="AD316" s="148"/>
      <c r="AE316" s="148"/>
      <c r="AF316" s="148"/>
      <c r="AG316" s="148" t="s">
        <v>193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78" t="str">
        <f>C316</f>
        <v>neředěný se používá k základním nátěrům stěn a podlah s glazovanými/neglazovanými dlaždicemi, přírodním a umělým kamenem, betonovým povrchem, se zbytky lepených koberců, apod.</v>
      </c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71">
        <v>127</v>
      </c>
      <c r="B317" s="172" t="s">
        <v>524</v>
      </c>
      <c r="C317" s="187" t="s">
        <v>525</v>
      </c>
      <c r="D317" s="173" t="s">
        <v>170</v>
      </c>
      <c r="E317" s="174">
        <v>4</v>
      </c>
      <c r="F317" s="175"/>
      <c r="G317" s="176">
        <f>ROUND(E317*F317,2)</f>
        <v>0</v>
      </c>
      <c r="H317" s="175"/>
      <c r="I317" s="176">
        <f>ROUND(E317*H317,2)</f>
        <v>0</v>
      </c>
      <c r="J317" s="175"/>
      <c r="K317" s="176">
        <f>ROUND(E317*J317,2)</f>
        <v>0</v>
      </c>
      <c r="L317" s="176">
        <v>21</v>
      </c>
      <c r="M317" s="176">
        <f>G317*(1+L317/100)</f>
        <v>0</v>
      </c>
      <c r="N317" s="174">
        <v>0</v>
      </c>
      <c r="O317" s="174">
        <f>ROUND(E317*N317,2)</f>
        <v>0</v>
      </c>
      <c r="P317" s="174">
        <v>0</v>
      </c>
      <c r="Q317" s="174">
        <f>ROUND(E317*P317,2)</f>
        <v>0</v>
      </c>
      <c r="R317" s="176" t="s">
        <v>510</v>
      </c>
      <c r="S317" s="176" t="s">
        <v>146</v>
      </c>
      <c r="T317" s="177" t="s">
        <v>146</v>
      </c>
      <c r="U317" s="158">
        <v>0.15</v>
      </c>
      <c r="V317" s="158">
        <f>ROUND(E317*U317,2)</f>
        <v>0.6</v>
      </c>
      <c r="W317" s="158"/>
      <c r="X317" s="158" t="s">
        <v>147</v>
      </c>
      <c r="Y317" s="158" t="s">
        <v>148</v>
      </c>
      <c r="Z317" s="148"/>
      <c r="AA317" s="148"/>
      <c r="AB317" s="148"/>
      <c r="AC317" s="148"/>
      <c r="AD317" s="148"/>
      <c r="AE317" s="148"/>
      <c r="AF317" s="148"/>
      <c r="AG317" s="148" t="s">
        <v>149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2" x14ac:dyDescent="0.2">
      <c r="A318" s="155"/>
      <c r="B318" s="156"/>
      <c r="C318" s="251" t="s">
        <v>511</v>
      </c>
      <c r="D318" s="252"/>
      <c r="E318" s="252"/>
      <c r="F318" s="252"/>
      <c r="G318" s="252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8"/>
      <c r="AA318" s="148"/>
      <c r="AB318" s="148"/>
      <c r="AC318" s="148"/>
      <c r="AD318" s="148"/>
      <c r="AE318" s="148"/>
      <c r="AF318" s="148"/>
      <c r="AG318" s="148" t="s">
        <v>151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ht="22.5" outlineLevel="1" x14ac:dyDescent="0.2">
      <c r="A319" s="179">
        <v>128</v>
      </c>
      <c r="B319" s="180" t="s">
        <v>526</v>
      </c>
      <c r="C319" s="189" t="s">
        <v>527</v>
      </c>
      <c r="D319" s="181" t="s">
        <v>519</v>
      </c>
      <c r="E319" s="182">
        <v>5</v>
      </c>
      <c r="F319" s="183"/>
      <c r="G319" s="184">
        <f>ROUND(E319*F319,2)</f>
        <v>0</v>
      </c>
      <c r="H319" s="183"/>
      <c r="I319" s="184">
        <f>ROUND(E319*H319,2)</f>
        <v>0</v>
      </c>
      <c r="J319" s="183"/>
      <c r="K319" s="184">
        <f>ROUND(E319*J319,2)</f>
        <v>0</v>
      </c>
      <c r="L319" s="184">
        <v>21</v>
      </c>
      <c r="M319" s="184">
        <f>G319*(1+L319/100)</f>
        <v>0</v>
      </c>
      <c r="N319" s="182">
        <v>1E-3</v>
      </c>
      <c r="O319" s="182">
        <f>ROUND(E319*N319,2)</f>
        <v>0.01</v>
      </c>
      <c r="P319" s="182">
        <v>0</v>
      </c>
      <c r="Q319" s="182">
        <f>ROUND(E319*P319,2)</f>
        <v>0</v>
      </c>
      <c r="R319" s="184" t="s">
        <v>240</v>
      </c>
      <c r="S319" s="184" t="s">
        <v>146</v>
      </c>
      <c r="T319" s="185" t="s">
        <v>146</v>
      </c>
      <c r="U319" s="158">
        <v>0</v>
      </c>
      <c r="V319" s="158">
        <f>ROUND(E319*U319,2)</f>
        <v>0</v>
      </c>
      <c r="W319" s="158"/>
      <c r="X319" s="158" t="s">
        <v>241</v>
      </c>
      <c r="Y319" s="158" t="s">
        <v>148</v>
      </c>
      <c r="Z319" s="148"/>
      <c r="AA319" s="148"/>
      <c r="AB319" s="148"/>
      <c r="AC319" s="148"/>
      <c r="AD319" s="148"/>
      <c r="AE319" s="148"/>
      <c r="AF319" s="148"/>
      <c r="AG319" s="148" t="s">
        <v>242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ht="22.5" outlineLevel="1" x14ac:dyDescent="0.2">
      <c r="A320" s="179">
        <v>129</v>
      </c>
      <c r="B320" s="180" t="s">
        <v>528</v>
      </c>
      <c r="C320" s="189" t="s">
        <v>529</v>
      </c>
      <c r="D320" s="181" t="s">
        <v>154</v>
      </c>
      <c r="E320" s="182">
        <v>3</v>
      </c>
      <c r="F320" s="183"/>
      <c r="G320" s="184">
        <f>ROUND(E320*F320,2)</f>
        <v>0</v>
      </c>
      <c r="H320" s="183"/>
      <c r="I320" s="184">
        <f>ROUND(E320*H320,2)</f>
        <v>0</v>
      </c>
      <c r="J320" s="183"/>
      <c r="K320" s="184">
        <f>ROUND(E320*J320,2)</f>
        <v>0</v>
      </c>
      <c r="L320" s="184">
        <v>21</v>
      </c>
      <c r="M320" s="184">
        <f>G320*(1+L320/100)</f>
        <v>0</v>
      </c>
      <c r="N320" s="182">
        <v>8.0000000000000007E-5</v>
      </c>
      <c r="O320" s="182">
        <f>ROUND(E320*N320,2)</f>
        <v>0</v>
      </c>
      <c r="P320" s="182">
        <v>0</v>
      </c>
      <c r="Q320" s="182">
        <f>ROUND(E320*P320,2)</f>
        <v>0</v>
      </c>
      <c r="R320" s="184" t="s">
        <v>510</v>
      </c>
      <c r="S320" s="184" t="s">
        <v>146</v>
      </c>
      <c r="T320" s="185" t="s">
        <v>146</v>
      </c>
      <c r="U320" s="158">
        <v>0.14000000000000001</v>
      </c>
      <c r="V320" s="158">
        <f>ROUND(E320*U320,2)</f>
        <v>0.42</v>
      </c>
      <c r="W320" s="158"/>
      <c r="X320" s="158" t="s">
        <v>147</v>
      </c>
      <c r="Y320" s="158" t="s">
        <v>148</v>
      </c>
      <c r="Z320" s="148"/>
      <c r="AA320" s="148"/>
      <c r="AB320" s="148"/>
      <c r="AC320" s="148"/>
      <c r="AD320" s="148"/>
      <c r="AE320" s="148"/>
      <c r="AF320" s="148"/>
      <c r="AG320" s="148" t="s">
        <v>149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ht="22.5" outlineLevel="1" x14ac:dyDescent="0.2">
      <c r="A321" s="179">
        <v>130</v>
      </c>
      <c r="B321" s="180" t="s">
        <v>530</v>
      </c>
      <c r="C321" s="189" t="s">
        <v>531</v>
      </c>
      <c r="D321" s="181" t="s">
        <v>170</v>
      </c>
      <c r="E321" s="182">
        <v>4</v>
      </c>
      <c r="F321" s="183"/>
      <c r="G321" s="184">
        <f>ROUND(E321*F321,2)</f>
        <v>0</v>
      </c>
      <c r="H321" s="183"/>
      <c r="I321" s="184">
        <f>ROUND(E321*H321,2)</f>
        <v>0</v>
      </c>
      <c r="J321" s="183"/>
      <c r="K321" s="184">
        <f>ROUND(E321*J321,2)</f>
        <v>0</v>
      </c>
      <c r="L321" s="184">
        <v>21</v>
      </c>
      <c r="M321" s="184">
        <f>G321*(1+L321/100)</f>
        <v>0</v>
      </c>
      <c r="N321" s="182">
        <v>3.46E-3</v>
      </c>
      <c r="O321" s="182">
        <f>ROUND(E321*N321,2)</f>
        <v>0.01</v>
      </c>
      <c r="P321" s="182">
        <v>0</v>
      </c>
      <c r="Q321" s="182">
        <f>ROUND(E321*P321,2)</f>
        <v>0</v>
      </c>
      <c r="R321" s="184" t="s">
        <v>510</v>
      </c>
      <c r="S321" s="184" t="s">
        <v>146</v>
      </c>
      <c r="T321" s="185" t="s">
        <v>146</v>
      </c>
      <c r="U321" s="158">
        <v>0.38</v>
      </c>
      <c r="V321" s="158">
        <f>ROUND(E321*U321,2)</f>
        <v>1.52</v>
      </c>
      <c r="W321" s="158"/>
      <c r="X321" s="158" t="s">
        <v>147</v>
      </c>
      <c r="Y321" s="158" t="s">
        <v>148</v>
      </c>
      <c r="Z321" s="148"/>
      <c r="AA321" s="148"/>
      <c r="AB321" s="148"/>
      <c r="AC321" s="148"/>
      <c r="AD321" s="148"/>
      <c r="AE321" s="148"/>
      <c r="AF321" s="148"/>
      <c r="AG321" s="148" t="s">
        <v>149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ht="33.75" outlineLevel="1" x14ac:dyDescent="0.2">
      <c r="A322" s="179">
        <v>131</v>
      </c>
      <c r="B322" s="180" t="s">
        <v>532</v>
      </c>
      <c r="C322" s="189" t="s">
        <v>533</v>
      </c>
      <c r="D322" s="181" t="s">
        <v>154</v>
      </c>
      <c r="E322" s="182">
        <v>4</v>
      </c>
      <c r="F322" s="183"/>
      <c r="G322" s="184">
        <f>ROUND(E322*F322,2)</f>
        <v>0</v>
      </c>
      <c r="H322" s="183"/>
      <c r="I322" s="184">
        <f>ROUND(E322*H322,2)</f>
        <v>0</v>
      </c>
      <c r="J322" s="183"/>
      <c r="K322" s="184">
        <f>ROUND(E322*J322,2)</f>
        <v>0</v>
      </c>
      <c r="L322" s="184">
        <v>21</v>
      </c>
      <c r="M322" s="184">
        <f>G322*(1+L322/100)</f>
        <v>0</v>
      </c>
      <c r="N322" s="182">
        <v>2.1000000000000001E-4</v>
      </c>
      <c r="O322" s="182">
        <f>ROUND(E322*N322,2)</f>
        <v>0</v>
      </c>
      <c r="P322" s="182">
        <v>0</v>
      </c>
      <c r="Q322" s="182">
        <f>ROUND(E322*P322,2)</f>
        <v>0</v>
      </c>
      <c r="R322" s="184" t="s">
        <v>510</v>
      </c>
      <c r="S322" s="184" t="s">
        <v>447</v>
      </c>
      <c r="T322" s="185" t="s">
        <v>447</v>
      </c>
      <c r="U322" s="158">
        <v>0.28000000000000003</v>
      </c>
      <c r="V322" s="158">
        <f>ROUND(E322*U322,2)</f>
        <v>1.1200000000000001</v>
      </c>
      <c r="W322" s="158"/>
      <c r="X322" s="158" t="s">
        <v>147</v>
      </c>
      <c r="Y322" s="158" t="s">
        <v>148</v>
      </c>
      <c r="Z322" s="148"/>
      <c r="AA322" s="148"/>
      <c r="AB322" s="148"/>
      <c r="AC322" s="148"/>
      <c r="AD322" s="148"/>
      <c r="AE322" s="148"/>
      <c r="AF322" s="148"/>
      <c r="AG322" s="148" t="s">
        <v>149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71">
        <v>132</v>
      </c>
      <c r="B323" s="172" t="s">
        <v>534</v>
      </c>
      <c r="C323" s="187" t="s">
        <v>535</v>
      </c>
      <c r="D323" s="173" t="s">
        <v>230</v>
      </c>
      <c r="E323" s="174">
        <v>2.1160000000000002E-2</v>
      </c>
      <c r="F323" s="175"/>
      <c r="G323" s="176">
        <f>ROUND(E323*F323,2)</f>
        <v>0</v>
      </c>
      <c r="H323" s="175"/>
      <c r="I323" s="176">
        <f>ROUND(E323*H323,2)</f>
        <v>0</v>
      </c>
      <c r="J323" s="175"/>
      <c r="K323" s="176">
        <f>ROUND(E323*J323,2)</f>
        <v>0</v>
      </c>
      <c r="L323" s="176">
        <v>21</v>
      </c>
      <c r="M323" s="176">
        <f>G323*(1+L323/100)</f>
        <v>0</v>
      </c>
      <c r="N323" s="174">
        <v>0</v>
      </c>
      <c r="O323" s="174">
        <f>ROUND(E323*N323,2)</f>
        <v>0</v>
      </c>
      <c r="P323" s="174">
        <v>0</v>
      </c>
      <c r="Q323" s="174">
        <f>ROUND(E323*P323,2)</f>
        <v>0</v>
      </c>
      <c r="R323" s="176" t="s">
        <v>510</v>
      </c>
      <c r="S323" s="176" t="s">
        <v>146</v>
      </c>
      <c r="T323" s="177" t="s">
        <v>146</v>
      </c>
      <c r="U323" s="158">
        <v>1.1020000000000001</v>
      </c>
      <c r="V323" s="158">
        <f>ROUND(E323*U323,2)</f>
        <v>0.02</v>
      </c>
      <c r="W323" s="158"/>
      <c r="X323" s="158" t="s">
        <v>231</v>
      </c>
      <c r="Y323" s="158" t="s">
        <v>148</v>
      </c>
      <c r="Z323" s="148"/>
      <c r="AA323" s="148"/>
      <c r="AB323" s="148"/>
      <c r="AC323" s="148"/>
      <c r="AD323" s="148"/>
      <c r="AE323" s="148"/>
      <c r="AF323" s="148"/>
      <c r="AG323" s="148" t="s">
        <v>232</v>
      </c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2" x14ac:dyDescent="0.2">
      <c r="A324" s="155"/>
      <c r="B324" s="156"/>
      <c r="C324" s="251" t="s">
        <v>421</v>
      </c>
      <c r="D324" s="252"/>
      <c r="E324" s="252"/>
      <c r="F324" s="252"/>
      <c r="G324" s="252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8"/>
      <c r="AA324" s="148"/>
      <c r="AB324" s="148"/>
      <c r="AC324" s="148"/>
      <c r="AD324" s="148"/>
      <c r="AE324" s="148"/>
      <c r="AF324" s="148"/>
      <c r="AG324" s="148" t="s">
        <v>151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x14ac:dyDescent="0.2">
      <c r="A325" s="164" t="s">
        <v>140</v>
      </c>
      <c r="B325" s="165" t="s">
        <v>103</v>
      </c>
      <c r="C325" s="186" t="s">
        <v>104</v>
      </c>
      <c r="D325" s="166"/>
      <c r="E325" s="167"/>
      <c r="F325" s="168"/>
      <c r="G325" s="168">
        <f>SUMIF(AG326:AG335,"&lt;&gt;NOR",G326:G335)</f>
        <v>0</v>
      </c>
      <c r="H325" s="168"/>
      <c r="I325" s="168">
        <f>SUM(I326:I335)</f>
        <v>0</v>
      </c>
      <c r="J325" s="168"/>
      <c r="K325" s="168">
        <f>SUM(K326:K335)</f>
        <v>0</v>
      </c>
      <c r="L325" s="168"/>
      <c r="M325" s="168">
        <f>SUM(M326:M335)</f>
        <v>0</v>
      </c>
      <c r="N325" s="167"/>
      <c r="O325" s="167">
        <f>SUM(O326:O335)</f>
        <v>0.46</v>
      </c>
      <c r="P325" s="167"/>
      <c r="Q325" s="167">
        <f>SUM(Q326:Q335)</f>
        <v>0</v>
      </c>
      <c r="R325" s="168"/>
      <c r="S325" s="168"/>
      <c r="T325" s="169"/>
      <c r="U325" s="163"/>
      <c r="V325" s="163">
        <f>SUM(V326:V335)</f>
        <v>23.07</v>
      </c>
      <c r="W325" s="163"/>
      <c r="X325" s="163"/>
      <c r="Y325" s="163"/>
      <c r="AG325" t="s">
        <v>141</v>
      </c>
    </row>
    <row r="326" spans="1:60" ht="22.5" outlineLevel="1" x14ac:dyDescent="0.2">
      <c r="A326" s="179">
        <v>133</v>
      </c>
      <c r="B326" s="180" t="s">
        <v>536</v>
      </c>
      <c r="C326" s="189" t="s">
        <v>537</v>
      </c>
      <c r="D326" s="181" t="s">
        <v>170</v>
      </c>
      <c r="E326" s="182">
        <v>18</v>
      </c>
      <c r="F326" s="183"/>
      <c r="G326" s="184">
        <f>ROUND(E326*F326,2)</f>
        <v>0</v>
      </c>
      <c r="H326" s="183"/>
      <c r="I326" s="184">
        <f>ROUND(E326*H326,2)</f>
        <v>0</v>
      </c>
      <c r="J326" s="183"/>
      <c r="K326" s="184">
        <f>ROUND(E326*J326,2)</f>
        <v>0</v>
      </c>
      <c r="L326" s="184">
        <v>21</v>
      </c>
      <c r="M326" s="184">
        <f>G326*(1+L326/100)</f>
        <v>0</v>
      </c>
      <c r="N326" s="182">
        <v>1.7999999999999999E-2</v>
      </c>
      <c r="O326" s="182">
        <f>ROUND(E326*N326,2)</f>
        <v>0.32</v>
      </c>
      <c r="P326" s="182">
        <v>0</v>
      </c>
      <c r="Q326" s="182">
        <f>ROUND(E326*P326,2)</f>
        <v>0</v>
      </c>
      <c r="R326" s="184" t="s">
        <v>240</v>
      </c>
      <c r="S326" s="184" t="s">
        <v>146</v>
      </c>
      <c r="T326" s="185" t="s">
        <v>146</v>
      </c>
      <c r="U326" s="158">
        <v>0</v>
      </c>
      <c r="V326" s="158">
        <f>ROUND(E326*U326,2)</f>
        <v>0</v>
      </c>
      <c r="W326" s="158"/>
      <c r="X326" s="158" t="s">
        <v>241</v>
      </c>
      <c r="Y326" s="158" t="s">
        <v>148</v>
      </c>
      <c r="Z326" s="148"/>
      <c r="AA326" s="148"/>
      <c r="AB326" s="148"/>
      <c r="AC326" s="148"/>
      <c r="AD326" s="148"/>
      <c r="AE326" s="148"/>
      <c r="AF326" s="148"/>
      <c r="AG326" s="148" t="s">
        <v>242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79">
        <v>134</v>
      </c>
      <c r="B327" s="180" t="s">
        <v>538</v>
      </c>
      <c r="C327" s="189" t="s">
        <v>539</v>
      </c>
      <c r="D327" s="181" t="s">
        <v>154</v>
      </c>
      <c r="E327" s="182">
        <v>20</v>
      </c>
      <c r="F327" s="183"/>
      <c r="G327" s="184">
        <f>ROUND(E327*F327,2)</f>
        <v>0</v>
      </c>
      <c r="H327" s="183"/>
      <c r="I327" s="184">
        <f>ROUND(E327*H327,2)</f>
        <v>0</v>
      </c>
      <c r="J327" s="183"/>
      <c r="K327" s="184">
        <f>ROUND(E327*J327,2)</f>
        <v>0</v>
      </c>
      <c r="L327" s="184">
        <v>21</v>
      </c>
      <c r="M327" s="184">
        <f>G327*(1+L327/100)</f>
        <v>0</v>
      </c>
      <c r="N327" s="182">
        <v>1.2999999999999999E-4</v>
      </c>
      <c r="O327" s="182">
        <f>ROUND(E327*N327,2)</f>
        <v>0</v>
      </c>
      <c r="P327" s="182">
        <v>0</v>
      </c>
      <c r="Q327" s="182">
        <f>ROUND(E327*P327,2)</f>
        <v>0</v>
      </c>
      <c r="R327" s="184" t="s">
        <v>490</v>
      </c>
      <c r="S327" s="184" t="s">
        <v>146</v>
      </c>
      <c r="T327" s="185" t="s">
        <v>146</v>
      </c>
      <c r="U327" s="158">
        <v>0.12</v>
      </c>
      <c r="V327" s="158">
        <f>ROUND(E327*U327,2)</f>
        <v>2.4</v>
      </c>
      <c r="W327" s="158"/>
      <c r="X327" s="158" t="s">
        <v>147</v>
      </c>
      <c r="Y327" s="158" t="s">
        <v>148</v>
      </c>
      <c r="Z327" s="148"/>
      <c r="AA327" s="148"/>
      <c r="AB327" s="148"/>
      <c r="AC327" s="148"/>
      <c r="AD327" s="148"/>
      <c r="AE327" s="148"/>
      <c r="AF327" s="148"/>
      <c r="AG327" s="148" t="s">
        <v>149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22.5" outlineLevel="1" x14ac:dyDescent="0.2">
      <c r="A328" s="179">
        <v>135</v>
      </c>
      <c r="B328" s="180" t="s">
        <v>540</v>
      </c>
      <c r="C328" s="189" t="s">
        <v>541</v>
      </c>
      <c r="D328" s="181" t="s">
        <v>170</v>
      </c>
      <c r="E328" s="182">
        <v>15</v>
      </c>
      <c r="F328" s="183"/>
      <c r="G328" s="184">
        <f>ROUND(E328*F328,2)</f>
        <v>0</v>
      </c>
      <c r="H328" s="183"/>
      <c r="I328" s="184">
        <f>ROUND(E328*H328,2)</f>
        <v>0</v>
      </c>
      <c r="J328" s="183"/>
      <c r="K328" s="184">
        <f>ROUND(E328*J328,2)</f>
        <v>0</v>
      </c>
      <c r="L328" s="184">
        <v>21</v>
      </c>
      <c r="M328" s="184">
        <f>G328*(1+L328/100)</f>
        <v>0</v>
      </c>
      <c r="N328" s="182">
        <v>5.2399999999999999E-3</v>
      </c>
      <c r="O328" s="182">
        <f>ROUND(E328*N328,2)</f>
        <v>0.08</v>
      </c>
      <c r="P328" s="182">
        <v>0</v>
      </c>
      <c r="Q328" s="182">
        <f>ROUND(E328*P328,2)</f>
        <v>0</v>
      </c>
      <c r="R328" s="184" t="s">
        <v>490</v>
      </c>
      <c r="S328" s="184" t="s">
        <v>146</v>
      </c>
      <c r="T328" s="185" t="s">
        <v>146</v>
      </c>
      <c r="U328" s="158">
        <v>0.95840000000000003</v>
      </c>
      <c r="V328" s="158">
        <f>ROUND(E328*U328,2)</f>
        <v>14.38</v>
      </c>
      <c r="W328" s="158"/>
      <c r="X328" s="158" t="s">
        <v>147</v>
      </c>
      <c r="Y328" s="158" t="s">
        <v>148</v>
      </c>
      <c r="Z328" s="148"/>
      <c r="AA328" s="148"/>
      <c r="AB328" s="148"/>
      <c r="AC328" s="148"/>
      <c r="AD328" s="148"/>
      <c r="AE328" s="148"/>
      <c r="AF328" s="148"/>
      <c r="AG328" s="148" t="s">
        <v>149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71">
        <v>136</v>
      </c>
      <c r="B329" s="172" t="s">
        <v>542</v>
      </c>
      <c r="C329" s="187" t="s">
        <v>543</v>
      </c>
      <c r="D329" s="173" t="s">
        <v>170</v>
      </c>
      <c r="E329" s="174">
        <v>15</v>
      </c>
      <c r="F329" s="175"/>
      <c r="G329" s="176">
        <f>ROUND(E329*F329,2)</f>
        <v>0</v>
      </c>
      <c r="H329" s="175"/>
      <c r="I329" s="176">
        <f>ROUND(E329*H329,2)</f>
        <v>0</v>
      </c>
      <c r="J329" s="175"/>
      <c r="K329" s="176">
        <f>ROUND(E329*J329,2)</f>
        <v>0</v>
      </c>
      <c r="L329" s="176">
        <v>21</v>
      </c>
      <c r="M329" s="176">
        <f>G329*(1+L329/100)</f>
        <v>0</v>
      </c>
      <c r="N329" s="174">
        <v>3.0000000000000001E-5</v>
      </c>
      <c r="O329" s="174">
        <f>ROUND(E329*N329,2)</f>
        <v>0</v>
      </c>
      <c r="P329" s="174">
        <v>0</v>
      </c>
      <c r="Q329" s="174">
        <f>ROUND(E329*P329,2)</f>
        <v>0</v>
      </c>
      <c r="R329" s="176" t="s">
        <v>490</v>
      </c>
      <c r="S329" s="176" t="s">
        <v>146</v>
      </c>
      <c r="T329" s="177" t="s">
        <v>146</v>
      </c>
      <c r="U329" s="158">
        <v>0.05</v>
      </c>
      <c r="V329" s="158">
        <f>ROUND(E329*U329,2)</f>
        <v>0.75</v>
      </c>
      <c r="W329" s="158"/>
      <c r="X329" s="158" t="s">
        <v>147</v>
      </c>
      <c r="Y329" s="158" t="s">
        <v>148</v>
      </c>
      <c r="Z329" s="148"/>
      <c r="AA329" s="148"/>
      <c r="AB329" s="148"/>
      <c r="AC329" s="148"/>
      <c r="AD329" s="148"/>
      <c r="AE329" s="148"/>
      <c r="AF329" s="148"/>
      <c r="AG329" s="148" t="s">
        <v>149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2" x14ac:dyDescent="0.2">
      <c r="A330" s="155"/>
      <c r="B330" s="156"/>
      <c r="C330" s="262" t="s">
        <v>544</v>
      </c>
      <c r="D330" s="263"/>
      <c r="E330" s="263"/>
      <c r="F330" s="263"/>
      <c r="G330" s="263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8"/>
      <c r="AA330" s="148"/>
      <c r="AB330" s="148"/>
      <c r="AC330" s="148"/>
      <c r="AD330" s="148"/>
      <c r="AE330" s="148"/>
      <c r="AF330" s="148"/>
      <c r="AG330" s="148" t="s">
        <v>193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ht="22.5" outlineLevel="1" x14ac:dyDescent="0.2">
      <c r="A331" s="179">
        <v>137</v>
      </c>
      <c r="B331" s="180" t="s">
        <v>545</v>
      </c>
      <c r="C331" s="189" t="s">
        <v>546</v>
      </c>
      <c r="D331" s="181" t="s">
        <v>170</v>
      </c>
      <c r="E331" s="182">
        <v>15</v>
      </c>
      <c r="F331" s="183"/>
      <c r="G331" s="184">
        <f>ROUND(E331*F331,2)</f>
        <v>0</v>
      </c>
      <c r="H331" s="183"/>
      <c r="I331" s="184">
        <f>ROUND(E331*H331,2)</f>
        <v>0</v>
      </c>
      <c r="J331" s="183"/>
      <c r="K331" s="184">
        <f>ROUND(E331*J331,2)</f>
        <v>0</v>
      </c>
      <c r="L331" s="184">
        <v>21</v>
      </c>
      <c r="M331" s="184">
        <f>G331*(1+L331/100)</f>
        <v>0</v>
      </c>
      <c r="N331" s="182">
        <v>8.9999999999999998E-4</v>
      </c>
      <c r="O331" s="182">
        <f>ROUND(E331*N331,2)</f>
        <v>0.01</v>
      </c>
      <c r="P331" s="182">
        <v>0</v>
      </c>
      <c r="Q331" s="182">
        <f>ROUND(E331*P331,2)</f>
        <v>0</v>
      </c>
      <c r="R331" s="184" t="s">
        <v>490</v>
      </c>
      <c r="S331" s="184" t="s">
        <v>146</v>
      </c>
      <c r="T331" s="185" t="s">
        <v>146</v>
      </c>
      <c r="U331" s="158">
        <v>0</v>
      </c>
      <c r="V331" s="158">
        <f>ROUND(E331*U331,2)</f>
        <v>0</v>
      </c>
      <c r="W331" s="158"/>
      <c r="X331" s="158" t="s">
        <v>147</v>
      </c>
      <c r="Y331" s="158" t="s">
        <v>148</v>
      </c>
      <c r="Z331" s="148"/>
      <c r="AA331" s="148"/>
      <c r="AB331" s="148"/>
      <c r="AC331" s="148"/>
      <c r="AD331" s="148"/>
      <c r="AE331" s="148"/>
      <c r="AF331" s="148"/>
      <c r="AG331" s="148" t="s">
        <v>149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79">
        <v>138</v>
      </c>
      <c r="B332" s="180" t="s">
        <v>547</v>
      </c>
      <c r="C332" s="189" t="s">
        <v>548</v>
      </c>
      <c r="D332" s="181" t="s">
        <v>170</v>
      </c>
      <c r="E332" s="182">
        <v>15</v>
      </c>
      <c r="F332" s="183"/>
      <c r="G332" s="184">
        <f>ROUND(E332*F332,2)</f>
        <v>0</v>
      </c>
      <c r="H332" s="183"/>
      <c r="I332" s="184">
        <f>ROUND(E332*H332,2)</f>
        <v>0</v>
      </c>
      <c r="J332" s="183"/>
      <c r="K332" s="184">
        <f>ROUND(E332*J332,2)</f>
        <v>0</v>
      </c>
      <c r="L332" s="184">
        <v>21</v>
      </c>
      <c r="M332" s="184">
        <f>G332*(1+L332/100)</f>
        <v>0</v>
      </c>
      <c r="N332" s="182">
        <v>0</v>
      </c>
      <c r="O332" s="182">
        <f>ROUND(E332*N332,2)</f>
        <v>0</v>
      </c>
      <c r="P332" s="182">
        <v>0</v>
      </c>
      <c r="Q332" s="182">
        <f>ROUND(E332*P332,2)</f>
        <v>0</v>
      </c>
      <c r="R332" s="184" t="s">
        <v>490</v>
      </c>
      <c r="S332" s="184" t="s">
        <v>146</v>
      </c>
      <c r="T332" s="185" t="s">
        <v>146</v>
      </c>
      <c r="U332" s="158">
        <v>0.33</v>
      </c>
      <c r="V332" s="158">
        <f>ROUND(E332*U332,2)</f>
        <v>4.95</v>
      </c>
      <c r="W332" s="158"/>
      <c r="X332" s="158" t="s">
        <v>147</v>
      </c>
      <c r="Y332" s="158" t="s">
        <v>148</v>
      </c>
      <c r="Z332" s="148"/>
      <c r="AA332" s="148"/>
      <c r="AB332" s="148"/>
      <c r="AC332" s="148"/>
      <c r="AD332" s="148"/>
      <c r="AE332" s="148"/>
      <c r="AF332" s="148"/>
      <c r="AG332" s="148" t="s">
        <v>149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71">
        <v>139</v>
      </c>
      <c r="B333" s="172" t="s">
        <v>549</v>
      </c>
      <c r="C333" s="187" t="s">
        <v>550</v>
      </c>
      <c r="D333" s="173" t="s">
        <v>519</v>
      </c>
      <c r="E333" s="174">
        <v>50</v>
      </c>
      <c r="F333" s="175"/>
      <c r="G333" s="176">
        <f>ROUND(E333*F333,2)</f>
        <v>0</v>
      </c>
      <c r="H333" s="175"/>
      <c r="I333" s="176">
        <f>ROUND(E333*H333,2)</f>
        <v>0</v>
      </c>
      <c r="J333" s="175"/>
      <c r="K333" s="176">
        <f>ROUND(E333*J333,2)</f>
        <v>0</v>
      </c>
      <c r="L333" s="176">
        <v>21</v>
      </c>
      <c r="M333" s="176">
        <f>G333*(1+L333/100)</f>
        <v>0</v>
      </c>
      <c r="N333" s="174">
        <v>1E-3</v>
      </c>
      <c r="O333" s="174">
        <f>ROUND(E333*N333,2)</f>
        <v>0.05</v>
      </c>
      <c r="P333" s="174">
        <v>0</v>
      </c>
      <c r="Q333" s="174">
        <f>ROUND(E333*P333,2)</f>
        <v>0</v>
      </c>
      <c r="R333" s="176" t="s">
        <v>240</v>
      </c>
      <c r="S333" s="176" t="s">
        <v>146</v>
      </c>
      <c r="T333" s="177" t="s">
        <v>146</v>
      </c>
      <c r="U333" s="158">
        <v>0</v>
      </c>
      <c r="V333" s="158">
        <f>ROUND(E333*U333,2)</f>
        <v>0</v>
      </c>
      <c r="W333" s="158"/>
      <c r="X333" s="158" t="s">
        <v>241</v>
      </c>
      <c r="Y333" s="158" t="s">
        <v>148</v>
      </c>
      <c r="Z333" s="148"/>
      <c r="AA333" s="148"/>
      <c r="AB333" s="148"/>
      <c r="AC333" s="148"/>
      <c r="AD333" s="148"/>
      <c r="AE333" s="148"/>
      <c r="AF333" s="148"/>
      <c r="AG333" s="148" t="s">
        <v>242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2" x14ac:dyDescent="0.2">
      <c r="A334" s="155"/>
      <c r="B334" s="156"/>
      <c r="C334" s="262" t="s">
        <v>551</v>
      </c>
      <c r="D334" s="263"/>
      <c r="E334" s="263"/>
      <c r="F334" s="263"/>
      <c r="G334" s="263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8"/>
      <c r="AA334" s="148"/>
      <c r="AB334" s="148"/>
      <c r="AC334" s="148"/>
      <c r="AD334" s="148"/>
      <c r="AE334" s="148"/>
      <c r="AF334" s="148"/>
      <c r="AG334" s="148" t="s">
        <v>193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79">
        <v>140</v>
      </c>
      <c r="B335" s="180" t="s">
        <v>552</v>
      </c>
      <c r="C335" s="189" t="s">
        <v>553</v>
      </c>
      <c r="D335" s="181" t="s">
        <v>230</v>
      </c>
      <c r="E335" s="182">
        <v>0.46915000000000001</v>
      </c>
      <c r="F335" s="183"/>
      <c r="G335" s="184">
        <f>ROUND(E335*F335,2)</f>
        <v>0</v>
      </c>
      <c r="H335" s="183"/>
      <c r="I335" s="184">
        <f>ROUND(E335*H335,2)</f>
        <v>0</v>
      </c>
      <c r="J335" s="183"/>
      <c r="K335" s="184">
        <f>ROUND(E335*J335,2)</f>
        <v>0</v>
      </c>
      <c r="L335" s="184">
        <v>21</v>
      </c>
      <c r="M335" s="184">
        <f>G335*(1+L335/100)</f>
        <v>0</v>
      </c>
      <c r="N335" s="182">
        <v>0</v>
      </c>
      <c r="O335" s="182">
        <f>ROUND(E335*N335,2)</f>
        <v>0</v>
      </c>
      <c r="P335" s="182">
        <v>0</v>
      </c>
      <c r="Q335" s="182">
        <f>ROUND(E335*P335,2)</f>
        <v>0</v>
      </c>
      <c r="R335" s="184" t="s">
        <v>490</v>
      </c>
      <c r="S335" s="184" t="s">
        <v>146</v>
      </c>
      <c r="T335" s="185" t="s">
        <v>146</v>
      </c>
      <c r="U335" s="158">
        <v>1.2649999999999999</v>
      </c>
      <c r="V335" s="158">
        <f>ROUND(E335*U335,2)</f>
        <v>0.59</v>
      </c>
      <c r="W335" s="158"/>
      <c r="X335" s="158" t="s">
        <v>231</v>
      </c>
      <c r="Y335" s="158" t="s">
        <v>148</v>
      </c>
      <c r="Z335" s="148"/>
      <c r="AA335" s="148"/>
      <c r="AB335" s="148"/>
      <c r="AC335" s="148"/>
      <c r="AD335" s="148"/>
      <c r="AE335" s="148"/>
      <c r="AF335" s="148"/>
      <c r="AG335" s="148" t="s">
        <v>232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x14ac:dyDescent="0.2">
      <c r="A336" s="164" t="s">
        <v>140</v>
      </c>
      <c r="B336" s="165" t="s">
        <v>105</v>
      </c>
      <c r="C336" s="186" t="s">
        <v>106</v>
      </c>
      <c r="D336" s="166"/>
      <c r="E336" s="167"/>
      <c r="F336" s="168"/>
      <c r="G336" s="168">
        <f>SUMIF(AG337:AG339,"&lt;&gt;NOR",G337:G339)</f>
        <v>0</v>
      </c>
      <c r="H336" s="168"/>
      <c r="I336" s="168">
        <f>SUM(I337:I339)</f>
        <v>0</v>
      </c>
      <c r="J336" s="168"/>
      <c r="K336" s="168">
        <f>SUM(K337:K339)</f>
        <v>0</v>
      </c>
      <c r="L336" s="168"/>
      <c r="M336" s="168">
        <f>SUM(M337:M339)</f>
        <v>0</v>
      </c>
      <c r="N336" s="167"/>
      <c r="O336" s="167">
        <f>SUM(O337:O339)</f>
        <v>0.03</v>
      </c>
      <c r="P336" s="167"/>
      <c r="Q336" s="167">
        <f>SUM(Q337:Q339)</f>
        <v>0</v>
      </c>
      <c r="R336" s="168"/>
      <c r="S336" s="168"/>
      <c r="T336" s="169"/>
      <c r="U336" s="163"/>
      <c r="V336" s="163">
        <f>SUM(V337:V339)</f>
        <v>8.66</v>
      </c>
      <c r="W336" s="163"/>
      <c r="X336" s="163"/>
      <c r="Y336" s="163"/>
      <c r="AG336" t="s">
        <v>141</v>
      </c>
    </row>
    <row r="337" spans="1:60" outlineLevel="1" x14ac:dyDescent="0.2">
      <c r="A337" s="179">
        <v>141</v>
      </c>
      <c r="B337" s="180" t="s">
        <v>554</v>
      </c>
      <c r="C337" s="189" t="s">
        <v>555</v>
      </c>
      <c r="D337" s="181" t="s">
        <v>170</v>
      </c>
      <c r="E337" s="182">
        <v>60</v>
      </c>
      <c r="F337" s="183"/>
      <c r="G337" s="184">
        <f>ROUND(E337*F337,2)</f>
        <v>0</v>
      </c>
      <c r="H337" s="183"/>
      <c r="I337" s="184">
        <f>ROUND(E337*H337,2)</f>
        <v>0</v>
      </c>
      <c r="J337" s="183"/>
      <c r="K337" s="184">
        <f>ROUND(E337*J337,2)</f>
        <v>0</v>
      </c>
      <c r="L337" s="184">
        <v>21</v>
      </c>
      <c r="M337" s="184">
        <f>G337*(1+L337/100)</f>
        <v>0</v>
      </c>
      <c r="N337" s="182">
        <v>3.5E-4</v>
      </c>
      <c r="O337" s="182">
        <f>ROUND(E337*N337,2)</f>
        <v>0.02</v>
      </c>
      <c r="P337" s="182">
        <v>0</v>
      </c>
      <c r="Q337" s="182">
        <f>ROUND(E337*P337,2)</f>
        <v>0</v>
      </c>
      <c r="R337" s="184" t="s">
        <v>556</v>
      </c>
      <c r="S337" s="184" t="s">
        <v>146</v>
      </c>
      <c r="T337" s="185" t="s">
        <v>146</v>
      </c>
      <c r="U337" s="158">
        <v>1.35E-2</v>
      </c>
      <c r="V337" s="158">
        <f>ROUND(E337*U337,2)</f>
        <v>0.81</v>
      </c>
      <c r="W337" s="158"/>
      <c r="X337" s="158" t="s">
        <v>147</v>
      </c>
      <c r="Y337" s="158" t="s">
        <v>148</v>
      </c>
      <c r="Z337" s="148"/>
      <c r="AA337" s="148"/>
      <c r="AB337" s="148"/>
      <c r="AC337" s="148"/>
      <c r="AD337" s="148"/>
      <c r="AE337" s="148"/>
      <c r="AF337" s="148"/>
      <c r="AG337" s="148" t="s">
        <v>149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79">
        <v>142</v>
      </c>
      <c r="B338" s="180" t="s">
        <v>557</v>
      </c>
      <c r="C338" s="189" t="s">
        <v>558</v>
      </c>
      <c r="D338" s="181" t="s">
        <v>170</v>
      </c>
      <c r="E338" s="182">
        <v>60</v>
      </c>
      <c r="F338" s="183"/>
      <c r="G338" s="184">
        <f>ROUND(E338*F338,2)</f>
        <v>0</v>
      </c>
      <c r="H338" s="183"/>
      <c r="I338" s="184">
        <f>ROUND(E338*H338,2)</f>
        <v>0</v>
      </c>
      <c r="J338" s="183"/>
      <c r="K338" s="184">
        <f>ROUND(E338*J338,2)</f>
        <v>0</v>
      </c>
      <c r="L338" s="184">
        <v>21</v>
      </c>
      <c r="M338" s="184">
        <f>G338*(1+L338/100)</f>
        <v>0</v>
      </c>
      <c r="N338" s="182">
        <v>1.0000000000000001E-5</v>
      </c>
      <c r="O338" s="182">
        <f>ROUND(E338*N338,2)</f>
        <v>0</v>
      </c>
      <c r="P338" s="182">
        <v>0</v>
      </c>
      <c r="Q338" s="182">
        <f>ROUND(E338*P338,2)</f>
        <v>0</v>
      </c>
      <c r="R338" s="184" t="s">
        <v>556</v>
      </c>
      <c r="S338" s="184" t="s">
        <v>146</v>
      </c>
      <c r="T338" s="185" t="s">
        <v>146</v>
      </c>
      <c r="U338" s="158">
        <v>2.9000000000000001E-2</v>
      </c>
      <c r="V338" s="158">
        <f>ROUND(E338*U338,2)</f>
        <v>1.74</v>
      </c>
      <c r="W338" s="158"/>
      <c r="X338" s="158" t="s">
        <v>147</v>
      </c>
      <c r="Y338" s="158" t="s">
        <v>148</v>
      </c>
      <c r="Z338" s="148"/>
      <c r="AA338" s="148"/>
      <c r="AB338" s="148"/>
      <c r="AC338" s="148"/>
      <c r="AD338" s="148"/>
      <c r="AE338" s="148"/>
      <c r="AF338" s="148"/>
      <c r="AG338" s="148" t="s">
        <v>149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79">
        <v>143</v>
      </c>
      <c r="B339" s="180" t="s">
        <v>559</v>
      </c>
      <c r="C339" s="189" t="s">
        <v>560</v>
      </c>
      <c r="D339" s="181" t="s">
        <v>170</v>
      </c>
      <c r="E339" s="182">
        <v>60</v>
      </c>
      <c r="F339" s="183"/>
      <c r="G339" s="184">
        <f>ROUND(E339*F339,2)</f>
        <v>0</v>
      </c>
      <c r="H339" s="183"/>
      <c r="I339" s="184">
        <f>ROUND(E339*H339,2)</f>
        <v>0</v>
      </c>
      <c r="J339" s="183"/>
      <c r="K339" s="184">
        <f>ROUND(E339*J339,2)</f>
        <v>0</v>
      </c>
      <c r="L339" s="184">
        <v>21</v>
      </c>
      <c r="M339" s="184">
        <f>G339*(1+L339/100)</f>
        <v>0</v>
      </c>
      <c r="N339" s="182">
        <v>1.3999999999999999E-4</v>
      </c>
      <c r="O339" s="182">
        <f>ROUND(E339*N339,2)</f>
        <v>0.01</v>
      </c>
      <c r="P339" s="182">
        <v>0</v>
      </c>
      <c r="Q339" s="182">
        <f>ROUND(E339*P339,2)</f>
        <v>0</v>
      </c>
      <c r="R339" s="184" t="s">
        <v>556</v>
      </c>
      <c r="S339" s="184" t="s">
        <v>146</v>
      </c>
      <c r="T339" s="185" t="s">
        <v>146</v>
      </c>
      <c r="U339" s="158">
        <v>0.10191</v>
      </c>
      <c r="V339" s="158">
        <f>ROUND(E339*U339,2)</f>
        <v>6.11</v>
      </c>
      <c r="W339" s="158"/>
      <c r="X339" s="158" t="s">
        <v>147</v>
      </c>
      <c r="Y339" s="158" t="s">
        <v>148</v>
      </c>
      <c r="Z339" s="148"/>
      <c r="AA339" s="148"/>
      <c r="AB339" s="148"/>
      <c r="AC339" s="148"/>
      <c r="AD339" s="148"/>
      <c r="AE339" s="148"/>
      <c r="AF339" s="148"/>
      <c r="AG339" s="148" t="s">
        <v>149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x14ac:dyDescent="0.2">
      <c r="A340" s="164" t="s">
        <v>140</v>
      </c>
      <c r="B340" s="165" t="s">
        <v>107</v>
      </c>
      <c r="C340" s="186" t="s">
        <v>108</v>
      </c>
      <c r="D340" s="166"/>
      <c r="E340" s="167"/>
      <c r="F340" s="168"/>
      <c r="G340" s="168">
        <f>SUMIF(AG341:AG386,"&lt;&gt;NOR",G341:G386)</f>
        <v>0</v>
      </c>
      <c r="H340" s="168"/>
      <c r="I340" s="168">
        <f>SUM(I341:I386)</f>
        <v>0</v>
      </c>
      <c r="J340" s="168"/>
      <c r="K340" s="168">
        <f>SUM(K341:K386)</f>
        <v>0</v>
      </c>
      <c r="L340" s="168"/>
      <c r="M340" s="168">
        <f>SUM(M341:M386)</f>
        <v>0</v>
      </c>
      <c r="N340" s="167"/>
      <c r="O340" s="167">
        <f>SUM(O341:O386)</f>
        <v>0</v>
      </c>
      <c r="P340" s="167"/>
      <c r="Q340" s="167">
        <f>SUM(Q341:Q386)</f>
        <v>0</v>
      </c>
      <c r="R340" s="168"/>
      <c r="S340" s="168"/>
      <c r="T340" s="169"/>
      <c r="U340" s="163"/>
      <c r="V340" s="163">
        <f>SUM(V341:V386)</f>
        <v>9.76</v>
      </c>
      <c r="W340" s="163"/>
      <c r="X340" s="163"/>
      <c r="Y340" s="163"/>
      <c r="AG340" t="s">
        <v>141</v>
      </c>
    </row>
    <row r="341" spans="1:60" outlineLevel="1" x14ac:dyDescent="0.2">
      <c r="A341" s="171">
        <v>144</v>
      </c>
      <c r="B341" s="172" t="s">
        <v>561</v>
      </c>
      <c r="C341" s="187" t="s">
        <v>562</v>
      </c>
      <c r="D341" s="173" t="s">
        <v>230</v>
      </c>
      <c r="E341" s="174">
        <v>4.9871299999999996</v>
      </c>
      <c r="F341" s="175"/>
      <c r="G341" s="176">
        <f>ROUND(E341*F341,2)</f>
        <v>0</v>
      </c>
      <c r="H341" s="175"/>
      <c r="I341" s="176">
        <f>ROUND(E341*H341,2)</f>
        <v>0</v>
      </c>
      <c r="J341" s="175"/>
      <c r="K341" s="176">
        <f>ROUND(E341*J341,2)</f>
        <v>0</v>
      </c>
      <c r="L341" s="176">
        <v>21</v>
      </c>
      <c r="M341" s="176">
        <f>G341*(1+L341/100)</f>
        <v>0</v>
      </c>
      <c r="N341" s="174">
        <v>0</v>
      </c>
      <c r="O341" s="174">
        <f>ROUND(E341*N341,2)</f>
        <v>0</v>
      </c>
      <c r="P341" s="174">
        <v>0</v>
      </c>
      <c r="Q341" s="174">
        <f>ROUND(E341*P341,2)</f>
        <v>0</v>
      </c>
      <c r="R341" s="176" t="s">
        <v>181</v>
      </c>
      <c r="S341" s="176" t="s">
        <v>146</v>
      </c>
      <c r="T341" s="177" t="s">
        <v>146</v>
      </c>
      <c r="U341" s="158">
        <v>0.94199999999999995</v>
      </c>
      <c r="V341" s="158">
        <f>ROUND(E341*U341,2)</f>
        <v>4.7</v>
      </c>
      <c r="W341" s="158"/>
      <c r="X341" s="158" t="s">
        <v>147</v>
      </c>
      <c r="Y341" s="158" t="s">
        <v>148</v>
      </c>
      <c r="Z341" s="148"/>
      <c r="AA341" s="148"/>
      <c r="AB341" s="148"/>
      <c r="AC341" s="148"/>
      <c r="AD341" s="148"/>
      <c r="AE341" s="148"/>
      <c r="AF341" s="148"/>
      <c r="AG341" s="148" t="s">
        <v>149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2" x14ac:dyDescent="0.2">
      <c r="A342" s="155"/>
      <c r="B342" s="156"/>
      <c r="C342" s="188" t="s">
        <v>563</v>
      </c>
      <c r="D342" s="159"/>
      <c r="E342" s="160">
        <v>0.1434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8"/>
      <c r="AA342" s="148"/>
      <c r="AB342" s="148"/>
      <c r="AC342" s="148"/>
      <c r="AD342" s="148"/>
      <c r="AE342" s="148"/>
      <c r="AF342" s="148"/>
      <c r="AG342" s="148" t="s">
        <v>157</v>
      </c>
      <c r="AH342" s="148">
        <v>7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3" x14ac:dyDescent="0.2">
      <c r="A343" s="155"/>
      <c r="B343" s="156"/>
      <c r="C343" s="188" t="s">
        <v>564</v>
      </c>
      <c r="D343" s="159"/>
      <c r="E343" s="160"/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8"/>
      <c r="AA343" s="148"/>
      <c r="AB343" s="148"/>
      <c r="AC343" s="148"/>
      <c r="AD343" s="148"/>
      <c r="AE343" s="148"/>
      <c r="AF343" s="148"/>
      <c r="AG343" s="148" t="s">
        <v>157</v>
      </c>
      <c r="AH343" s="148">
        <v>7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3" x14ac:dyDescent="0.2">
      <c r="A344" s="155"/>
      <c r="B344" s="156"/>
      <c r="C344" s="188" t="s">
        <v>565</v>
      </c>
      <c r="D344" s="159"/>
      <c r="E344" s="160">
        <v>0.02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8"/>
      <c r="AA344" s="148"/>
      <c r="AB344" s="148"/>
      <c r="AC344" s="148"/>
      <c r="AD344" s="148"/>
      <c r="AE344" s="148"/>
      <c r="AF344" s="148"/>
      <c r="AG344" s="148" t="s">
        <v>157</v>
      </c>
      <c r="AH344" s="148">
        <v>7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3" x14ac:dyDescent="0.2">
      <c r="A345" s="155"/>
      <c r="B345" s="156"/>
      <c r="C345" s="188" t="s">
        <v>566</v>
      </c>
      <c r="D345" s="159"/>
      <c r="E345" s="160">
        <v>3.2000000000000001E-2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8"/>
      <c r="AA345" s="148"/>
      <c r="AB345" s="148"/>
      <c r="AC345" s="148"/>
      <c r="AD345" s="148"/>
      <c r="AE345" s="148"/>
      <c r="AF345" s="148"/>
      <c r="AG345" s="148" t="s">
        <v>157</v>
      </c>
      <c r="AH345" s="148">
        <v>7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3" x14ac:dyDescent="0.2">
      <c r="A346" s="155"/>
      <c r="B346" s="156"/>
      <c r="C346" s="188" t="s">
        <v>567</v>
      </c>
      <c r="D346" s="159"/>
      <c r="E346" s="160">
        <v>4.8000000000000001E-2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8"/>
      <c r="AA346" s="148"/>
      <c r="AB346" s="148"/>
      <c r="AC346" s="148"/>
      <c r="AD346" s="148"/>
      <c r="AE346" s="148"/>
      <c r="AF346" s="148"/>
      <c r="AG346" s="148" t="s">
        <v>157</v>
      </c>
      <c r="AH346" s="148">
        <v>7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3" x14ac:dyDescent="0.2">
      <c r="A347" s="155"/>
      <c r="B347" s="156"/>
      <c r="C347" s="188" t="s">
        <v>568</v>
      </c>
      <c r="D347" s="159"/>
      <c r="E347" s="160">
        <v>6.4000000000000001E-2</v>
      </c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8"/>
      <c r="AA347" s="148"/>
      <c r="AB347" s="148"/>
      <c r="AC347" s="148"/>
      <c r="AD347" s="148"/>
      <c r="AE347" s="148"/>
      <c r="AF347" s="148"/>
      <c r="AG347" s="148" t="s">
        <v>157</v>
      </c>
      <c r="AH347" s="148">
        <v>7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3" x14ac:dyDescent="0.2">
      <c r="A348" s="155"/>
      <c r="B348" s="156"/>
      <c r="C348" s="188" t="s">
        <v>569</v>
      </c>
      <c r="D348" s="159"/>
      <c r="E348" s="160">
        <v>0.19600000000000001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8"/>
      <c r="AA348" s="148"/>
      <c r="AB348" s="148"/>
      <c r="AC348" s="148"/>
      <c r="AD348" s="148"/>
      <c r="AE348" s="148"/>
      <c r="AF348" s="148"/>
      <c r="AG348" s="148" t="s">
        <v>157</v>
      </c>
      <c r="AH348" s="148">
        <v>7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3" x14ac:dyDescent="0.2">
      <c r="A349" s="155"/>
      <c r="B349" s="156"/>
      <c r="C349" s="188" t="s">
        <v>570</v>
      </c>
      <c r="D349" s="159"/>
      <c r="E349" s="160">
        <v>0.57599999999999996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8"/>
      <c r="AA349" s="148"/>
      <c r="AB349" s="148"/>
      <c r="AC349" s="148"/>
      <c r="AD349" s="148"/>
      <c r="AE349" s="148"/>
      <c r="AF349" s="148"/>
      <c r="AG349" s="148" t="s">
        <v>157</v>
      </c>
      <c r="AH349" s="148">
        <v>7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3" x14ac:dyDescent="0.2">
      <c r="A350" s="155"/>
      <c r="B350" s="156"/>
      <c r="C350" s="188" t="s">
        <v>571</v>
      </c>
      <c r="D350" s="159"/>
      <c r="E350" s="160">
        <v>0.252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8"/>
      <c r="AA350" s="148"/>
      <c r="AB350" s="148"/>
      <c r="AC350" s="148"/>
      <c r="AD350" s="148"/>
      <c r="AE350" s="148"/>
      <c r="AF350" s="148"/>
      <c r="AG350" s="148" t="s">
        <v>157</v>
      </c>
      <c r="AH350" s="148">
        <v>7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3" x14ac:dyDescent="0.2">
      <c r="A351" s="155"/>
      <c r="B351" s="156"/>
      <c r="C351" s="188" t="s">
        <v>572</v>
      </c>
      <c r="D351" s="159"/>
      <c r="E351" s="160">
        <v>0.252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8"/>
      <c r="AA351" s="148"/>
      <c r="AB351" s="148"/>
      <c r="AC351" s="148"/>
      <c r="AD351" s="148"/>
      <c r="AE351" s="148"/>
      <c r="AF351" s="148"/>
      <c r="AG351" s="148" t="s">
        <v>157</v>
      </c>
      <c r="AH351" s="148">
        <v>7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3" x14ac:dyDescent="0.2">
      <c r="A352" s="155"/>
      <c r="B352" s="156"/>
      <c r="C352" s="188" t="s">
        <v>573</v>
      </c>
      <c r="D352" s="159"/>
      <c r="E352" s="160">
        <v>0.39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8"/>
      <c r="AA352" s="148"/>
      <c r="AB352" s="148"/>
      <c r="AC352" s="148"/>
      <c r="AD352" s="148"/>
      <c r="AE352" s="148"/>
      <c r="AF352" s="148"/>
      <c r="AG352" s="148" t="s">
        <v>157</v>
      </c>
      <c r="AH352" s="148">
        <v>7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3" x14ac:dyDescent="0.2">
      <c r="A353" s="155"/>
      <c r="B353" s="156"/>
      <c r="C353" s="188" t="s">
        <v>574</v>
      </c>
      <c r="D353" s="159"/>
      <c r="E353" s="160">
        <v>0.68</v>
      </c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8"/>
      <c r="AA353" s="148"/>
      <c r="AB353" s="148"/>
      <c r="AC353" s="148"/>
      <c r="AD353" s="148"/>
      <c r="AE353" s="148"/>
      <c r="AF353" s="148"/>
      <c r="AG353" s="148" t="s">
        <v>157</v>
      </c>
      <c r="AH353" s="148">
        <v>7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3" x14ac:dyDescent="0.2">
      <c r="A354" s="155"/>
      <c r="B354" s="156"/>
      <c r="C354" s="188" t="s">
        <v>575</v>
      </c>
      <c r="D354" s="159"/>
      <c r="E354" s="160">
        <v>0.15287999999999999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8"/>
      <c r="AA354" s="148"/>
      <c r="AB354" s="148"/>
      <c r="AC354" s="148"/>
      <c r="AD354" s="148"/>
      <c r="AE354" s="148"/>
      <c r="AF354" s="148"/>
      <c r="AG354" s="148" t="s">
        <v>157</v>
      </c>
      <c r="AH354" s="148">
        <v>7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3" x14ac:dyDescent="0.2">
      <c r="A355" s="155"/>
      <c r="B355" s="156"/>
      <c r="C355" s="188" t="s">
        <v>576</v>
      </c>
      <c r="D355" s="159"/>
      <c r="E355" s="160">
        <v>6.1769999999999999E-2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8"/>
      <c r="AA355" s="148"/>
      <c r="AB355" s="148"/>
      <c r="AC355" s="148"/>
      <c r="AD355" s="148"/>
      <c r="AE355" s="148"/>
      <c r="AF355" s="148"/>
      <c r="AG355" s="148" t="s">
        <v>157</v>
      </c>
      <c r="AH355" s="148">
        <v>7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3" x14ac:dyDescent="0.2">
      <c r="A356" s="155"/>
      <c r="B356" s="156"/>
      <c r="C356" s="188" t="s">
        <v>577</v>
      </c>
      <c r="D356" s="159"/>
      <c r="E356" s="160">
        <v>0.30149999999999999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8"/>
      <c r="AA356" s="148"/>
      <c r="AB356" s="148"/>
      <c r="AC356" s="148"/>
      <c r="AD356" s="148"/>
      <c r="AE356" s="148"/>
      <c r="AF356" s="148"/>
      <c r="AG356" s="148" t="s">
        <v>157</v>
      </c>
      <c r="AH356" s="148">
        <v>7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3" x14ac:dyDescent="0.2">
      <c r="A357" s="155"/>
      <c r="B357" s="156"/>
      <c r="C357" s="188" t="s">
        <v>578</v>
      </c>
      <c r="D357" s="159"/>
      <c r="E357" s="160">
        <v>1.56484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8"/>
      <c r="AA357" s="148"/>
      <c r="AB357" s="148"/>
      <c r="AC357" s="148"/>
      <c r="AD357" s="148"/>
      <c r="AE357" s="148"/>
      <c r="AF357" s="148"/>
      <c r="AG357" s="148" t="s">
        <v>157</v>
      </c>
      <c r="AH357" s="148">
        <v>7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3" x14ac:dyDescent="0.2">
      <c r="A358" s="155"/>
      <c r="B358" s="156"/>
      <c r="C358" s="188" t="s">
        <v>579</v>
      </c>
      <c r="D358" s="159"/>
      <c r="E358" s="160">
        <v>5.5999999999999999E-3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8"/>
      <c r="AA358" s="148"/>
      <c r="AB358" s="148"/>
      <c r="AC358" s="148"/>
      <c r="AD358" s="148"/>
      <c r="AE358" s="148"/>
      <c r="AF358" s="148"/>
      <c r="AG358" s="148" t="s">
        <v>157</v>
      </c>
      <c r="AH358" s="148">
        <v>7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3" x14ac:dyDescent="0.2">
      <c r="A359" s="155"/>
      <c r="B359" s="156"/>
      <c r="C359" s="188" t="s">
        <v>580</v>
      </c>
      <c r="D359" s="159"/>
      <c r="E359" s="160">
        <v>0.13622000000000001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8"/>
      <c r="AA359" s="148"/>
      <c r="AB359" s="148"/>
      <c r="AC359" s="148"/>
      <c r="AD359" s="148"/>
      <c r="AE359" s="148"/>
      <c r="AF359" s="148"/>
      <c r="AG359" s="148" t="s">
        <v>157</v>
      </c>
      <c r="AH359" s="148">
        <v>7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3" x14ac:dyDescent="0.2">
      <c r="A360" s="155"/>
      <c r="B360" s="156"/>
      <c r="C360" s="188" t="s">
        <v>581</v>
      </c>
      <c r="D360" s="159"/>
      <c r="E360" s="160">
        <v>1.0919999999999999E-2</v>
      </c>
      <c r="F360" s="158"/>
      <c r="G360" s="158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58"/>
      <c r="Z360" s="148"/>
      <c r="AA360" s="148"/>
      <c r="AB360" s="148"/>
      <c r="AC360" s="148"/>
      <c r="AD360" s="148"/>
      <c r="AE360" s="148"/>
      <c r="AF360" s="148"/>
      <c r="AG360" s="148" t="s">
        <v>157</v>
      </c>
      <c r="AH360" s="148">
        <v>7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3" x14ac:dyDescent="0.2">
      <c r="A361" s="155"/>
      <c r="B361" s="156"/>
      <c r="C361" s="188" t="s">
        <v>582</v>
      </c>
      <c r="D361" s="159"/>
      <c r="E361" s="160">
        <v>0.1</v>
      </c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8"/>
      <c r="AA361" s="148"/>
      <c r="AB361" s="148"/>
      <c r="AC361" s="148"/>
      <c r="AD361" s="148"/>
      <c r="AE361" s="148"/>
      <c r="AF361" s="148"/>
      <c r="AG361" s="148" t="s">
        <v>157</v>
      </c>
      <c r="AH361" s="148">
        <v>7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ht="22.5" outlineLevel="1" x14ac:dyDescent="0.2">
      <c r="A362" s="171">
        <v>145</v>
      </c>
      <c r="B362" s="172" t="s">
        <v>583</v>
      </c>
      <c r="C362" s="187" t="s">
        <v>584</v>
      </c>
      <c r="D362" s="173" t="s">
        <v>230</v>
      </c>
      <c r="E362" s="174">
        <v>24.935649999999999</v>
      </c>
      <c r="F362" s="175"/>
      <c r="G362" s="176">
        <f>ROUND(E362*F362,2)</f>
        <v>0</v>
      </c>
      <c r="H362" s="175"/>
      <c r="I362" s="176">
        <f>ROUND(E362*H362,2)</f>
        <v>0</v>
      </c>
      <c r="J362" s="175"/>
      <c r="K362" s="176">
        <f>ROUND(E362*J362,2)</f>
        <v>0</v>
      </c>
      <c r="L362" s="176">
        <v>21</v>
      </c>
      <c r="M362" s="176">
        <f>G362*(1+L362/100)</f>
        <v>0</v>
      </c>
      <c r="N362" s="174">
        <v>0</v>
      </c>
      <c r="O362" s="174">
        <f>ROUND(E362*N362,2)</f>
        <v>0</v>
      </c>
      <c r="P362" s="174">
        <v>0</v>
      </c>
      <c r="Q362" s="174">
        <f>ROUND(E362*P362,2)</f>
        <v>0</v>
      </c>
      <c r="R362" s="176" t="s">
        <v>181</v>
      </c>
      <c r="S362" s="176" t="s">
        <v>146</v>
      </c>
      <c r="T362" s="177" t="s">
        <v>146</v>
      </c>
      <c r="U362" s="158">
        <v>0.105</v>
      </c>
      <c r="V362" s="158">
        <f>ROUND(E362*U362,2)</f>
        <v>2.62</v>
      </c>
      <c r="W362" s="158"/>
      <c r="X362" s="158" t="s">
        <v>147</v>
      </c>
      <c r="Y362" s="158" t="s">
        <v>148</v>
      </c>
      <c r="Z362" s="148"/>
      <c r="AA362" s="148"/>
      <c r="AB362" s="148"/>
      <c r="AC362" s="148"/>
      <c r="AD362" s="148"/>
      <c r="AE362" s="148"/>
      <c r="AF362" s="148"/>
      <c r="AG362" s="148" t="s">
        <v>149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2" x14ac:dyDescent="0.2">
      <c r="A363" s="155"/>
      <c r="B363" s="156"/>
      <c r="C363" s="188" t="s">
        <v>585</v>
      </c>
      <c r="D363" s="159"/>
      <c r="E363" s="160">
        <v>24.935649999999999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8"/>
      <c r="AA363" s="148"/>
      <c r="AB363" s="148"/>
      <c r="AC363" s="148"/>
      <c r="AD363" s="148"/>
      <c r="AE363" s="148"/>
      <c r="AF363" s="148"/>
      <c r="AG363" s="148" t="s">
        <v>157</v>
      </c>
      <c r="AH363" s="148">
        <v>5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71">
        <v>146</v>
      </c>
      <c r="B364" s="172" t="s">
        <v>586</v>
      </c>
      <c r="C364" s="187" t="s">
        <v>635</v>
      </c>
      <c r="D364" s="173" t="s">
        <v>230</v>
      </c>
      <c r="E364" s="174">
        <v>4.9871299999999996</v>
      </c>
      <c r="F364" s="175"/>
      <c r="G364" s="176">
        <f>ROUND(E364*F364,2)</f>
        <v>0</v>
      </c>
      <c r="H364" s="175"/>
      <c r="I364" s="176">
        <f>ROUND(E364*H364,2)</f>
        <v>0</v>
      </c>
      <c r="J364" s="175"/>
      <c r="K364" s="176">
        <f>ROUND(E364*J364,2)</f>
        <v>0</v>
      </c>
      <c r="L364" s="176">
        <v>21</v>
      </c>
      <c r="M364" s="176">
        <f>G364*(1+L364/100)</f>
        <v>0</v>
      </c>
      <c r="N364" s="174">
        <v>0</v>
      </c>
      <c r="O364" s="174">
        <f>ROUND(E364*N364,2)</f>
        <v>0</v>
      </c>
      <c r="P364" s="174">
        <v>0</v>
      </c>
      <c r="Q364" s="174">
        <f>ROUND(E364*P364,2)</f>
        <v>0</v>
      </c>
      <c r="R364" s="176" t="s">
        <v>181</v>
      </c>
      <c r="S364" s="176" t="s">
        <v>146</v>
      </c>
      <c r="T364" s="177" t="s">
        <v>146</v>
      </c>
      <c r="U364" s="158">
        <v>0.49</v>
      </c>
      <c r="V364" s="158">
        <f>ROUND(E364*U364,2)</f>
        <v>2.44</v>
      </c>
      <c r="W364" s="158"/>
      <c r="X364" s="158" t="s">
        <v>147</v>
      </c>
      <c r="Y364" s="158" t="s">
        <v>148</v>
      </c>
      <c r="Z364" s="148"/>
      <c r="AA364" s="148"/>
      <c r="AB364" s="148"/>
      <c r="AC364" s="148"/>
      <c r="AD364" s="148"/>
      <c r="AE364" s="148"/>
      <c r="AF364" s="148"/>
      <c r="AG364" s="148" t="s">
        <v>149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2" x14ac:dyDescent="0.2">
      <c r="A365" s="155"/>
      <c r="B365" s="156"/>
      <c r="C365" s="188" t="s">
        <v>587</v>
      </c>
      <c r="D365" s="159"/>
      <c r="E365" s="160">
        <v>4.9871299999999996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8"/>
      <c r="AA365" s="148"/>
      <c r="AB365" s="148"/>
      <c r="AC365" s="148"/>
      <c r="AD365" s="148"/>
      <c r="AE365" s="148"/>
      <c r="AF365" s="148"/>
      <c r="AG365" s="148" t="s">
        <v>157</v>
      </c>
      <c r="AH365" s="148">
        <v>5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ht="22.5" outlineLevel="1" x14ac:dyDescent="0.2">
      <c r="A366" s="171">
        <v>148</v>
      </c>
      <c r="B366" s="172" t="s">
        <v>588</v>
      </c>
      <c r="C366" s="187" t="s">
        <v>589</v>
      </c>
      <c r="D366" s="173" t="s">
        <v>230</v>
      </c>
      <c r="E366" s="174">
        <v>2.6534</v>
      </c>
      <c r="F366" s="175"/>
      <c r="G366" s="176">
        <f>ROUND(E366*F366,2)</f>
        <v>0</v>
      </c>
      <c r="H366" s="175"/>
      <c r="I366" s="176">
        <f>ROUND(E366*H366,2)</f>
        <v>0</v>
      </c>
      <c r="J366" s="175"/>
      <c r="K366" s="176">
        <f>ROUND(E366*J366,2)</f>
        <v>0</v>
      </c>
      <c r="L366" s="176">
        <v>21</v>
      </c>
      <c r="M366" s="176">
        <f>G366*(1+L366/100)</f>
        <v>0</v>
      </c>
      <c r="N366" s="174">
        <v>0</v>
      </c>
      <c r="O366" s="174">
        <f>ROUND(E366*N366,2)</f>
        <v>0</v>
      </c>
      <c r="P366" s="174">
        <v>0</v>
      </c>
      <c r="Q366" s="174">
        <f>ROUND(E366*P366,2)</f>
        <v>0</v>
      </c>
      <c r="R366" s="176" t="s">
        <v>181</v>
      </c>
      <c r="S366" s="176" t="s">
        <v>590</v>
      </c>
      <c r="T366" s="177" t="s">
        <v>590</v>
      </c>
      <c r="U366" s="158">
        <v>0</v>
      </c>
      <c r="V366" s="158">
        <f>ROUND(E366*U366,2)</f>
        <v>0</v>
      </c>
      <c r="W366" s="158"/>
      <c r="X366" s="158" t="s">
        <v>147</v>
      </c>
      <c r="Y366" s="158" t="s">
        <v>148</v>
      </c>
      <c r="Z366" s="148"/>
      <c r="AA366" s="148"/>
      <c r="AB366" s="148"/>
      <c r="AC366" s="148"/>
      <c r="AD366" s="148"/>
      <c r="AE366" s="148"/>
      <c r="AF366" s="148"/>
      <c r="AG366" s="148" t="s">
        <v>149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2" x14ac:dyDescent="0.2">
      <c r="A367" s="155"/>
      <c r="B367" s="156"/>
      <c r="C367" s="188" t="s">
        <v>563</v>
      </c>
      <c r="D367" s="159"/>
      <c r="E367" s="160">
        <v>0.1434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8"/>
      <c r="AA367" s="148"/>
      <c r="AB367" s="148"/>
      <c r="AC367" s="148"/>
      <c r="AD367" s="148"/>
      <c r="AE367" s="148"/>
      <c r="AF367" s="148"/>
      <c r="AG367" s="148" t="s">
        <v>157</v>
      </c>
      <c r="AH367" s="148">
        <v>7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3" x14ac:dyDescent="0.2">
      <c r="A368" s="155"/>
      <c r="B368" s="156"/>
      <c r="C368" s="188" t="s">
        <v>564</v>
      </c>
      <c r="D368" s="159"/>
      <c r="E368" s="160"/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58"/>
      <c r="Z368" s="148"/>
      <c r="AA368" s="148"/>
      <c r="AB368" s="148"/>
      <c r="AC368" s="148"/>
      <c r="AD368" s="148"/>
      <c r="AE368" s="148"/>
      <c r="AF368" s="148"/>
      <c r="AG368" s="148" t="s">
        <v>157</v>
      </c>
      <c r="AH368" s="148">
        <v>7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3" x14ac:dyDescent="0.2">
      <c r="A369" s="155"/>
      <c r="B369" s="156"/>
      <c r="C369" s="188" t="s">
        <v>565</v>
      </c>
      <c r="D369" s="159"/>
      <c r="E369" s="160">
        <v>0.02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8"/>
      <c r="AA369" s="148"/>
      <c r="AB369" s="148"/>
      <c r="AC369" s="148"/>
      <c r="AD369" s="148"/>
      <c r="AE369" s="148"/>
      <c r="AF369" s="148"/>
      <c r="AG369" s="148" t="s">
        <v>157</v>
      </c>
      <c r="AH369" s="148">
        <v>7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3" x14ac:dyDescent="0.2">
      <c r="A370" s="155"/>
      <c r="B370" s="156"/>
      <c r="C370" s="188" t="s">
        <v>566</v>
      </c>
      <c r="D370" s="159"/>
      <c r="E370" s="160">
        <v>3.2000000000000001E-2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8"/>
      <c r="AA370" s="148"/>
      <c r="AB370" s="148"/>
      <c r="AC370" s="148"/>
      <c r="AD370" s="148"/>
      <c r="AE370" s="148"/>
      <c r="AF370" s="148"/>
      <c r="AG370" s="148" t="s">
        <v>157</v>
      </c>
      <c r="AH370" s="148">
        <v>7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3" x14ac:dyDescent="0.2">
      <c r="A371" s="155"/>
      <c r="B371" s="156"/>
      <c r="C371" s="188" t="s">
        <v>567</v>
      </c>
      <c r="D371" s="159"/>
      <c r="E371" s="160">
        <v>4.8000000000000001E-2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8"/>
      <c r="AA371" s="148"/>
      <c r="AB371" s="148"/>
      <c r="AC371" s="148"/>
      <c r="AD371" s="148"/>
      <c r="AE371" s="148"/>
      <c r="AF371" s="148"/>
      <c r="AG371" s="148" t="s">
        <v>157</v>
      </c>
      <c r="AH371" s="148">
        <v>7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3" x14ac:dyDescent="0.2">
      <c r="A372" s="155"/>
      <c r="B372" s="156"/>
      <c r="C372" s="188" t="s">
        <v>568</v>
      </c>
      <c r="D372" s="159"/>
      <c r="E372" s="160">
        <v>6.4000000000000001E-2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8"/>
      <c r="AA372" s="148"/>
      <c r="AB372" s="148"/>
      <c r="AC372" s="148"/>
      <c r="AD372" s="148"/>
      <c r="AE372" s="148"/>
      <c r="AF372" s="148"/>
      <c r="AG372" s="148" t="s">
        <v>157</v>
      </c>
      <c r="AH372" s="148">
        <v>7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3" x14ac:dyDescent="0.2">
      <c r="A373" s="155"/>
      <c r="B373" s="156"/>
      <c r="C373" s="188" t="s">
        <v>569</v>
      </c>
      <c r="D373" s="159"/>
      <c r="E373" s="160">
        <v>0.19600000000000001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8"/>
      <c r="AA373" s="148"/>
      <c r="AB373" s="148"/>
      <c r="AC373" s="148"/>
      <c r="AD373" s="148"/>
      <c r="AE373" s="148"/>
      <c r="AF373" s="148"/>
      <c r="AG373" s="148" t="s">
        <v>157</v>
      </c>
      <c r="AH373" s="148">
        <v>7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3" x14ac:dyDescent="0.2">
      <c r="A374" s="155"/>
      <c r="B374" s="156"/>
      <c r="C374" s="188" t="s">
        <v>570</v>
      </c>
      <c r="D374" s="159"/>
      <c r="E374" s="160">
        <v>0.57599999999999996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8"/>
      <c r="AA374" s="148"/>
      <c r="AB374" s="148"/>
      <c r="AC374" s="148"/>
      <c r="AD374" s="148"/>
      <c r="AE374" s="148"/>
      <c r="AF374" s="148"/>
      <c r="AG374" s="148" t="s">
        <v>157</v>
      </c>
      <c r="AH374" s="148">
        <v>7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3" x14ac:dyDescent="0.2">
      <c r="A375" s="155"/>
      <c r="B375" s="156"/>
      <c r="C375" s="188" t="s">
        <v>571</v>
      </c>
      <c r="D375" s="159"/>
      <c r="E375" s="160">
        <v>0.252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8"/>
      <c r="AA375" s="148"/>
      <c r="AB375" s="148"/>
      <c r="AC375" s="148"/>
      <c r="AD375" s="148"/>
      <c r="AE375" s="148"/>
      <c r="AF375" s="148"/>
      <c r="AG375" s="148" t="s">
        <v>157</v>
      </c>
      <c r="AH375" s="148">
        <v>7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3" x14ac:dyDescent="0.2">
      <c r="A376" s="155"/>
      <c r="B376" s="156"/>
      <c r="C376" s="188" t="s">
        <v>572</v>
      </c>
      <c r="D376" s="159"/>
      <c r="E376" s="160">
        <v>0.252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8"/>
      <c r="AA376" s="148"/>
      <c r="AB376" s="148"/>
      <c r="AC376" s="148"/>
      <c r="AD376" s="148"/>
      <c r="AE376" s="148"/>
      <c r="AF376" s="148"/>
      <c r="AG376" s="148" t="s">
        <v>157</v>
      </c>
      <c r="AH376" s="148">
        <v>7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3" x14ac:dyDescent="0.2">
      <c r="A377" s="155"/>
      <c r="B377" s="156"/>
      <c r="C377" s="188" t="s">
        <v>573</v>
      </c>
      <c r="D377" s="159"/>
      <c r="E377" s="160">
        <v>0.39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8"/>
      <c r="AA377" s="148"/>
      <c r="AB377" s="148"/>
      <c r="AC377" s="148"/>
      <c r="AD377" s="148"/>
      <c r="AE377" s="148"/>
      <c r="AF377" s="148"/>
      <c r="AG377" s="148" t="s">
        <v>157</v>
      </c>
      <c r="AH377" s="148">
        <v>7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3" x14ac:dyDescent="0.2">
      <c r="A378" s="155"/>
      <c r="B378" s="156"/>
      <c r="C378" s="188" t="s">
        <v>574</v>
      </c>
      <c r="D378" s="159"/>
      <c r="E378" s="160">
        <v>0.68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8"/>
      <c r="AA378" s="148"/>
      <c r="AB378" s="148"/>
      <c r="AC378" s="148"/>
      <c r="AD378" s="148"/>
      <c r="AE378" s="148"/>
      <c r="AF378" s="148"/>
      <c r="AG378" s="148" t="s">
        <v>157</v>
      </c>
      <c r="AH378" s="148">
        <v>7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71">
        <v>149</v>
      </c>
      <c r="B379" s="172" t="s">
        <v>591</v>
      </c>
      <c r="C379" s="187" t="s">
        <v>592</v>
      </c>
      <c r="D379" s="173" t="s">
        <v>230</v>
      </c>
      <c r="E379" s="174">
        <v>0.15287999999999999</v>
      </c>
      <c r="F379" s="175"/>
      <c r="G379" s="176">
        <f>ROUND(E379*F379,2)</f>
        <v>0</v>
      </c>
      <c r="H379" s="175"/>
      <c r="I379" s="176">
        <f>ROUND(E379*H379,2)</f>
        <v>0</v>
      </c>
      <c r="J379" s="175"/>
      <c r="K379" s="176">
        <f>ROUND(E379*J379,2)</f>
        <v>0</v>
      </c>
      <c r="L379" s="176">
        <v>21</v>
      </c>
      <c r="M379" s="176">
        <f>G379*(1+L379/100)</f>
        <v>0</v>
      </c>
      <c r="N379" s="174">
        <v>0</v>
      </c>
      <c r="O379" s="174">
        <f>ROUND(E379*N379,2)</f>
        <v>0</v>
      </c>
      <c r="P379" s="174">
        <v>0</v>
      </c>
      <c r="Q379" s="174">
        <f>ROUND(E379*P379,2)</f>
        <v>0</v>
      </c>
      <c r="R379" s="176" t="s">
        <v>181</v>
      </c>
      <c r="S379" s="176" t="s">
        <v>146</v>
      </c>
      <c r="T379" s="177" t="s">
        <v>146</v>
      </c>
      <c r="U379" s="158">
        <v>0</v>
      </c>
      <c r="V379" s="158">
        <f>ROUND(E379*U379,2)</f>
        <v>0</v>
      </c>
      <c r="W379" s="158"/>
      <c r="X379" s="158" t="s">
        <v>147</v>
      </c>
      <c r="Y379" s="158" t="s">
        <v>148</v>
      </c>
      <c r="Z379" s="148"/>
      <c r="AA379" s="148"/>
      <c r="AB379" s="148"/>
      <c r="AC379" s="148"/>
      <c r="AD379" s="148"/>
      <c r="AE379" s="148"/>
      <c r="AF379" s="148"/>
      <c r="AG379" s="148" t="s">
        <v>149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2" x14ac:dyDescent="0.2">
      <c r="A380" s="155"/>
      <c r="B380" s="156"/>
      <c r="C380" s="188" t="s">
        <v>575</v>
      </c>
      <c r="D380" s="159"/>
      <c r="E380" s="160">
        <v>0.15287999999999999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8"/>
      <c r="AA380" s="148"/>
      <c r="AB380" s="148"/>
      <c r="AC380" s="148"/>
      <c r="AD380" s="148"/>
      <c r="AE380" s="148"/>
      <c r="AF380" s="148"/>
      <c r="AG380" s="148" t="s">
        <v>157</v>
      </c>
      <c r="AH380" s="148">
        <v>7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71">
        <v>150</v>
      </c>
      <c r="B381" s="172" t="s">
        <v>593</v>
      </c>
      <c r="C381" s="187" t="s">
        <v>594</v>
      </c>
      <c r="D381" s="173" t="s">
        <v>230</v>
      </c>
      <c r="E381" s="174">
        <v>5.5999999999999999E-3</v>
      </c>
      <c r="F381" s="175"/>
      <c r="G381" s="176">
        <f>ROUND(E381*F381,2)</f>
        <v>0</v>
      </c>
      <c r="H381" s="175"/>
      <c r="I381" s="176">
        <f>ROUND(E381*H381,2)</f>
        <v>0</v>
      </c>
      <c r="J381" s="175"/>
      <c r="K381" s="176">
        <f>ROUND(E381*J381,2)</f>
        <v>0</v>
      </c>
      <c r="L381" s="176">
        <v>21</v>
      </c>
      <c r="M381" s="176">
        <f>G381*(1+L381/100)</f>
        <v>0</v>
      </c>
      <c r="N381" s="174">
        <v>0</v>
      </c>
      <c r="O381" s="174">
        <f>ROUND(E381*N381,2)</f>
        <v>0</v>
      </c>
      <c r="P381" s="174">
        <v>0</v>
      </c>
      <c r="Q381" s="174">
        <f>ROUND(E381*P381,2)</f>
        <v>0</v>
      </c>
      <c r="R381" s="176" t="s">
        <v>181</v>
      </c>
      <c r="S381" s="176" t="s">
        <v>146</v>
      </c>
      <c r="T381" s="177" t="s">
        <v>146</v>
      </c>
      <c r="U381" s="158">
        <v>0</v>
      </c>
      <c r="V381" s="158">
        <f>ROUND(E381*U381,2)</f>
        <v>0</v>
      </c>
      <c r="W381" s="158"/>
      <c r="X381" s="158" t="s">
        <v>147</v>
      </c>
      <c r="Y381" s="158" t="s">
        <v>148</v>
      </c>
      <c r="Z381" s="148"/>
      <c r="AA381" s="148"/>
      <c r="AB381" s="148"/>
      <c r="AC381" s="148"/>
      <c r="AD381" s="148"/>
      <c r="AE381" s="148"/>
      <c r="AF381" s="148"/>
      <c r="AG381" s="148" t="s">
        <v>149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2" x14ac:dyDescent="0.2">
      <c r="A382" s="155"/>
      <c r="B382" s="156"/>
      <c r="C382" s="262" t="s">
        <v>595</v>
      </c>
      <c r="D382" s="263"/>
      <c r="E382" s="263"/>
      <c r="F382" s="263"/>
      <c r="G382" s="263"/>
      <c r="H382" s="158"/>
      <c r="I382" s="158"/>
      <c r="J382" s="158"/>
      <c r="K382" s="158"/>
      <c r="L382" s="158"/>
      <c r="M382" s="158"/>
      <c r="N382" s="157"/>
      <c r="O382" s="157"/>
      <c r="P382" s="157"/>
      <c r="Q382" s="157"/>
      <c r="R382" s="158"/>
      <c r="S382" s="158"/>
      <c r="T382" s="158"/>
      <c r="U382" s="158"/>
      <c r="V382" s="158"/>
      <c r="W382" s="158"/>
      <c r="X382" s="158"/>
      <c r="Y382" s="158"/>
      <c r="Z382" s="148"/>
      <c r="AA382" s="148"/>
      <c r="AB382" s="148"/>
      <c r="AC382" s="148"/>
      <c r="AD382" s="148"/>
      <c r="AE382" s="148"/>
      <c r="AF382" s="148"/>
      <c r="AG382" s="148" t="s">
        <v>193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2" x14ac:dyDescent="0.2">
      <c r="A383" s="155"/>
      <c r="B383" s="156"/>
      <c r="C383" s="188" t="s">
        <v>579</v>
      </c>
      <c r="D383" s="159"/>
      <c r="E383" s="160">
        <v>5.5999999999999999E-3</v>
      </c>
      <c r="F383" s="158"/>
      <c r="G383" s="158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8"/>
      <c r="AA383" s="148"/>
      <c r="AB383" s="148"/>
      <c r="AC383" s="148"/>
      <c r="AD383" s="148"/>
      <c r="AE383" s="148"/>
      <c r="AF383" s="148"/>
      <c r="AG383" s="148" t="s">
        <v>157</v>
      </c>
      <c r="AH383" s="148">
        <v>7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ht="22.5" outlineLevel="1" x14ac:dyDescent="0.2">
      <c r="A384" s="171">
        <v>151</v>
      </c>
      <c r="B384" s="172" t="s">
        <v>596</v>
      </c>
      <c r="C384" s="187" t="s">
        <v>597</v>
      </c>
      <c r="D384" s="173" t="s">
        <v>230</v>
      </c>
      <c r="E384" s="174">
        <v>0.13622000000000001</v>
      </c>
      <c r="F384" s="175"/>
      <c r="G384" s="176">
        <f>ROUND(E384*F384,2)</f>
        <v>0</v>
      </c>
      <c r="H384" s="175"/>
      <c r="I384" s="176">
        <f>ROUND(E384*H384,2)</f>
        <v>0</v>
      </c>
      <c r="J384" s="175"/>
      <c r="K384" s="176">
        <f>ROUND(E384*J384,2)</f>
        <v>0</v>
      </c>
      <c r="L384" s="176">
        <v>21</v>
      </c>
      <c r="M384" s="176">
        <f>G384*(1+L384/100)</f>
        <v>0</v>
      </c>
      <c r="N384" s="174">
        <v>0</v>
      </c>
      <c r="O384" s="174">
        <f>ROUND(E384*N384,2)</f>
        <v>0</v>
      </c>
      <c r="P384" s="174">
        <v>0</v>
      </c>
      <c r="Q384" s="174">
        <f>ROUND(E384*P384,2)</f>
        <v>0</v>
      </c>
      <c r="R384" s="176" t="s">
        <v>181</v>
      </c>
      <c r="S384" s="176" t="s">
        <v>146</v>
      </c>
      <c r="T384" s="177" t="s">
        <v>146</v>
      </c>
      <c r="U384" s="158">
        <v>0</v>
      </c>
      <c r="V384" s="158">
        <f>ROUND(E384*U384,2)</f>
        <v>0</v>
      </c>
      <c r="W384" s="158"/>
      <c r="X384" s="158" t="s">
        <v>147</v>
      </c>
      <c r="Y384" s="158" t="s">
        <v>148</v>
      </c>
      <c r="Z384" s="148"/>
      <c r="AA384" s="148"/>
      <c r="AB384" s="148"/>
      <c r="AC384" s="148"/>
      <c r="AD384" s="148"/>
      <c r="AE384" s="148"/>
      <c r="AF384" s="148"/>
      <c r="AG384" s="148" t="s">
        <v>149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2" x14ac:dyDescent="0.2">
      <c r="A385" s="155"/>
      <c r="B385" s="156"/>
      <c r="C385" s="262" t="s">
        <v>598</v>
      </c>
      <c r="D385" s="263"/>
      <c r="E385" s="263"/>
      <c r="F385" s="263"/>
      <c r="G385" s="263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58"/>
      <c r="Z385" s="148"/>
      <c r="AA385" s="148"/>
      <c r="AB385" s="148"/>
      <c r="AC385" s="148"/>
      <c r="AD385" s="148"/>
      <c r="AE385" s="148"/>
      <c r="AF385" s="148"/>
      <c r="AG385" s="148" t="s">
        <v>193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2" x14ac:dyDescent="0.2">
      <c r="A386" s="155"/>
      <c r="B386" s="156"/>
      <c r="C386" s="188" t="s">
        <v>580</v>
      </c>
      <c r="D386" s="159"/>
      <c r="E386" s="160">
        <v>0.13622000000000001</v>
      </c>
      <c r="F386" s="158"/>
      <c r="G386" s="158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58"/>
      <c r="Z386" s="148"/>
      <c r="AA386" s="148"/>
      <c r="AB386" s="148"/>
      <c r="AC386" s="148"/>
      <c r="AD386" s="148"/>
      <c r="AE386" s="148"/>
      <c r="AF386" s="148"/>
      <c r="AG386" s="148" t="s">
        <v>157</v>
      </c>
      <c r="AH386" s="148">
        <v>7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x14ac:dyDescent="0.2">
      <c r="A387" s="164" t="s">
        <v>140</v>
      </c>
      <c r="B387" s="165" t="s">
        <v>110</v>
      </c>
      <c r="C387" s="186" t="s">
        <v>27</v>
      </c>
      <c r="D387" s="166"/>
      <c r="E387" s="167"/>
      <c r="F387" s="168"/>
      <c r="G387" s="168">
        <f>SUMIF(AG388:AG403,"&lt;&gt;NOR",G388:G403)</f>
        <v>0</v>
      </c>
      <c r="H387" s="168"/>
      <c r="I387" s="168">
        <f>SUM(I388:I403)</f>
        <v>0</v>
      </c>
      <c r="J387" s="168"/>
      <c r="K387" s="168">
        <f>SUM(K388:K403)</f>
        <v>0</v>
      </c>
      <c r="L387" s="168"/>
      <c r="M387" s="168">
        <f>SUM(M388:M403)</f>
        <v>0</v>
      </c>
      <c r="N387" s="167"/>
      <c r="O387" s="167">
        <f>SUM(O388:O403)</f>
        <v>0</v>
      </c>
      <c r="P387" s="167"/>
      <c r="Q387" s="167">
        <f>SUM(Q388:Q403)</f>
        <v>0</v>
      </c>
      <c r="R387" s="168"/>
      <c r="S387" s="168"/>
      <c r="T387" s="169"/>
      <c r="U387" s="163"/>
      <c r="V387" s="163">
        <f>SUM(V388:V403)</f>
        <v>3</v>
      </c>
      <c r="W387" s="163"/>
      <c r="X387" s="163"/>
      <c r="Y387" s="163"/>
      <c r="AG387" t="s">
        <v>141</v>
      </c>
    </row>
    <row r="388" spans="1:60" outlineLevel="1" x14ac:dyDescent="0.2">
      <c r="A388" s="171">
        <v>152</v>
      </c>
      <c r="B388" s="172" t="s">
        <v>599</v>
      </c>
      <c r="C388" s="187" t="s">
        <v>600</v>
      </c>
      <c r="D388" s="173" t="s">
        <v>213</v>
      </c>
      <c r="E388" s="174">
        <v>1</v>
      </c>
      <c r="F388" s="175"/>
      <c r="G388" s="176">
        <f>ROUND(E388*F388,2)</f>
        <v>0</v>
      </c>
      <c r="H388" s="175"/>
      <c r="I388" s="176">
        <f>ROUND(E388*H388,2)</f>
        <v>0</v>
      </c>
      <c r="J388" s="175"/>
      <c r="K388" s="176">
        <f>ROUND(E388*J388,2)</f>
        <v>0</v>
      </c>
      <c r="L388" s="176">
        <v>21</v>
      </c>
      <c r="M388" s="176">
        <f>G388*(1+L388/100)</f>
        <v>0</v>
      </c>
      <c r="N388" s="174">
        <v>0</v>
      </c>
      <c r="O388" s="174">
        <f>ROUND(E388*N388,2)</f>
        <v>0</v>
      </c>
      <c r="P388" s="174">
        <v>0</v>
      </c>
      <c r="Q388" s="174">
        <f>ROUND(E388*P388,2)</f>
        <v>0</v>
      </c>
      <c r="R388" s="176"/>
      <c r="S388" s="176" t="s">
        <v>214</v>
      </c>
      <c r="T388" s="177" t="s">
        <v>215</v>
      </c>
      <c r="U388" s="158">
        <v>1</v>
      </c>
      <c r="V388" s="158">
        <f>ROUND(E388*U388,2)</f>
        <v>1</v>
      </c>
      <c r="W388" s="158"/>
      <c r="X388" s="158" t="s">
        <v>147</v>
      </c>
      <c r="Y388" s="158" t="s">
        <v>148</v>
      </c>
      <c r="Z388" s="148"/>
      <c r="AA388" s="148"/>
      <c r="AB388" s="148"/>
      <c r="AC388" s="148"/>
      <c r="AD388" s="148"/>
      <c r="AE388" s="148"/>
      <c r="AF388" s="148"/>
      <c r="AG388" s="148" t="s">
        <v>149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2" x14ac:dyDescent="0.2">
      <c r="A389" s="155"/>
      <c r="B389" s="156"/>
      <c r="C389" s="262" t="s">
        <v>632</v>
      </c>
      <c r="D389" s="263"/>
      <c r="E389" s="263"/>
      <c r="F389" s="263"/>
      <c r="G389" s="263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8"/>
      <c r="AA389" s="148"/>
      <c r="AB389" s="148"/>
      <c r="AC389" s="148"/>
      <c r="AD389" s="148"/>
      <c r="AE389" s="148"/>
      <c r="AF389" s="148"/>
      <c r="AG389" s="148" t="s">
        <v>193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3" x14ac:dyDescent="0.2">
      <c r="A390" s="155"/>
      <c r="B390" s="156"/>
      <c r="C390" s="260" t="s">
        <v>601</v>
      </c>
      <c r="D390" s="261"/>
      <c r="E390" s="261"/>
      <c r="F390" s="261"/>
      <c r="G390" s="261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8"/>
      <c r="AA390" s="148"/>
      <c r="AB390" s="148"/>
      <c r="AC390" s="148"/>
      <c r="AD390" s="148"/>
      <c r="AE390" s="148"/>
      <c r="AF390" s="148"/>
      <c r="AG390" s="148" t="s">
        <v>193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3" x14ac:dyDescent="0.2">
      <c r="A391" s="155"/>
      <c r="B391" s="156"/>
      <c r="C391" s="260" t="s">
        <v>602</v>
      </c>
      <c r="D391" s="261"/>
      <c r="E391" s="261"/>
      <c r="F391" s="261"/>
      <c r="G391" s="261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8"/>
      <c r="AA391" s="148"/>
      <c r="AB391" s="148"/>
      <c r="AC391" s="148"/>
      <c r="AD391" s="148"/>
      <c r="AE391" s="148"/>
      <c r="AF391" s="148"/>
      <c r="AG391" s="148" t="s">
        <v>193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3" x14ac:dyDescent="0.2">
      <c r="A392" s="155"/>
      <c r="B392" s="156"/>
      <c r="C392" s="260" t="s">
        <v>603</v>
      </c>
      <c r="D392" s="261"/>
      <c r="E392" s="261"/>
      <c r="F392" s="261"/>
      <c r="G392" s="261"/>
      <c r="H392" s="158"/>
      <c r="I392" s="158"/>
      <c r="J392" s="158"/>
      <c r="K392" s="158"/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Y392" s="158"/>
      <c r="Z392" s="148"/>
      <c r="AA392" s="148"/>
      <c r="AB392" s="148"/>
      <c r="AC392" s="148"/>
      <c r="AD392" s="148"/>
      <c r="AE392" s="148"/>
      <c r="AF392" s="148"/>
      <c r="AG392" s="148" t="s">
        <v>193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3" x14ac:dyDescent="0.2">
      <c r="A393" s="155"/>
      <c r="B393" s="156"/>
      <c r="C393" s="260" t="s">
        <v>604</v>
      </c>
      <c r="D393" s="261"/>
      <c r="E393" s="261"/>
      <c r="F393" s="261"/>
      <c r="G393" s="261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8"/>
      <c r="AA393" s="148"/>
      <c r="AB393" s="148"/>
      <c r="AC393" s="148"/>
      <c r="AD393" s="148"/>
      <c r="AE393" s="148"/>
      <c r="AF393" s="148"/>
      <c r="AG393" s="148" t="s">
        <v>193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3" x14ac:dyDescent="0.2">
      <c r="A394" s="155"/>
      <c r="B394" s="156"/>
      <c r="C394" s="260" t="s">
        <v>605</v>
      </c>
      <c r="D394" s="261"/>
      <c r="E394" s="261"/>
      <c r="F394" s="261"/>
      <c r="G394" s="261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58"/>
      <c r="Z394" s="148"/>
      <c r="AA394" s="148"/>
      <c r="AB394" s="148"/>
      <c r="AC394" s="148"/>
      <c r="AD394" s="148"/>
      <c r="AE394" s="148"/>
      <c r="AF394" s="148"/>
      <c r="AG394" s="148" t="s">
        <v>193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3" x14ac:dyDescent="0.2">
      <c r="A395" s="155"/>
      <c r="B395" s="156"/>
      <c r="C395" s="260" t="s">
        <v>606</v>
      </c>
      <c r="D395" s="261"/>
      <c r="E395" s="261"/>
      <c r="F395" s="261"/>
      <c r="G395" s="261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8"/>
      <c r="AA395" s="148"/>
      <c r="AB395" s="148"/>
      <c r="AC395" s="148"/>
      <c r="AD395" s="148"/>
      <c r="AE395" s="148"/>
      <c r="AF395" s="148"/>
      <c r="AG395" s="148" t="s">
        <v>193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3" x14ac:dyDescent="0.2">
      <c r="A396" s="155"/>
      <c r="B396" s="156"/>
      <c r="C396" s="260" t="s">
        <v>607</v>
      </c>
      <c r="D396" s="261"/>
      <c r="E396" s="261"/>
      <c r="F396" s="261"/>
      <c r="G396" s="261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8"/>
      <c r="AA396" s="148"/>
      <c r="AB396" s="148"/>
      <c r="AC396" s="148"/>
      <c r="AD396" s="148"/>
      <c r="AE396" s="148"/>
      <c r="AF396" s="148"/>
      <c r="AG396" s="148" t="s">
        <v>193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79">
        <v>153</v>
      </c>
      <c r="B397" s="180" t="s">
        <v>608</v>
      </c>
      <c r="C397" s="189" t="s">
        <v>609</v>
      </c>
      <c r="D397" s="181" t="s">
        <v>213</v>
      </c>
      <c r="E397" s="182">
        <v>1</v>
      </c>
      <c r="F397" s="183"/>
      <c r="G397" s="184">
        <f t="shared" ref="G397:G403" si="21">ROUND(E397*F397,2)</f>
        <v>0</v>
      </c>
      <c r="H397" s="183"/>
      <c r="I397" s="184">
        <f t="shared" ref="I397:I403" si="22">ROUND(E397*H397,2)</f>
        <v>0</v>
      </c>
      <c r="J397" s="183"/>
      <c r="K397" s="184">
        <f t="shared" ref="K397:K403" si="23">ROUND(E397*J397,2)</f>
        <v>0</v>
      </c>
      <c r="L397" s="184">
        <v>21</v>
      </c>
      <c r="M397" s="184">
        <f t="shared" ref="M397:M403" si="24">G397*(1+L397/100)</f>
        <v>0</v>
      </c>
      <c r="N397" s="182">
        <v>0</v>
      </c>
      <c r="O397" s="182">
        <f t="shared" ref="O397:O403" si="25">ROUND(E397*N397,2)</f>
        <v>0</v>
      </c>
      <c r="P397" s="182">
        <v>0</v>
      </c>
      <c r="Q397" s="182">
        <f t="shared" ref="Q397:Q403" si="26">ROUND(E397*P397,2)</f>
        <v>0</v>
      </c>
      <c r="R397" s="184"/>
      <c r="S397" s="184" t="s">
        <v>214</v>
      </c>
      <c r="T397" s="185" t="s">
        <v>215</v>
      </c>
      <c r="U397" s="158">
        <v>1</v>
      </c>
      <c r="V397" s="158">
        <f t="shared" ref="V397:V403" si="27">ROUND(E397*U397,2)</f>
        <v>1</v>
      </c>
      <c r="W397" s="158"/>
      <c r="X397" s="158" t="s">
        <v>147</v>
      </c>
      <c r="Y397" s="158" t="s">
        <v>148</v>
      </c>
      <c r="Z397" s="148"/>
      <c r="AA397" s="148"/>
      <c r="AB397" s="148"/>
      <c r="AC397" s="148"/>
      <c r="AD397" s="148"/>
      <c r="AE397" s="148"/>
      <c r="AF397" s="148"/>
      <c r="AG397" s="148" t="s">
        <v>149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79">
        <v>154</v>
      </c>
      <c r="B398" s="180" t="s">
        <v>610</v>
      </c>
      <c r="C398" s="189" t="s">
        <v>611</v>
      </c>
      <c r="D398" s="181" t="s">
        <v>213</v>
      </c>
      <c r="E398" s="182">
        <v>1</v>
      </c>
      <c r="F398" s="183"/>
      <c r="G398" s="184">
        <f t="shared" si="21"/>
        <v>0</v>
      </c>
      <c r="H398" s="183"/>
      <c r="I398" s="184">
        <f t="shared" si="22"/>
        <v>0</v>
      </c>
      <c r="J398" s="183"/>
      <c r="K398" s="184">
        <f t="shared" si="23"/>
        <v>0</v>
      </c>
      <c r="L398" s="184">
        <v>21</v>
      </c>
      <c r="M398" s="184">
        <f t="shared" si="24"/>
        <v>0</v>
      </c>
      <c r="N398" s="182">
        <v>0</v>
      </c>
      <c r="O398" s="182">
        <f t="shared" si="25"/>
        <v>0</v>
      </c>
      <c r="P398" s="182">
        <v>0</v>
      </c>
      <c r="Q398" s="182">
        <f t="shared" si="26"/>
        <v>0</v>
      </c>
      <c r="R398" s="184"/>
      <c r="S398" s="184" t="s">
        <v>214</v>
      </c>
      <c r="T398" s="185" t="s">
        <v>215</v>
      </c>
      <c r="U398" s="158">
        <v>1</v>
      </c>
      <c r="V398" s="158">
        <f t="shared" si="27"/>
        <v>1</v>
      </c>
      <c r="W398" s="158"/>
      <c r="X398" s="158" t="s">
        <v>241</v>
      </c>
      <c r="Y398" s="158" t="s">
        <v>148</v>
      </c>
      <c r="Z398" s="148"/>
      <c r="AA398" s="148"/>
      <c r="AB398" s="148"/>
      <c r="AC398" s="148"/>
      <c r="AD398" s="148"/>
      <c r="AE398" s="148"/>
      <c r="AF398" s="148"/>
      <c r="AG398" s="148" t="s">
        <v>242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79">
        <v>155</v>
      </c>
      <c r="B399" s="180" t="s">
        <v>612</v>
      </c>
      <c r="C399" s="189" t="s">
        <v>613</v>
      </c>
      <c r="D399" s="181" t="s">
        <v>614</v>
      </c>
      <c r="E399" s="182">
        <v>1</v>
      </c>
      <c r="F399" s="183"/>
      <c r="G399" s="184">
        <f t="shared" si="21"/>
        <v>0</v>
      </c>
      <c r="H399" s="183"/>
      <c r="I399" s="184">
        <f t="shared" si="22"/>
        <v>0</v>
      </c>
      <c r="J399" s="183"/>
      <c r="K399" s="184">
        <f t="shared" si="23"/>
        <v>0</v>
      </c>
      <c r="L399" s="184">
        <v>21</v>
      </c>
      <c r="M399" s="184">
        <f t="shared" si="24"/>
        <v>0</v>
      </c>
      <c r="N399" s="182">
        <v>0</v>
      </c>
      <c r="O399" s="182">
        <f t="shared" si="25"/>
        <v>0</v>
      </c>
      <c r="P399" s="182">
        <v>0</v>
      </c>
      <c r="Q399" s="182">
        <f t="shared" si="26"/>
        <v>0</v>
      </c>
      <c r="R399" s="184"/>
      <c r="S399" s="184" t="s">
        <v>214</v>
      </c>
      <c r="T399" s="185" t="s">
        <v>215</v>
      </c>
      <c r="U399" s="158">
        <v>0</v>
      </c>
      <c r="V399" s="158">
        <f t="shared" si="27"/>
        <v>0</v>
      </c>
      <c r="W399" s="158"/>
      <c r="X399" s="158" t="s">
        <v>224</v>
      </c>
      <c r="Y399" s="158" t="s">
        <v>148</v>
      </c>
      <c r="Z399" s="148"/>
      <c r="AA399" s="148"/>
      <c r="AB399" s="148"/>
      <c r="AC399" s="148"/>
      <c r="AD399" s="148"/>
      <c r="AE399" s="148"/>
      <c r="AF399" s="148"/>
      <c r="AG399" s="148" t="s">
        <v>225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79">
        <v>156</v>
      </c>
      <c r="B400" s="180" t="s">
        <v>615</v>
      </c>
      <c r="C400" s="189" t="s">
        <v>616</v>
      </c>
      <c r="D400" s="181" t="s">
        <v>614</v>
      </c>
      <c r="E400" s="182">
        <v>1</v>
      </c>
      <c r="F400" s="183"/>
      <c r="G400" s="184">
        <f t="shared" si="21"/>
        <v>0</v>
      </c>
      <c r="H400" s="183"/>
      <c r="I400" s="184">
        <f t="shared" si="22"/>
        <v>0</v>
      </c>
      <c r="J400" s="183"/>
      <c r="K400" s="184">
        <f t="shared" si="23"/>
        <v>0</v>
      </c>
      <c r="L400" s="184">
        <v>21</v>
      </c>
      <c r="M400" s="184">
        <f t="shared" si="24"/>
        <v>0</v>
      </c>
      <c r="N400" s="182">
        <v>0</v>
      </c>
      <c r="O400" s="182">
        <f t="shared" si="25"/>
        <v>0</v>
      </c>
      <c r="P400" s="182">
        <v>0</v>
      </c>
      <c r="Q400" s="182">
        <f t="shared" si="26"/>
        <v>0</v>
      </c>
      <c r="R400" s="184"/>
      <c r="S400" s="184" t="s">
        <v>214</v>
      </c>
      <c r="T400" s="185" t="s">
        <v>215</v>
      </c>
      <c r="U400" s="158">
        <v>0</v>
      </c>
      <c r="V400" s="158">
        <f t="shared" si="27"/>
        <v>0</v>
      </c>
      <c r="W400" s="158"/>
      <c r="X400" s="158" t="s">
        <v>224</v>
      </c>
      <c r="Y400" s="158" t="s">
        <v>148</v>
      </c>
      <c r="Z400" s="148"/>
      <c r="AA400" s="148"/>
      <c r="AB400" s="148"/>
      <c r="AC400" s="148"/>
      <c r="AD400" s="148"/>
      <c r="AE400" s="148"/>
      <c r="AF400" s="148"/>
      <c r="AG400" s="148" t="s">
        <v>225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79">
        <v>157</v>
      </c>
      <c r="B401" s="180" t="s">
        <v>617</v>
      </c>
      <c r="C401" s="189" t="s">
        <v>618</v>
      </c>
      <c r="D401" s="181" t="s">
        <v>614</v>
      </c>
      <c r="E401" s="182">
        <v>1</v>
      </c>
      <c r="F401" s="183"/>
      <c r="G401" s="184">
        <f t="shared" si="21"/>
        <v>0</v>
      </c>
      <c r="H401" s="183"/>
      <c r="I401" s="184">
        <f t="shared" si="22"/>
        <v>0</v>
      </c>
      <c r="J401" s="183"/>
      <c r="K401" s="184">
        <f t="shared" si="23"/>
        <v>0</v>
      </c>
      <c r="L401" s="184">
        <v>21</v>
      </c>
      <c r="M401" s="184">
        <f t="shared" si="24"/>
        <v>0</v>
      </c>
      <c r="N401" s="182">
        <v>0</v>
      </c>
      <c r="O401" s="182">
        <f t="shared" si="25"/>
        <v>0</v>
      </c>
      <c r="P401" s="182">
        <v>0</v>
      </c>
      <c r="Q401" s="182">
        <f t="shared" si="26"/>
        <v>0</v>
      </c>
      <c r="R401" s="184"/>
      <c r="S401" s="184" t="s">
        <v>214</v>
      </c>
      <c r="T401" s="185" t="s">
        <v>215</v>
      </c>
      <c r="U401" s="158">
        <v>0</v>
      </c>
      <c r="V401" s="158">
        <f t="shared" si="27"/>
        <v>0</v>
      </c>
      <c r="W401" s="158"/>
      <c r="X401" s="158" t="s">
        <v>224</v>
      </c>
      <c r="Y401" s="158" t="s">
        <v>148</v>
      </c>
      <c r="Z401" s="148"/>
      <c r="AA401" s="148"/>
      <c r="AB401" s="148"/>
      <c r="AC401" s="148"/>
      <c r="AD401" s="148"/>
      <c r="AE401" s="148"/>
      <c r="AF401" s="148"/>
      <c r="AG401" s="148" t="s">
        <v>225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79">
        <v>158</v>
      </c>
      <c r="B402" s="180" t="s">
        <v>619</v>
      </c>
      <c r="C402" s="189" t="s">
        <v>620</v>
      </c>
      <c r="D402" s="181" t="s">
        <v>614</v>
      </c>
      <c r="E402" s="182">
        <v>1</v>
      </c>
      <c r="F402" s="183"/>
      <c r="G402" s="184">
        <f t="shared" si="21"/>
        <v>0</v>
      </c>
      <c r="H402" s="183"/>
      <c r="I402" s="184">
        <f t="shared" si="22"/>
        <v>0</v>
      </c>
      <c r="J402" s="183"/>
      <c r="K402" s="184">
        <f t="shared" si="23"/>
        <v>0</v>
      </c>
      <c r="L402" s="184">
        <v>21</v>
      </c>
      <c r="M402" s="184">
        <f t="shared" si="24"/>
        <v>0</v>
      </c>
      <c r="N402" s="182">
        <v>0</v>
      </c>
      <c r="O402" s="182">
        <f t="shared" si="25"/>
        <v>0</v>
      </c>
      <c r="P402" s="182">
        <v>0</v>
      </c>
      <c r="Q402" s="182">
        <f t="shared" si="26"/>
        <v>0</v>
      </c>
      <c r="R402" s="184"/>
      <c r="S402" s="184" t="s">
        <v>214</v>
      </c>
      <c r="T402" s="185" t="s">
        <v>215</v>
      </c>
      <c r="U402" s="158">
        <v>0</v>
      </c>
      <c r="V402" s="158">
        <f t="shared" si="27"/>
        <v>0</v>
      </c>
      <c r="W402" s="158"/>
      <c r="X402" s="158" t="s">
        <v>224</v>
      </c>
      <c r="Y402" s="158" t="s">
        <v>148</v>
      </c>
      <c r="Z402" s="148"/>
      <c r="AA402" s="148"/>
      <c r="AB402" s="148"/>
      <c r="AC402" s="148"/>
      <c r="AD402" s="148"/>
      <c r="AE402" s="148"/>
      <c r="AF402" s="148"/>
      <c r="AG402" s="148" t="s">
        <v>225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79">
        <v>159</v>
      </c>
      <c r="B403" s="180" t="s">
        <v>621</v>
      </c>
      <c r="C403" s="189" t="s">
        <v>622</v>
      </c>
      <c r="D403" s="181" t="s">
        <v>614</v>
      </c>
      <c r="E403" s="182">
        <v>1</v>
      </c>
      <c r="F403" s="183"/>
      <c r="G403" s="184">
        <f t="shared" si="21"/>
        <v>0</v>
      </c>
      <c r="H403" s="183"/>
      <c r="I403" s="184">
        <f t="shared" si="22"/>
        <v>0</v>
      </c>
      <c r="J403" s="183"/>
      <c r="K403" s="184">
        <f t="shared" si="23"/>
        <v>0</v>
      </c>
      <c r="L403" s="184">
        <v>21</v>
      </c>
      <c r="M403" s="184">
        <f t="shared" si="24"/>
        <v>0</v>
      </c>
      <c r="N403" s="182">
        <v>0</v>
      </c>
      <c r="O403" s="182">
        <f t="shared" si="25"/>
        <v>0</v>
      </c>
      <c r="P403" s="182">
        <v>0</v>
      </c>
      <c r="Q403" s="182">
        <f t="shared" si="26"/>
        <v>0</v>
      </c>
      <c r="R403" s="184"/>
      <c r="S403" s="184" t="s">
        <v>214</v>
      </c>
      <c r="T403" s="185" t="s">
        <v>215</v>
      </c>
      <c r="U403" s="158">
        <v>0</v>
      </c>
      <c r="V403" s="158">
        <f t="shared" si="27"/>
        <v>0</v>
      </c>
      <c r="W403" s="158"/>
      <c r="X403" s="158" t="s">
        <v>224</v>
      </c>
      <c r="Y403" s="158" t="s">
        <v>148</v>
      </c>
      <c r="Z403" s="148"/>
      <c r="AA403" s="148"/>
      <c r="AB403" s="148"/>
      <c r="AC403" s="148"/>
      <c r="AD403" s="148"/>
      <c r="AE403" s="148"/>
      <c r="AF403" s="148"/>
      <c r="AG403" s="148" t="s">
        <v>225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x14ac:dyDescent="0.2">
      <c r="A404" s="164" t="s">
        <v>140</v>
      </c>
      <c r="B404" s="165" t="s">
        <v>111</v>
      </c>
      <c r="C404" s="186" t="s">
        <v>28</v>
      </c>
      <c r="D404" s="166"/>
      <c r="E404" s="167"/>
      <c r="F404" s="168"/>
      <c r="G404" s="168">
        <f>SUMIF(AG405:AG409,"&lt;&gt;NOR",G405:G409)</f>
        <v>0</v>
      </c>
      <c r="H404" s="168"/>
      <c r="I404" s="168">
        <f>SUM(I405:I409)</f>
        <v>0</v>
      </c>
      <c r="J404" s="168"/>
      <c r="K404" s="168">
        <f>SUM(K405:K409)</f>
        <v>0</v>
      </c>
      <c r="L404" s="168"/>
      <c r="M404" s="168">
        <f>SUM(M405:M409)</f>
        <v>0</v>
      </c>
      <c r="N404" s="167"/>
      <c r="O404" s="167">
        <f>SUM(O405:O409)</f>
        <v>0</v>
      </c>
      <c r="P404" s="167"/>
      <c r="Q404" s="167">
        <f>SUM(Q405:Q409)</f>
        <v>0</v>
      </c>
      <c r="R404" s="168"/>
      <c r="S404" s="168"/>
      <c r="T404" s="169"/>
      <c r="U404" s="163"/>
      <c r="V404" s="163">
        <f>SUM(V405:V409)</f>
        <v>0</v>
      </c>
      <c r="W404" s="163"/>
      <c r="X404" s="163"/>
      <c r="Y404" s="163"/>
      <c r="AG404" t="s">
        <v>141</v>
      </c>
    </row>
    <row r="405" spans="1:60" outlineLevel="1" x14ac:dyDescent="0.2">
      <c r="A405" s="179">
        <v>160</v>
      </c>
      <c r="B405" s="180" t="s">
        <v>623</v>
      </c>
      <c r="C405" s="189" t="s">
        <v>634</v>
      </c>
      <c r="D405" s="181" t="s">
        <v>614</v>
      </c>
      <c r="E405" s="182">
        <v>1</v>
      </c>
      <c r="F405" s="183"/>
      <c r="G405" s="184">
        <f>ROUND(E405*F405,2)</f>
        <v>0</v>
      </c>
      <c r="H405" s="183"/>
      <c r="I405" s="184">
        <f>ROUND(E405*H405,2)</f>
        <v>0</v>
      </c>
      <c r="J405" s="183"/>
      <c r="K405" s="184">
        <f>ROUND(E405*J405,2)</f>
        <v>0</v>
      </c>
      <c r="L405" s="184">
        <v>21</v>
      </c>
      <c r="M405" s="184">
        <f>G405*(1+L405/100)</f>
        <v>0</v>
      </c>
      <c r="N405" s="182">
        <v>0</v>
      </c>
      <c r="O405" s="182">
        <f>ROUND(E405*N405,2)</f>
        <v>0</v>
      </c>
      <c r="P405" s="182">
        <v>0</v>
      </c>
      <c r="Q405" s="182">
        <f>ROUND(E405*P405,2)</f>
        <v>0</v>
      </c>
      <c r="R405" s="184"/>
      <c r="S405" s="184" t="s">
        <v>214</v>
      </c>
      <c r="T405" s="185" t="s">
        <v>215</v>
      </c>
      <c r="U405" s="158">
        <v>0</v>
      </c>
      <c r="V405" s="158">
        <f>ROUND(E405*U405,2)</f>
        <v>0</v>
      </c>
      <c r="W405" s="158"/>
      <c r="X405" s="158" t="s">
        <v>224</v>
      </c>
      <c r="Y405" s="158" t="s">
        <v>148</v>
      </c>
      <c r="Z405" s="148"/>
      <c r="AA405" s="148"/>
      <c r="AB405" s="148"/>
      <c r="AC405" s="148"/>
      <c r="AD405" s="148"/>
      <c r="AE405" s="148"/>
      <c r="AF405" s="148"/>
      <c r="AG405" s="148" t="s">
        <v>225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79">
        <v>161</v>
      </c>
      <c r="B406" s="180" t="s">
        <v>624</v>
      </c>
      <c r="C406" s="189" t="s">
        <v>625</v>
      </c>
      <c r="D406" s="181" t="s">
        <v>614</v>
      </c>
      <c r="E406" s="182">
        <v>1</v>
      </c>
      <c r="F406" s="183"/>
      <c r="G406" s="184">
        <f>ROUND(E406*F406,2)</f>
        <v>0</v>
      </c>
      <c r="H406" s="183"/>
      <c r="I406" s="184">
        <f>ROUND(E406*H406,2)</f>
        <v>0</v>
      </c>
      <c r="J406" s="183"/>
      <c r="K406" s="184">
        <f>ROUND(E406*J406,2)</f>
        <v>0</v>
      </c>
      <c r="L406" s="184">
        <v>21</v>
      </c>
      <c r="M406" s="184">
        <f>G406*(1+L406/100)</f>
        <v>0</v>
      </c>
      <c r="N406" s="182">
        <v>0</v>
      </c>
      <c r="O406" s="182">
        <f>ROUND(E406*N406,2)</f>
        <v>0</v>
      </c>
      <c r="P406" s="182">
        <v>0</v>
      </c>
      <c r="Q406" s="182">
        <f>ROUND(E406*P406,2)</f>
        <v>0</v>
      </c>
      <c r="R406" s="184"/>
      <c r="S406" s="184" t="s">
        <v>214</v>
      </c>
      <c r="T406" s="185" t="s">
        <v>215</v>
      </c>
      <c r="U406" s="158">
        <v>0</v>
      </c>
      <c r="V406" s="158">
        <f>ROUND(E406*U406,2)</f>
        <v>0</v>
      </c>
      <c r="W406" s="158"/>
      <c r="X406" s="158" t="s">
        <v>224</v>
      </c>
      <c r="Y406" s="158" t="s">
        <v>148</v>
      </c>
      <c r="Z406" s="148"/>
      <c r="AA406" s="148"/>
      <c r="AB406" s="148"/>
      <c r="AC406" s="148"/>
      <c r="AD406" s="148"/>
      <c r="AE406" s="148"/>
      <c r="AF406" s="148"/>
      <c r="AG406" s="148" t="s">
        <v>225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79">
        <v>162</v>
      </c>
      <c r="B407" s="180" t="s">
        <v>626</v>
      </c>
      <c r="C407" s="189" t="s">
        <v>627</v>
      </c>
      <c r="D407" s="181" t="s">
        <v>614</v>
      </c>
      <c r="E407" s="182">
        <v>1</v>
      </c>
      <c r="F407" s="183"/>
      <c r="G407" s="184">
        <f>ROUND(E407*F407,2)</f>
        <v>0</v>
      </c>
      <c r="H407" s="183"/>
      <c r="I407" s="184">
        <f>ROUND(E407*H407,2)</f>
        <v>0</v>
      </c>
      <c r="J407" s="183"/>
      <c r="K407" s="184">
        <f>ROUND(E407*J407,2)</f>
        <v>0</v>
      </c>
      <c r="L407" s="184">
        <v>21</v>
      </c>
      <c r="M407" s="184">
        <f>G407*(1+L407/100)</f>
        <v>0</v>
      </c>
      <c r="N407" s="182">
        <v>0</v>
      </c>
      <c r="O407" s="182">
        <f>ROUND(E407*N407,2)</f>
        <v>0</v>
      </c>
      <c r="P407" s="182">
        <v>0</v>
      </c>
      <c r="Q407" s="182">
        <f>ROUND(E407*P407,2)</f>
        <v>0</v>
      </c>
      <c r="R407" s="184"/>
      <c r="S407" s="184" t="s">
        <v>214</v>
      </c>
      <c r="T407" s="185" t="s">
        <v>215</v>
      </c>
      <c r="U407" s="158">
        <v>0</v>
      </c>
      <c r="V407" s="158">
        <f>ROUND(E407*U407,2)</f>
        <v>0</v>
      </c>
      <c r="W407" s="158"/>
      <c r="X407" s="158" t="s">
        <v>224</v>
      </c>
      <c r="Y407" s="158" t="s">
        <v>148</v>
      </c>
      <c r="Z407" s="148"/>
      <c r="AA407" s="148"/>
      <c r="AB407" s="148"/>
      <c r="AC407" s="148"/>
      <c r="AD407" s="148"/>
      <c r="AE407" s="148"/>
      <c r="AF407" s="148"/>
      <c r="AG407" s="148" t="s">
        <v>225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71">
        <v>163</v>
      </c>
      <c r="B408" s="172" t="s">
        <v>628</v>
      </c>
      <c r="C408" s="187" t="s">
        <v>629</v>
      </c>
      <c r="D408" s="173" t="s">
        <v>614</v>
      </c>
      <c r="E408" s="174">
        <v>1</v>
      </c>
      <c r="F408" s="175"/>
      <c r="G408" s="176">
        <f>ROUND(E408*F408,2)</f>
        <v>0</v>
      </c>
      <c r="H408" s="175"/>
      <c r="I408" s="176">
        <f>ROUND(E408*H408,2)</f>
        <v>0</v>
      </c>
      <c r="J408" s="175"/>
      <c r="K408" s="176">
        <f>ROUND(E408*J408,2)</f>
        <v>0</v>
      </c>
      <c r="L408" s="176">
        <v>21</v>
      </c>
      <c r="M408" s="176">
        <f>G408*(1+L408/100)</f>
        <v>0</v>
      </c>
      <c r="N408" s="174">
        <v>0</v>
      </c>
      <c r="O408" s="174">
        <f>ROUND(E408*N408,2)</f>
        <v>0</v>
      </c>
      <c r="P408" s="174">
        <v>0</v>
      </c>
      <c r="Q408" s="174">
        <f>ROUND(E408*P408,2)</f>
        <v>0</v>
      </c>
      <c r="R408" s="176"/>
      <c r="S408" s="176" t="s">
        <v>146</v>
      </c>
      <c r="T408" s="177" t="s">
        <v>215</v>
      </c>
      <c r="U408" s="158">
        <v>0</v>
      </c>
      <c r="V408" s="158">
        <f>ROUND(E408*U408,2)</f>
        <v>0</v>
      </c>
      <c r="W408" s="158"/>
      <c r="X408" s="158" t="s">
        <v>224</v>
      </c>
      <c r="Y408" s="158" t="s">
        <v>148</v>
      </c>
      <c r="Z408" s="148"/>
      <c r="AA408" s="148"/>
      <c r="AB408" s="148"/>
      <c r="AC408" s="148"/>
      <c r="AD408" s="148"/>
      <c r="AE408" s="148"/>
      <c r="AF408" s="148"/>
      <c r="AG408" s="148" t="s">
        <v>225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2" x14ac:dyDescent="0.2">
      <c r="A409" s="155"/>
      <c r="B409" s="156"/>
      <c r="C409" s="262" t="s">
        <v>630</v>
      </c>
      <c r="D409" s="263"/>
      <c r="E409" s="263"/>
      <c r="F409" s="263"/>
      <c r="G409" s="263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58"/>
      <c r="Z409" s="148"/>
      <c r="AA409" s="148"/>
      <c r="AB409" s="148"/>
      <c r="AC409" s="148"/>
      <c r="AD409" s="148"/>
      <c r="AE409" s="148"/>
      <c r="AF409" s="148"/>
      <c r="AG409" s="148" t="s">
        <v>193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78" t="str">
        <f>C409</f>
        <v>Náklady na individuální zkoušky dodaných a smontovaných technologických zařízení včetně komplexního vyzkoušení.</v>
      </c>
      <c r="BB409" s="148"/>
      <c r="BC409" s="148"/>
      <c r="BD409" s="148"/>
      <c r="BE409" s="148"/>
      <c r="BF409" s="148"/>
      <c r="BG409" s="148"/>
      <c r="BH409" s="148"/>
    </row>
    <row r="410" spans="1:60" x14ac:dyDescent="0.2">
      <c r="A410" s="3"/>
      <c r="B410" s="4"/>
      <c r="C410" s="191"/>
      <c r="D410" s="6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AE410">
        <v>12</v>
      </c>
      <c r="AF410">
        <v>21</v>
      </c>
      <c r="AG410" t="s">
        <v>126</v>
      </c>
    </row>
    <row r="411" spans="1:60" x14ac:dyDescent="0.2">
      <c r="A411" s="151"/>
      <c r="B411" s="152" t="s">
        <v>29</v>
      </c>
      <c r="C411" s="192"/>
      <c r="D411" s="153"/>
      <c r="E411" s="154"/>
      <c r="F411" s="154"/>
      <c r="G411" s="170">
        <f>G8+G11+G24+G28+G30+G55+G62+G117+G123+G248+G270+G272+G293+G304+G306+G325+G336+G340+G387+G404</f>
        <v>0</v>
      </c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AE411">
        <f>SUMIF(L7:L409,AE410,G7:G409)</f>
        <v>0</v>
      </c>
      <c r="AF411">
        <f>SUMIF(L7:L409,AF410,G7:G409)</f>
        <v>0</v>
      </c>
      <c r="AG411" t="s">
        <v>631</v>
      </c>
    </row>
    <row r="412" spans="1:60" x14ac:dyDescent="0.2">
      <c r="C412" s="193"/>
      <c r="D412" s="10"/>
      <c r="AG412" t="s">
        <v>633</v>
      </c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formatRows="0"/>
  <mergeCells count="95">
    <mergeCell ref="C393:G393"/>
    <mergeCell ref="C394:G394"/>
    <mergeCell ref="C395:G395"/>
    <mergeCell ref="C396:G396"/>
    <mergeCell ref="C409:G409"/>
    <mergeCell ref="C392:G392"/>
    <mergeCell ref="C315:G315"/>
    <mergeCell ref="C316:G316"/>
    <mergeCell ref="C318:G318"/>
    <mergeCell ref="C324:G324"/>
    <mergeCell ref="C330:G330"/>
    <mergeCell ref="C334:G334"/>
    <mergeCell ref="C382:G382"/>
    <mergeCell ref="C385:G385"/>
    <mergeCell ref="C389:G389"/>
    <mergeCell ref="C390:G390"/>
    <mergeCell ref="C391:G391"/>
    <mergeCell ref="C314:G314"/>
    <mergeCell ref="C247:G247"/>
    <mergeCell ref="C269:G269"/>
    <mergeCell ref="C289:G289"/>
    <mergeCell ref="C290:G290"/>
    <mergeCell ref="C292:G292"/>
    <mergeCell ref="C297:G297"/>
    <mergeCell ref="C301:G301"/>
    <mergeCell ref="C303:G303"/>
    <mergeCell ref="C308:G308"/>
    <mergeCell ref="C311:G311"/>
    <mergeCell ref="C313:G313"/>
    <mergeCell ref="C245:G245"/>
    <mergeCell ref="C186:G186"/>
    <mergeCell ref="C187:G187"/>
    <mergeCell ref="C193:G193"/>
    <mergeCell ref="C194:G194"/>
    <mergeCell ref="C195:G195"/>
    <mergeCell ref="C197:G197"/>
    <mergeCell ref="C205:G205"/>
    <mergeCell ref="C208:G208"/>
    <mergeCell ref="C211:G211"/>
    <mergeCell ref="C240:G240"/>
    <mergeCell ref="C244:G244"/>
    <mergeCell ref="C185:G185"/>
    <mergeCell ref="C159:G159"/>
    <mergeCell ref="C160:G160"/>
    <mergeCell ref="C163:G163"/>
    <mergeCell ref="C164:G164"/>
    <mergeCell ref="C165:G165"/>
    <mergeCell ref="C171:G171"/>
    <mergeCell ref="C172:G172"/>
    <mergeCell ref="C173:G173"/>
    <mergeCell ref="C179:G179"/>
    <mergeCell ref="C180:G180"/>
    <mergeCell ref="C181:G181"/>
    <mergeCell ref="C158:G158"/>
    <mergeCell ref="C119:G119"/>
    <mergeCell ref="C122:G122"/>
    <mergeCell ref="C140:G140"/>
    <mergeCell ref="C142:G142"/>
    <mergeCell ref="C144:G144"/>
    <mergeCell ref="C146:G146"/>
    <mergeCell ref="C147:G147"/>
    <mergeCell ref="C148:G148"/>
    <mergeCell ref="C151:G151"/>
    <mergeCell ref="C152:G152"/>
    <mergeCell ref="C153:G153"/>
    <mergeCell ref="C116:G116"/>
    <mergeCell ref="C50:G50"/>
    <mergeCell ref="C52:G52"/>
    <mergeCell ref="C54:G54"/>
    <mergeCell ref="C61:G61"/>
    <mergeCell ref="C90:G90"/>
    <mergeCell ref="C94:G94"/>
    <mergeCell ref="C99:G99"/>
    <mergeCell ref="C103:G103"/>
    <mergeCell ref="C106:G106"/>
    <mergeCell ref="C109:G109"/>
    <mergeCell ref="C113:G113"/>
    <mergeCell ref="C46:G46"/>
    <mergeCell ref="C16:G16"/>
    <mergeCell ref="C19:G19"/>
    <mergeCell ref="C21:G21"/>
    <mergeCell ref="C23:G23"/>
    <mergeCell ref="C34:G34"/>
    <mergeCell ref="C36:G36"/>
    <mergeCell ref="C38:G38"/>
    <mergeCell ref="C39:G39"/>
    <mergeCell ref="C41:G41"/>
    <mergeCell ref="C42:G42"/>
    <mergeCell ref="C44:G44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1.2 1-1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'1.2 1-1 Pol'!Názvy_tisku</vt:lpstr>
      <vt:lpstr>oadresa</vt:lpstr>
      <vt:lpstr>Stavba!Objednatel</vt:lpstr>
      <vt:lpstr>Stavba!Objekt</vt:lpstr>
      <vt:lpstr>'1.2 1-1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Libor Obadal</cp:lastModifiedBy>
  <cp:lastPrinted>2019-03-19T12:27:02Z</cp:lastPrinted>
  <dcterms:created xsi:type="dcterms:W3CDTF">2009-04-08T07:15:50Z</dcterms:created>
  <dcterms:modified xsi:type="dcterms:W3CDTF">2025-03-05T15:54:32Z</dcterms:modified>
</cp:coreProperties>
</file>