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/>
  <mc:AlternateContent xmlns:mc="http://schemas.openxmlformats.org/markup-compatibility/2006">
    <mc:Choice Requires="x15">
      <x15ac:absPath xmlns:x15ac="http://schemas.microsoft.com/office/spreadsheetml/2010/11/ac" url="C:\Users\karel.bartusek\Desktop\"/>
    </mc:Choice>
  </mc:AlternateContent>
  <xr:revisionPtr revIDLastSave="0" documentId="13_ncr:1_{E819990B-E038-49B9-9B8D-0C7B71A5295E}" xr6:coauthVersionLast="47" xr6:coauthVersionMax="47" xr10:uidLastSave="{00000000-0000-0000-0000-000000000000}"/>
  <bookViews>
    <workbookView xWindow="28680" yWindow="-120" windowWidth="29040" windowHeight="15720" firstSheet="1" activeTab="5" xr2:uid="{00000000-000D-0000-FFFF-FFFF00000000}"/>
  </bookViews>
  <sheets>
    <sheet name="Rekapitulace stavby" sheetId="1" r:id="rId1"/>
    <sheet name="SO 101 Vozovka a chodníky" sheetId="7" r:id="rId2"/>
    <sheet name="SO 301 - Dešťová kanalizace" sheetId="2" r:id="rId3"/>
    <sheet name="SO 302 - Splašková kanali..." sheetId="3" r:id="rId4"/>
    <sheet name="SO 303 - Vodovod" sheetId="4" r:id="rId5"/>
    <sheet name="SO 402 - VEŘEJNÉ OSVĚTLENÍ" sheetId="8" r:id="rId6"/>
    <sheet name="VRN - Vedlejší rozpočtové..." sheetId="5" r:id="rId7"/>
    <sheet name="List1" sheetId="6" r:id="rId8"/>
  </sheets>
  <definedNames>
    <definedName name="ceník">'SO 101 Vozovka a chodníky'!#REF!</definedName>
    <definedName name="_xlnm.Print_Titles" localSheetId="0">'Rekapitulace stavby'!$85:$85</definedName>
    <definedName name="_xlnm.Print_Titles" localSheetId="1">'SO 101 Vozovka a chodníky'!$A$1:$IV$4</definedName>
    <definedName name="_xlnm.Print_Titles" localSheetId="2">'SO 301 - Dešťová kanalizace'!$113:$113</definedName>
    <definedName name="_xlnm.Print_Titles" localSheetId="3">'SO 302 - Splašková kanali...'!$113:$113</definedName>
    <definedName name="_xlnm.Print_Titles" localSheetId="4">'SO 303 - Vodovod'!$115:$115</definedName>
    <definedName name="_xlnm.Print_Titles" localSheetId="6">'VRN - Vedlejší rozpočtové...'!$112:$112</definedName>
    <definedName name="_xlnm.Print_Area" localSheetId="0">'Rekapitulace stavby'!$C$4:$AP$70,'Rekapitulace stavby'!$C$76:$AP$96</definedName>
    <definedName name="_xlnm.Print_Area" localSheetId="1">'SO 101 Vozovka a chodníky'!$A$1:$J$304</definedName>
    <definedName name="_xlnm.Print_Area" localSheetId="2">'SO 301 - Dešťová kanalizace'!$C$4:$Q$70,'SO 301 - Dešťová kanalizace'!$C$76:$Q$97,'SO 301 - Dešťová kanalizace'!$C$103:$Q$331</definedName>
    <definedName name="_xlnm.Print_Area" localSheetId="3">'SO 302 - Splašková kanali...'!$C$4:$Q$70,'SO 302 - Splašková kanali...'!$C$76:$Q$97,'SO 302 - Splašková kanali...'!$C$103:$Q$239</definedName>
    <definedName name="_xlnm.Print_Area" localSheetId="4">'SO 303 - Vodovod'!$C$4:$Q$70,'SO 303 - Vodovod'!$C$76:$Q$99,'SO 303 - Vodovod'!$C$105:$Q$266</definedName>
    <definedName name="_xlnm.Print_Area" localSheetId="5">'SO 402 - VEŘEJNÉ OSVĚTLENÍ'!$A$1:$N$208</definedName>
    <definedName name="_xlnm.Print_Area" localSheetId="6">'VRN - Vedlejší rozpočtové...'!$C$4:$Q$70,'VRN - Vedlejší rozpočtové...'!$C$76:$Q$96,'VRN - Vedlejší rozpočtové...'!$C$102:$Q$140</definedName>
    <definedName name="specifikace">'SO 101 Vozovka a chodníky'!#REF!</definedName>
    <definedName name="Tisková_oblast">'SO 101 Vozovka a chodníky'!$A$1:$J$304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K121" i="5" l="1"/>
  <c r="BK124" i="5"/>
  <c r="BK125" i="5"/>
  <c r="BK128" i="5"/>
  <c r="BK134" i="5"/>
  <c r="BK135" i="5"/>
  <c r="BK136" i="5"/>
  <c r="BK137" i="5"/>
  <c r="BK138" i="5"/>
  <c r="BK139" i="5"/>
  <c r="N131" i="5"/>
  <c r="N125" i="5"/>
  <c r="N124" i="5"/>
  <c r="N128" i="5"/>
  <c r="N121" i="5"/>
  <c r="N135" i="5"/>
  <c r="N136" i="5"/>
  <c r="N137" i="5"/>
  <c r="N138" i="5"/>
  <c r="N134" i="5"/>
  <c r="M52" i="8"/>
  <c r="L55" i="8"/>
  <c r="M55" i="8"/>
  <c r="L58" i="8"/>
  <c r="M58" i="8"/>
  <c r="L61" i="8"/>
  <c r="M61" i="8"/>
  <c r="L64" i="8"/>
  <c r="M64" i="8"/>
  <c r="L67" i="8"/>
  <c r="M67" i="8"/>
  <c r="L70" i="8"/>
  <c r="M70" i="8"/>
  <c r="L72" i="8"/>
  <c r="M72" i="8"/>
  <c r="L74" i="8"/>
  <c r="M74" i="8"/>
  <c r="L82" i="8"/>
  <c r="M82" i="8"/>
  <c r="L84" i="8"/>
  <c r="M84" i="8"/>
  <c r="L92" i="8"/>
  <c r="M92" i="8"/>
  <c r="L94" i="8"/>
  <c r="M94" i="8"/>
  <c r="L96" i="8"/>
  <c r="M96" i="8"/>
  <c r="L98" i="8"/>
  <c r="M98" i="8"/>
  <c r="L100" i="8"/>
  <c r="M100" i="8"/>
  <c r="M102" i="8"/>
  <c r="M104" i="8"/>
  <c r="L106" i="8"/>
  <c r="M106" i="8"/>
  <c r="L114" i="8"/>
  <c r="M114" i="8"/>
  <c r="L116" i="8"/>
  <c r="M116" i="8"/>
  <c r="L118" i="8"/>
  <c r="M118" i="8"/>
  <c r="L120" i="8"/>
  <c r="M120" i="8"/>
  <c r="L122" i="8"/>
  <c r="M122" i="8"/>
  <c r="L128" i="8"/>
  <c r="M128" i="8"/>
  <c r="L130" i="8"/>
  <c r="M130" i="8"/>
  <c r="L132" i="8"/>
  <c r="M132" i="8"/>
  <c r="L135" i="8"/>
  <c r="M148" i="8"/>
  <c r="M185" i="8" s="1"/>
  <c r="M19" i="8" s="1"/>
  <c r="M150" i="8"/>
  <c r="M152" i="8"/>
  <c r="M154" i="8"/>
  <c r="M156" i="8"/>
  <c r="M158" i="8"/>
  <c r="M160" i="8"/>
  <c r="M165" i="8"/>
  <c r="L167" i="8"/>
  <c r="M167" i="8"/>
  <c r="L169" i="8"/>
  <c r="M169" i="8"/>
  <c r="L171" i="8"/>
  <c r="M171" i="8"/>
  <c r="L173" i="8"/>
  <c r="M173" i="8"/>
  <c r="M175" i="8"/>
  <c r="M177" i="8"/>
  <c r="M179" i="8"/>
  <c r="M181" i="8"/>
  <c r="M183" i="8"/>
  <c r="M191" i="8"/>
  <c r="M201" i="8"/>
  <c r="M203" i="8"/>
  <c r="M205" i="8"/>
  <c r="H302" i="7"/>
  <c r="J300" i="7"/>
  <c r="H300" i="7"/>
  <c r="J298" i="7"/>
  <c r="H298" i="7"/>
  <c r="J296" i="7"/>
  <c r="H296" i="7"/>
  <c r="J293" i="7"/>
  <c r="H293" i="7"/>
  <c r="J291" i="7"/>
  <c r="H291" i="7"/>
  <c r="J289" i="7"/>
  <c r="H289" i="7"/>
  <c r="J287" i="7"/>
  <c r="H287" i="7"/>
  <c r="J285" i="7"/>
  <c r="H285" i="7"/>
  <c r="J282" i="7"/>
  <c r="H282" i="7"/>
  <c r="J280" i="7"/>
  <c r="H280" i="7"/>
  <c r="J276" i="7"/>
  <c r="H276" i="7"/>
  <c r="J274" i="7"/>
  <c r="H274" i="7"/>
  <c r="J273" i="7"/>
  <c r="H273" i="7"/>
  <c r="J271" i="7"/>
  <c r="H271" i="7"/>
  <c r="J269" i="7"/>
  <c r="H269" i="7"/>
  <c r="J267" i="7"/>
  <c r="H267" i="7"/>
  <c r="J263" i="7"/>
  <c r="H263" i="7"/>
  <c r="J261" i="7"/>
  <c r="H261" i="7"/>
  <c r="J259" i="7"/>
  <c r="H259" i="7"/>
  <c r="J256" i="7"/>
  <c r="H256" i="7"/>
  <c r="J253" i="7"/>
  <c r="H253" i="7"/>
  <c r="J251" i="7"/>
  <c r="H251" i="7"/>
  <c r="J247" i="7"/>
  <c r="H247" i="7"/>
  <c r="J245" i="7"/>
  <c r="H245" i="7"/>
  <c r="J241" i="7"/>
  <c r="H241" i="7"/>
  <c r="J238" i="7"/>
  <c r="H238" i="7"/>
  <c r="J235" i="7"/>
  <c r="H235" i="7"/>
  <c r="J229" i="7"/>
  <c r="H229" i="7"/>
  <c r="J226" i="7"/>
  <c r="H226" i="7"/>
  <c r="J225" i="7"/>
  <c r="H225" i="7"/>
  <c r="J222" i="7"/>
  <c r="H222" i="7"/>
  <c r="J221" i="7"/>
  <c r="H221" i="7"/>
  <c r="J220" i="7"/>
  <c r="H220" i="7"/>
  <c r="J219" i="7"/>
  <c r="H219" i="7"/>
  <c r="J218" i="7"/>
  <c r="H218" i="7"/>
  <c r="J214" i="7"/>
  <c r="H214" i="7"/>
  <c r="J211" i="7"/>
  <c r="H211" i="7"/>
  <c r="J208" i="7"/>
  <c r="H208" i="7"/>
  <c r="H11" i="7" s="1"/>
  <c r="J203" i="7"/>
  <c r="H203" i="7"/>
  <c r="J201" i="7"/>
  <c r="H201" i="7"/>
  <c r="J197" i="7"/>
  <c r="H197" i="7"/>
  <c r="J195" i="7"/>
  <c r="H195" i="7"/>
  <c r="J193" i="7"/>
  <c r="H193" i="7"/>
  <c r="J189" i="7"/>
  <c r="H189" i="7"/>
  <c r="J187" i="7"/>
  <c r="H187" i="7"/>
  <c r="J185" i="7"/>
  <c r="H185" i="7"/>
  <c r="J182" i="7"/>
  <c r="H182" i="7"/>
  <c r="J179" i="7"/>
  <c r="H179" i="7"/>
  <c r="J176" i="7"/>
  <c r="H176" i="7"/>
  <c r="J171" i="7"/>
  <c r="H171" i="7"/>
  <c r="J168" i="7"/>
  <c r="H168" i="7"/>
  <c r="J165" i="7"/>
  <c r="H165" i="7"/>
  <c r="J160" i="7"/>
  <c r="H160" i="7"/>
  <c r="J157" i="7"/>
  <c r="H157" i="7"/>
  <c r="J156" i="7"/>
  <c r="H156" i="7"/>
  <c r="J155" i="7"/>
  <c r="H155" i="7"/>
  <c r="J151" i="7"/>
  <c r="H151" i="7"/>
  <c r="J145" i="7"/>
  <c r="J148" i="7" s="1"/>
  <c r="H145" i="7"/>
  <c r="H148" i="7" s="1"/>
  <c r="H8" i="7" s="1"/>
  <c r="J140" i="7"/>
  <c r="H140" i="7"/>
  <c r="J136" i="7"/>
  <c r="H136" i="7"/>
  <c r="J131" i="7"/>
  <c r="H131" i="7"/>
  <c r="J128" i="7"/>
  <c r="H128" i="7"/>
  <c r="J126" i="7"/>
  <c r="H126" i="7"/>
  <c r="J123" i="7"/>
  <c r="H123" i="7"/>
  <c r="J119" i="7"/>
  <c r="H119" i="7"/>
  <c r="J117" i="7"/>
  <c r="H117" i="7"/>
  <c r="J113" i="7"/>
  <c r="H113" i="7"/>
  <c r="J111" i="7"/>
  <c r="H111" i="7"/>
  <c r="J108" i="7"/>
  <c r="H108" i="7"/>
  <c r="J106" i="7"/>
  <c r="H106" i="7"/>
  <c r="J104" i="7"/>
  <c r="H104" i="7"/>
  <c r="J102" i="7"/>
  <c r="H102" i="7"/>
  <c r="J98" i="7"/>
  <c r="H98" i="7"/>
  <c r="J94" i="7"/>
  <c r="H94" i="7"/>
  <c r="J91" i="7"/>
  <c r="H91" i="7"/>
  <c r="J85" i="7"/>
  <c r="H85" i="7"/>
  <c r="J83" i="7"/>
  <c r="H83" i="7"/>
  <c r="J80" i="7"/>
  <c r="H80" i="7"/>
  <c r="J77" i="7"/>
  <c r="H77" i="7"/>
  <c r="J74" i="7"/>
  <c r="H74" i="7"/>
  <c r="J71" i="7"/>
  <c r="H71" i="7"/>
  <c r="J68" i="7"/>
  <c r="H68" i="7"/>
  <c r="J65" i="7"/>
  <c r="H65" i="7"/>
  <c r="J62" i="7"/>
  <c r="H62" i="7"/>
  <c r="J59" i="7"/>
  <c r="H59" i="7"/>
  <c r="J56" i="7"/>
  <c r="H56" i="7"/>
  <c r="J52" i="7"/>
  <c r="H52" i="7"/>
  <c r="J48" i="7"/>
  <c r="H48" i="7"/>
  <c r="J45" i="7"/>
  <c r="H45" i="7"/>
  <c r="H36" i="7"/>
  <c r="H22" i="7"/>
  <c r="H5" i="7"/>
  <c r="M135" i="8" l="1"/>
  <c r="N135" i="8" s="1"/>
  <c r="M124" i="8"/>
  <c r="L124" i="8"/>
  <c r="M86" i="8"/>
  <c r="M88" i="8" s="1"/>
  <c r="H232" i="7"/>
  <c r="H12" i="7" s="1"/>
  <c r="M208" i="8"/>
  <c r="M23" i="8" s="1"/>
  <c r="N23" i="8" s="1"/>
  <c r="J133" i="7"/>
  <c r="J205" i="7"/>
  <c r="H162" i="7"/>
  <c r="H9" i="7" s="1"/>
  <c r="H205" i="7"/>
  <c r="H10" i="7" s="1"/>
  <c r="H304" i="7"/>
  <c r="H13" i="7" s="1"/>
  <c r="M108" i="8"/>
  <c r="H142" i="7"/>
  <c r="H7" i="7" s="1"/>
  <c r="H14" i="7" s="1"/>
  <c r="H24" i="7" s="1"/>
  <c r="H25" i="7" s="1"/>
  <c r="J232" i="7"/>
  <c r="J142" i="7"/>
  <c r="L86" i="8"/>
  <c r="L88" i="8" s="1"/>
  <c r="J162" i="7"/>
  <c r="J304" i="7"/>
  <c r="L108" i="8"/>
  <c r="L139" i="8" s="1"/>
  <c r="M76" i="8"/>
  <c r="H133" i="7"/>
  <c r="H6" i="7" s="1"/>
  <c r="L185" i="8"/>
  <c r="L76" i="8"/>
  <c r="L19" i="8"/>
  <c r="N19" i="8" s="1"/>
  <c r="N185" i="8"/>
  <c r="N124" i="8"/>
  <c r="AY93" i="1"/>
  <c r="AX93" i="1"/>
  <c r="BI133" i="5"/>
  <c r="BH133" i="5"/>
  <c r="BG133" i="5"/>
  <c r="BF133" i="5"/>
  <c r="AA133" i="5"/>
  <c r="Y133" i="5"/>
  <c r="W133" i="5"/>
  <c r="BK133" i="5"/>
  <c r="N133" i="5"/>
  <c r="BE133" i="5" s="1"/>
  <c r="BI132" i="5"/>
  <c r="BH132" i="5"/>
  <c r="BG132" i="5"/>
  <c r="BF132" i="5"/>
  <c r="AA132" i="5"/>
  <c r="Y132" i="5"/>
  <c r="W132" i="5"/>
  <c r="BK132" i="5"/>
  <c r="N132" i="5"/>
  <c r="BE132" i="5" s="1"/>
  <c r="BI131" i="5"/>
  <c r="BH131" i="5"/>
  <c r="BG131" i="5"/>
  <c r="BF131" i="5"/>
  <c r="AA131" i="5"/>
  <c r="Y131" i="5"/>
  <c r="W131" i="5"/>
  <c r="BK131" i="5"/>
  <c r="BE131" i="5"/>
  <c r="BI129" i="5"/>
  <c r="BH129" i="5"/>
  <c r="BG129" i="5"/>
  <c r="BF129" i="5"/>
  <c r="AA129" i="5"/>
  <c r="AA127" i="5" s="1"/>
  <c r="Y129" i="5"/>
  <c r="Y127" i="5" s="1"/>
  <c r="W129" i="5"/>
  <c r="W127" i="5" s="1"/>
  <c r="BK129" i="5"/>
  <c r="N129" i="5"/>
  <c r="BE129" i="5" s="1"/>
  <c r="BI126" i="5"/>
  <c r="BH126" i="5"/>
  <c r="BG126" i="5"/>
  <c r="BF126" i="5"/>
  <c r="AA126" i="5"/>
  <c r="AA123" i="5" s="1"/>
  <c r="Y126" i="5"/>
  <c r="Y123" i="5" s="1"/>
  <c r="W126" i="5"/>
  <c r="W123" i="5" s="1"/>
  <c r="BK126" i="5"/>
  <c r="N126" i="5"/>
  <c r="BE126" i="5" s="1"/>
  <c r="BI122" i="5"/>
  <c r="BH122" i="5"/>
  <c r="BG122" i="5"/>
  <c r="BF122" i="5"/>
  <c r="AA122" i="5"/>
  <c r="Y122" i="5"/>
  <c r="W122" i="5"/>
  <c r="BK122" i="5"/>
  <c r="N122" i="5"/>
  <c r="BE122" i="5" s="1"/>
  <c r="BI120" i="5"/>
  <c r="BH120" i="5"/>
  <c r="BG120" i="5"/>
  <c r="BF120" i="5"/>
  <c r="AA120" i="5"/>
  <c r="Y120" i="5"/>
  <c r="W120" i="5"/>
  <c r="BK120" i="5"/>
  <c r="N120" i="5"/>
  <c r="BE120" i="5" s="1"/>
  <c r="BI119" i="5"/>
  <c r="BH119" i="5"/>
  <c r="BG119" i="5"/>
  <c r="BF119" i="5"/>
  <c r="AA119" i="5"/>
  <c r="Y119" i="5"/>
  <c r="W119" i="5"/>
  <c r="BK119" i="5"/>
  <c r="N119" i="5"/>
  <c r="BE119" i="5" s="1"/>
  <c r="BI118" i="5"/>
  <c r="BH118" i="5"/>
  <c r="BG118" i="5"/>
  <c r="BF118" i="5"/>
  <c r="AA118" i="5"/>
  <c r="Y118" i="5"/>
  <c r="W118" i="5"/>
  <c r="BK118" i="5"/>
  <c r="N118" i="5"/>
  <c r="BE118" i="5" s="1"/>
  <c r="BI117" i="5"/>
  <c r="BH117" i="5"/>
  <c r="BG117" i="5"/>
  <c r="BF117" i="5"/>
  <c r="AA117" i="5"/>
  <c r="Y117" i="5"/>
  <c r="W117" i="5"/>
  <c r="BK117" i="5"/>
  <c r="N117" i="5"/>
  <c r="BE117" i="5" s="1"/>
  <c r="BI116" i="5"/>
  <c r="BH116" i="5"/>
  <c r="BG116" i="5"/>
  <c r="BF116" i="5"/>
  <c r="AA116" i="5"/>
  <c r="Y116" i="5"/>
  <c r="W116" i="5"/>
  <c r="BK116" i="5"/>
  <c r="N116" i="5"/>
  <c r="BE116" i="5" s="1"/>
  <c r="F107" i="5"/>
  <c r="F105" i="5"/>
  <c r="F81" i="5"/>
  <c r="F79" i="5"/>
  <c r="O21" i="5"/>
  <c r="E21" i="5"/>
  <c r="M84" i="5" s="1"/>
  <c r="O20" i="5"/>
  <c r="O18" i="5"/>
  <c r="E18" i="5"/>
  <c r="M83" i="5" s="1"/>
  <c r="O17" i="5"/>
  <c r="F84" i="5"/>
  <c r="E12" i="5"/>
  <c r="F83" i="5" s="1"/>
  <c r="M81" i="5"/>
  <c r="F6" i="5"/>
  <c r="F78" i="5" s="1"/>
  <c r="AY91" i="1"/>
  <c r="AX91" i="1"/>
  <c r="BI265" i="4"/>
  <c r="BH265" i="4"/>
  <c r="BG265" i="4"/>
  <c r="BF265" i="4"/>
  <c r="AA265" i="4"/>
  <c r="AA264" i="4" s="1"/>
  <c r="Y265" i="4"/>
  <c r="Y264" i="4" s="1"/>
  <c r="W265" i="4"/>
  <c r="W264" i="4" s="1"/>
  <c r="BK265" i="4"/>
  <c r="BK264" i="4" s="1"/>
  <c r="N264" i="4" s="1"/>
  <c r="N96" i="4" s="1"/>
  <c r="N265" i="4"/>
  <c r="BE265" i="4" s="1"/>
  <c r="BI263" i="4"/>
  <c r="BH263" i="4"/>
  <c r="BG263" i="4"/>
  <c r="BF263" i="4"/>
  <c r="AA263" i="4"/>
  <c r="Y263" i="4"/>
  <c r="W263" i="4"/>
  <c r="BK263" i="4"/>
  <c r="N263" i="4"/>
  <c r="BE263" i="4" s="1"/>
  <c r="BI262" i="4"/>
  <c r="BH262" i="4"/>
  <c r="BG262" i="4"/>
  <c r="BF262" i="4"/>
  <c r="AA262" i="4"/>
  <c r="Y262" i="4"/>
  <c r="W262" i="4"/>
  <c r="BK262" i="4"/>
  <c r="N262" i="4"/>
  <c r="BE262" i="4" s="1"/>
  <c r="BI261" i="4"/>
  <c r="BH261" i="4"/>
  <c r="BG261" i="4"/>
  <c r="BF261" i="4"/>
  <c r="AA261" i="4"/>
  <c r="Y261" i="4"/>
  <c r="W261" i="4"/>
  <c r="BK261" i="4"/>
  <c r="N261" i="4"/>
  <c r="BE261" i="4" s="1"/>
  <c r="BI260" i="4"/>
  <c r="BH260" i="4"/>
  <c r="BG260" i="4"/>
  <c r="BF260" i="4"/>
  <c r="AA260" i="4"/>
  <c r="Y260" i="4"/>
  <c r="W260" i="4"/>
  <c r="BK260" i="4"/>
  <c r="N260" i="4"/>
  <c r="BE260" i="4"/>
  <c r="BI259" i="4"/>
  <c r="BH259" i="4"/>
  <c r="BG259" i="4"/>
  <c r="BF259" i="4"/>
  <c r="AA259" i="4"/>
  <c r="Y259" i="4"/>
  <c r="W259" i="4"/>
  <c r="BK259" i="4"/>
  <c r="N259" i="4"/>
  <c r="BE259" i="4" s="1"/>
  <c r="BI258" i="4"/>
  <c r="BH258" i="4"/>
  <c r="BG258" i="4"/>
  <c r="BF258" i="4"/>
  <c r="AA258" i="4"/>
  <c r="Y258" i="4"/>
  <c r="W258" i="4"/>
  <c r="BK258" i="4"/>
  <c r="N258" i="4"/>
  <c r="BE258" i="4" s="1"/>
  <c r="BI256" i="4"/>
  <c r="BH256" i="4"/>
  <c r="BG256" i="4"/>
  <c r="BF256" i="4"/>
  <c r="AA256" i="4"/>
  <c r="Y256" i="4"/>
  <c r="W256" i="4"/>
  <c r="BK256" i="4"/>
  <c r="N256" i="4"/>
  <c r="BE256" i="4" s="1"/>
  <c r="BI255" i="4"/>
  <c r="BH255" i="4"/>
  <c r="BG255" i="4"/>
  <c r="BF255" i="4"/>
  <c r="AA255" i="4"/>
  <c r="Y255" i="4"/>
  <c r="W255" i="4"/>
  <c r="BK255" i="4"/>
  <c r="N255" i="4"/>
  <c r="BE255" i="4"/>
  <c r="BI254" i="4"/>
  <c r="BH254" i="4"/>
  <c r="BG254" i="4"/>
  <c r="BF254" i="4"/>
  <c r="AA254" i="4"/>
  <c r="Y254" i="4"/>
  <c r="W254" i="4"/>
  <c r="BK254" i="4"/>
  <c r="BK252" i="4" s="1"/>
  <c r="N252" i="4" s="1"/>
  <c r="N94" i="4" s="1"/>
  <c r="N254" i="4"/>
  <c r="BE254" i="4" s="1"/>
  <c r="BI253" i="4"/>
  <c r="BH253" i="4"/>
  <c r="BG253" i="4"/>
  <c r="BF253" i="4"/>
  <c r="AA253" i="4"/>
  <c r="Y253" i="4"/>
  <c r="W253" i="4"/>
  <c r="BK253" i="4"/>
  <c r="N253" i="4"/>
  <c r="BE253" i="4" s="1"/>
  <c r="BI251" i="4"/>
  <c r="BH251" i="4"/>
  <c r="BG251" i="4"/>
  <c r="BF251" i="4"/>
  <c r="AA251" i="4"/>
  <c r="Y251" i="4"/>
  <c r="W251" i="4"/>
  <c r="BK251" i="4"/>
  <c r="N251" i="4"/>
  <c r="BE251" i="4"/>
  <c r="BI250" i="4"/>
  <c r="BH250" i="4"/>
  <c r="BG250" i="4"/>
  <c r="BF250" i="4"/>
  <c r="AA250" i="4"/>
  <c r="Y250" i="4"/>
  <c r="W250" i="4"/>
  <c r="BK250" i="4"/>
  <c r="N250" i="4"/>
  <c r="BE250" i="4" s="1"/>
  <c r="BI249" i="4"/>
  <c r="BH249" i="4"/>
  <c r="BG249" i="4"/>
  <c r="BF249" i="4"/>
  <c r="AA249" i="4"/>
  <c r="Y249" i="4"/>
  <c r="W249" i="4"/>
  <c r="BK249" i="4"/>
  <c r="N249" i="4"/>
  <c r="BE249" i="4"/>
  <c r="BI248" i="4"/>
  <c r="BH248" i="4"/>
  <c r="BG248" i="4"/>
  <c r="BF248" i="4"/>
  <c r="AA248" i="4"/>
  <c r="Y248" i="4"/>
  <c r="W248" i="4"/>
  <c r="BK248" i="4"/>
  <c r="N248" i="4"/>
  <c r="BE248" i="4" s="1"/>
  <c r="BI247" i="4"/>
  <c r="BH247" i="4"/>
  <c r="BG247" i="4"/>
  <c r="BF247" i="4"/>
  <c r="AA247" i="4"/>
  <c r="Y247" i="4"/>
  <c r="W247" i="4"/>
  <c r="BK247" i="4"/>
  <c r="N247" i="4"/>
  <c r="BE247" i="4"/>
  <c r="BI246" i="4"/>
  <c r="BH246" i="4"/>
  <c r="BG246" i="4"/>
  <c r="BF246" i="4"/>
  <c r="AA246" i="4"/>
  <c r="Y246" i="4"/>
  <c r="W246" i="4"/>
  <c r="BK246" i="4"/>
  <c r="N246" i="4"/>
  <c r="BE246" i="4" s="1"/>
  <c r="BI245" i="4"/>
  <c r="BH245" i="4"/>
  <c r="BG245" i="4"/>
  <c r="BF245" i="4"/>
  <c r="AA245" i="4"/>
  <c r="Y245" i="4"/>
  <c r="W245" i="4"/>
  <c r="BK245" i="4"/>
  <c r="N245" i="4"/>
  <c r="BE245" i="4" s="1"/>
  <c r="BI244" i="4"/>
  <c r="BH244" i="4"/>
  <c r="BG244" i="4"/>
  <c r="BF244" i="4"/>
  <c r="AA244" i="4"/>
  <c r="Y244" i="4"/>
  <c r="W244" i="4"/>
  <c r="BK244" i="4"/>
  <c r="N244" i="4"/>
  <c r="BE244" i="4"/>
  <c r="BI243" i="4"/>
  <c r="BH243" i="4"/>
  <c r="BG243" i="4"/>
  <c r="BF243" i="4"/>
  <c r="AA243" i="4"/>
  <c r="Y243" i="4"/>
  <c r="W243" i="4"/>
  <c r="BK243" i="4"/>
  <c r="N243" i="4"/>
  <c r="BE243" i="4" s="1"/>
  <c r="BI242" i="4"/>
  <c r="BH242" i="4"/>
  <c r="BG242" i="4"/>
  <c r="BF242" i="4"/>
  <c r="AA242" i="4"/>
  <c r="Y242" i="4"/>
  <c r="W242" i="4"/>
  <c r="BK242" i="4"/>
  <c r="N242" i="4"/>
  <c r="BE242" i="4" s="1"/>
  <c r="BI241" i="4"/>
  <c r="BH241" i="4"/>
  <c r="BG241" i="4"/>
  <c r="BF241" i="4"/>
  <c r="AA241" i="4"/>
  <c r="Y241" i="4"/>
  <c r="W241" i="4"/>
  <c r="BK241" i="4"/>
  <c r="N241" i="4"/>
  <c r="BE241" i="4" s="1"/>
  <c r="BI240" i="4"/>
  <c r="BH240" i="4"/>
  <c r="BG240" i="4"/>
  <c r="BF240" i="4"/>
  <c r="AA240" i="4"/>
  <c r="Y240" i="4"/>
  <c r="W240" i="4"/>
  <c r="BK240" i="4"/>
  <c r="N240" i="4"/>
  <c r="BE240" i="4"/>
  <c r="BI239" i="4"/>
  <c r="BH239" i="4"/>
  <c r="BG239" i="4"/>
  <c r="BF239" i="4"/>
  <c r="AA239" i="4"/>
  <c r="Y239" i="4"/>
  <c r="W239" i="4"/>
  <c r="BK239" i="4"/>
  <c r="N239" i="4"/>
  <c r="BE239" i="4" s="1"/>
  <c r="BI238" i="4"/>
  <c r="BH238" i="4"/>
  <c r="BG238" i="4"/>
  <c r="BF238" i="4"/>
  <c r="AA238" i="4"/>
  <c r="Y238" i="4"/>
  <c r="W238" i="4"/>
  <c r="BK238" i="4"/>
  <c r="N238" i="4"/>
  <c r="BE238" i="4" s="1"/>
  <c r="BI237" i="4"/>
  <c r="BH237" i="4"/>
  <c r="BG237" i="4"/>
  <c r="BF237" i="4"/>
  <c r="AA237" i="4"/>
  <c r="Y237" i="4"/>
  <c r="W237" i="4"/>
  <c r="BK237" i="4"/>
  <c r="N237" i="4"/>
  <c r="BE237" i="4"/>
  <c r="BI236" i="4"/>
  <c r="BH236" i="4"/>
  <c r="BG236" i="4"/>
  <c r="BF236" i="4"/>
  <c r="AA236" i="4"/>
  <c r="Y236" i="4"/>
  <c r="W236" i="4"/>
  <c r="BK236" i="4"/>
  <c r="N236" i="4"/>
  <c r="BE236" i="4" s="1"/>
  <c r="BI235" i="4"/>
  <c r="BH235" i="4"/>
  <c r="BG235" i="4"/>
  <c r="BF235" i="4"/>
  <c r="AA235" i="4"/>
  <c r="Y235" i="4"/>
  <c r="W235" i="4"/>
  <c r="BK235" i="4"/>
  <c r="N235" i="4"/>
  <c r="BE235" i="4"/>
  <c r="BI234" i="4"/>
  <c r="BH234" i="4"/>
  <c r="BG234" i="4"/>
  <c r="BF234" i="4"/>
  <c r="AA234" i="4"/>
  <c r="Y234" i="4"/>
  <c r="W234" i="4"/>
  <c r="BK234" i="4"/>
  <c r="N234" i="4"/>
  <c r="BE234" i="4" s="1"/>
  <c r="BI233" i="4"/>
  <c r="BH233" i="4"/>
  <c r="BG233" i="4"/>
  <c r="BF233" i="4"/>
  <c r="AA233" i="4"/>
  <c r="Y233" i="4"/>
  <c r="W233" i="4"/>
  <c r="BK233" i="4"/>
  <c r="N233" i="4"/>
  <c r="BE233" i="4"/>
  <c r="BI232" i="4"/>
  <c r="BH232" i="4"/>
  <c r="BG232" i="4"/>
  <c r="BF232" i="4"/>
  <c r="AA232" i="4"/>
  <c r="Y232" i="4"/>
  <c r="W232" i="4"/>
  <c r="BK232" i="4"/>
  <c r="N232" i="4"/>
  <c r="BE232" i="4" s="1"/>
  <c r="BI231" i="4"/>
  <c r="BH231" i="4"/>
  <c r="BG231" i="4"/>
  <c r="BF231" i="4"/>
  <c r="AA231" i="4"/>
  <c r="Y231" i="4"/>
  <c r="W231" i="4"/>
  <c r="BK231" i="4"/>
  <c r="N231" i="4"/>
  <c r="BE231" i="4"/>
  <c r="BI230" i="4"/>
  <c r="BH230" i="4"/>
  <c r="BG230" i="4"/>
  <c r="BF230" i="4"/>
  <c r="AA230" i="4"/>
  <c r="Y230" i="4"/>
  <c r="W230" i="4"/>
  <c r="BK230" i="4"/>
  <c r="N230" i="4"/>
  <c r="BE230" i="4" s="1"/>
  <c r="BI229" i="4"/>
  <c r="BH229" i="4"/>
  <c r="BG229" i="4"/>
  <c r="BF229" i="4"/>
  <c r="AA229" i="4"/>
  <c r="Y229" i="4"/>
  <c r="W229" i="4"/>
  <c r="BK229" i="4"/>
  <c r="N229" i="4"/>
  <c r="BE229" i="4" s="1"/>
  <c r="BI228" i="4"/>
  <c r="BH228" i="4"/>
  <c r="BG228" i="4"/>
  <c r="BF228" i="4"/>
  <c r="AA228" i="4"/>
  <c r="Y228" i="4"/>
  <c r="W228" i="4"/>
  <c r="BK228" i="4"/>
  <c r="N228" i="4"/>
  <c r="BE228" i="4"/>
  <c r="BI227" i="4"/>
  <c r="BH227" i="4"/>
  <c r="BG227" i="4"/>
  <c r="BF227" i="4"/>
  <c r="AA227" i="4"/>
  <c r="Y227" i="4"/>
  <c r="W227" i="4"/>
  <c r="BK227" i="4"/>
  <c r="N227" i="4"/>
  <c r="BE227" i="4" s="1"/>
  <c r="BI226" i="4"/>
  <c r="BH226" i="4"/>
  <c r="BG226" i="4"/>
  <c r="BF226" i="4"/>
  <c r="AA226" i="4"/>
  <c r="Y226" i="4"/>
  <c r="W226" i="4"/>
  <c r="BK226" i="4"/>
  <c r="N226" i="4"/>
  <c r="BE226" i="4" s="1"/>
  <c r="BI225" i="4"/>
  <c r="BH225" i="4"/>
  <c r="BG225" i="4"/>
  <c r="BF225" i="4"/>
  <c r="AA225" i="4"/>
  <c r="Y225" i="4"/>
  <c r="W225" i="4"/>
  <c r="BK225" i="4"/>
  <c r="N225" i="4"/>
  <c r="BE225" i="4" s="1"/>
  <c r="BI224" i="4"/>
  <c r="BH224" i="4"/>
  <c r="BG224" i="4"/>
  <c r="BF224" i="4"/>
  <c r="AA224" i="4"/>
  <c r="Y224" i="4"/>
  <c r="W224" i="4"/>
  <c r="BK224" i="4"/>
  <c r="N224" i="4"/>
  <c r="BE224" i="4"/>
  <c r="BI223" i="4"/>
  <c r="BH223" i="4"/>
  <c r="BG223" i="4"/>
  <c r="BF223" i="4"/>
  <c r="AA223" i="4"/>
  <c r="Y223" i="4"/>
  <c r="W223" i="4"/>
  <c r="BK223" i="4"/>
  <c r="N223" i="4"/>
  <c r="BE223" i="4" s="1"/>
  <c r="BI222" i="4"/>
  <c r="BH222" i="4"/>
  <c r="BG222" i="4"/>
  <c r="BF222" i="4"/>
  <c r="AA222" i="4"/>
  <c r="Y222" i="4"/>
  <c r="W222" i="4"/>
  <c r="BK222" i="4"/>
  <c r="N222" i="4"/>
  <c r="BE222" i="4" s="1"/>
  <c r="BI221" i="4"/>
  <c r="BH221" i="4"/>
  <c r="BG221" i="4"/>
  <c r="BF221" i="4"/>
  <c r="AA221" i="4"/>
  <c r="Y221" i="4"/>
  <c r="W221" i="4"/>
  <c r="BK221" i="4"/>
  <c r="N221" i="4"/>
  <c r="BE221" i="4" s="1"/>
  <c r="BI220" i="4"/>
  <c r="BH220" i="4"/>
  <c r="BG220" i="4"/>
  <c r="BF220" i="4"/>
  <c r="AA220" i="4"/>
  <c r="Y220" i="4"/>
  <c r="W220" i="4"/>
  <c r="BK220" i="4"/>
  <c r="N220" i="4"/>
  <c r="BE220" i="4" s="1"/>
  <c r="BI219" i="4"/>
  <c r="BH219" i="4"/>
  <c r="BG219" i="4"/>
  <c r="BF219" i="4"/>
  <c r="AA219" i="4"/>
  <c r="Y219" i="4"/>
  <c r="W219" i="4"/>
  <c r="BK219" i="4"/>
  <c r="N219" i="4"/>
  <c r="BE219" i="4"/>
  <c r="BI218" i="4"/>
  <c r="BH218" i="4"/>
  <c r="BG218" i="4"/>
  <c r="BF218" i="4"/>
  <c r="AA218" i="4"/>
  <c r="Y218" i="4"/>
  <c r="W218" i="4"/>
  <c r="BK218" i="4"/>
  <c r="N218" i="4"/>
  <c r="BE218" i="4" s="1"/>
  <c r="BI217" i="4"/>
  <c r="BH217" i="4"/>
  <c r="BG217" i="4"/>
  <c r="BF217" i="4"/>
  <c r="AA217" i="4"/>
  <c r="Y217" i="4"/>
  <c r="W217" i="4"/>
  <c r="BK217" i="4"/>
  <c r="N217" i="4"/>
  <c r="BE217" i="4"/>
  <c r="BI216" i="4"/>
  <c r="BH216" i="4"/>
  <c r="BG216" i="4"/>
  <c r="BF216" i="4"/>
  <c r="AA216" i="4"/>
  <c r="Y216" i="4"/>
  <c r="W216" i="4"/>
  <c r="BK216" i="4"/>
  <c r="N216" i="4"/>
  <c r="BE216" i="4" s="1"/>
  <c r="BI215" i="4"/>
  <c r="BH215" i="4"/>
  <c r="BG215" i="4"/>
  <c r="BF215" i="4"/>
  <c r="AA215" i="4"/>
  <c r="Y215" i="4"/>
  <c r="W215" i="4"/>
  <c r="BK215" i="4"/>
  <c r="N215" i="4"/>
  <c r="BE215" i="4"/>
  <c r="BI214" i="4"/>
  <c r="BH214" i="4"/>
  <c r="BG214" i="4"/>
  <c r="BF214" i="4"/>
  <c r="AA214" i="4"/>
  <c r="Y214" i="4"/>
  <c r="W214" i="4"/>
  <c r="BK214" i="4"/>
  <c r="N214" i="4"/>
  <c r="BE214" i="4" s="1"/>
  <c r="BI213" i="4"/>
  <c r="BH213" i="4"/>
  <c r="BG213" i="4"/>
  <c r="BF213" i="4"/>
  <c r="AA213" i="4"/>
  <c r="Y213" i="4"/>
  <c r="W213" i="4"/>
  <c r="BK213" i="4"/>
  <c r="N213" i="4"/>
  <c r="BE213" i="4" s="1"/>
  <c r="BI212" i="4"/>
  <c r="BH212" i="4"/>
  <c r="BG212" i="4"/>
  <c r="BF212" i="4"/>
  <c r="AA212" i="4"/>
  <c r="Y212" i="4"/>
  <c r="W212" i="4"/>
  <c r="BK212" i="4"/>
  <c r="N212" i="4"/>
  <c r="BE212" i="4"/>
  <c r="BI211" i="4"/>
  <c r="BH211" i="4"/>
  <c r="BG211" i="4"/>
  <c r="BF211" i="4"/>
  <c r="AA211" i="4"/>
  <c r="Y211" i="4"/>
  <c r="W211" i="4"/>
  <c r="BK211" i="4"/>
  <c r="N211" i="4"/>
  <c r="BE211" i="4" s="1"/>
  <c r="BI210" i="4"/>
  <c r="BH210" i="4"/>
  <c r="BG210" i="4"/>
  <c r="BF210" i="4"/>
  <c r="AA210" i="4"/>
  <c r="Y210" i="4"/>
  <c r="W210" i="4"/>
  <c r="BK210" i="4"/>
  <c r="N210" i="4"/>
  <c r="BE210" i="4" s="1"/>
  <c r="BI209" i="4"/>
  <c r="BH209" i="4"/>
  <c r="BG209" i="4"/>
  <c r="BF209" i="4"/>
  <c r="AA209" i="4"/>
  <c r="Y209" i="4"/>
  <c r="W209" i="4"/>
  <c r="BK209" i="4"/>
  <c r="N209" i="4"/>
  <c r="BE209" i="4" s="1"/>
  <c r="BI208" i="4"/>
  <c r="BH208" i="4"/>
  <c r="BG208" i="4"/>
  <c r="BF208" i="4"/>
  <c r="AA208" i="4"/>
  <c r="Y208" i="4"/>
  <c r="W208" i="4"/>
  <c r="BK208" i="4"/>
  <c r="N208" i="4"/>
  <c r="BE208" i="4"/>
  <c r="BI207" i="4"/>
  <c r="BH207" i="4"/>
  <c r="BG207" i="4"/>
  <c r="BF207" i="4"/>
  <c r="AA207" i="4"/>
  <c r="Y207" i="4"/>
  <c r="W207" i="4"/>
  <c r="BK207" i="4"/>
  <c r="N207" i="4"/>
  <c r="BE207" i="4" s="1"/>
  <c r="BI206" i="4"/>
  <c r="BH206" i="4"/>
  <c r="BG206" i="4"/>
  <c r="BF206" i="4"/>
  <c r="AA206" i="4"/>
  <c r="Y206" i="4"/>
  <c r="W206" i="4"/>
  <c r="BK206" i="4"/>
  <c r="N206" i="4"/>
  <c r="BE206" i="4" s="1"/>
  <c r="BI205" i="4"/>
  <c r="BH205" i="4"/>
  <c r="BG205" i="4"/>
  <c r="BF205" i="4"/>
  <c r="AA205" i="4"/>
  <c r="Y205" i="4"/>
  <c r="W205" i="4"/>
  <c r="BK205" i="4"/>
  <c r="N205" i="4"/>
  <c r="BE205" i="4"/>
  <c r="BI204" i="4"/>
  <c r="BH204" i="4"/>
  <c r="BG204" i="4"/>
  <c r="BF204" i="4"/>
  <c r="AA204" i="4"/>
  <c r="Y204" i="4"/>
  <c r="W204" i="4"/>
  <c r="BK204" i="4"/>
  <c r="N204" i="4"/>
  <c r="BE204" i="4" s="1"/>
  <c r="BI203" i="4"/>
  <c r="BH203" i="4"/>
  <c r="BG203" i="4"/>
  <c r="BF203" i="4"/>
  <c r="AA203" i="4"/>
  <c r="Y203" i="4"/>
  <c r="W203" i="4"/>
  <c r="BK203" i="4"/>
  <c r="N203" i="4"/>
  <c r="BE203" i="4"/>
  <c r="BI202" i="4"/>
  <c r="BH202" i="4"/>
  <c r="BG202" i="4"/>
  <c r="BF202" i="4"/>
  <c r="AA202" i="4"/>
  <c r="Y202" i="4"/>
  <c r="W202" i="4"/>
  <c r="BK202" i="4"/>
  <c r="N202" i="4"/>
  <c r="BE202" i="4" s="1"/>
  <c r="BI201" i="4"/>
  <c r="BH201" i="4"/>
  <c r="BG201" i="4"/>
  <c r="BF201" i="4"/>
  <c r="AA201" i="4"/>
  <c r="Y201" i="4"/>
  <c r="W201" i="4"/>
  <c r="BK201" i="4"/>
  <c r="N201" i="4"/>
  <c r="BE201" i="4"/>
  <c r="BI200" i="4"/>
  <c r="BH200" i="4"/>
  <c r="BG200" i="4"/>
  <c r="BF200" i="4"/>
  <c r="AA200" i="4"/>
  <c r="Y200" i="4"/>
  <c r="W200" i="4"/>
  <c r="BK200" i="4"/>
  <c r="N200" i="4"/>
  <c r="BE200" i="4" s="1"/>
  <c r="BI199" i="4"/>
  <c r="BH199" i="4"/>
  <c r="BG199" i="4"/>
  <c r="BF199" i="4"/>
  <c r="AA199" i="4"/>
  <c r="Y199" i="4"/>
  <c r="W199" i="4"/>
  <c r="BK199" i="4"/>
  <c r="N199" i="4"/>
  <c r="BE199" i="4" s="1"/>
  <c r="BI197" i="4"/>
  <c r="BH197" i="4"/>
  <c r="BG197" i="4"/>
  <c r="BF197" i="4"/>
  <c r="AA197" i="4"/>
  <c r="Y197" i="4"/>
  <c r="W197" i="4"/>
  <c r="BK197" i="4"/>
  <c r="N197" i="4"/>
  <c r="BE197" i="4" s="1"/>
  <c r="BI196" i="4"/>
  <c r="BH196" i="4"/>
  <c r="BG196" i="4"/>
  <c r="BF196" i="4"/>
  <c r="AA196" i="4"/>
  <c r="Y196" i="4"/>
  <c r="W196" i="4"/>
  <c r="BK196" i="4"/>
  <c r="N196" i="4"/>
  <c r="BE196" i="4" s="1"/>
  <c r="BI195" i="4"/>
  <c r="BH195" i="4"/>
  <c r="BG195" i="4"/>
  <c r="BF195" i="4"/>
  <c r="AA195" i="4"/>
  <c r="Y195" i="4"/>
  <c r="W195" i="4"/>
  <c r="BK195" i="4"/>
  <c r="N195" i="4"/>
  <c r="BE195" i="4"/>
  <c r="BI194" i="4"/>
  <c r="BH194" i="4"/>
  <c r="BG194" i="4"/>
  <c r="BF194" i="4"/>
  <c r="AA194" i="4"/>
  <c r="Y194" i="4"/>
  <c r="W194" i="4"/>
  <c r="BK194" i="4"/>
  <c r="N194" i="4"/>
  <c r="BE194" i="4" s="1"/>
  <c r="BI192" i="4"/>
  <c r="BH192" i="4"/>
  <c r="BG192" i="4"/>
  <c r="BF192" i="4"/>
  <c r="AA192" i="4"/>
  <c r="Y192" i="4"/>
  <c r="W192" i="4"/>
  <c r="BK192" i="4"/>
  <c r="N192" i="4"/>
  <c r="BE192" i="4" s="1"/>
  <c r="BI190" i="4"/>
  <c r="BH190" i="4"/>
  <c r="BG190" i="4"/>
  <c r="BF190" i="4"/>
  <c r="AA190" i="4"/>
  <c r="Y190" i="4"/>
  <c r="W190" i="4"/>
  <c r="BK190" i="4"/>
  <c r="N190" i="4"/>
  <c r="BE190" i="4"/>
  <c r="BI189" i="4"/>
  <c r="BH189" i="4"/>
  <c r="BG189" i="4"/>
  <c r="BF189" i="4"/>
  <c r="AA189" i="4"/>
  <c r="AA186" i="4" s="1"/>
  <c r="Y189" i="4"/>
  <c r="W189" i="4"/>
  <c r="BK189" i="4"/>
  <c r="N189" i="4"/>
  <c r="BE189" i="4" s="1"/>
  <c r="BI187" i="4"/>
  <c r="BH187" i="4"/>
  <c r="BG187" i="4"/>
  <c r="BF187" i="4"/>
  <c r="AA187" i="4"/>
  <c r="Y187" i="4"/>
  <c r="W187" i="4"/>
  <c r="BK187" i="4"/>
  <c r="N187" i="4"/>
  <c r="BE187" i="4" s="1"/>
  <c r="BI184" i="4"/>
  <c r="BH184" i="4"/>
  <c r="BG184" i="4"/>
  <c r="BF184" i="4"/>
  <c r="AA184" i="4"/>
  <c r="Y184" i="4"/>
  <c r="W184" i="4"/>
  <c r="BK184" i="4"/>
  <c r="N184" i="4"/>
  <c r="BE184" i="4" s="1"/>
  <c r="BI182" i="4"/>
  <c r="BH182" i="4"/>
  <c r="BG182" i="4"/>
  <c r="BF182" i="4"/>
  <c r="AA182" i="4"/>
  <c r="Y182" i="4"/>
  <c r="W182" i="4"/>
  <c r="BK182" i="4"/>
  <c r="N182" i="4"/>
  <c r="BE182" i="4" s="1"/>
  <c r="BI180" i="4"/>
  <c r="BH180" i="4"/>
  <c r="BG180" i="4"/>
  <c r="BF180" i="4"/>
  <c r="AA180" i="4"/>
  <c r="Y180" i="4"/>
  <c r="W180" i="4"/>
  <c r="BK180" i="4"/>
  <c r="N180" i="4"/>
  <c r="BE180" i="4"/>
  <c r="BI177" i="4"/>
  <c r="BH177" i="4"/>
  <c r="BG177" i="4"/>
  <c r="BF177" i="4"/>
  <c r="AA177" i="4"/>
  <c r="Y177" i="4"/>
  <c r="W177" i="4"/>
  <c r="BK177" i="4"/>
  <c r="N177" i="4"/>
  <c r="BE177" i="4" s="1"/>
  <c r="BI174" i="4"/>
  <c r="BH174" i="4"/>
  <c r="BG174" i="4"/>
  <c r="BF174" i="4"/>
  <c r="AA174" i="4"/>
  <c r="Y174" i="4"/>
  <c r="W174" i="4"/>
  <c r="BK174" i="4"/>
  <c r="N174" i="4"/>
  <c r="BE174" i="4"/>
  <c r="BI172" i="4"/>
  <c r="BH172" i="4"/>
  <c r="BG172" i="4"/>
  <c r="BF172" i="4"/>
  <c r="AA172" i="4"/>
  <c r="Y172" i="4"/>
  <c r="W172" i="4"/>
  <c r="BK172" i="4"/>
  <c r="N172" i="4"/>
  <c r="BE172" i="4" s="1"/>
  <c r="BI171" i="4"/>
  <c r="BH171" i="4"/>
  <c r="BG171" i="4"/>
  <c r="BF171" i="4"/>
  <c r="AA171" i="4"/>
  <c r="Y171" i="4"/>
  <c r="W171" i="4"/>
  <c r="BK171" i="4"/>
  <c r="N171" i="4"/>
  <c r="BE171" i="4" s="1"/>
  <c r="BI169" i="4"/>
  <c r="BH169" i="4"/>
  <c r="BG169" i="4"/>
  <c r="BF169" i="4"/>
  <c r="AA169" i="4"/>
  <c r="Y169" i="4"/>
  <c r="W169" i="4"/>
  <c r="BK169" i="4"/>
  <c r="N169" i="4"/>
  <c r="BE169" i="4" s="1"/>
  <c r="BI165" i="4"/>
  <c r="BH165" i="4"/>
  <c r="BG165" i="4"/>
  <c r="BF165" i="4"/>
  <c r="AA165" i="4"/>
  <c r="Y165" i="4"/>
  <c r="W165" i="4"/>
  <c r="BK165" i="4"/>
  <c r="N165" i="4"/>
  <c r="BE165" i="4"/>
  <c r="BI164" i="4"/>
  <c r="BH164" i="4"/>
  <c r="BG164" i="4"/>
  <c r="BF164" i="4"/>
  <c r="AA164" i="4"/>
  <c r="Y164" i="4"/>
  <c r="W164" i="4"/>
  <c r="BK164" i="4"/>
  <c r="N164" i="4"/>
  <c r="BE164" i="4" s="1"/>
  <c r="BI162" i="4"/>
  <c r="BH162" i="4"/>
  <c r="BG162" i="4"/>
  <c r="BF162" i="4"/>
  <c r="AA162" i="4"/>
  <c r="Y162" i="4"/>
  <c r="W162" i="4"/>
  <c r="BK162" i="4"/>
  <c r="N162" i="4"/>
  <c r="BE162" i="4" s="1"/>
  <c r="BI159" i="4"/>
  <c r="BH159" i="4"/>
  <c r="BG159" i="4"/>
  <c r="BF159" i="4"/>
  <c r="AA159" i="4"/>
  <c r="Y159" i="4"/>
  <c r="W159" i="4"/>
  <c r="BK159" i="4"/>
  <c r="N159" i="4"/>
  <c r="BE159" i="4"/>
  <c r="BI156" i="4"/>
  <c r="BH156" i="4"/>
  <c r="BG156" i="4"/>
  <c r="BF156" i="4"/>
  <c r="AA156" i="4"/>
  <c r="Y156" i="4"/>
  <c r="W156" i="4"/>
  <c r="BK156" i="4"/>
  <c r="N156" i="4"/>
  <c r="BE156" i="4" s="1"/>
  <c r="BI153" i="4"/>
  <c r="BH153" i="4"/>
  <c r="BG153" i="4"/>
  <c r="BF153" i="4"/>
  <c r="AA153" i="4"/>
  <c r="Y153" i="4"/>
  <c r="W153" i="4"/>
  <c r="BK153" i="4"/>
  <c r="N153" i="4"/>
  <c r="BE153" i="4" s="1"/>
  <c r="BI138" i="4"/>
  <c r="BH138" i="4"/>
  <c r="BG138" i="4"/>
  <c r="BF138" i="4"/>
  <c r="AA138" i="4"/>
  <c r="Y138" i="4"/>
  <c r="W138" i="4"/>
  <c r="BK138" i="4"/>
  <c r="N138" i="4"/>
  <c r="BE138" i="4" s="1"/>
  <c r="BI136" i="4"/>
  <c r="BH136" i="4"/>
  <c r="BG136" i="4"/>
  <c r="BF136" i="4"/>
  <c r="AA136" i="4"/>
  <c r="Y136" i="4"/>
  <c r="W136" i="4"/>
  <c r="BK136" i="4"/>
  <c r="N136" i="4"/>
  <c r="BE136" i="4" s="1"/>
  <c r="BI130" i="4"/>
  <c r="BH130" i="4"/>
  <c r="BG130" i="4"/>
  <c r="BF130" i="4"/>
  <c r="AA130" i="4"/>
  <c r="Y130" i="4"/>
  <c r="W130" i="4"/>
  <c r="BK130" i="4"/>
  <c r="N130" i="4"/>
  <c r="BE130" i="4" s="1"/>
  <c r="BI128" i="4"/>
  <c r="BH128" i="4"/>
  <c r="BG128" i="4"/>
  <c r="BF128" i="4"/>
  <c r="AA128" i="4"/>
  <c r="Y128" i="4"/>
  <c r="W128" i="4"/>
  <c r="BK128" i="4"/>
  <c r="N128" i="4"/>
  <c r="BE128" i="4" s="1"/>
  <c r="BI126" i="4"/>
  <c r="BH126" i="4"/>
  <c r="BG126" i="4"/>
  <c r="BF126" i="4"/>
  <c r="AA126" i="4"/>
  <c r="Y126" i="4"/>
  <c r="W126" i="4"/>
  <c r="BK126" i="4"/>
  <c r="N126" i="4"/>
  <c r="BE126" i="4"/>
  <c r="BI124" i="4"/>
  <c r="BH124" i="4"/>
  <c r="BG124" i="4"/>
  <c r="BF124" i="4"/>
  <c r="AA124" i="4"/>
  <c r="Y124" i="4"/>
  <c r="W124" i="4"/>
  <c r="BK124" i="4"/>
  <c r="N124" i="4"/>
  <c r="BE124" i="4" s="1"/>
  <c r="BI123" i="4"/>
  <c r="BH123" i="4"/>
  <c r="BG123" i="4"/>
  <c r="BF123" i="4"/>
  <c r="AA123" i="4"/>
  <c r="Y123" i="4"/>
  <c r="W123" i="4"/>
  <c r="BK123" i="4"/>
  <c r="N123" i="4"/>
  <c r="BE123" i="4"/>
  <c r="BI122" i="4"/>
  <c r="BH122" i="4"/>
  <c r="BG122" i="4"/>
  <c r="BF122" i="4"/>
  <c r="AA122" i="4"/>
  <c r="Y122" i="4"/>
  <c r="W122" i="4"/>
  <c r="BK122" i="4"/>
  <c r="N122" i="4"/>
  <c r="BE122" i="4" s="1"/>
  <c r="BI121" i="4"/>
  <c r="BH121" i="4"/>
  <c r="BG121" i="4"/>
  <c r="BF121" i="4"/>
  <c r="AA121" i="4"/>
  <c r="Y121" i="4"/>
  <c r="W121" i="4"/>
  <c r="BK121" i="4"/>
  <c r="N121" i="4"/>
  <c r="BE121" i="4"/>
  <c r="BI120" i="4"/>
  <c r="BH120" i="4"/>
  <c r="BG120" i="4"/>
  <c r="BF120" i="4"/>
  <c r="AA120" i="4"/>
  <c r="AA118" i="4" s="1"/>
  <c r="Y120" i="4"/>
  <c r="W120" i="4"/>
  <c r="BK120" i="4"/>
  <c r="N120" i="4"/>
  <c r="BE120" i="4" s="1"/>
  <c r="BI119" i="4"/>
  <c r="BH119" i="4"/>
  <c r="BG119" i="4"/>
  <c r="BF119" i="4"/>
  <c r="AA119" i="4"/>
  <c r="Y119" i="4"/>
  <c r="W119" i="4"/>
  <c r="BK119" i="4"/>
  <c r="N119" i="4"/>
  <c r="BE119" i="4" s="1"/>
  <c r="F110" i="4"/>
  <c r="F108" i="4"/>
  <c r="F81" i="4"/>
  <c r="F79" i="4"/>
  <c r="O21" i="4"/>
  <c r="E21" i="4"/>
  <c r="M84" i="4" s="1"/>
  <c r="O20" i="4"/>
  <c r="O18" i="4"/>
  <c r="E18" i="4"/>
  <c r="M83" i="4" s="1"/>
  <c r="O17" i="4"/>
  <c r="F84" i="4"/>
  <c r="E12" i="4"/>
  <c r="F112" i="4" s="1"/>
  <c r="M110" i="4"/>
  <c r="M81" i="4"/>
  <c r="F6" i="4"/>
  <c r="F78" i="4" s="1"/>
  <c r="AY90" i="1"/>
  <c r="AX90" i="1"/>
  <c r="BI238" i="3"/>
  <c r="BH238" i="3"/>
  <c r="BG238" i="3"/>
  <c r="BF238" i="3"/>
  <c r="AA238" i="3"/>
  <c r="AA237" i="3" s="1"/>
  <c r="Y238" i="3"/>
  <c r="Y237" i="3" s="1"/>
  <c r="W238" i="3"/>
  <c r="W237" i="3" s="1"/>
  <c r="BK238" i="3"/>
  <c r="BK237" i="3" s="1"/>
  <c r="N237" i="3" s="1"/>
  <c r="N94" i="3" s="1"/>
  <c r="N238" i="3"/>
  <c r="BE238" i="3" s="1"/>
  <c r="BI236" i="3"/>
  <c r="BH236" i="3"/>
  <c r="BG236" i="3"/>
  <c r="BF236" i="3"/>
  <c r="AA236" i="3"/>
  <c r="Y236" i="3"/>
  <c r="W236" i="3"/>
  <c r="BK236" i="3"/>
  <c r="N236" i="3"/>
  <c r="BE236" i="3" s="1"/>
  <c r="BI235" i="3"/>
  <c r="BH235" i="3"/>
  <c r="BG235" i="3"/>
  <c r="BF235" i="3"/>
  <c r="AA235" i="3"/>
  <c r="Y235" i="3"/>
  <c r="W235" i="3"/>
  <c r="BK235" i="3"/>
  <c r="N235" i="3"/>
  <c r="BE235" i="3"/>
  <c r="BI234" i="3"/>
  <c r="BH234" i="3"/>
  <c r="BG234" i="3"/>
  <c r="BF234" i="3"/>
  <c r="AA234" i="3"/>
  <c r="Y234" i="3"/>
  <c r="W234" i="3"/>
  <c r="BK234" i="3"/>
  <c r="N234" i="3"/>
  <c r="BE234" i="3" s="1"/>
  <c r="BI233" i="3"/>
  <c r="BH233" i="3"/>
  <c r="BG233" i="3"/>
  <c r="BF233" i="3"/>
  <c r="AA233" i="3"/>
  <c r="Y233" i="3"/>
  <c r="W233" i="3"/>
  <c r="BK233" i="3"/>
  <c r="N233" i="3"/>
  <c r="BE233" i="3" s="1"/>
  <c r="BI232" i="3"/>
  <c r="BH232" i="3"/>
  <c r="BG232" i="3"/>
  <c r="BF232" i="3"/>
  <c r="AA232" i="3"/>
  <c r="Y232" i="3"/>
  <c r="W232" i="3"/>
  <c r="BK232" i="3"/>
  <c r="N232" i="3"/>
  <c r="BE232" i="3" s="1"/>
  <c r="BI231" i="3"/>
  <c r="BH231" i="3"/>
  <c r="BG231" i="3"/>
  <c r="BF231" i="3"/>
  <c r="AA231" i="3"/>
  <c r="Y231" i="3"/>
  <c r="W231" i="3"/>
  <c r="BK231" i="3"/>
  <c r="N231" i="3"/>
  <c r="BE231" i="3" s="1"/>
  <c r="BI230" i="3"/>
  <c r="BH230" i="3"/>
  <c r="BG230" i="3"/>
  <c r="BF230" i="3"/>
  <c r="AA230" i="3"/>
  <c r="Y230" i="3"/>
  <c r="W230" i="3"/>
  <c r="BK230" i="3"/>
  <c r="N230" i="3"/>
  <c r="BE230" i="3" s="1"/>
  <c r="BI229" i="3"/>
  <c r="BH229" i="3"/>
  <c r="BG229" i="3"/>
  <c r="BF229" i="3"/>
  <c r="AA229" i="3"/>
  <c r="Y229" i="3"/>
  <c r="W229" i="3"/>
  <c r="BK229" i="3"/>
  <c r="N229" i="3"/>
  <c r="BE229" i="3" s="1"/>
  <c r="BI228" i="3"/>
  <c r="BH228" i="3"/>
  <c r="BG228" i="3"/>
  <c r="BF228" i="3"/>
  <c r="AA228" i="3"/>
  <c r="Y228" i="3"/>
  <c r="W228" i="3"/>
  <c r="BK228" i="3"/>
  <c r="N228" i="3"/>
  <c r="BE228" i="3"/>
  <c r="BI227" i="3"/>
  <c r="BH227" i="3"/>
  <c r="BG227" i="3"/>
  <c r="BF227" i="3"/>
  <c r="AA227" i="3"/>
  <c r="Y227" i="3"/>
  <c r="W227" i="3"/>
  <c r="BK227" i="3"/>
  <c r="N227" i="3"/>
  <c r="BE227" i="3" s="1"/>
  <c r="BI226" i="3"/>
  <c r="BH226" i="3"/>
  <c r="BG226" i="3"/>
  <c r="BF226" i="3"/>
  <c r="AA226" i="3"/>
  <c r="Y226" i="3"/>
  <c r="W226" i="3"/>
  <c r="BK226" i="3"/>
  <c r="N226" i="3"/>
  <c r="BE226" i="3"/>
  <c r="BI225" i="3"/>
  <c r="BH225" i="3"/>
  <c r="BG225" i="3"/>
  <c r="BF225" i="3"/>
  <c r="AA225" i="3"/>
  <c r="Y225" i="3"/>
  <c r="W225" i="3"/>
  <c r="BK225" i="3"/>
  <c r="N225" i="3"/>
  <c r="BE225" i="3" s="1"/>
  <c r="BI224" i="3"/>
  <c r="BH224" i="3"/>
  <c r="BG224" i="3"/>
  <c r="BF224" i="3"/>
  <c r="AA224" i="3"/>
  <c r="Y224" i="3"/>
  <c r="W224" i="3"/>
  <c r="BK224" i="3"/>
  <c r="N224" i="3"/>
  <c r="BE224" i="3" s="1"/>
  <c r="BI223" i="3"/>
  <c r="BH223" i="3"/>
  <c r="BG223" i="3"/>
  <c r="BF223" i="3"/>
  <c r="AA223" i="3"/>
  <c r="Y223" i="3"/>
  <c r="W223" i="3"/>
  <c r="BK223" i="3"/>
  <c r="N223" i="3"/>
  <c r="BE223" i="3" s="1"/>
  <c r="BI222" i="3"/>
  <c r="BH222" i="3"/>
  <c r="BG222" i="3"/>
  <c r="BF222" i="3"/>
  <c r="AA222" i="3"/>
  <c r="Y222" i="3"/>
  <c r="W222" i="3"/>
  <c r="BK222" i="3"/>
  <c r="N222" i="3"/>
  <c r="BE222" i="3" s="1"/>
  <c r="BI221" i="3"/>
  <c r="BH221" i="3"/>
  <c r="BG221" i="3"/>
  <c r="BF221" i="3"/>
  <c r="AA221" i="3"/>
  <c r="Y221" i="3"/>
  <c r="W221" i="3"/>
  <c r="BK221" i="3"/>
  <c r="N221" i="3"/>
  <c r="BE221" i="3" s="1"/>
  <c r="BI220" i="3"/>
  <c r="BH220" i="3"/>
  <c r="BG220" i="3"/>
  <c r="BF220" i="3"/>
  <c r="AA220" i="3"/>
  <c r="Y220" i="3"/>
  <c r="W220" i="3"/>
  <c r="BK220" i="3"/>
  <c r="N220" i="3"/>
  <c r="BE220" i="3" s="1"/>
  <c r="BI219" i="3"/>
  <c r="BH219" i="3"/>
  <c r="BG219" i="3"/>
  <c r="BF219" i="3"/>
  <c r="AA219" i="3"/>
  <c r="Y219" i="3"/>
  <c r="W219" i="3"/>
  <c r="BK219" i="3"/>
  <c r="N219" i="3"/>
  <c r="BE219" i="3" s="1"/>
  <c r="BI218" i="3"/>
  <c r="BH218" i="3"/>
  <c r="BG218" i="3"/>
  <c r="BF218" i="3"/>
  <c r="AA218" i="3"/>
  <c r="Y218" i="3"/>
  <c r="W218" i="3"/>
  <c r="BK218" i="3"/>
  <c r="N218" i="3"/>
  <c r="BE218" i="3" s="1"/>
  <c r="BI217" i="3"/>
  <c r="BH217" i="3"/>
  <c r="BG217" i="3"/>
  <c r="BF217" i="3"/>
  <c r="AA217" i="3"/>
  <c r="Y217" i="3"/>
  <c r="W217" i="3"/>
  <c r="BK217" i="3"/>
  <c r="N217" i="3"/>
  <c r="BE217" i="3" s="1"/>
  <c r="BI216" i="3"/>
  <c r="BH216" i="3"/>
  <c r="BG216" i="3"/>
  <c r="BF216" i="3"/>
  <c r="AA216" i="3"/>
  <c r="Y216" i="3"/>
  <c r="W216" i="3"/>
  <c r="BK216" i="3"/>
  <c r="N216" i="3"/>
  <c r="BE216" i="3" s="1"/>
  <c r="BI215" i="3"/>
  <c r="BH215" i="3"/>
  <c r="BG215" i="3"/>
  <c r="BF215" i="3"/>
  <c r="AA215" i="3"/>
  <c r="Y215" i="3"/>
  <c r="W215" i="3"/>
  <c r="BK215" i="3"/>
  <c r="N215" i="3"/>
  <c r="BE215" i="3" s="1"/>
  <c r="BI214" i="3"/>
  <c r="BH214" i="3"/>
  <c r="BG214" i="3"/>
  <c r="BF214" i="3"/>
  <c r="AA214" i="3"/>
  <c r="Y214" i="3"/>
  <c r="W214" i="3"/>
  <c r="BK214" i="3"/>
  <c r="N214" i="3"/>
  <c r="BE214" i="3" s="1"/>
  <c r="BI211" i="3"/>
  <c r="BH211" i="3"/>
  <c r="BG211" i="3"/>
  <c r="BF211" i="3"/>
  <c r="AA211" i="3"/>
  <c r="Y211" i="3"/>
  <c r="W211" i="3"/>
  <c r="BK211" i="3"/>
  <c r="N211" i="3"/>
  <c r="BE211" i="3" s="1"/>
  <c r="BI208" i="3"/>
  <c r="BH208" i="3"/>
  <c r="BG208" i="3"/>
  <c r="BF208" i="3"/>
  <c r="AA208" i="3"/>
  <c r="Y208" i="3"/>
  <c r="W208" i="3"/>
  <c r="BK208" i="3"/>
  <c r="N208" i="3"/>
  <c r="BE208" i="3" s="1"/>
  <c r="BI202" i="3"/>
  <c r="BH202" i="3"/>
  <c r="BG202" i="3"/>
  <c r="BF202" i="3"/>
  <c r="AA202" i="3"/>
  <c r="Y202" i="3"/>
  <c r="W202" i="3"/>
  <c r="BK202" i="3"/>
  <c r="N202" i="3"/>
  <c r="BE202" i="3" s="1"/>
  <c r="BI200" i="3"/>
  <c r="BH200" i="3"/>
  <c r="BG200" i="3"/>
  <c r="BF200" i="3"/>
  <c r="AA200" i="3"/>
  <c r="AA199" i="3" s="1"/>
  <c r="Y200" i="3"/>
  <c r="Y199" i="3" s="1"/>
  <c r="W200" i="3"/>
  <c r="W199" i="3" s="1"/>
  <c r="BK200" i="3"/>
  <c r="BK199" i="3" s="1"/>
  <c r="N199" i="3" s="1"/>
  <c r="N91" i="3" s="1"/>
  <c r="N200" i="3"/>
  <c r="BE200" i="3" s="1"/>
  <c r="BI197" i="3"/>
  <c r="BH197" i="3"/>
  <c r="BG197" i="3"/>
  <c r="BF197" i="3"/>
  <c r="AA197" i="3"/>
  <c r="Y197" i="3"/>
  <c r="W197" i="3"/>
  <c r="BK197" i="3"/>
  <c r="N197" i="3"/>
  <c r="BE197" i="3" s="1"/>
  <c r="BI195" i="3"/>
  <c r="BH195" i="3"/>
  <c r="BG195" i="3"/>
  <c r="BF195" i="3"/>
  <c r="AA195" i="3"/>
  <c r="Y195" i="3"/>
  <c r="W195" i="3"/>
  <c r="BK195" i="3"/>
  <c r="N195" i="3"/>
  <c r="BE195" i="3"/>
  <c r="BI189" i="3"/>
  <c r="BH189" i="3"/>
  <c r="BG189" i="3"/>
  <c r="BF189" i="3"/>
  <c r="AA189" i="3"/>
  <c r="Y189" i="3"/>
  <c r="W189" i="3"/>
  <c r="BK189" i="3"/>
  <c r="N189" i="3"/>
  <c r="BE189" i="3" s="1"/>
  <c r="BI186" i="3"/>
  <c r="BH186" i="3"/>
  <c r="BG186" i="3"/>
  <c r="BF186" i="3"/>
  <c r="AA186" i="3"/>
  <c r="Y186" i="3"/>
  <c r="W186" i="3"/>
  <c r="BK186" i="3"/>
  <c r="N186" i="3"/>
  <c r="BE186" i="3" s="1"/>
  <c r="BI183" i="3"/>
  <c r="BH183" i="3"/>
  <c r="BG183" i="3"/>
  <c r="BF183" i="3"/>
  <c r="AA183" i="3"/>
  <c r="Y183" i="3"/>
  <c r="W183" i="3"/>
  <c r="BK183" i="3"/>
  <c r="N183" i="3"/>
  <c r="BE183" i="3"/>
  <c r="BI181" i="3"/>
  <c r="BH181" i="3"/>
  <c r="BG181" i="3"/>
  <c r="BF181" i="3"/>
  <c r="AA181" i="3"/>
  <c r="Y181" i="3"/>
  <c r="W181" i="3"/>
  <c r="BK181" i="3"/>
  <c r="N181" i="3"/>
  <c r="BE181" i="3" s="1"/>
  <c r="BI180" i="3"/>
  <c r="BH180" i="3"/>
  <c r="BG180" i="3"/>
  <c r="BF180" i="3"/>
  <c r="AA180" i="3"/>
  <c r="Y180" i="3"/>
  <c r="W180" i="3"/>
  <c r="BK180" i="3"/>
  <c r="N180" i="3"/>
  <c r="BE180" i="3" s="1"/>
  <c r="BI178" i="3"/>
  <c r="BH178" i="3"/>
  <c r="BG178" i="3"/>
  <c r="BF178" i="3"/>
  <c r="AA178" i="3"/>
  <c r="Y178" i="3"/>
  <c r="W178" i="3"/>
  <c r="BK178" i="3"/>
  <c r="N178" i="3"/>
  <c r="BE178" i="3" s="1"/>
  <c r="BI173" i="3"/>
  <c r="BH173" i="3"/>
  <c r="BG173" i="3"/>
  <c r="BF173" i="3"/>
  <c r="AA173" i="3"/>
  <c r="Y173" i="3"/>
  <c r="W173" i="3"/>
  <c r="BK173" i="3"/>
  <c r="N173" i="3"/>
  <c r="BE173" i="3" s="1"/>
  <c r="BI172" i="3"/>
  <c r="BH172" i="3"/>
  <c r="BG172" i="3"/>
  <c r="BF172" i="3"/>
  <c r="AA172" i="3"/>
  <c r="Y172" i="3"/>
  <c r="W172" i="3"/>
  <c r="BK172" i="3"/>
  <c r="N172" i="3"/>
  <c r="BE172" i="3" s="1"/>
  <c r="BI171" i="3"/>
  <c r="BH171" i="3"/>
  <c r="BG171" i="3"/>
  <c r="BF171" i="3"/>
  <c r="AA171" i="3"/>
  <c r="Y171" i="3"/>
  <c r="W171" i="3"/>
  <c r="BK171" i="3"/>
  <c r="N171" i="3"/>
  <c r="BE171" i="3"/>
  <c r="BI169" i="3"/>
  <c r="BH169" i="3"/>
  <c r="BG169" i="3"/>
  <c r="BF169" i="3"/>
  <c r="AA169" i="3"/>
  <c r="Y169" i="3"/>
  <c r="W169" i="3"/>
  <c r="BK169" i="3"/>
  <c r="N169" i="3"/>
  <c r="BE169" i="3" s="1"/>
  <c r="BI167" i="3"/>
  <c r="BH167" i="3"/>
  <c r="BG167" i="3"/>
  <c r="BF167" i="3"/>
  <c r="AA167" i="3"/>
  <c r="Y167" i="3"/>
  <c r="W167" i="3"/>
  <c r="BK167" i="3"/>
  <c r="N167" i="3"/>
  <c r="BE167" i="3" s="1"/>
  <c r="BI164" i="3"/>
  <c r="BH164" i="3"/>
  <c r="BG164" i="3"/>
  <c r="BF164" i="3"/>
  <c r="AA164" i="3"/>
  <c r="Y164" i="3"/>
  <c r="W164" i="3"/>
  <c r="BK164" i="3"/>
  <c r="N164" i="3"/>
  <c r="BE164" i="3"/>
  <c r="BI161" i="3"/>
  <c r="BH161" i="3"/>
  <c r="BG161" i="3"/>
  <c r="BF161" i="3"/>
  <c r="AA161" i="3"/>
  <c r="Y161" i="3"/>
  <c r="W161" i="3"/>
  <c r="BK161" i="3"/>
  <c r="N161" i="3"/>
  <c r="BE161" i="3" s="1"/>
  <c r="BI158" i="3"/>
  <c r="BH158" i="3"/>
  <c r="BG158" i="3"/>
  <c r="BF158" i="3"/>
  <c r="AA158" i="3"/>
  <c r="Y158" i="3"/>
  <c r="W158" i="3"/>
  <c r="BK158" i="3"/>
  <c r="N158" i="3"/>
  <c r="BE158" i="3" s="1"/>
  <c r="BI150" i="3"/>
  <c r="BH150" i="3"/>
  <c r="BG150" i="3"/>
  <c r="BF150" i="3"/>
  <c r="AA150" i="3"/>
  <c r="Y150" i="3"/>
  <c r="W150" i="3"/>
  <c r="BK150" i="3"/>
  <c r="N150" i="3"/>
  <c r="BE150" i="3"/>
  <c r="BI147" i="3"/>
  <c r="BH147" i="3"/>
  <c r="BG147" i="3"/>
  <c r="BF147" i="3"/>
  <c r="AA147" i="3"/>
  <c r="Y147" i="3"/>
  <c r="W147" i="3"/>
  <c r="BK147" i="3"/>
  <c r="N147" i="3"/>
  <c r="BE147" i="3" s="1"/>
  <c r="BI144" i="3"/>
  <c r="BH144" i="3"/>
  <c r="BG144" i="3"/>
  <c r="BF144" i="3"/>
  <c r="AA144" i="3"/>
  <c r="Y144" i="3"/>
  <c r="W144" i="3"/>
  <c r="BK144" i="3"/>
  <c r="N144" i="3"/>
  <c r="BE144" i="3" s="1"/>
  <c r="BI141" i="3"/>
  <c r="BH141" i="3"/>
  <c r="BG141" i="3"/>
  <c r="BF141" i="3"/>
  <c r="AA141" i="3"/>
  <c r="Y141" i="3"/>
  <c r="W141" i="3"/>
  <c r="BK141" i="3"/>
  <c r="N141" i="3"/>
  <c r="BE141" i="3" s="1"/>
  <c r="BI133" i="3"/>
  <c r="BH133" i="3"/>
  <c r="BG133" i="3"/>
  <c r="BF133" i="3"/>
  <c r="AA133" i="3"/>
  <c r="Y133" i="3"/>
  <c r="W133" i="3"/>
  <c r="BK133" i="3"/>
  <c r="N133" i="3"/>
  <c r="BE133" i="3" s="1"/>
  <c r="BI131" i="3"/>
  <c r="BH131" i="3"/>
  <c r="BG131" i="3"/>
  <c r="BF131" i="3"/>
  <c r="AA131" i="3"/>
  <c r="Y131" i="3"/>
  <c r="W131" i="3"/>
  <c r="BK131" i="3"/>
  <c r="N131" i="3"/>
  <c r="BE131" i="3" s="1"/>
  <c r="BI125" i="3"/>
  <c r="BH125" i="3"/>
  <c r="BG125" i="3"/>
  <c r="BF125" i="3"/>
  <c r="AA125" i="3"/>
  <c r="Y125" i="3"/>
  <c r="W125" i="3"/>
  <c r="BK125" i="3"/>
  <c r="N125" i="3"/>
  <c r="BE125" i="3"/>
  <c r="BI123" i="3"/>
  <c r="BH123" i="3"/>
  <c r="BG123" i="3"/>
  <c r="BF123" i="3"/>
  <c r="AA123" i="3"/>
  <c r="Y123" i="3"/>
  <c r="W123" i="3"/>
  <c r="BK123" i="3"/>
  <c r="N123" i="3"/>
  <c r="BE123" i="3" s="1"/>
  <c r="BI121" i="3"/>
  <c r="BH121" i="3"/>
  <c r="BG121" i="3"/>
  <c r="BF121" i="3"/>
  <c r="AA121" i="3"/>
  <c r="Y121" i="3"/>
  <c r="W121" i="3"/>
  <c r="BK121" i="3"/>
  <c r="N121" i="3"/>
  <c r="BE121" i="3"/>
  <c r="BI119" i="3"/>
  <c r="BH119" i="3"/>
  <c r="BG119" i="3"/>
  <c r="BF119" i="3"/>
  <c r="AA119" i="3"/>
  <c r="Y119" i="3"/>
  <c r="W119" i="3"/>
  <c r="BK119" i="3"/>
  <c r="N119" i="3"/>
  <c r="BE119" i="3" s="1"/>
  <c r="BI118" i="3"/>
  <c r="BH118" i="3"/>
  <c r="BG118" i="3"/>
  <c r="BF118" i="3"/>
  <c r="AA118" i="3"/>
  <c r="Y118" i="3"/>
  <c r="W118" i="3"/>
  <c r="BK118" i="3"/>
  <c r="N118" i="3"/>
  <c r="BE118" i="3"/>
  <c r="BI117" i="3"/>
  <c r="BH117" i="3"/>
  <c r="BG117" i="3"/>
  <c r="BF117" i="3"/>
  <c r="AA117" i="3"/>
  <c r="Y117" i="3"/>
  <c r="W117" i="3"/>
  <c r="BK117" i="3"/>
  <c r="N117" i="3"/>
  <c r="BE117" i="3" s="1"/>
  <c r="F108" i="3"/>
  <c r="F106" i="3"/>
  <c r="F81" i="3"/>
  <c r="F79" i="3"/>
  <c r="O21" i="3"/>
  <c r="E21" i="3"/>
  <c r="M84" i="3" s="1"/>
  <c r="O20" i="3"/>
  <c r="O18" i="3"/>
  <c r="E18" i="3"/>
  <c r="M110" i="3" s="1"/>
  <c r="O17" i="3"/>
  <c r="F84" i="3"/>
  <c r="E12" i="3"/>
  <c r="F110" i="3" s="1"/>
  <c r="M81" i="3"/>
  <c r="F6" i="3"/>
  <c r="F78" i="3" s="1"/>
  <c r="AY89" i="1"/>
  <c r="AX89" i="1"/>
  <c r="BI330" i="2"/>
  <c r="BH330" i="2"/>
  <c r="BG330" i="2"/>
  <c r="BF330" i="2"/>
  <c r="AA330" i="2"/>
  <c r="AA329" i="2" s="1"/>
  <c r="Y330" i="2"/>
  <c r="Y329" i="2" s="1"/>
  <c r="W330" i="2"/>
  <c r="W329" i="2" s="1"/>
  <c r="BK330" i="2"/>
  <c r="BK329" i="2"/>
  <c r="N329" i="2" s="1"/>
  <c r="N94" i="2" s="1"/>
  <c r="N330" i="2"/>
  <c r="BE330" i="2" s="1"/>
  <c r="BI328" i="2"/>
  <c r="BH328" i="2"/>
  <c r="BG328" i="2"/>
  <c r="BF328" i="2"/>
  <c r="AA328" i="2"/>
  <c r="Y328" i="2"/>
  <c r="W328" i="2"/>
  <c r="BK328" i="2"/>
  <c r="N328" i="2"/>
  <c r="BE328" i="2" s="1"/>
  <c r="BI327" i="2"/>
  <c r="BH327" i="2"/>
  <c r="BG327" i="2"/>
  <c r="BF327" i="2"/>
  <c r="AA327" i="2"/>
  <c r="Y327" i="2"/>
  <c r="W327" i="2"/>
  <c r="BK327" i="2"/>
  <c r="N327" i="2"/>
  <c r="BE327" i="2"/>
  <c r="BI326" i="2"/>
  <c r="BH326" i="2"/>
  <c r="BG326" i="2"/>
  <c r="BF326" i="2"/>
  <c r="AA326" i="2"/>
  <c r="Y326" i="2"/>
  <c r="W326" i="2"/>
  <c r="BK326" i="2"/>
  <c r="N326" i="2"/>
  <c r="BE326" i="2" s="1"/>
  <c r="BI325" i="2"/>
  <c r="BH325" i="2"/>
  <c r="BG325" i="2"/>
  <c r="BF325" i="2"/>
  <c r="AA325" i="2"/>
  <c r="Y325" i="2"/>
  <c r="W325" i="2"/>
  <c r="BK325" i="2"/>
  <c r="N325" i="2"/>
  <c r="BE325" i="2"/>
  <c r="BI324" i="2"/>
  <c r="BH324" i="2"/>
  <c r="BG324" i="2"/>
  <c r="BF324" i="2"/>
  <c r="AA324" i="2"/>
  <c r="Y324" i="2"/>
  <c r="W324" i="2"/>
  <c r="BK324" i="2"/>
  <c r="N324" i="2"/>
  <c r="BE324" i="2" s="1"/>
  <c r="BI323" i="2"/>
  <c r="BH323" i="2"/>
  <c r="BG323" i="2"/>
  <c r="BF323" i="2"/>
  <c r="AA323" i="2"/>
  <c r="Y323" i="2"/>
  <c r="W323" i="2"/>
  <c r="BK323" i="2"/>
  <c r="N323" i="2"/>
  <c r="BE323" i="2" s="1"/>
  <c r="BI322" i="2"/>
  <c r="BH322" i="2"/>
  <c r="BG322" i="2"/>
  <c r="BF322" i="2"/>
  <c r="AA322" i="2"/>
  <c r="Y322" i="2"/>
  <c r="W322" i="2"/>
  <c r="BK322" i="2"/>
  <c r="N322" i="2"/>
  <c r="BE322" i="2" s="1"/>
  <c r="BI321" i="2"/>
  <c r="BH321" i="2"/>
  <c r="BG321" i="2"/>
  <c r="BF321" i="2"/>
  <c r="AA321" i="2"/>
  <c r="Y321" i="2"/>
  <c r="W321" i="2"/>
  <c r="BK321" i="2"/>
  <c r="N321" i="2"/>
  <c r="BE321" i="2" s="1"/>
  <c r="BI320" i="2"/>
  <c r="BH320" i="2"/>
  <c r="BG320" i="2"/>
  <c r="BF320" i="2"/>
  <c r="AA320" i="2"/>
  <c r="Y320" i="2"/>
  <c r="W320" i="2"/>
  <c r="BK320" i="2"/>
  <c r="N320" i="2"/>
  <c r="BE320" i="2" s="1"/>
  <c r="BI319" i="2"/>
  <c r="BH319" i="2"/>
  <c r="BG319" i="2"/>
  <c r="BF319" i="2"/>
  <c r="AA319" i="2"/>
  <c r="Y319" i="2"/>
  <c r="W319" i="2"/>
  <c r="BK319" i="2"/>
  <c r="N319" i="2"/>
  <c r="BE319" i="2" s="1"/>
  <c r="BI318" i="2"/>
  <c r="BH318" i="2"/>
  <c r="BG318" i="2"/>
  <c r="BF318" i="2"/>
  <c r="AA318" i="2"/>
  <c r="Y318" i="2"/>
  <c r="W318" i="2"/>
  <c r="BK318" i="2"/>
  <c r="N318" i="2"/>
  <c r="BE318" i="2"/>
  <c r="BI317" i="2"/>
  <c r="BH317" i="2"/>
  <c r="BG317" i="2"/>
  <c r="BF317" i="2"/>
  <c r="AA317" i="2"/>
  <c r="Y317" i="2"/>
  <c r="W317" i="2"/>
  <c r="BK317" i="2"/>
  <c r="N317" i="2"/>
  <c r="BE317" i="2" s="1"/>
  <c r="BI316" i="2"/>
  <c r="BH316" i="2"/>
  <c r="BG316" i="2"/>
  <c r="BF316" i="2"/>
  <c r="AA316" i="2"/>
  <c r="Y316" i="2"/>
  <c r="W316" i="2"/>
  <c r="BK316" i="2"/>
  <c r="N316" i="2"/>
  <c r="BE316" i="2" s="1"/>
  <c r="BI315" i="2"/>
  <c r="BH315" i="2"/>
  <c r="BG315" i="2"/>
  <c r="BF315" i="2"/>
  <c r="AA315" i="2"/>
  <c r="Y315" i="2"/>
  <c r="W315" i="2"/>
  <c r="BK315" i="2"/>
  <c r="N315" i="2"/>
  <c r="BE315" i="2" s="1"/>
  <c r="BI314" i="2"/>
  <c r="BH314" i="2"/>
  <c r="BG314" i="2"/>
  <c r="BF314" i="2"/>
  <c r="AA314" i="2"/>
  <c r="Y314" i="2"/>
  <c r="W314" i="2"/>
  <c r="BK314" i="2"/>
  <c r="N314" i="2"/>
  <c r="BE314" i="2" s="1"/>
  <c r="BI313" i="2"/>
  <c r="BH313" i="2"/>
  <c r="BG313" i="2"/>
  <c r="BF313" i="2"/>
  <c r="AA313" i="2"/>
  <c r="Y313" i="2"/>
  <c r="W313" i="2"/>
  <c r="BK313" i="2"/>
  <c r="N313" i="2"/>
  <c r="BE313" i="2" s="1"/>
  <c r="BI312" i="2"/>
  <c r="BH312" i="2"/>
  <c r="BG312" i="2"/>
  <c r="BF312" i="2"/>
  <c r="AA312" i="2"/>
  <c r="Y312" i="2"/>
  <c r="W312" i="2"/>
  <c r="BK312" i="2"/>
  <c r="N312" i="2"/>
  <c r="BE312" i="2" s="1"/>
  <c r="BI311" i="2"/>
  <c r="BH311" i="2"/>
  <c r="BG311" i="2"/>
  <c r="BF311" i="2"/>
  <c r="AA311" i="2"/>
  <c r="Y311" i="2"/>
  <c r="W311" i="2"/>
  <c r="BK311" i="2"/>
  <c r="N311" i="2"/>
  <c r="BE311" i="2" s="1"/>
  <c r="BI310" i="2"/>
  <c r="BH310" i="2"/>
  <c r="BG310" i="2"/>
  <c r="BF310" i="2"/>
  <c r="AA310" i="2"/>
  <c r="Y310" i="2"/>
  <c r="W310" i="2"/>
  <c r="BK310" i="2"/>
  <c r="N310" i="2"/>
  <c r="BE310" i="2" s="1"/>
  <c r="BI309" i="2"/>
  <c r="BH309" i="2"/>
  <c r="BG309" i="2"/>
  <c r="BF309" i="2"/>
  <c r="AA309" i="2"/>
  <c r="Y309" i="2"/>
  <c r="W309" i="2"/>
  <c r="BK309" i="2"/>
  <c r="N309" i="2"/>
  <c r="BE309" i="2" s="1"/>
  <c r="BI308" i="2"/>
  <c r="BH308" i="2"/>
  <c r="BG308" i="2"/>
  <c r="BF308" i="2"/>
  <c r="AA308" i="2"/>
  <c r="Y308" i="2"/>
  <c r="W308" i="2"/>
  <c r="BK308" i="2"/>
  <c r="N308" i="2"/>
  <c r="BE308" i="2" s="1"/>
  <c r="BI307" i="2"/>
  <c r="BH307" i="2"/>
  <c r="BG307" i="2"/>
  <c r="BF307" i="2"/>
  <c r="AA307" i="2"/>
  <c r="Y307" i="2"/>
  <c r="W307" i="2"/>
  <c r="BK307" i="2"/>
  <c r="N307" i="2"/>
  <c r="BE307" i="2" s="1"/>
  <c r="BI306" i="2"/>
  <c r="BH306" i="2"/>
  <c r="BG306" i="2"/>
  <c r="BF306" i="2"/>
  <c r="AA306" i="2"/>
  <c r="Y306" i="2"/>
  <c r="W306" i="2"/>
  <c r="BK306" i="2"/>
  <c r="N306" i="2"/>
  <c r="BE306" i="2" s="1"/>
  <c r="BI305" i="2"/>
  <c r="BH305" i="2"/>
  <c r="BG305" i="2"/>
  <c r="BF305" i="2"/>
  <c r="AA305" i="2"/>
  <c r="Y305" i="2"/>
  <c r="W305" i="2"/>
  <c r="BK305" i="2"/>
  <c r="N305" i="2"/>
  <c r="BE305" i="2" s="1"/>
  <c r="BI304" i="2"/>
  <c r="BH304" i="2"/>
  <c r="BG304" i="2"/>
  <c r="BF304" i="2"/>
  <c r="AA304" i="2"/>
  <c r="Y304" i="2"/>
  <c r="W304" i="2"/>
  <c r="BK304" i="2"/>
  <c r="N304" i="2"/>
  <c r="BE304" i="2" s="1"/>
  <c r="BI303" i="2"/>
  <c r="BH303" i="2"/>
  <c r="BG303" i="2"/>
  <c r="BF303" i="2"/>
  <c r="AA303" i="2"/>
  <c r="Y303" i="2"/>
  <c r="W303" i="2"/>
  <c r="BK303" i="2"/>
  <c r="N303" i="2"/>
  <c r="BE303" i="2" s="1"/>
  <c r="BI302" i="2"/>
  <c r="BH302" i="2"/>
  <c r="BG302" i="2"/>
  <c r="BF302" i="2"/>
  <c r="AA302" i="2"/>
  <c r="Y302" i="2"/>
  <c r="W302" i="2"/>
  <c r="BK302" i="2"/>
  <c r="N302" i="2"/>
  <c r="BE302" i="2"/>
  <c r="BI301" i="2"/>
  <c r="BH301" i="2"/>
  <c r="BG301" i="2"/>
  <c r="BF301" i="2"/>
  <c r="AA301" i="2"/>
  <c r="Y301" i="2"/>
  <c r="W301" i="2"/>
  <c r="BK301" i="2"/>
  <c r="N301" i="2"/>
  <c r="BE301" i="2" s="1"/>
  <c r="BI300" i="2"/>
  <c r="BH300" i="2"/>
  <c r="BG300" i="2"/>
  <c r="BF300" i="2"/>
  <c r="AA300" i="2"/>
  <c r="Y300" i="2"/>
  <c r="W300" i="2"/>
  <c r="BK300" i="2"/>
  <c r="N300" i="2"/>
  <c r="BE300" i="2" s="1"/>
  <c r="BI299" i="2"/>
  <c r="BH299" i="2"/>
  <c r="BG299" i="2"/>
  <c r="BF299" i="2"/>
  <c r="AA299" i="2"/>
  <c r="Y299" i="2"/>
  <c r="W299" i="2"/>
  <c r="BK299" i="2"/>
  <c r="N299" i="2"/>
  <c r="BE299" i="2" s="1"/>
  <c r="BI298" i="2"/>
  <c r="BH298" i="2"/>
  <c r="BG298" i="2"/>
  <c r="BF298" i="2"/>
  <c r="AA298" i="2"/>
  <c r="Y298" i="2"/>
  <c r="W298" i="2"/>
  <c r="BK298" i="2"/>
  <c r="N298" i="2"/>
  <c r="BE298" i="2" s="1"/>
  <c r="BI295" i="2"/>
  <c r="BH295" i="2"/>
  <c r="BG295" i="2"/>
  <c r="BF295" i="2"/>
  <c r="AA295" i="2"/>
  <c r="Y295" i="2"/>
  <c r="W295" i="2"/>
  <c r="BK295" i="2"/>
  <c r="N295" i="2"/>
  <c r="BE295" i="2" s="1"/>
  <c r="BI286" i="2"/>
  <c r="BH286" i="2"/>
  <c r="BG286" i="2"/>
  <c r="BF286" i="2"/>
  <c r="AA286" i="2"/>
  <c r="Y286" i="2"/>
  <c r="W286" i="2"/>
  <c r="BK286" i="2"/>
  <c r="N286" i="2"/>
  <c r="BE286" i="2" s="1"/>
  <c r="BI283" i="2"/>
  <c r="BH283" i="2"/>
  <c r="BG283" i="2"/>
  <c r="BF283" i="2"/>
  <c r="AA283" i="2"/>
  <c r="Y283" i="2"/>
  <c r="W283" i="2"/>
  <c r="BK283" i="2"/>
  <c r="N283" i="2"/>
  <c r="BE283" i="2" s="1"/>
  <c r="BI268" i="2"/>
  <c r="BH268" i="2"/>
  <c r="BG268" i="2"/>
  <c r="BF268" i="2"/>
  <c r="AA268" i="2"/>
  <c r="Y268" i="2"/>
  <c r="W268" i="2"/>
  <c r="BK268" i="2"/>
  <c r="N268" i="2"/>
  <c r="BE268" i="2" s="1"/>
  <c r="BI265" i="2"/>
  <c r="BH265" i="2"/>
  <c r="BG265" i="2"/>
  <c r="BF265" i="2"/>
  <c r="AA265" i="2"/>
  <c r="Y265" i="2"/>
  <c r="W265" i="2"/>
  <c r="BK265" i="2"/>
  <c r="N265" i="2"/>
  <c r="BE265" i="2" s="1"/>
  <c r="BI264" i="2"/>
  <c r="BH264" i="2"/>
  <c r="BG264" i="2"/>
  <c r="BF264" i="2"/>
  <c r="AA264" i="2"/>
  <c r="Y264" i="2"/>
  <c r="W264" i="2"/>
  <c r="BK264" i="2"/>
  <c r="N264" i="2"/>
  <c r="BE264" i="2" s="1"/>
  <c r="BI263" i="2"/>
  <c r="BH263" i="2"/>
  <c r="BG263" i="2"/>
  <c r="BF263" i="2"/>
  <c r="AA263" i="2"/>
  <c r="Y263" i="2"/>
  <c r="W263" i="2"/>
  <c r="BK263" i="2"/>
  <c r="N263" i="2"/>
  <c r="BE263" i="2" s="1"/>
  <c r="BI260" i="2"/>
  <c r="BH260" i="2"/>
  <c r="BG260" i="2"/>
  <c r="BF260" i="2"/>
  <c r="AA260" i="2"/>
  <c r="Y260" i="2"/>
  <c r="W260" i="2"/>
  <c r="BK260" i="2"/>
  <c r="N260" i="2"/>
  <c r="BE260" i="2" s="1"/>
  <c r="BI258" i="2"/>
  <c r="BH258" i="2"/>
  <c r="BG258" i="2"/>
  <c r="BF258" i="2"/>
  <c r="AA258" i="2"/>
  <c r="Y258" i="2"/>
  <c r="W258" i="2"/>
  <c r="BK258" i="2"/>
  <c r="N258" i="2"/>
  <c r="BE258" i="2" s="1"/>
  <c r="BI246" i="2"/>
  <c r="BH246" i="2"/>
  <c r="BG246" i="2"/>
  <c r="BF246" i="2"/>
  <c r="AA246" i="2"/>
  <c r="Y246" i="2"/>
  <c r="W246" i="2"/>
  <c r="BK246" i="2"/>
  <c r="N246" i="2"/>
  <c r="BE246" i="2" s="1"/>
  <c r="BI243" i="2"/>
  <c r="BH243" i="2"/>
  <c r="BG243" i="2"/>
  <c r="BF243" i="2"/>
  <c r="AA243" i="2"/>
  <c r="Y243" i="2"/>
  <c r="W243" i="2"/>
  <c r="BK243" i="2"/>
  <c r="N243" i="2"/>
  <c r="BE243" i="2" s="1"/>
  <c r="BI240" i="2"/>
  <c r="BH240" i="2"/>
  <c r="BG240" i="2"/>
  <c r="BF240" i="2"/>
  <c r="AA240" i="2"/>
  <c r="Y240" i="2"/>
  <c r="W240" i="2"/>
  <c r="BK240" i="2"/>
  <c r="N240" i="2"/>
  <c r="BE240" i="2" s="1"/>
  <c r="BI238" i="2"/>
  <c r="BH238" i="2"/>
  <c r="BG238" i="2"/>
  <c r="BF238" i="2"/>
  <c r="AA238" i="2"/>
  <c r="Y238" i="2"/>
  <c r="W238" i="2"/>
  <c r="BK238" i="2"/>
  <c r="N238" i="2"/>
  <c r="BE238" i="2" s="1"/>
  <c r="BI237" i="2"/>
  <c r="BH237" i="2"/>
  <c r="BG237" i="2"/>
  <c r="BF237" i="2"/>
  <c r="AA237" i="2"/>
  <c r="Y237" i="2"/>
  <c r="W237" i="2"/>
  <c r="BK237" i="2"/>
  <c r="N237" i="2"/>
  <c r="BE237" i="2" s="1"/>
  <c r="BI235" i="2"/>
  <c r="BH235" i="2"/>
  <c r="BG235" i="2"/>
  <c r="BF235" i="2"/>
  <c r="AA235" i="2"/>
  <c r="Y235" i="2"/>
  <c r="W235" i="2"/>
  <c r="BK235" i="2"/>
  <c r="N235" i="2"/>
  <c r="BE235" i="2"/>
  <c r="BI232" i="2"/>
  <c r="BH232" i="2"/>
  <c r="BG232" i="2"/>
  <c r="BF232" i="2"/>
  <c r="AA232" i="2"/>
  <c r="Y232" i="2"/>
  <c r="W232" i="2"/>
  <c r="BK232" i="2"/>
  <c r="N232" i="2"/>
  <c r="BE232" i="2" s="1"/>
  <c r="BI222" i="2"/>
  <c r="BH222" i="2"/>
  <c r="BG222" i="2"/>
  <c r="BF222" i="2"/>
  <c r="AA222" i="2"/>
  <c r="Y222" i="2"/>
  <c r="W222" i="2"/>
  <c r="BK222" i="2"/>
  <c r="N222" i="2"/>
  <c r="BE222" i="2" s="1"/>
  <c r="BI221" i="2"/>
  <c r="BH221" i="2"/>
  <c r="BG221" i="2"/>
  <c r="BF221" i="2"/>
  <c r="AA221" i="2"/>
  <c r="Y221" i="2"/>
  <c r="W221" i="2"/>
  <c r="BK221" i="2"/>
  <c r="N221" i="2"/>
  <c r="BE221" i="2" s="1"/>
  <c r="BI220" i="2"/>
  <c r="BH220" i="2"/>
  <c r="BG220" i="2"/>
  <c r="BF220" i="2"/>
  <c r="AA220" i="2"/>
  <c r="Y220" i="2"/>
  <c r="W220" i="2"/>
  <c r="BK220" i="2"/>
  <c r="N220" i="2"/>
  <c r="BE220" i="2" s="1"/>
  <c r="BI208" i="2"/>
  <c r="BH208" i="2"/>
  <c r="BG208" i="2"/>
  <c r="BF208" i="2"/>
  <c r="AA208" i="2"/>
  <c r="Y208" i="2"/>
  <c r="W208" i="2"/>
  <c r="BK208" i="2"/>
  <c r="N208" i="2"/>
  <c r="BE208" i="2" s="1"/>
  <c r="BI196" i="2"/>
  <c r="BH196" i="2"/>
  <c r="BG196" i="2"/>
  <c r="BF196" i="2"/>
  <c r="AA196" i="2"/>
  <c r="Y196" i="2"/>
  <c r="W196" i="2"/>
  <c r="BK196" i="2"/>
  <c r="N196" i="2"/>
  <c r="BE196" i="2" s="1"/>
  <c r="BI193" i="2"/>
  <c r="BH193" i="2"/>
  <c r="BG193" i="2"/>
  <c r="BF193" i="2"/>
  <c r="AA193" i="2"/>
  <c r="Y193" i="2"/>
  <c r="W193" i="2"/>
  <c r="BK193" i="2"/>
  <c r="N193" i="2"/>
  <c r="BE193" i="2" s="1"/>
  <c r="BI190" i="2"/>
  <c r="BH190" i="2"/>
  <c r="BG190" i="2"/>
  <c r="BF190" i="2"/>
  <c r="AA190" i="2"/>
  <c r="Y190" i="2"/>
  <c r="W190" i="2"/>
  <c r="BK190" i="2"/>
  <c r="N190" i="2"/>
  <c r="BE190" i="2" s="1"/>
  <c r="BI187" i="2"/>
  <c r="BH187" i="2"/>
  <c r="BG187" i="2"/>
  <c r="BF187" i="2"/>
  <c r="AA187" i="2"/>
  <c r="Y187" i="2"/>
  <c r="W187" i="2"/>
  <c r="BK187" i="2"/>
  <c r="N187" i="2"/>
  <c r="BE187" i="2"/>
  <c r="BI175" i="2"/>
  <c r="BH175" i="2"/>
  <c r="BG175" i="2"/>
  <c r="BF175" i="2"/>
  <c r="AA175" i="2"/>
  <c r="Y175" i="2"/>
  <c r="W175" i="2"/>
  <c r="BK175" i="2"/>
  <c r="N175" i="2"/>
  <c r="BE175" i="2" s="1"/>
  <c r="BI172" i="2"/>
  <c r="BH172" i="2"/>
  <c r="BG172" i="2"/>
  <c r="BF172" i="2"/>
  <c r="AA172" i="2"/>
  <c r="Y172" i="2"/>
  <c r="W172" i="2"/>
  <c r="BK172" i="2"/>
  <c r="N172" i="2"/>
  <c r="BE172" i="2" s="1"/>
  <c r="BI169" i="2"/>
  <c r="BH169" i="2"/>
  <c r="BG169" i="2"/>
  <c r="BF169" i="2"/>
  <c r="AA169" i="2"/>
  <c r="Y169" i="2"/>
  <c r="W169" i="2"/>
  <c r="BK169" i="2"/>
  <c r="N169" i="2"/>
  <c r="BE169" i="2" s="1"/>
  <c r="BI166" i="2"/>
  <c r="BH166" i="2"/>
  <c r="BG166" i="2"/>
  <c r="BF166" i="2"/>
  <c r="AA166" i="2"/>
  <c r="Y166" i="2"/>
  <c r="W166" i="2"/>
  <c r="BK166" i="2"/>
  <c r="N166" i="2"/>
  <c r="BE166" i="2" s="1"/>
  <c r="BI154" i="2"/>
  <c r="BH154" i="2"/>
  <c r="BG154" i="2"/>
  <c r="BF154" i="2"/>
  <c r="AA154" i="2"/>
  <c r="Y154" i="2"/>
  <c r="W154" i="2"/>
  <c r="BK154" i="2"/>
  <c r="N154" i="2"/>
  <c r="BE154" i="2" s="1"/>
  <c r="BI151" i="2"/>
  <c r="BH151" i="2"/>
  <c r="BG151" i="2"/>
  <c r="BF151" i="2"/>
  <c r="AA151" i="2"/>
  <c r="Y151" i="2"/>
  <c r="W151" i="2"/>
  <c r="BK151" i="2"/>
  <c r="N151" i="2"/>
  <c r="BE151" i="2"/>
  <c r="BI148" i="2"/>
  <c r="BH148" i="2"/>
  <c r="BG148" i="2"/>
  <c r="BF148" i="2"/>
  <c r="AA148" i="2"/>
  <c r="Y148" i="2"/>
  <c r="W148" i="2"/>
  <c r="BK148" i="2"/>
  <c r="N148" i="2"/>
  <c r="BE148" i="2" s="1"/>
  <c r="BI145" i="2"/>
  <c r="BH145" i="2"/>
  <c r="BG145" i="2"/>
  <c r="BF145" i="2"/>
  <c r="AA145" i="2"/>
  <c r="Y145" i="2"/>
  <c r="W145" i="2"/>
  <c r="BK145" i="2"/>
  <c r="N145" i="2"/>
  <c r="BE145" i="2" s="1"/>
  <c r="BI137" i="2"/>
  <c r="BH137" i="2"/>
  <c r="BG137" i="2"/>
  <c r="BF137" i="2"/>
  <c r="AA137" i="2"/>
  <c r="Y137" i="2"/>
  <c r="W137" i="2"/>
  <c r="BK137" i="2"/>
  <c r="N137" i="2"/>
  <c r="BE137" i="2" s="1"/>
  <c r="BI131" i="2"/>
  <c r="BH131" i="2"/>
  <c r="BG131" i="2"/>
  <c r="BF131" i="2"/>
  <c r="AA131" i="2"/>
  <c r="Y131" i="2"/>
  <c r="W131" i="2"/>
  <c r="BK131" i="2"/>
  <c r="N131" i="2"/>
  <c r="BE131" i="2" s="1"/>
  <c r="BI123" i="2"/>
  <c r="BH123" i="2"/>
  <c r="BG123" i="2"/>
  <c r="BF123" i="2"/>
  <c r="AA123" i="2"/>
  <c r="Y123" i="2"/>
  <c r="W123" i="2"/>
  <c r="BK123" i="2"/>
  <c r="N123" i="2"/>
  <c r="BE123" i="2" s="1"/>
  <c r="BI121" i="2"/>
  <c r="BH121" i="2"/>
  <c r="BG121" i="2"/>
  <c r="BF121" i="2"/>
  <c r="AA121" i="2"/>
  <c r="Y121" i="2"/>
  <c r="W121" i="2"/>
  <c r="BK121" i="2"/>
  <c r="N121" i="2"/>
  <c r="BE121" i="2" s="1"/>
  <c r="BI119" i="2"/>
  <c r="BH119" i="2"/>
  <c r="BG119" i="2"/>
  <c r="BF119" i="2"/>
  <c r="AA119" i="2"/>
  <c r="Y119" i="2"/>
  <c r="W119" i="2"/>
  <c r="BK119" i="2"/>
  <c r="N119" i="2"/>
  <c r="BE119" i="2" s="1"/>
  <c r="BI118" i="2"/>
  <c r="BH118" i="2"/>
  <c r="BG118" i="2"/>
  <c r="BF118" i="2"/>
  <c r="AA118" i="2"/>
  <c r="Y118" i="2"/>
  <c r="W118" i="2"/>
  <c r="BK118" i="2"/>
  <c r="N118" i="2"/>
  <c r="BE118" i="2" s="1"/>
  <c r="BI117" i="2"/>
  <c r="BH117" i="2"/>
  <c r="BG117" i="2"/>
  <c r="BF117" i="2"/>
  <c r="AA117" i="2"/>
  <c r="Y117" i="2"/>
  <c r="W117" i="2"/>
  <c r="BK117" i="2"/>
  <c r="N117" i="2"/>
  <c r="BE117" i="2" s="1"/>
  <c r="F108" i="2"/>
  <c r="F106" i="2"/>
  <c r="F81" i="2"/>
  <c r="F79" i="2"/>
  <c r="O21" i="2"/>
  <c r="E21" i="2"/>
  <c r="M84" i="2" s="1"/>
  <c r="O20" i="2"/>
  <c r="O18" i="2"/>
  <c r="E18" i="2"/>
  <c r="M83" i="2" s="1"/>
  <c r="O17" i="2"/>
  <c r="F84" i="2"/>
  <c r="E12" i="2"/>
  <c r="F83" i="2" s="1"/>
  <c r="M108" i="2"/>
  <c r="F6" i="2"/>
  <c r="F78" i="2" s="1"/>
  <c r="AM83" i="1"/>
  <c r="AM82" i="1"/>
  <c r="L82" i="1"/>
  <c r="AM80" i="1"/>
  <c r="L80" i="1"/>
  <c r="L78" i="1"/>
  <c r="N108" i="8" l="1"/>
  <c r="N76" i="8"/>
  <c r="N208" i="8"/>
  <c r="N88" i="8"/>
  <c r="N86" i="8"/>
  <c r="W118" i="4"/>
  <c r="H36" i="3"/>
  <c r="BD90" i="1" s="1"/>
  <c r="AA257" i="4"/>
  <c r="BK127" i="5"/>
  <c r="N127" i="5" s="1"/>
  <c r="N92" i="5" s="1"/>
  <c r="W116" i="2"/>
  <c r="W115" i="2" s="1"/>
  <c r="W114" i="2" s="1"/>
  <c r="AU89" i="1" s="1"/>
  <c r="H34" i="4"/>
  <c r="BB91" i="1" s="1"/>
  <c r="M143" i="8"/>
  <c r="M17" i="8" s="1"/>
  <c r="Y257" i="4"/>
  <c r="BK123" i="5"/>
  <c r="N123" i="5" s="1"/>
  <c r="N91" i="5" s="1"/>
  <c r="W262" i="2"/>
  <c r="BK191" i="4"/>
  <c r="N191" i="4" s="1"/>
  <c r="N92" i="4" s="1"/>
  <c r="AA262" i="2"/>
  <c r="AA116" i="3"/>
  <c r="AA115" i="3" s="1"/>
  <c r="AA114" i="3" s="1"/>
  <c r="AA198" i="4"/>
  <c r="W297" i="2"/>
  <c r="W130" i="5"/>
  <c r="AA115" i="5"/>
  <c r="W115" i="5"/>
  <c r="W114" i="5" s="1"/>
  <c r="W113" i="5" s="1"/>
  <c r="AU93" i="1" s="1"/>
  <c r="F105" i="3"/>
  <c r="L137" i="8"/>
  <c r="W198" i="4"/>
  <c r="F105" i="2"/>
  <c r="M33" i="2"/>
  <c r="AW89" i="1" s="1"/>
  <c r="AA267" i="2"/>
  <c r="Y297" i="2"/>
  <c r="BK297" i="2"/>
  <c r="N297" i="2" s="1"/>
  <c r="N93" i="2" s="1"/>
  <c r="H35" i="3"/>
  <c r="BC90" i="1" s="1"/>
  <c r="W116" i="3"/>
  <c r="W201" i="3"/>
  <c r="M113" i="4"/>
  <c r="W186" i="4"/>
  <c r="AA191" i="4"/>
  <c r="AA252" i="4"/>
  <c r="Y115" i="5"/>
  <c r="H35" i="5"/>
  <c r="BC93" i="1" s="1"/>
  <c r="Y191" i="4"/>
  <c r="H36" i="5"/>
  <c r="BD93" i="1" s="1"/>
  <c r="M33" i="3"/>
  <c r="AW90" i="1" s="1"/>
  <c r="AA201" i="3"/>
  <c r="H35" i="4"/>
  <c r="BC91" i="1" s="1"/>
  <c r="W191" i="4"/>
  <c r="Y198" i="4"/>
  <c r="Y252" i="4"/>
  <c r="W252" i="4"/>
  <c r="BK257" i="4"/>
  <c r="N257" i="4" s="1"/>
  <c r="N95" i="4" s="1"/>
  <c r="M33" i="5"/>
  <c r="AW93" i="1" s="1"/>
  <c r="H36" i="2"/>
  <c r="BD89" i="1" s="1"/>
  <c r="W267" i="2"/>
  <c r="AA213" i="3"/>
  <c r="W213" i="3"/>
  <c r="BK186" i="4"/>
  <c r="N186" i="4" s="1"/>
  <c r="N91" i="4" s="1"/>
  <c r="H34" i="5"/>
  <c r="BB93" i="1" s="1"/>
  <c r="BK130" i="5"/>
  <c r="N130" i="5" s="1"/>
  <c r="N93" i="5" s="1"/>
  <c r="AA130" i="5"/>
  <c r="Y130" i="5"/>
  <c r="H33" i="2"/>
  <c r="BA89" i="1" s="1"/>
  <c r="H35" i="2"/>
  <c r="BC89" i="1" s="1"/>
  <c r="H33" i="5"/>
  <c r="BA93" i="1" s="1"/>
  <c r="F109" i="5"/>
  <c r="BK115" i="5"/>
  <c r="N115" i="5" s="1"/>
  <c r="N90" i="5" s="1"/>
  <c r="H36" i="4"/>
  <c r="BD91" i="1" s="1"/>
  <c r="Y118" i="4"/>
  <c r="W257" i="4"/>
  <c r="M33" i="4"/>
  <c r="AW91" i="1" s="1"/>
  <c r="F83" i="4"/>
  <c r="BK198" i="4"/>
  <c r="N198" i="4" s="1"/>
  <c r="N93" i="4" s="1"/>
  <c r="Y186" i="4"/>
  <c r="H33" i="4"/>
  <c r="BA91" i="1" s="1"/>
  <c r="BK118" i="4"/>
  <c r="N118" i="4" s="1"/>
  <c r="N90" i="4" s="1"/>
  <c r="H34" i="3"/>
  <c r="BB90" i="1" s="1"/>
  <c r="M111" i="3"/>
  <c r="Y116" i="3"/>
  <c r="Y201" i="3"/>
  <c r="BK201" i="3"/>
  <c r="N201" i="3" s="1"/>
  <c r="N92" i="3" s="1"/>
  <c r="BK116" i="3"/>
  <c r="N116" i="3" s="1"/>
  <c r="N90" i="3" s="1"/>
  <c r="H33" i="3"/>
  <c r="BA90" i="1" s="1"/>
  <c r="BK213" i="3"/>
  <c r="N213" i="3" s="1"/>
  <c r="N93" i="3" s="1"/>
  <c r="Y213" i="3"/>
  <c r="H34" i="2"/>
  <c r="BB89" i="1" s="1"/>
  <c r="BK116" i="2"/>
  <c r="N116" i="2" s="1"/>
  <c r="N90" i="2" s="1"/>
  <c r="BK262" i="2"/>
  <c r="N262" i="2" s="1"/>
  <c r="N91" i="2" s="1"/>
  <c r="Y262" i="2"/>
  <c r="AA297" i="2"/>
  <c r="Y116" i="2"/>
  <c r="AA116" i="2"/>
  <c r="AA115" i="2" s="1"/>
  <c r="AA114" i="2" s="1"/>
  <c r="Y267" i="2"/>
  <c r="BK267" i="2"/>
  <c r="N267" i="2" s="1"/>
  <c r="N92" i="2" s="1"/>
  <c r="M81" i="2"/>
  <c r="F107" i="4"/>
  <c r="M110" i="5"/>
  <c r="F83" i="3"/>
  <c r="M83" i="3"/>
  <c r="F110" i="5"/>
  <c r="F111" i="2"/>
  <c r="F111" i="3"/>
  <c r="M112" i="4"/>
  <c r="M110" i="2"/>
  <c r="M107" i="5"/>
  <c r="F110" i="2"/>
  <c r="M108" i="3"/>
  <c r="M109" i="5"/>
  <c r="M111" i="2"/>
  <c r="F113" i="4"/>
  <c r="F104" i="5"/>
  <c r="W115" i="3" l="1"/>
  <c r="W114" i="3" s="1"/>
  <c r="AU90" i="1" s="1"/>
  <c r="AA117" i="4"/>
  <c r="AA116" i="4" s="1"/>
  <c r="Y115" i="3"/>
  <c r="Y114" i="3" s="1"/>
  <c r="W117" i="4"/>
  <c r="W116" i="4" s="1"/>
  <c r="AU91" i="1" s="1"/>
  <c r="AU87" i="1" s="1"/>
  <c r="AA114" i="5"/>
  <c r="AA113" i="5" s="1"/>
  <c r="BD87" i="1"/>
  <c r="W35" i="1" s="1"/>
  <c r="BC87" i="1"/>
  <c r="AY87" i="1" s="1"/>
  <c r="L141" i="8"/>
  <c r="L143" i="8" s="1"/>
  <c r="H37" i="7"/>
  <c r="AG88" i="1" s="1"/>
  <c r="Y115" i="2"/>
  <c r="Y114" i="2" s="1"/>
  <c r="Y117" i="4"/>
  <c r="Y116" i="4" s="1"/>
  <c r="Y114" i="5"/>
  <c r="Y113" i="5" s="1"/>
  <c r="BK114" i="5"/>
  <c r="BK113" i="5" s="1"/>
  <c r="N113" i="5" s="1"/>
  <c r="N88" i="5" s="1"/>
  <c r="L96" i="5" s="1"/>
  <c r="BA87" i="1"/>
  <c r="W32" i="1" s="1"/>
  <c r="BK117" i="4"/>
  <c r="N117" i="4" s="1"/>
  <c r="N89" i="4" s="1"/>
  <c r="BB87" i="1"/>
  <c r="AX87" i="1" s="1"/>
  <c r="BK115" i="3"/>
  <c r="BK114" i="3" s="1"/>
  <c r="N114" i="3" s="1"/>
  <c r="N88" i="3" s="1"/>
  <c r="L97" i="3" s="1"/>
  <c r="BK115" i="2"/>
  <c r="N115" i="2" s="1"/>
  <c r="N89" i="2" s="1"/>
  <c r="AN88" i="1" l="1"/>
  <c r="W34" i="1"/>
  <c r="N143" i="8"/>
  <c r="L17" i="8"/>
  <c r="N17" i="8" s="1"/>
  <c r="H38" i="7"/>
  <c r="H39" i="7" s="1"/>
  <c r="N114" i="5"/>
  <c r="N89" i="5" s="1"/>
  <c r="BK116" i="4"/>
  <c r="N116" i="4" s="1"/>
  <c r="N88" i="4" s="1"/>
  <c r="L99" i="4" s="1"/>
  <c r="AW87" i="1"/>
  <c r="AK32" i="1" s="1"/>
  <c r="W33" i="1"/>
  <c r="N115" i="3"/>
  <c r="N89" i="3" s="1"/>
  <c r="BK114" i="2"/>
  <c r="N114" i="2" s="1"/>
  <c r="N88" i="2" s="1"/>
  <c r="L97" i="2" s="1"/>
  <c r="M27" i="3"/>
  <c r="M27" i="5"/>
  <c r="M197" i="8" l="1"/>
  <c r="M27" i="2"/>
  <c r="M27" i="4"/>
  <c r="M21" i="8" l="1"/>
  <c r="N21" i="8" s="1"/>
  <c r="N26" i="8" s="1"/>
  <c r="N197" i="8"/>
  <c r="H32" i="5"/>
  <c r="AZ93" i="1" s="1"/>
  <c r="M32" i="5"/>
  <c r="AV93" i="1" s="1"/>
  <c r="AT93" i="1" s="1"/>
  <c r="H32" i="2"/>
  <c r="AZ89" i="1" s="1"/>
  <c r="M32" i="2"/>
  <c r="AV89" i="1" s="1"/>
  <c r="AT89" i="1" s="1"/>
  <c r="H32" i="3"/>
  <c r="AZ90" i="1" s="1"/>
  <c r="M32" i="3"/>
  <c r="AV90" i="1" s="1"/>
  <c r="AT90" i="1" s="1"/>
  <c r="M32" i="4"/>
  <c r="AV91" i="1" s="1"/>
  <c r="AT91" i="1" s="1"/>
  <c r="H32" i="4"/>
  <c r="AZ91" i="1" s="1"/>
  <c r="N27" i="8" l="1"/>
  <c r="AG92" i="1"/>
  <c r="AN92" i="1" s="1"/>
  <c r="AS91" i="1"/>
  <c r="M30" i="4"/>
  <c r="AS93" i="1"/>
  <c r="M30" i="5"/>
  <c r="AS90" i="1"/>
  <c r="M30" i="3"/>
  <c r="AS89" i="1"/>
  <c r="M30" i="2"/>
  <c r="AZ87" i="1"/>
  <c r="L38" i="4" l="1"/>
  <c r="AG91" i="1"/>
  <c r="AN91" i="1" s="1"/>
  <c r="AV87" i="1"/>
  <c r="L38" i="5"/>
  <c r="AG93" i="1"/>
  <c r="AN93" i="1" s="1"/>
  <c r="L38" i="3"/>
  <c r="AG90" i="1"/>
  <c r="AN90" i="1" s="1"/>
  <c r="AG89" i="1"/>
  <c r="L38" i="2"/>
  <c r="AS87" i="1"/>
  <c r="AG87" i="1" l="1"/>
  <c r="AG96" i="1" s="1"/>
  <c r="AN89" i="1"/>
  <c r="AT87" i="1"/>
  <c r="AN87" i="1" l="1"/>
  <c r="AN96" i="1" s="1"/>
  <c r="AK26" i="1"/>
  <c r="AK31" i="1" l="1"/>
  <c r="AK29" i="1" l="1"/>
  <c r="AK37" i="1" s="1"/>
  <c r="W31" i="1"/>
</calcChain>
</file>

<file path=xl/sharedStrings.xml><?xml version="1.0" encoding="utf-8"?>
<sst xmlns="http://schemas.openxmlformats.org/spreadsheetml/2006/main" count="6823" uniqueCount="1386">
  <si>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</si>
  <si>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</si>
  <si>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</si>
  <si>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</si>
  <si>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</si>
  <si>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</si>
  <si>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</si>
  <si>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</si>
  <si>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</si>
  <si>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</si>
  <si>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</si>
  <si>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</si>
  <si>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</si>
  <si>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</si>
  <si>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</si>
  <si>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</si>
  <si>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</si>
  <si>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</si>
  <si>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</si>
  <si>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Znojmo - Přímětice Východ</t>
  </si>
  <si>
    <t>JKSO:</t>
  </si>
  <si>
    <t>CC-CZ:</t>
  </si>
  <si>
    <t>Místo:</t>
  </si>
  <si>
    <t xml:space="preserve"> </t>
  </si>
  <si>
    <t>Datum:</t>
  </si>
  <si>
    <t>Objednatel:</t>
  </si>
  <si>
    <t>IČ:</t>
  </si>
  <si>
    <t>DIČ:</t>
  </si>
  <si>
    <t>Zhotovitel:</t>
  </si>
  <si>
    <t>Projektant:</t>
  </si>
  <si>
    <t>True</t>
  </si>
  <si>
    <t>Zpracovatel:</t>
  </si>
  <si>
    <t>Poznámka:</t>
  </si>
  <si>
    <t>Náklady z rozpočtů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</si>
  <si>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</si>
  <si>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</si>
  <si>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</si>
  <si>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</si>
  <si>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</si>
  <si>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</si>
  <si>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</si>
  <si>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</si>
  <si>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</si>
  <si>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</si>
  <si>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</si>
  <si>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</si>
  <si>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</si>
  <si>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</si>
  <si>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</si>
  <si>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</si>
  <si>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</si>
  <si>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</si>
  <si>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</si>
  <si>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</si>
  <si>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</si>
  <si>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</si>
  <si>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</si>
  <si>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</si>
  <si>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</si>
  <si>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</si>
  <si>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</si>
  <si>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</si>
  <si>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</si>
  <si>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</si>
  <si>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</si>
  <si>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</si>
  <si>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</si>
  <si>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</si>
  <si>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</si>
  <si>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</si>
  <si>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</si>
  <si>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</si>
  <si>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</si>
  <si>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</si>
  <si>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{85074970-f309-47e2-ac04-6d39b68e2c98}</t>
  </si>
  <si>
    <t>{00000000-0000-0000-0000-000000000000}</t>
  </si>
  <si>
    <t>/</t>
  </si>
  <si>
    <t>SO 301</t>
  </si>
  <si>
    <t>Dešťová kanalizace</t>
  </si>
  <si>
    <t>1</t>
  </si>
  <si>
    <t>{702119aa-9c2e-4e24-af4a-adfe4862bb76}</t>
  </si>
  <si>
    <t>SO 302</t>
  </si>
  <si>
    <t>Splašková kanalizace</t>
  </si>
  <si>
    <t>{7a7bd3b7-0286-4ff3-85ad-d68033b4ba7a}</t>
  </si>
  <si>
    <t>SO 303</t>
  </si>
  <si>
    <t>Vodovod</t>
  </si>
  <si>
    <t>{2fbe3b17-83ee-4fe5-9374-c7fcdd841afe}</t>
  </si>
  <si>
    <t>VRN</t>
  </si>
  <si>
    <t>Vedlejší rozpočtové náklady</t>
  </si>
  <si>
    <t>{3b730a75-6d88-4979-8391-4c8365b5371c}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</si>
  <si>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</si>
  <si>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</si>
  <si>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</si>
  <si>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</si>
  <si>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</si>
  <si>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</si>
  <si>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</si>
  <si>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</si>
  <si>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SO 301 - Dešťová kanalizace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</si>
  <si>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</si>
  <si>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</si>
  <si>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</si>
  <si>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</si>
  <si>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</si>
  <si>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</si>
  <si>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</si>
  <si>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</si>
  <si>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</si>
  <si>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</si>
  <si>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</si>
  <si>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998 - Přesun hmot</t>
  </si>
  <si>
    <t>Zařízení staveniště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</si>
  <si>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</si>
  <si>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</si>
  <si>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</si>
  <si>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</si>
  <si>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</si>
  <si>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</si>
  <si>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</si>
  <si>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</si>
  <si>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</si>
  <si>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</si>
  <si>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</si>
  <si>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</si>
  <si>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</si>
  <si>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</si>
  <si>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</si>
  <si>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</si>
  <si>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115101201</t>
  </si>
  <si>
    <t>Čerpání vody na dopravní výšku do 10 m průměrný přítok do 500 l/min</t>
  </si>
  <si>
    <t>hod</t>
  </si>
  <si>
    <t>4</t>
  </si>
  <si>
    <t>2044256806</t>
  </si>
  <si>
    <t>115101301</t>
  </si>
  <si>
    <t>Pohotovost čerpací soupravy pro dopravní výšku do 10 m přítok do 500 l/min</t>
  </si>
  <si>
    <t>den</t>
  </si>
  <si>
    <t>-1663324011</t>
  </si>
  <si>
    <t>3</t>
  </si>
  <si>
    <t>119001401</t>
  </si>
  <si>
    <t>Dočasné zajištění potrubí DN do 200</t>
  </si>
  <si>
    <t>m</t>
  </si>
  <si>
    <t>220979863</t>
  </si>
  <si>
    <t>3*1,1</t>
  </si>
  <si>
    <t>VV</t>
  </si>
  <si>
    <t>119001412</t>
  </si>
  <si>
    <t>Dočasné zajištění potrubí DN do 500</t>
  </si>
  <si>
    <t>-1685049878</t>
  </si>
  <si>
    <t>2*1,1</t>
  </si>
  <si>
    <t>5</t>
  </si>
  <si>
    <t>121101101</t>
  </si>
  <si>
    <t>Sejmutí ornice s přemístěním na vzdálenost do 50 m</t>
  </si>
  <si>
    <t>m3</t>
  </si>
  <si>
    <t>-1732546913</t>
  </si>
  <si>
    <t>Stoka D1, D2, D3:</t>
  </si>
  <si>
    <t>(321,4*1,1+60,3*1,1+3,0*1,0+44,0*0,9)*0,3</t>
  </si>
  <si>
    <t>Rozšíření na šachty:</t>
  </si>
  <si>
    <t>(11*4,94+1*6,05)*0,3</t>
  </si>
  <si>
    <t>Retenční nádrž:</t>
  </si>
  <si>
    <t>31,0*11,8*0,3</t>
  </si>
  <si>
    <t>Součet</t>
  </si>
  <si>
    <t>6</t>
  </si>
  <si>
    <t>130001101</t>
  </si>
  <si>
    <t>Příplatek za ztížení vykopávky v blízkosti podzemního vedení</t>
  </si>
  <si>
    <t>-1291975298</t>
  </si>
  <si>
    <t>stoka D1:</t>
  </si>
  <si>
    <t>2*1,0*1,1*2,53</t>
  </si>
  <si>
    <t>stoka D2:</t>
  </si>
  <si>
    <t>3*1,0*1,1*2,16</t>
  </si>
  <si>
    <t>7</t>
  </si>
  <si>
    <t>131201102</t>
  </si>
  <si>
    <t>Hloubení jam nezapažených v hornině tř. 3 objemu do 1000 m3</t>
  </si>
  <si>
    <t>138120447</t>
  </si>
  <si>
    <t>Výkop pro retenční nádrž:</t>
  </si>
  <si>
    <t>26,0*6,8*2,62+((29,0*9,8*2,62)-(26,0*6,8*2,62))/2</t>
  </si>
  <si>
    <t>odpočet sejmutí ornice:</t>
  </si>
  <si>
    <t>-(31,0*11,8*0,3)</t>
  </si>
  <si>
    <t>horniny tř. 3 = 50%</t>
  </si>
  <si>
    <t>494,17*0,5</t>
  </si>
  <si>
    <t>8</t>
  </si>
  <si>
    <t>131201109</t>
  </si>
  <si>
    <t>Příplatek za lepivost u hloubení jam nezapažených v hornině tř. 3</t>
  </si>
  <si>
    <t>-491804218</t>
  </si>
  <si>
    <t>50%:</t>
  </si>
  <si>
    <t>247,085*0,5</t>
  </si>
  <si>
    <t>9</t>
  </si>
  <si>
    <t>131301102</t>
  </si>
  <si>
    <t>Hloubení jam nezapažených v hornině tř. 4 objemu do 1000 m3</t>
  </si>
  <si>
    <t>723483553</t>
  </si>
  <si>
    <t>horniny tř. 4 = 50%</t>
  </si>
  <si>
    <t>10</t>
  </si>
  <si>
    <t>131301109</t>
  </si>
  <si>
    <t>Příplatek za lepivost u hloubení jam nezapažených v hornině tř. 4</t>
  </si>
  <si>
    <t>1244267258</t>
  </si>
  <si>
    <t>247,08*0,5</t>
  </si>
  <si>
    <t>11</t>
  </si>
  <si>
    <t>132201202</t>
  </si>
  <si>
    <t>Hloubení rýh š do 2000 mm v hornině tř. 3 objemu do 1000 m3</t>
  </si>
  <si>
    <t>826322319</t>
  </si>
  <si>
    <t>191,2*1,1*2,53</t>
  </si>
  <si>
    <t>130,2*1,1*2,16+30,3*1,1*2,20+23,0*0,9*1,91</t>
  </si>
  <si>
    <t>stoka D3:</t>
  </si>
  <si>
    <t>30,0*1,1*1,9+3,0*1,0*1,78+21,0*0,9*1,78</t>
  </si>
  <si>
    <t>-((321,4*1,1+60,3*1,1+3,0*1,0+44,0*0,9)*0,3)</t>
  </si>
  <si>
    <t>917,269*0,5</t>
  </si>
  <si>
    <t>12</t>
  </si>
  <si>
    <t>132201209</t>
  </si>
  <si>
    <t>Příplatek za lepivost k hloubení rýh š do 2000 mm v hornině tř. 3</t>
  </si>
  <si>
    <t>-184131251</t>
  </si>
  <si>
    <t>458,635/2</t>
  </si>
  <si>
    <t>13</t>
  </si>
  <si>
    <t>132301202</t>
  </si>
  <si>
    <t>Hloubení rýh š do 2000 mm v hornině tř. 4 objemu do 1000 m3</t>
  </si>
  <si>
    <t>1457563716</t>
  </si>
  <si>
    <t>14</t>
  </si>
  <si>
    <t>132301209</t>
  </si>
  <si>
    <t>Příplatek za lepivost k hloubení rýh š do 2000 mm v hornině tř. 4</t>
  </si>
  <si>
    <t>1959140369</t>
  </si>
  <si>
    <t>133201101</t>
  </si>
  <si>
    <t>Hloubení šachet v hornině tř. 3 objemu do 100 m3</t>
  </si>
  <si>
    <t>-359328965</t>
  </si>
  <si>
    <t>rozšíření na šachty na stoce D1:</t>
  </si>
  <si>
    <t>5*4,94*2,85+1*6,05*3,07</t>
  </si>
  <si>
    <t>rozšíření na šachty na stoce D2:</t>
  </si>
  <si>
    <t>5*4,94*2,38</t>
  </si>
  <si>
    <t>rozšíření na šachty na stoce D3:</t>
  </si>
  <si>
    <t>1*4,94*1,80</t>
  </si>
  <si>
    <t>-((11*4,94+1*6,05)*0,3)</t>
  </si>
  <si>
    <t>horniny tř. 3 = 50%:</t>
  </si>
  <si>
    <t>138,53*0,5</t>
  </si>
  <si>
    <t>16</t>
  </si>
  <si>
    <t>133201109</t>
  </si>
  <si>
    <t>Příplatek za lepivost u hloubení šachet v hornině tř. 3</t>
  </si>
  <si>
    <t>2092891344</t>
  </si>
  <si>
    <t>69,265*0,5</t>
  </si>
  <si>
    <t>17</t>
  </si>
  <si>
    <t>133301101</t>
  </si>
  <si>
    <t>Hloubení šachet v hornině tř. 4 objemu do 100 m3</t>
  </si>
  <si>
    <t>-2068599564</t>
  </si>
  <si>
    <t>horniny tř. 4 = 50%:</t>
  </si>
  <si>
    <t>18</t>
  </si>
  <si>
    <t>133301109</t>
  </si>
  <si>
    <t>Příplatek za lepivost u hloubení šachet v hornině tř. 4</t>
  </si>
  <si>
    <t>627787036</t>
  </si>
  <si>
    <t>19</t>
  </si>
  <si>
    <t>151101101</t>
  </si>
  <si>
    <t>Zřízení příložného pažení a rozepření stěn rýh hl do 2 m</t>
  </si>
  <si>
    <t>m2</t>
  </si>
  <si>
    <t>-2004512936</t>
  </si>
  <si>
    <t>na stoce D1:</t>
  </si>
  <si>
    <t>191,2*2*2,53*0</t>
  </si>
  <si>
    <t>na stoce D2:</t>
  </si>
  <si>
    <t>130,2*2*2,16*0</t>
  </si>
  <si>
    <t>30,3*2*2,2*0</t>
  </si>
  <si>
    <t>23,0*2*1,91*1,0</t>
  </si>
  <si>
    <t>na stoce D3:</t>
  </si>
  <si>
    <t>30,0*2*1,9*0,7</t>
  </si>
  <si>
    <t>3,0*2*1,78*1,0</t>
  </si>
  <si>
    <t>21,0*2*1,78*1,0</t>
  </si>
  <si>
    <t>20</t>
  </si>
  <si>
    <t>151101102</t>
  </si>
  <si>
    <t>Zřízení příložného pažení a rozepření stěn rýh hl do 4 m</t>
  </si>
  <si>
    <t>-980096290</t>
  </si>
  <si>
    <t>191,2*2*2,53*1,0</t>
  </si>
  <si>
    <t>130,2*2*2,16*1,0</t>
  </si>
  <si>
    <t>30,3*2*2,2*1,0</t>
  </si>
  <si>
    <t>23,0*2*1,91*0</t>
  </si>
  <si>
    <t>30,0*2*1,9*0,3</t>
  </si>
  <si>
    <t>3,0*2*1,78*0</t>
  </si>
  <si>
    <t>21,0*2*1,78*0</t>
  </si>
  <si>
    <t>151101111</t>
  </si>
  <si>
    <t>Odstranění příložného pažení a rozepření stěn rýh hl do 2 m</t>
  </si>
  <si>
    <t>-732258670</t>
  </si>
  <si>
    <t>22</t>
  </si>
  <si>
    <t>151101112</t>
  </si>
  <si>
    <t>Odstranění příložného pažení a rozepření stěn rýh hl do 4 m</t>
  </si>
  <si>
    <t>-1755410440</t>
  </si>
  <si>
    <t>23</t>
  </si>
  <si>
    <t>161101101</t>
  </si>
  <si>
    <t>Svislé přemístění výkopku z horniny tř. 1 až 4 hl výkopu do 2,5 m</t>
  </si>
  <si>
    <t>1694662237</t>
  </si>
  <si>
    <t>356,513</t>
  </si>
  <si>
    <t>422,2182+58,786</t>
  </si>
  <si>
    <t>101,682+8,892</t>
  </si>
  <si>
    <t>dle tabulky pro výpočet svislého přesunu = 50%:</t>
  </si>
  <si>
    <t>948,091*0,5</t>
  </si>
  <si>
    <t>24</t>
  </si>
  <si>
    <t>161101102</t>
  </si>
  <si>
    <t>Svislé přemístění výkopku z horniny tř. 1 až 4 hl výkopu do 4 m</t>
  </si>
  <si>
    <t>-1611243288</t>
  </si>
  <si>
    <t>264,565*0,55</t>
  </si>
  <si>
    <t>494,17*0,08</t>
  </si>
  <si>
    <t>25</t>
  </si>
  <si>
    <t>162701103</t>
  </si>
  <si>
    <t>Vodorovné přemístění do 8000 m výkopku/sypaniny z horniny tř. 1 až 4</t>
  </si>
  <si>
    <t>1827859631</t>
  </si>
  <si>
    <t>917,269+138,53+494,17-(1075,426*0,5)</t>
  </si>
  <si>
    <t>26</t>
  </si>
  <si>
    <t>171201201</t>
  </si>
  <si>
    <t>Uložení sypaniny na skládky</t>
  </si>
  <si>
    <t>1264537744</t>
  </si>
  <si>
    <t>27</t>
  </si>
  <si>
    <t>171201211</t>
  </si>
  <si>
    <t>Poplatek za uložení stavebního odpadu - zeminy a kameniva na skládce</t>
  </si>
  <si>
    <t>t</t>
  </si>
  <si>
    <t>-165904283</t>
  </si>
  <si>
    <t>1012,256*1,8</t>
  </si>
  <si>
    <t>28</t>
  </si>
  <si>
    <t>174101101b</t>
  </si>
  <si>
    <t>Zásyp jam, šachet rýh nebo kolem objektů sypaninou se zhutněním</t>
  </si>
  <si>
    <t>1547870247</t>
  </si>
  <si>
    <t>výkop rýhy + rozšíření na šachty + výkop pro RN - lože - obsyp vč. objemu rour - podkladí bet. pod šachty - objem šachet - objem RN - ŠP pod RN:</t>
  </si>
  <si>
    <t>917,269+138,53+494,17-72,611-263,58-2,7-35,2271-78,6752-21,75</t>
  </si>
  <si>
    <t>29</t>
  </si>
  <si>
    <t>M</t>
  </si>
  <si>
    <t>58344171</t>
  </si>
  <si>
    <t>vhodný zásypový materiál</t>
  </si>
  <si>
    <t>361196809</t>
  </si>
  <si>
    <t>uvažováno 50% zásypu náhradním materiálem</t>
  </si>
  <si>
    <t>P</t>
  </si>
  <si>
    <t>1075,426*0,5*1,8</t>
  </si>
  <si>
    <t>30</t>
  </si>
  <si>
    <t>175151101</t>
  </si>
  <si>
    <t>Obsypání potrubí strojně sypaninou bez prohození, uloženou do 3 m</t>
  </si>
  <si>
    <t>18279060</t>
  </si>
  <si>
    <t>(191,2-4*1,24-0,5*1,24-1*1,47)*1,1*0,615-(((3,14159*0,315^2)/4)*(191,2-4*1,24-0,5*1,24-1*1,47))</t>
  </si>
  <si>
    <t>(130,2-4*1,24-0,5*1,24)*1,1*0,615-(((3,14159*0,315^2)/4)*(130,2-4*1,24-0,5*1,24))</t>
  </si>
  <si>
    <t>(30,3-2*0,5*1,24)*1,1*0,55-(((3,14159*0,25^2)/4)*(30,3-2*0,5*1,24))</t>
  </si>
  <si>
    <t>23,0*0,9*0,46-((3,14159*0,16^2)/4)*23,0</t>
  </si>
  <si>
    <t>(30,0-2*0,5*1,24)*1,1*0,55-(((3,14159*0,25^2)/4)*(30,0-2*0,5*1,24))</t>
  </si>
  <si>
    <t>3,0*1,0*0,5-((3,14159*0,20^2)/4)*3,0</t>
  </si>
  <si>
    <t>21,0*0,9*0,46-((3,14159*0,16^2)/4)*21,0</t>
  </si>
  <si>
    <t>31</t>
  </si>
  <si>
    <t>58337310</t>
  </si>
  <si>
    <t>štěrkopísek frakce 0-4 třída B</t>
  </si>
  <si>
    <t>26908183</t>
  </si>
  <si>
    <t>235,701*2</t>
  </si>
  <si>
    <t>32</t>
  </si>
  <si>
    <t>181301115</t>
  </si>
  <si>
    <t>Rozprostření ornice tl vrstvy do 300 mm pl přes 500 m2 v rovině nebo ve svahu do 1:5</t>
  </si>
  <si>
    <t>-1792768965</t>
  </si>
  <si>
    <t>266,598/0,3</t>
  </si>
  <si>
    <t>33</t>
  </si>
  <si>
    <t>359901211</t>
  </si>
  <si>
    <t>Monitoring stoky jakékoli výšky na nové kanalizaci</t>
  </si>
  <si>
    <t>581703720</t>
  </si>
  <si>
    <t>69</t>
  </si>
  <si>
    <t>R4</t>
  </si>
  <si>
    <t>kpl</t>
  </si>
  <si>
    <t>1170547804</t>
  </si>
  <si>
    <t>71</t>
  </si>
  <si>
    <t>R5</t>
  </si>
  <si>
    <t>Dodávka a montáž regulátoru odtoku do šachty D1.6</t>
  </si>
  <si>
    <t>1378441847</t>
  </si>
  <si>
    <t>34</t>
  </si>
  <si>
    <t>451573111</t>
  </si>
  <si>
    <t>Lože pod potrubí otevřený výkop ze štěrkopísku</t>
  </si>
  <si>
    <t>127299918</t>
  </si>
  <si>
    <t>(191,2-5*2,0-1*1,0)*1,1*0,15</t>
  </si>
  <si>
    <t>6*2,0*2,0*0,15</t>
  </si>
  <si>
    <t>(130,2-4*2,0-1*1,0)*1,1*0,15</t>
  </si>
  <si>
    <t>(30,3-2*1,0)*1,1*0,15</t>
  </si>
  <si>
    <t>23,0*0,9*0,15</t>
  </si>
  <si>
    <t>5*2,0*2,0*0,15</t>
  </si>
  <si>
    <t>(30,0-2*1,0)*1,1*0,15</t>
  </si>
  <si>
    <t>3,0*1,0*0,15</t>
  </si>
  <si>
    <t>21,0*0,9*0,15</t>
  </si>
  <si>
    <t>1*2,0*2,0*0,15</t>
  </si>
  <si>
    <t>70</t>
  </si>
  <si>
    <t>1697369122</t>
  </si>
  <si>
    <t>pod retenční nádrž</t>
  </si>
  <si>
    <t>25,0*5,8*0,15</t>
  </si>
  <si>
    <t>35</t>
  </si>
  <si>
    <t>452311121</t>
  </si>
  <si>
    <t>Podkladní desky z betonu prostého tř. C 8/10 otevřený výkop</t>
  </si>
  <si>
    <t>862234289</t>
  </si>
  <si>
    <t>pod revizní šachty</t>
  </si>
  <si>
    <t>6*1,5*1,5*0,1</t>
  </si>
  <si>
    <t>5*1,5*1,5*0,1</t>
  </si>
  <si>
    <t>1*1,5*1,5*0,1</t>
  </si>
  <si>
    <t>36</t>
  </si>
  <si>
    <t>452351101</t>
  </si>
  <si>
    <t>Bednění podkladních desek nebo bloků nebo sedlového lože otevřený výkop</t>
  </si>
  <si>
    <t>439850875</t>
  </si>
  <si>
    <t>12*4*1,5*0,1</t>
  </si>
  <si>
    <t>37</t>
  </si>
  <si>
    <t>871310310</t>
  </si>
  <si>
    <t>Montáž kanalizačního potrubí hladkého plnostěnného SN 10 z polypropylenu DN 150</t>
  </si>
  <si>
    <t>-1948743475</t>
  </si>
  <si>
    <t>38</t>
  </si>
  <si>
    <t>28617003</t>
  </si>
  <si>
    <t>trubka kanalizační PP plnostěnná třívrstvá DN 150x1000 mm SN 10</t>
  </si>
  <si>
    <t>-31523976</t>
  </si>
  <si>
    <t>39</t>
  </si>
  <si>
    <t>871350310</t>
  </si>
  <si>
    <t>Montáž kanalizačního potrubí hladkého plnostěnného SN 10 z polypropylenu DN 200</t>
  </si>
  <si>
    <t>-352806888</t>
  </si>
  <si>
    <t>40</t>
  </si>
  <si>
    <t>28617004</t>
  </si>
  <si>
    <t>trubka kanalizační PP plnostěnná třívrstvá DN 200x1000 mm SN 10</t>
  </si>
  <si>
    <t>-229427828</t>
  </si>
  <si>
    <t>41</t>
  </si>
  <si>
    <t>871360310</t>
  </si>
  <si>
    <t>Montáž kanalizačního potrubí hladkého plnostěnného SN 10 z polypropylenu DN 250</t>
  </si>
  <si>
    <t>-1011190917</t>
  </si>
  <si>
    <t>42</t>
  </si>
  <si>
    <t>28617021</t>
  </si>
  <si>
    <t>trubka kanalizační PP plnostěnná hladká DN 250x6000 mm SN 10</t>
  </si>
  <si>
    <t>2142532924</t>
  </si>
  <si>
    <t>43</t>
  </si>
  <si>
    <t>871370310</t>
  </si>
  <si>
    <t>Montáž kanalizačního potrubí hladkého plnostěnného SN 10 z polypropylenu DN 300</t>
  </si>
  <si>
    <t>326975536</t>
  </si>
  <si>
    <t>44</t>
  </si>
  <si>
    <t>28617022</t>
  </si>
  <si>
    <t>trubka kanalizační PP plnostěnná třívrstvá DN 300x6000 mm SN 10</t>
  </si>
  <si>
    <t>1897114247</t>
  </si>
  <si>
    <t>45</t>
  </si>
  <si>
    <t>877370320</t>
  </si>
  <si>
    <t>Montáž odboček na kanalizačním potrubí z PP trub hladkých plnostěnných DN 300</t>
  </si>
  <si>
    <t>kus</t>
  </si>
  <si>
    <t>1675751905</t>
  </si>
  <si>
    <t>46</t>
  </si>
  <si>
    <t>28617214</t>
  </si>
  <si>
    <t>odbočka kanalizační PP SN 16 45° DN 300/DN150</t>
  </si>
  <si>
    <t>-1111676747</t>
  </si>
  <si>
    <t>47</t>
  </si>
  <si>
    <t>892362121</t>
  </si>
  <si>
    <t>Tlaková zkouška vzduchem potrubí DN 250 těsnícím vakem ucpávkovým</t>
  </si>
  <si>
    <t>úsek</t>
  </si>
  <si>
    <t>1500853843</t>
  </si>
  <si>
    <t>48</t>
  </si>
  <si>
    <t>892372121</t>
  </si>
  <si>
    <t>Tlaková zkouška vzduchem potrubí DN 300 těsnícím vakem ucpávkovým</t>
  </si>
  <si>
    <t>1037126450</t>
  </si>
  <si>
    <t>49</t>
  </si>
  <si>
    <t>894411121</t>
  </si>
  <si>
    <t>Zřízení šachet kanalizačních z betonových dílců na potrubí DN nad 200 do 300 dno beton tř. C 25/30</t>
  </si>
  <si>
    <t>-261560236</t>
  </si>
  <si>
    <t>50</t>
  </si>
  <si>
    <t>894411121R</t>
  </si>
  <si>
    <t>Zřízení šachet kanalizačních z betonových dílců na potrubí DN nad 200 do 300 dno beton tř. C 25/30 - spadiště</t>
  </si>
  <si>
    <t>1345125141</t>
  </si>
  <si>
    <t>51</t>
  </si>
  <si>
    <t>59224052</t>
  </si>
  <si>
    <t>skruž pro kanalizační šachty se zabudovanými stupadly TBS-Q.1 100/100</t>
  </si>
  <si>
    <t>429830590</t>
  </si>
  <si>
    <t>52</t>
  </si>
  <si>
    <t>59224051</t>
  </si>
  <si>
    <t>skruž pro kanalizační šachty se zabudovanými stupadly TBS-Q.1 100/50</t>
  </si>
  <si>
    <t>428782442</t>
  </si>
  <si>
    <t>53</t>
  </si>
  <si>
    <t>59224050</t>
  </si>
  <si>
    <t>skruž pro kanalizační šachty se zabudovanými stupadly TBS-Q.1 100/25</t>
  </si>
  <si>
    <t>948928632</t>
  </si>
  <si>
    <t>54</t>
  </si>
  <si>
    <t>59224312</t>
  </si>
  <si>
    <t>kónus šachetní betonový kapsové plastové stupadlo 100x62,5x58 cm</t>
  </si>
  <si>
    <t>1441358037</t>
  </si>
  <si>
    <t>55</t>
  </si>
  <si>
    <t>59224315R</t>
  </si>
  <si>
    <t>deska betonová přechodová TZK Q.1 120-100/25</t>
  </si>
  <si>
    <t>-1514865235</t>
  </si>
  <si>
    <t>56</t>
  </si>
  <si>
    <t>59224010</t>
  </si>
  <si>
    <t>prstenec betonový vyrovnávací 63/4 cm</t>
  </si>
  <si>
    <t>839469175</t>
  </si>
  <si>
    <t>57</t>
  </si>
  <si>
    <t>59224011</t>
  </si>
  <si>
    <t>prstenec betonový vyrovnávací 63/6 cm</t>
  </si>
  <si>
    <t>1312927729</t>
  </si>
  <si>
    <t>58</t>
  </si>
  <si>
    <t>59224012</t>
  </si>
  <si>
    <t>prstenec betonový vyrovnávací 63/8 cm</t>
  </si>
  <si>
    <t>1087991214</t>
  </si>
  <si>
    <t>59</t>
  </si>
  <si>
    <t>59224013</t>
  </si>
  <si>
    <t>prstenec betonový vyrovnávací 63/10 cm</t>
  </si>
  <si>
    <t>1469507521</t>
  </si>
  <si>
    <t>60</t>
  </si>
  <si>
    <t>59224014</t>
  </si>
  <si>
    <t>prstenec betonový vyrovnávací 63/12 cm</t>
  </si>
  <si>
    <t>1560693016</t>
  </si>
  <si>
    <t>61</t>
  </si>
  <si>
    <t>59224029R7</t>
  </si>
  <si>
    <t>dno betonové šachtové TBZ-Q.1 100/522 KOMPAKT</t>
  </si>
  <si>
    <t>315104841</t>
  </si>
  <si>
    <t>62</t>
  </si>
  <si>
    <t>59224029R10</t>
  </si>
  <si>
    <t>dno betonové šachtové TBZ-Q.1 120/120</t>
  </si>
  <si>
    <t>-225427475</t>
  </si>
  <si>
    <t>63</t>
  </si>
  <si>
    <t>59224348</t>
  </si>
  <si>
    <t>těsnění elastomerové pro spojení šachetních dílů DN 1000</t>
  </si>
  <si>
    <t>-1647082035</t>
  </si>
  <si>
    <t>64</t>
  </si>
  <si>
    <t>59224348R</t>
  </si>
  <si>
    <t>těsnění elastomerové pro spojení šachetních dílů DN 1200</t>
  </si>
  <si>
    <t>-1032335649</t>
  </si>
  <si>
    <t>65</t>
  </si>
  <si>
    <t>899104112</t>
  </si>
  <si>
    <t>Osazení poklopů litinových nebo ocelových včetně rámů pro třídu zatížení D400, E600</t>
  </si>
  <si>
    <t>-1598656784</t>
  </si>
  <si>
    <t>66</t>
  </si>
  <si>
    <t>28661935</t>
  </si>
  <si>
    <t>poklop šachtový BEGU pro třídu zatížení D400 s odvětráváním</t>
  </si>
  <si>
    <t>1998525754</t>
  </si>
  <si>
    <t>67</t>
  </si>
  <si>
    <t>899R</t>
  </si>
  <si>
    <t>Napojení vpusti VP6 na stávající kanalizaci</t>
  </si>
  <si>
    <t>1639471596</t>
  </si>
  <si>
    <t>68</t>
  </si>
  <si>
    <t>998276101</t>
  </si>
  <si>
    <t>Přesun hmot pro trubní vedení z trub z plastických hmot otevřený výkop</t>
  </si>
  <si>
    <t>1712248272</t>
  </si>
  <si>
    <t>PN</t>
  </si>
  <si>
    <t>SO 302 - Splašková kanalizace</t>
  </si>
  <si>
    <t>11900141R</t>
  </si>
  <si>
    <t>Dočasné zajištění potrubí DN nad 500</t>
  </si>
  <si>
    <t>113633424</t>
  </si>
  <si>
    <t>1*1,1</t>
  </si>
  <si>
    <t>Stoka S:</t>
  </si>
  <si>
    <t>321,4*1,1*0,3</t>
  </si>
  <si>
    <t>8*4,94*0,3+1*6,05*0,3</t>
  </si>
  <si>
    <t>6*1,0*1,1*1,75</t>
  </si>
  <si>
    <t>stoka S:</t>
  </si>
  <si>
    <t>321,4*1,1*1,75</t>
  </si>
  <si>
    <t>-(321,4*1,1*0,3)</t>
  </si>
  <si>
    <t>512,633*0,5</t>
  </si>
  <si>
    <t>256,317*0,5</t>
  </si>
  <si>
    <t>rozšíření na šachty na stoce S:</t>
  </si>
  <si>
    <t>8*4,94*1,96+1*6,05*2,76</t>
  </si>
  <si>
    <t>-((8*4,94+1*6,05)*0,3)</t>
  </si>
  <si>
    <t>80,486*0,5</t>
  </si>
  <si>
    <t>40,243*0,5</t>
  </si>
  <si>
    <t>321,4*2*1,75*0,9</t>
  </si>
  <si>
    <t>321,4*2*1,75*0,1</t>
  </si>
  <si>
    <t>512,633+80,486</t>
  </si>
  <si>
    <t>593,119*0,5</t>
  </si>
  <si>
    <t>512,633+80,486-(329,617*0,5)</t>
  </si>
  <si>
    <t>428,311*1,8</t>
  </si>
  <si>
    <t>výkop rýhy + rozšíření na šachty - lože - obsyp vč. objemu rour - podkladní bet. pod šachty - objem šachet:</t>
  </si>
  <si>
    <t>512,633+80,486-47,431-191,5568-2,025-22,489</t>
  </si>
  <si>
    <t>329,617*0,5*1,8</t>
  </si>
  <si>
    <t>potrubí PP DN250:</t>
  </si>
  <si>
    <t>(167,4-4*1,24-2*0,5*1,24)*1,1*0,55-(((3,14159*0,25^2)/4)*(167,4-4*1,24-2*0,5*1,24))</t>
  </si>
  <si>
    <t>potrubí TLT DN250</t>
  </si>
  <si>
    <t>(154,0-3*1,24-0,5*1,24-0,5*1,47)*1,1*0,574-(((3,14159*0,274^2)/4)*(154,0-3*1,24-0,5*1,24-0,5*1,47))</t>
  </si>
  <si>
    <t>174,863*2</t>
  </si>
  <si>
    <t>119,733/0,3</t>
  </si>
  <si>
    <t>(167,4-4*2,0-2*1,0)*1,1*0,15</t>
  </si>
  <si>
    <t>(154,0-4*2,0)*1,1*0,1</t>
  </si>
  <si>
    <t>9*2,0*2,0*0,15</t>
  </si>
  <si>
    <t>9*1,5*1,5*0,1</t>
  </si>
  <si>
    <t>9*4*1,5*0,1</t>
  </si>
  <si>
    <t>851361131</t>
  </si>
  <si>
    <t>Montáž potrubí z trub litinových hrdlových s integrovaným těsněním otevřený výkop DN 250</t>
  </si>
  <si>
    <t>-1857177447</t>
  </si>
  <si>
    <t>55253115</t>
  </si>
  <si>
    <t>trouba kanalizační hrdlová litinová pozinkovaná 6 m DN 250 mm</t>
  </si>
  <si>
    <t>-160773696</t>
  </si>
  <si>
    <t>59224315</t>
  </si>
  <si>
    <t>deska betonová zákrytová pro kruhové šachty 100/62,5 x 16,5 cm</t>
  </si>
  <si>
    <t>-267964052</t>
  </si>
  <si>
    <t>dno betonové šachtové TBZ-Q.1 100/500 KOMPAKT</t>
  </si>
  <si>
    <t>59224029R8</t>
  </si>
  <si>
    <t>dno betonové šachtové TBZ-Q.1 100/491 KOMPAKT</t>
  </si>
  <si>
    <t>2040070503</t>
  </si>
  <si>
    <t>poklop šachtový BEGU pro třídu zatížení D400 bez odvětrávání</t>
  </si>
  <si>
    <t>SO 303 - Vodovod</t>
  </si>
  <si>
    <t xml:space="preserve">    5 - Komunikace pozemní</t>
  </si>
  <si>
    <t xml:space="preserve">    9 - Ostatní konstrukce a práce, bourání</t>
  </si>
  <si>
    <t xml:space="preserve">    997 - Přesun sutě</t>
  </si>
  <si>
    <t>113107324</t>
  </si>
  <si>
    <t>Odstranění podkladu z kameniva drceného tl 400 mm strojně pl do 50 m2</t>
  </si>
  <si>
    <t>-1418455868</t>
  </si>
  <si>
    <t>113107342</t>
  </si>
  <si>
    <t>Odstranění podkladu živičného tl 100 mm strojně pl do 50 m2</t>
  </si>
  <si>
    <t>81587548</t>
  </si>
  <si>
    <t>113202111</t>
  </si>
  <si>
    <t>Vytrhání obrub krajníků obrubníků stojatých</t>
  </si>
  <si>
    <t>-1636041689</t>
  </si>
  <si>
    <t>-1833367194</t>
  </si>
  <si>
    <t>1850729306</t>
  </si>
  <si>
    <t>-407335288</t>
  </si>
  <si>
    <t>3*1,2</t>
  </si>
  <si>
    <t>1083093327</t>
  </si>
  <si>
    <t>1*1,2</t>
  </si>
  <si>
    <t>119001421</t>
  </si>
  <si>
    <t>Dočasné zajištění kabelů a kabelových tratí ze 3 volně ložených kabelů</t>
  </si>
  <si>
    <t>119126408</t>
  </si>
  <si>
    <t>5*1,2</t>
  </si>
  <si>
    <t>1435866712</t>
  </si>
  <si>
    <t>řad V:</t>
  </si>
  <si>
    <t>(252,0-19,0)*1,2*0,3</t>
  </si>
  <si>
    <t>rozšíření výkopu na nápoje, hydranty,...:</t>
  </si>
  <si>
    <t>6*1,5*1,5*0,3</t>
  </si>
  <si>
    <t>-406708151</t>
  </si>
  <si>
    <t>9*1,0*1,2*1,6</t>
  </si>
  <si>
    <t>1361188199</t>
  </si>
  <si>
    <t>252,0*1,2*1,6</t>
  </si>
  <si>
    <t>rozšíření výkopu por nápoje, hydranty,...</t>
  </si>
  <si>
    <t>8*1,5*1,5*1,8</t>
  </si>
  <si>
    <t>-((252,0-19)*1,2+6*1,5*1,5)*0,3</t>
  </si>
  <si>
    <t>odpočet odstranění povrchů:</t>
  </si>
  <si>
    <t>ŠD tl 40 cm:</t>
  </si>
  <si>
    <t>-(24,15*0,4)</t>
  </si>
  <si>
    <t>asfalt:</t>
  </si>
  <si>
    <t>-(24,15*0,12)</t>
  </si>
  <si>
    <t>415,752*0,5</t>
  </si>
  <si>
    <t>1521922759</t>
  </si>
  <si>
    <t>207,876*0,5</t>
  </si>
  <si>
    <t>1312083212</t>
  </si>
  <si>
    <t>1072391391</t>
  </si>
  <si>
    <t>1520905892</t>
  </si>
  <si>
    <t>252,0*2*1,6</t>
  </si>
  <si>
    <t>100997569</t>
  </si>
  <si>
    <t>1148350933</t>
  </si>
  <si>
    <t>415,752</t>
  </si>
  <si>
    <t>-416587899</t>
  </si>
  <si>
    <t>415,752-(260,948*0,5)</t>
  </si>
  <si>
    <t>-2075940724</t>
  </si>
  <si>
    <t>1241239061</t>
  </si>
  <si>
    <t>285,278*1,8</t>
  </si>
  <si>
    <t>853826073</t>
  </si>
  <si>
    <t>výkop rýhy - lože - obsyp vč. objemu rour - bet. podkladní bloky:</t>
  </si>
  <si>
    <t>415,752-30,24-123,984-0,58</t>
  </si>
  <si>
    <t>-160497641</t>
  </si>
  <si>
    <t>260,948*0,5*1,8</t>
  </si>
  <si>
    <t>783467582</t>
  </si>
  <si>
    <t>252,0*1,2*0,41-(((3,14159*0,11^2)/4)*252,0)</t>
  </si>
  <si>
    <t>-514131449</t>
  </si>
  <si>
    <t>121,589*2</t>
  </si>
  <si>
    <t>181301105</t>
  </si>
  <si>
    <t>Rozprostření ornice tl vrstvy do 300 mm pl do 500 m2 v rovině nebo ve svahu do 1:5</t>
  </si>
  <si>
    <t>-191796137</t>
  </si>
  <si>
    <t>87,93/0,3</t>
  </si>
  <si>
    <t>361212543</t>
  </si>
  <si>
    <t>252,0*1,2*0,1</t>
  </si>
  <si>
    <t>452313131</t>
  </si>
  <si>
    <t>Podkladní bloky z betonu prostého tř. C 12/15 otevřený výkop</t>
  </si>
  <si>
    <t>-1522205304</t>
  </si>
  <si>
    <t>452353101</t>
  </si>
  <si>
    <t>Bednění podkladních bloků otevřený výkop</t>
  </si>
  <si>
    <t>801195838</t>
  </si>
  <si>
    <t>564861111</t>
  </si>
  <si>
    <t>Podklad ze štěrkodrtě ŠD tl 200 mm</t>
  </si>
  <si>
    <t>515735065</t>
  </si>
  <si>
    <t>30,39*2</t>
  </si>
  <si>
    <t>573111112</t>
  </si>
  <si>
    <t>Postřik živičný infiltrační s posypem z asfaltu množství 1 kg/m2</t>
  </si>
  <si>
    <t>1455873022</t>
  </si>
  <si>
    <t>565145111</t>
  </si>
  <si>
    <t>Asfaltový beton vrstva podkladní ACP 16 (obalované kamenivo OKS) tl 60 mm š do 3 m</t>
  </si>
  <si>
    <t>379896881</t>
  </si>
  <si>
    <t>573211112</t>
  </si>
  <si>
    <t>Postřik živičný spojovací z asfaltu v množství 0,70 kg/m2</t>
  </si>
  <si>
    <t>-447894198</t>
  </si>
  <si>
    <t>577134111</t>
  </si>
  <si>
    <t>Asfaltový beton vrstva obrusná ACO 11 (ABS) tř. I tl 40 mm š do 3 m z nemodifikovaného asfaltu</t>
  </si>
  <si>
    <t>2016448515</t>
  </si>
  <si>
    <t>850245121</t>
  </si>
  <si>
    <t>Výřez nebo výsek na potrubí z trub litinových tlakových nebo plastických hmot DN 80</t>
  </si>
  <si>
    <t>-954933428</t>
  </si>
  <si>
    <t>850355121</t>
  </si>
  <si>
    <t>Výřez nebo výsek na potrubí z trub litinových tlakových nebo plastických hmot DN 200</t>
  </si>
  <si>
    <t>-1662685415</t>
  </si>
  <si>
    <t>857241131</t>
  </si>
  <si>
    <t>Montáž litinových tvarovek jednoosých hrdlových otevřený výkop s integrovaným těsněním DN 80</t>
  </si>
  <si>
    <t>1741472795</t>
  </si>
  <si>
    <t>55253745</t>
  </si>
  <si>
    <t>Spojka DN 80 - jištěná proti posunu, hrdlo/hrdlo</t>
  </si>
  <si>
    <t>577759569</t>
  </si>
  <si>
    <t>857351131</t>
  </si>
  <si>
    <t>Montáž litinových tvarovek jednoosých hrdlových otevřený výkop s integrovaným těsněním DN 200</t>
  </si>
  <si>
    <t>195526185</t>
  </si>
  <si>
    <t>55253745R</t>
  </si>
  <si>
    <t>Spojka DN 200 - jištěná proti posunu, hrdlo/příruba</t>
  </si>
  <si>
    <t>783506398</t>
  </si>
  <si>
    <t>857242122</t>
  </si>
  <si>
    <t>Montáž litinových tvarovek jednoosých přírubových otevřený výkop DN 80</t>
  </si>
  <si>
    <t>1534821256</t>
  </si>
  <si>
    <t>55254047</t>
  </si>
  <si>
    <t>koleno 90° s patkou přírubové litinové vodovodní N-kus PN 10/40 DN 80</t>
  </si>
  <si>
    <t>885792023</t>
  </si>
  <si>
    <t>857262122</t>
  </si>
  <si>
    <t>Montáž litinových tvarovek jednoosých přírubových otevřený výkop DN 100</t>
  </si>
  <si>
    <t>-224964332</t>
  </si>
  <si>
    <t>55253746</t>
  </si>
  <si>
    <t>Redukce litinová přírubová 100/80</t>
  </si>
  <si>
    <t>-320407857</t>
  </si>
  <si>
    <t>857352122</t>
  </si>
  <si>
    <t>Montáž litinových tvarovek jednoosých přírubových otevřený výkop DN 200</t>
  </si>
  <si>
    <t>-765029500</t>
  </si>
  <si>
    <t>5525374R</t>
  </si>
  <si>
    <t>Redukce litinová přírubová 200/100</t>
  </si>
  <si>
    <t>1442453986</t>
  </si>
  <si>
    <t>857264122</t>
  </si>
  <si>
    <t>Montáž litinových tvarovek odbočných přírubových otevřený výkop DN 100</t>
  </si>
  <si>
    <t>-618328649</t>
  </si>
  <si>
    <t>55253516</t>
  </si>
  <si>
    <t>tvarovka přírubová litinová vodovodní s přírubovou odbočkou PN 10/16 T-kus DN 100/100</t>
  </si>
  <si>
    <t>-1716198897</t>
  </si>
  <si>
    <t>55253515</t>
  </si>
  <si>
    <t>tvarovka přírubová litinová s přírubovou odbočkou,práškový epoxid tl250µm T-kus DN 100/80mm</t>
  </si>
  <si>
    <t>220377767</t>
  </si>
  <si>
    <t>857354122</t>
  </si>
  <si>
    <t>Montáž litinových tvarovek odbočných přírubových otevřený výkop DN 200</t>
  </si>
  <si>
    <t>643800421</t>
  </si>
  <si>
    <t>55253536</t>
  </si>
  <si>
    <t>tvarovka přírubová litinová vodovodní s přírubovou odbočkou PN 10 T-kus DN 200/200</t>
  </si>
  <si>
    <t>1214081050</t>
  </si>
  <si>
    <t>871251211</t>
  </si>
  <si>
    <t>Montáž potrubí z PE100 SDR 11 otevřený výkop svařovaných elektrotvarovkou D 110 x 10,0 mm</t>
  </si>
  <si>
    <t>21783893</t>
  </si>
  <si>
    <t>28613601</t>
  </si>
  <si>
    <t>potrubí dvouvrstvé PE100 s 10% signalizační vrstvou SDR 11 110x10,0 dl 12m</t>
  </si>
  <si>
    <t>2075306529</t>
  </si>
  <si>
    <t>877241101</t>
  </si>
  <si>
    <t>Montáž elektrotvarovek na vodovodním potrubí z PE trub d 90</t>
  </si>
  <si>
    <t>-1593903838</t>
  </si>
  <si>
    <t>28615974</t>
  </si>
  <si>
    <t>elektrospojka SDR 11 PE 100 PN 16 d 90</t>
  </si>
  <si>
    <t>-2145210003</t>
  </si>
  <si>
    <t>28654368.1</t>
  </si>
  <si>
    <t>příruba volná k lemovému nákružku z polypropylénu 90</t>
  </si>
  <si>
    <t>228788949</t>
  </si>
  <si>
    <t>FF485527W.1</t>
  </si>
  <si>
    <t>Lemový nákružek PE100 SDR11 d90</t>
  </si>
  <si>
    <t>ks</t>
  </si>
  <si>
    <t>-1264155527</t>
  </si>
  <si>
    <t>877261101</t>
  </si>
  <si>
    <t>Montáž elektrotvarovek na vodovodním potrubí z PE trub d 110</t>
  </si>
  <si>
    <t>1953457008</t>
  </si>
  <si>
    <t>28615975</t>
  </si>
  <si>
    <t>elektrospojka SDR 11 PE 100 PN 16 d 110</t>
  </si>
  <si>
    <t>-195008884</t>
  </si>
  <si>
    <t>28654368</t>
  </si>
  <si>
    <t>příruba volná k lemovému nákružku z polypropylénu 110</t>
  </si>
  <si>
    <t>2117807524</t>
  </si>
  <si>
    <t>FF485527W</t>
  </si>
  <si>
    <t>Lemový nákružek PE100 SDR11 d110</t>
  </si>
  <si>
    <t>254657163</t>
  </si>
  <si>
    <t>877261110</t>
  </si>
  <si>
    <t>Montáž elektrokolen na vodovodním potrubí z PE trub d 110</t>
  </si>
  <si>
    <t>969602934</t>
  </si>
  <si>
    <t>28614937</t>
  </si>
  <si>
    <t>elektrokoleno 45° PE 100 PN 16 d 110</t>
  </si>
  <si>
    <t>1527123495</t>
  </si>
  <si>
    <t>877261110R</t>
  </si>
  <si>
    <t>Montáž oblouku na vodovodním potrubí z PE trub d 90</t>
  </si>
  <si>
    <t>676989315</t>
  </si>
  <si>
    <t>28614948R4</t>
  </si>
  <si>
    <t>oblouk 22° PE d 90</t>
  </si>
  <si>
    <t>932042062</t>
  </si>
  <si>
    <t>877261110R2</t>
  </si>
  <si>
    <t>Montáž kolen na vodovodním potrubí z PE trub d 110</t>
  </si>
  <si>
    <t>-718935584</t>
  </si>
  <si>
    <t>28614948R5</t>
  </si>
  <si>
    <t>koleno 15° PE d 110</t>
  </si>
  <si>
    <t>-1466215714</t>
  </si>
  <si>
    <t>891241112</t>
  </si>
  <si>
    <t>Montáž vodovodních šoupátek otevřený výkop DN 80</t>
  </si>
  <si>
    <t>-2016221053</t>
  </si>
  <si>
    <t>42221303</t>
  </si>
  <si>
    <t>šoupátko pitná voda, DN 80</t>
  </si>
  <si>
    <t>2022012375</t>
  </si>
  <si>
    <t>891247111</t>
  </si>
  <si>
    <t>Montáž hydrantů podzemních DN 80</t>
  </si>
  <si>
    <t>-1002503096</t>
  </si>
  <si>
    <t>42273590</t>
  </si>
  <si>
    <t>hydrant podzemní DN80</t>
  </si>
  <si>
    <t>151522206</t>
  </si>
  <si>
    <t>891261112</t>
  </si>
  <si>
    <t>Montáž vodovodních šoupátek otevřený výkop DN 100</t>
  </si>
  <si>
    <t>-1233154366</t>
  </si>
  <si>
    <t>72</t>
  </si>
  <si>
    <t>42221304</t>
  </si>
  <si>
    <t>šoupátko pitná voda, DN 100</t>
  </si>
  <si>
    <t>-1047346577</t>
  </si>
  <si>
    <t>73</t>
  </si>
  <si>
    <t>892271111</t>
  </si>
  <si>
    <t>Tlaková zkouška vodou potrubí DN 100 nebo 125</t>
  </si>
  <si>
    <t>67277349</t>
  </si>
  <si>
    <t>74</t>
  </si>
  <si>
    <t>892273122</t>
  </si>
  <si>
    <t>Proplach a dezinfekce vodovodního potrubí DN od 80 do 125</t>
  </si>
  <si>
    <t>1769218825</t>
  </si>
  <si>
    <t>75</t>
  </si>
  <si>
    <t>892372111</t>
  </si>
  <si>
    <t>Zabezpečení konců potrubí DN do 300 při tlakových zkouškách vodou</t>
  </si>
  <si>
    <t>-146920714</t>
  </si>
  <si>
    <t>76</t>
  </si>
  <si>
    <t>899401112</t>
  </si>
  <si>
    <t>Osazení poklopů litinových šoupátkových</t>
  </si>
  <si>
    <t>-1689603118</t>
  </si>
  <si>
    <t>77</t>
  </si>
  <si>
    <t>42291352</t>
  </si>
  <si>
    <t>poklop litinový - šoupátkový</t>
  </si>
  <si>
    <t>1744769906</t>
  </si>
  <si>
    <t>78</t>
  </si>
  <si>
    <t>562306362</t>
  </si>
  <si>
    <t>deska podkladová uličního poklopu šoupatového</t>
  </si>
  <si>
    <t>-2007603142</t>
  </si>
  <si>
    <t>79</t>
  </si>
  <si>
    <t>42291073</t>
  </si>
  <si>
    <t>souprava zemní pro šoupátka DN 65-80mm Rd 1,5 m</t>
  </si>
  <si>
    <t>-1078587007</t>
  </si>
  <si>
    <t>80</t>
  </si>
  <si>
    <t>42291074</t>
  </si>
  <si>
    <t>souprava zemní pro šoupátka DN 100-150mm Rd 1,5 m</t>
  </si>
  <si>
    <t>-588242725</t>
  </si>
  <si>
    <t>81</t>
  </si>
  <si>
    <t>899401113</t>
  </si>
  <si>
    <t>Osazení poklopů litinových hydrantových</t>
  </si>
  <si>
    <t>-265639636</t>
  </si>
  <si>
    <t>82</t>
  </si>
  <si>
    <t>42291452</t>
  </si>
  <si>
    <t>poklop litinový - hydrantový DN 80</t>
  </si>
  <si>
    <t>1292220275</t>
  </si>
  <si>
    <t>83</t>
  </si>
  <si>
    <t>56230638</t>
  </si>
  <si>
    <t>deska podkladová uličního poklopu hydrantového</t>
  </si>
  <si>
    <t>337495486</t>
  </si>
  <si>
    <t>84</t>
  </si>
  <si>
    <t>899713111</t>
  </si>
  <si>
    <t>Orientační tabulky na sloupku betonovém nebo ocelovém, vč. sloupku</t>
  </si>
  <si>
    <t>-1319962967</t>
  </si>
  <si>
    <t>85</t>
  </si>
  <si>
    <t>899721111</t>
  </si>
  <si>
    <t>Signalizační vodič DN do 150 mm na potrubí PVC</t>
  </si>
  <si>
    <t>1110356017</t>
  </si>
  <si>
    <t>86</t>
  </si>
  <si>
    <t>899722112</t>
  </si>
  <si>
    <t>Krytí potrubí z plastů výstražnou fólií z PVC 25 cm</t>
  </si>
  <si>
    <t>2090810561</t>
  </si>
  <si>
    <t>87</t>
  </si>
  <si>
    <t>916231213</t>
  </si>
  <si>
    <t>Osazení chodníkového obrubníku betonového stojatého s boční opěrou do lože z betonu prostého</t>
  </si>
  <si>
    <t>-1442213774</t>
  </si>
  <si>
    <t>88</t>
  </si>
  <si>
    <t>59217017</t>
  </si>
  <si>
    <t>obrubník betonový chodníkový 100x10x25 cm</t>
  </si>
  <si>
    <t>-1015716067</t>
  </si>
  <si>
    <t>89</t>
  </si>
  <si>
    <t>919122100</t>
  </si>
  <si>
    <t>Těsnění spár zálivkou asfaltovou za tepla</t>
  </si>
  <si>
    <t>1027722031</t>
  </si>
  <si>
    <t>90</t>
  </si>
  <si>
    <t>919735113</t>
  </si>
  <si>
    <t>Řezání stávajícího živičného krytu hl do 150 mm</t>
  </si>
  <si>
    <t>582602091</t>
  </si>
  <si>
    <t>91</t>
  </si>
  <si>
    <t>997013501</t>
  </si>
  <si>
    <t>Odvoz suti a vybouraných hmot na skládku nebo meziskládku do 1 km se složením</t>
  </si>
  <si>
    <t>1160068822</t>
  </si>
  <si>
    <t>92</t>
  </si>
  <si>
    <t>997013509</t>
  </si>
  <si>
    <t>Příplatek k odvozu suti a vybouraných hmot na skládku ZKD 1 km přes 1 km</t>
  </si>
  <si>
    <t>-1131956417</t>
  </si>
  <si>
    <t>93</t>
  </si>
  <si>
    <t>997221611</t>
  </si>
  <si>
    <t>Nakládání suti na dopravní prostředky pro vodorovnou dopravu</t>
  </si>
  <si>
    <t>841009364</t>
  </si>
  <si>
    <t>94</t>
  </si>
  <si>
    <t>997223845</t>
  </si>
  <si>
    <t>Poplatek za uložení na skládce (skládkovné) odpadu asfaltového</t>
  </si>
  <si>
    <t>-1118904316</t>
  </si>
  <si>
    <t>95</t>
  </si>
  <si>
    <t>997223855</t>
  </si>
  <si>
    <t>Poplatek za uložení na skládce (skládkovné) kameniva</t>
  </si>
  <si>
    <t>-88109593</t>
  </si>
  <si>
    <t>96</t>
  </si>
  <si>
    <t>997013801</t>
  </si>
  <si>
    <t>Poplatek za uložení na skládce (skládkovné) odpadu betonového</t>
  </si>
  <si>
    <t>2074704642</t>
  </si>
  <si>
    <t>97</t>
  </si>
  <si>
    <t>1287977843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</si>
  <si>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</si>
  <si>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</si>
  <si>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</si>
  <si>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</si>
  <si>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</si>
  <si>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011002000</t>
  </si>
  <si>
    <t>Vytyčení stávajících inženýrských sítí</t>
  </si>
  <si>
    <t>…</t>
  </si>
  <si>
    <t>1024</t>
  </si>
  <si>
    <t>5360919</t>
  </si>
  <si>
    <t>011314000</t>
  </si>
  <si>
    <t>Archeologický dohled</t>
  </si>
  <si>
    <t>91803006</t>
  </si>
  <si>
    <t>011503000</t>
  </si>
  <si>
    <t>Pasportizace území stavby a jejího okolí</t>
  </si>
  <si>
    <t>-1095711662</t>
  </si>
  <si>
    <t>012103000</t>
  </si>
  <si>
    <t>Geodetické práce před výstavbou</t>
  </si>
  <si>
    <t>-1219084085</t>
  </si>
  <si>
    <t>012303000</t>
  </si>
  <si>
    <t>Geodetické práce po výstavbě</t>
  </si>
  <si>
    <t>-1627255055</t>
  </si>
  <si>
    <t>013254000</t>
  </si>
  <si>
    <t>Dokumentace skutečného provedení stavby</t>
  </si>
  <si>
    <t>1293971656</t>
  </si>
  <si>
    <t>030001000</t>
  </si>
  <si>
    <t>-1096689162</t>
  </si>
  <si>
    <t>045002000</t>
  </si>
  <si>
    <t>Kompletační a koordinační činnost</t>
  </si>
  <si>
    <t>1002855138</t>
  </si>
  <si>
    <t>071103000</t>
  </si>
  <si>
    <t>Součinnost s provozovatelem sítí</t>
  </si>
  <si>
    <t>-769588280</t>
  </si>
  <si>
    <t>071103001</t>
  </si>
  <si>
    <t>Doplnění provozního řádu vodovodu a kanalizace</t>
  </si>
  <si>
    <t>866964892</t>
  </si>
  <si>
    <t>071103002</t>
  </si>
  <si>
    <t>Doplnění kanalizačního řádu</t>
  </si>
  <si>
    <t>-944264985</t>
  </si>
  <si>
    <t>Akreditovaný odběr a rozbor vzorku vody</t>
  </si>
  <si>
    <t>Celkové náklady za stavbu</t>
  </si>
  <si>
    <t>Dodávka a montáž retenční nádrže, vč. 2 ks kontrolních šachet - specifikace výkres č. DSO301-01</t>
  </si>
  <si>
    <t>Název stavby:</t>
  </si>
  <si>
    <t>Místní komunikace - Přímětice východ - I. etapa</t>
  </si>
  <si>
    <t>ZNOJMO         SO 101 Vozovka a chodníky</t>
  </si>
  <si>
    <t>Poř. č.</t>
  </si>
  <si>
    <t xml:space="preserve">Číslo </t>
  </si>
  <si>
    <t>Zkrácený popis</t>
  </si>
  <si>
    <t>M.j.</t>
  </si>
  <si>
    <t xml:space="preserve">                       Cena v Kč</t>
  </si>
  <si>
    <t xml:space="preserve">        Hmotnost v t</t>
  </si>
  <si>
    <t>pol.</t>
  </si>
  <si>
    <t>položky</t>
  </si>
  <si>
    <t>ceníku</t>
  </si>
  <si>
    <t>jednotková</t>
  </si>
  <si>
    <t>celkem</t>
  </si>
  <si>
    <t xml:space="preserve">Rekapitulace  stavebních  nákladů </t>
  </si>
  <si>
    <t>Základní</t>
  </si>
  <si>
    <t>HSV</t>
  </si>
  <si>
    <t xml:space="preserve"> 1 - Zemní práce celkem</t>
  </si>
  <si>
    <t xml:space="preserve">rozpočtové </t>
  </si>
  <si>
    <t xml:space="preserve"> 2 - Základy celkem</t>
  </si>
  <si>
    <t>náklady</t>
  </si>
  <si>
    <t xml:space="preserve"> 3 - Svislé konstrukce celkem</t>
  </si>
  <si>
    <t>4 -  Vodorovné konstrukce celkem</t>
  </si>
  <si>
    <t xml:space="preserve"> 5 - Komunikace celkem</t>
  </si>
  <si>
    <t xml:space="preserve"> 6 - Povrchové  úpravy  celkem</t>
  </si>
  <si>
    <t xml:space="preserve"> 8 - Trubní vedení celkem</t>
  </si>
  <si>
    <t xml:space="preserve"> 9 - Ostatní konstrukce a práce celkem</t>
  </si>
  <si>
    <t>HSV celkem</t>
  </si>
  <si>
    <t>PSV</t>
  </si>
  <si>
    <t xml:space="preserve">  711 - Izolace proti vodě celkem</t>
  </si>
  <si>
    <t xml:space="preserve">  762 - Konstrukce tesařské celkem</t>
  </si>
  <si>
    <t xml:space="preserve">  764 - Konstrukce klempířské celkem</t>
  </si>
  <si>
    <t xml:space="preserve">  765 - Krytiny tvrdé celkem</t>
  </si>
  <si>
    <t xml:space="preserve">  765 - Konstrukce truhlářské celkem</t>
  </si>
  <si>
    <t xml:space="preserve">  767 . Konstrukce kovové doplňkové celkem</t>
  </si>
  <si>
    <t xml:space="preserve">  783 - Nátěry celkem</t>
  </si>
  <si>
    <t>PSV celkem</t>
  </si>
  <si>
    <t>ZRN celkem  (HSV+PSV)</t>
  </si>
  <si>
    <t>%</t>
  </si>
  <si>
    <t xml:space="preserve">Stavební náklady  včetně DPH </t>
  </si>
  <si>
    <t>Sestaveno dle Cenové soustavy ÚRS Praha 2020/1, včetně odkazů na související technické normy</t>
  </si>
  <si>
    <t>Sestavil:  Ing. Libor Pivnička, tel. 515/260839</t>
  </si>
  <si>
    <t>(C)</t>
  </si>
  <si>
    <t>ROZPOCET  Pivnicka</t>
  </si>
  <si>
    <t>HSV:</t>
  </si>
  <si>
    <t>1 - ZEMNÍ PRÁCE</t>
  </si>
  <si>
    <t>001 A01</t>
  </si>
  <si>
    <t>Odstranění křovin a stromů průměru kmene do 100 mm i s kořeny sklonu terénu do 1:5 z celkové plochy do 100 m2 strojně</t>
  </si>
  <si>
    <t xml:space="preserve"> - včetně likvidace dřevního materiálu      51+49+31+22 = 153 m2</t>
  </si>
  <si>
    <t xml:space="preserve"> - viz výkresová příloha Situace</t>
  </si>
  <si>
    <t>Odstranění stromů listnatých průměru kmene do 300 mm</t>
  </si>
  <si>
    <t xml:space="preserve"> - včetně likvidace dřevního materiálu</t>
  </si>
  <si>
    <t xml:space="preserve"> - odstranění starých stromů     7+1+13+6 = 27 ks</t>
  </si>
  <si>
    <t>Odstranění stromů listnatých průměru kmene do 500 mm</t>
  </si>
  <si>
    <t xml:space="preserve"> - odstranění starých stromů     1 ks</t>
  </si>
  <si>
    <t>Odstranění pařezů průměru do 300 mm</t>
  </si>
  <si>
    <t xml:space="preserve"> - včetně likvidace pařezů a zásypu jámy po pařezech</t>
  </si>
  <si>
    <t xml:space="preserve"> - dle pol. 2</t>
  </si>
  <si>
    <t>Odstranění pařezů průměru do 500 mm</t>
  </si>
  <si>
    <t>221 B01</t>
  </si>
  <si>
    <t>Rozebrání dlažeb ze zámkových dlaždic komunikací pro pěší ručně [0,260t]</t>
  </si>
  <si>
    <t xml:space="preserve"> - stávající chodníky a vjezdy 110 m2</t>
  </si>
  <si>
    <t>Rozebrání vozovek ze silničních dílců spáry zalité cementovou maltou strojně pl přes 50 do 200m2 [0,425t]</t>
  </si>
  <si>
    <t xml:space="preserve"> - stávající přídlažba podél obrub  253*0,25 = 64 m2</t>
  </si>
  <si>
    <t>Odstranění podkladu živičného tl 150 mm strojně pl přes 50 do 200 m2 [0.316 t]</t>
  </si>
  <si>
    <t xml:space="preserve"> - stávající povrch vozovky 650 m2  (uloží se podél komunikace a použije se jako část sanační vrstvy)</t>
  </si>
  <si>
    <t>Vytrhání obrub krajníků obrubníků stojatých [0,205 t]</t>
  </si>
  <si>
    <t xml:space="preserve"> - stávající obruby kolem komunikací  303 m</t>
  </si>
  <si>
    <t xml:space="preserve"> - viz výkresová příloha  Situace</t>
  </si>
  <si>
    <t>Sejmutí ornice plochy do 100 m2 tl vrstvy do 300 mm strojně</t>
  </si>
  <si>
    <t xml:space="preserve"> - humusovitá zemina z plochy uličního prostoru 3982 m2  (uloží se na místě stavby k pozdějšímu využití)</t>
  </si>
  <si>
    <t>Příplatek za ztížení odkopávky nebo prokkopávky v blízkosti inženýrských sítí</t>
  </si>
  <si>
    <t xml:space="preserve"> - souběh a křížení kabelového vedení  (chráničky) 57*0,75*0,70 = 30 m3</t>
  </si>
  <si>
    <t xml:space="preserve"> - viz výkresová příloha  Situace, Chránička</t>
  </si>
  <si>
    <t>Vykopávky v zemníku na suchu v hornině třídy těžitelnosti I, skupiny 3 objem do 1000 m3 strojně</t>
  </si>
  <si>
    <t xml:space="preserve"> - těžení humusovité zeminy pro zelené plochy z dočasné skládky 1959*0,15 = 294 m3</t>
  </si>
  <si>
    <t xml:space="preserve"> - viz výkresová příloha  Situace a Vzorový příčný řez</t>
  </si>
  <si>
    <t>Vodorovné přemístění do 500 m výkopku/sypaniny z horniny třídy těžitelnosti I, skupiny 1 až 3</t>
  </si>
  <si>
    <t xml:space="preserve"> - rozvoz humusovité zeminy do zelených ploch  dle pol. 12</t>
  </si>
  <si>
    <t>001 A02</t>
  </si>
  <si>
    <t>Odkopávky a prokopávky nezapažené pro silnice a dálnice v hornině třídy těžitelnosti II objem do 1000 m3 strojně</t>
  </si>
  <si>
    <t xml:space="preserve"> - prohloubení pro podklady vozovky včetně odstranění původního zpevnění     (4411+12+50)*0,41 + (1235+83)*0,2 = 2098 m3</t>
  </si>
  <si>
    <t xml:space="preserve"> - sanace podloží výměnou tl. 0,3 m - pod pojížděnými plochami (4411+12+50)*0,3 = 1342 m3</t>
  </si>
  <si>
    <t xml:space="preserve"> - prohloubení pro podklady chodníků , pojížděných chodníků, parkovacích stání   699*0,24 + 32*0,32 + 96*0,37 = 214 m3</t>
  </si>
  <si>
    <t xml:space="preserve"> - odpočet objemu vytěžených konstrukcí dle pol. 6, 7, 8      110*0,06 + 64*0,10 + 650*0,15 = -111 m3</t>
  </si>
  <si>
    <t>Bourání kcí v hloubených vykopávkách ze zdiva z betonu prostého strojně</t>
  </si>
  <si>
    <t xml:space="preserve"> - staré uliční vpustě 5*0,4 = 2 m3</t>
  </si>
  <si>
    <t>Hloubení rýh nezapažených š do 800 mm v hornině třídy těžitelnosti II, skupiny 4 objem do 100 m3 strojně</t>
  </si>
  <si>
    <t xml:space="preserve"> - pro nové vpustě 15*1,5 = 23 m3</t>
  </si>
  <si>
    <t xml:space="preserve"> - pro kabelové chráničky 57*0,75*0,3 = 13 m3</t>
  </si>
  <si>
    <t xml:space="preserve"> - viz výkresová příloha  Situace a Uliční vpust, Chránička</t>
  </si>
  <si>
    <t>Vodorovné přemístění do 50 m výkopku/sypaniny z horniny třídy těžitelnosti I, skupiny 1 až 3</t>
  </si>
  <si>
    <t xml:space="preserve"> - přesun na staveništi - z dočasné skládky do násypů:</t>
  </si>
  <si>
    <t xml:space="preserve"> - pod chodníky a pojížděnými chodníky   (699+32)*0,2 = 147 m3  </t>
  </si>
  <si>
    <t xml:space="preserve"> - terénní úpravy za obrubou (pod zelenými plochami)   1959*0,15 = 294 m3</t>
  </si>
  <si>
    <t>Vodorovné přemístění do 10000 m výkopku/sypaniny z horniny třídy těžitelnosti II, skupiny 4 a 5</t>
  </si>
  <si>
    <t xml:space="preserve"> - odvoz přebytečné zeminy na skládku odpadu dle pol. 14, 15, 16, 17     3543 + 2 + 36 - 441 = 3140 m3</t>
  </si>
  <si>
    <t>Nakládání výkopku z hornin třídy těžitelnosti I, skupiny 1 až 3 do 100 m3</t>
  </si>
  <si>
    <t xml:space="preserve"> - z dočasné skládky zeminy do násypů dle pol. 17      441 m3</t>
  </si>
  <si>
    <t>Uložení sypaniny z hornin soudržných do násypů zhutněných silnic a dálnic</t>
  </si>
  <si>
    <t xml:space="preserve"> - násypy dle pol. 17   441 m3</t>
  </si>
  <si>
    <t>Uložení sypaniny na skládky nebo meziskládky</t>
  </si>
  <si>
    <t xml:space="preserve"> - ornice na dočasné skládce dle pol. 10     3982*0,3 = 1195 m3</t>
  </si>
  <si>
    <t xml:space="preserve"> - přebytek výkopku na skládce odpadu dle pol. 18       3140 m3</t>
  </si>
  <si>
    <t>Poplatek za uložení na skládce (skládkovné) zeminy a kamení kód odpadu 17 05 04</t>
  </si>
  <si>
    <t xml:space="preserve"> - přepočet na tuny 1,8 t/m3     3140*1,8 = 5652 t</t>
  </si>
  <si>
    <t>Zásyp jam, šachet rýh nebo kolem objektů sypaninou se zhutněním</t>
  </si>
  <si>
    <t xml:space="preserve"> - obsyp a zásyp vpustí štěrkopískem   23 -15*0,7 = 13 m3</t>
  </si>
  <si>
    <t xml:space="preserve"> - viz výkresová příloha Situace, Uliční vpust </t>
  </si>
  <si>
    <t>Specifikace k pol. 23</t>
  </si>
  <si>
    <t>štěrkopísek netříděný zásypový</t>
  </si>
  <si>
    <t xml:space="preserve"> - přepočet na tuny 1,75 t/m3   13*1,75 = 23 t</t>
  </si>
  <si>
    <t>Úprava pláně v hornině třídy těžitelnosti I, skupiny 1 až 3 se zhutněním</t>
  </si>
  <si>
    <t xml:space="preserve"> - parapláň 4473 m2, asfaltová vozovka, ostrůvek, práh 4473 m2, parkoviště 96 m2, chodníky 699 m2,  pojížděné chodníky  32 m2,</t>
  </si>
  <si>
    <t xml:space="preserve"> - rozšíření pod okraji 606*2*0,45 = 546 m2</t>
  </si>
  <si>
    <t xml:space="preserve"> - viz výkresová příloha Situace, Vzorový příčný řez</t>
  </si>
  <si>
    <t>Úprava pláně v hornině třídy těžitelnosti I, skupiny 1 až 3 bez zhutnění</t>
  </si>
  <si>
    <t xml:space="preserve"> - pro zelené plochy 1959 m2 </t>
  </si>
  <si>
    <t>Rozprostření ornice tl vrstvy do 200 mm pl přes 500 m2 v rovině nebo ve svahu do 1:5 strojně</t>
  </si>
  <si>
    <t xml:space="preserve"> - pro zelené plochy  dle pol. 26      použije se vytěžená ornice</t>
  </si>
  <si>
    <t>231 A01</t>
  </si>
  <si>
    <t>Založení parkového trávníku výsevem plochy do 1000 m2 v rovině a ve svahu do 1:5</t>
  </si>
  <si>
    <t xml:space="preserve"> - zelené plochy dle pol. 26</t>
  </si>
  <si>
    <t>Specifikace k pol. 28</t>
  </si>
  <si>
    <t>osivo směs travní parková</t>
  </si>
  <si>
    <t>kg</t>
  </si>
  <si>
    <t xml:space="preserve"> - ztratné 3%     1959*0,02*1,03 = 41 kg </t>
  </si>
  <si>
    <t>2 - ZÁKLADY</t>
  </si>
  <si>
    <t>002 A01</t>
  </si>
  <si>
    <t>Zřízení vrstvy z geotextilie v rovině nebo ve sklonu do 1:5 š do 6 m</t>
  </si>
  <si>
    <t xml:space="preserve"> - sanace podloží   4473 m2</t>
  </si>
  <si>
    <t>Specifikace k pol. 1</t>
  </si>
  <si>
    <t>geotextilie netkaná separační, ochranná, filtrační, drenážní PP 300g/m2</t>
  </si>
  <si>
    <t xml:space="preserve"> - na přesahy 20%   1565*1,2 = 1878 m2</t>
  </si>
  <si>
    <t>3 - SVISLÉ KONSTRUKCE</t>
  </si>
  <si>
    <t>231 A04</t>
  </si>
  <si>
    <t>Montáž oplocení ze strojového pletiva s napínacími dráty výšky do 2,0 m</t>
  </si>
  <si>
    <t xml:space="preserve"> -  přeložení oplocení fy  PFN včetně brány   40 m - použije se původní materiál</t>
  </si>
  <si>
    <t>4 - VODOROVNÉ  KONSTRUKCE</t>
  </si>
  <si>
    <t>946 A01</t>
  </si>
  <si>
    <t>Osazení tvárnic kabelových betonových do rýhy s obsypem bez výkopových prací 2-otvorových</t>
  </si>
  <si>
    <t xml:space="preserve"> - kabelové chráničky stávajících kabelů  14,5+7,5+17,5+17 = 57 m</t>
  </si>
  <si>
    <t xml:space="preserve"> - viz výkresová příloha Situace, Chránička</t>
  </si>
  <si>
    <t>žlab kabelový betonový k ochraně zemního drátovodného vedení 100x23x19cm</t>
  </si>
  <si>
    <t>poklop kabelového žlabu betonový 50x23x4cm</t>
  </si>
  <si>
    <t>Montáž trubek ochranných plastových tuhých D do 133 mm uložených do rýhy</t>
  </si>
  <si>
    <t xml:space="preserve"> - rezervní chránička v souběhu s kabelovým žlabem</t>
  </si>
  <si>
    <t>Specifikace k pol. 4</t>
  </si>
  <si>
    <t>trubka elektroinstalační ohebná dvouplášťová korugovaná (chránička) D 100/120mm, HDPE+LDPE</t>
  </si>
  <si>
    <t xml:space="preserve"> - rezervní chráničky</t>
  </si>
  <si>
    <t>5 - KOMUNIKACE</t>
  </si>
  <si>
    <t>221 A01</t>
  </si>
  <si>
    <t>Podklad nebo podsyp z asfaltového recyklátu po zhutnění  tl. 150 mm</t>
  </si>
  <si>
    <t xml:space="preserve"> - sanace podloží  2 vrtstvy (možno použít betonový recyklát, štěrkopísek, štěrkodrť apod)     4473*2 = 8946 m2</t>
  </si>
  <si>
    <t>Podklad ze štěrkodrti po zhutnění tl. 50 mm</t>
  </si>
  <si>
    <t xml:space="preserve"> - vrstva pod vjezdovými prahy 50 m2</t>
  </si>
  <si>
    <t>Podklad ze štěrkodrti po zhutnění tl. 150 mm</t>
  </si>
  <si>
    <t xml:space="preserve"> - asfaltová vozovka vjezdový práh a ostrůvek    spodní vrstva   4411+50+12+1318*0,45 = 5067 m2 </t>
  </si>
  <si>
    <t xml:space="preserve"> - asfaltová vozovka vjezdový práh a ostrůvek    druhá vrstva  4411+50+12+1318*0,30 = 4869 m2 </t>
  </si>
  <si>
    <t xml:space="preserve"> - chodníky a ostrůvek 699+12 = 711 m2</t>
  </si>
  <si>
    <t>Podklad ze štěrkodrti po zhutnění tl. 200 mm</t>
  </si>
  <si>
    <t xml:space="preserve"> - pojížděný chodník 32 m2</t>
  </si>
  <si>
    <t>Podklad ze štěrkodrti po zhutnění tl. 250 mm</t>
  </si>
  <si>
    <t xml:space="preserve"> - parkoviště   96 m2</t>
  </si>
  <si>
    <t>Asfaltový beton vrstva podkladní ACP 16 (obalované kamenivo OKS) tl 70 mm š přes 3 m</t>
  </si>
  <si>
    <t xml:space="preserve"> - asfaltová vozovka 4411 m2</t>
  </si>
  <si>
    <t>Postřik živičný spojovací ze silniční emulze v množství 0,30 kg/m2</t>
  </si>
  <si>
    <t xml:space="preserve"> - asfaltová vozovka dle pol. 6</t>
  </si>
  <si>
    <t>Asfaltový beton vrstva obrusná ACO 11 (ABS) tř. I tl 40 mm š přes 3 m z nemodifikovaného asfaltu</t>
  </si>
  <si>
    <t>Kladení zámkové dlažby komunikací pro pěší tl 60 mm skupiny A pl přes 300 m2</t>
  </si>
  <si>
    <t xml:space="preserve"> - včetně nezbytného řezání  - chodníky, ostrůvek  699+12 = 711 m2</t>
  </si>
  <si>
    <t xml:space="preserve"> - viz výkresová příloha Situace a Vzorové příčné řezy</t>
  </si>
  <si>
    <t>Specifikace k pol. 9</t>
  </si>
  <si>
    <t>dlažba tvar obdélník betonová pro nevidomé 200x100x60mm barevná</t>
  </si>
  <si>
    <t xml:space="preserve"> - červený varovný pás š. 0,40 m v místech nástupu na vozovku a signální pásy š. 0,80 m       19 m2</t>
  </si>
  <si>
    <t>dlažba tvar obdélník betonová 200x100x60mm přírodní</t>
  </si>
  <si>
    <t xml:space="preserve"> - ostatní plocha chodníků a ostrůvek   ztratné 1%      711*1,01 - 19 = 700 m2</t>
  </si>
  <si>
    <t>Kladení zámkové dlažby pozemních komunikací tl 80 mm skupiny A pl do 300 m2</t>
  </si>
  <si>
    <t xml:space="preserve"> - včetně nezbytného řezání - pojížděný chodník 32 m2,  vjezdový práh 50 m2,  parkoviště 96 m2</t>
  </si>
  <si>
    <t>Specifikace k pol. 12</t>
  </si>
  <si>
    <t>dlažba tvar obdélník betonová 200x100x80mm přírodní</t>
  </si>
  <si>
    <t xml:space="preserve"> - pojížděný chodník, vjezdový práh     ztratné 2%      (32+50)*1,02 = 84 m2</t>
  </si>
  <si>
    <t>SPCM 5</t>
  </si>
  <si>
    <t>Vodopropustné dlaždice betonové  24(21)/24(21)/8  (17,6 ks/m2)</t>
  </si>
  <si>
    <t xml:space="preserve"> - parkoviště   96*17,6 = 1690 ks</t>
  </si>
  <si>
    <t xml:space="preserve"> 6 - POVRCHOVÉ  ÚPRAVY</t>
  </si>
  <si>
    <t>8 - TRUBNÍ VEDENÍ</t>
  </si>
  <si>
    <t>271 A01</t>
  </si>
  <si>
    <t>Obetonování potrubí nebo zdiva stok betonem prostým tř. C 16/20 otevřený výkop</t>
  </si>
  <si>
    <t xml:space="preserve"> - chráničky (14,5+7,5+17,5+17)*0,15 = 9 m3</t>
  </si>
  <si>
    <t xml:space="preserve"> - viz výkresová příloha Situace a Chránička</t>
  </si>
  <si>
    <t>271 A03</t>
  </si>
  <si>
    <t>Zřízení vpusti kanalizační z betonových dílců typ UVB-50</t>
  </si>
  <si>
    <t xml:space="preserve"> - dešťové vpusti 15 ks   (přípojky vpustí jsou součástí objektu dešťové kanalizace)</t>
  </si>
  <si>
    <t xml:space="preserve"> - viz výkresová příloha Situace, Uliční vpust</t>
  </si>
  <si>
    <t xml:space="preserve"> Specifikace k pol. 2</t>
  </si>
  <si>
    <t>vpusť uliční dno betonové 626x495x50mm</t>
  </si>
  <si>
    <t>vpusť uliční skruž betonová 590x500x50mm s výtokem (bez vložky)</t>
  </si>
  <si>
    <t>vpusť uliční skruž betonová 290x500x50mm</t>
  </si>
  <si>
    <t>prstenec pro uliční vpusť vyrovnávací betonový 390x60x130mm  (2 ks na každou vpust)</t>
  </si>
  <si>
    <t>Osazení mříží litinových včetně rámů a košů na bahno pro třídu zatížení D400, E600</t>
  </si>
  <si>
    <t xml:space="preserve"> Specifikace k pol. 7</t>
  </si>
  <si>
    <t>mříž vtoková litinová plochá 500x500mm</t>
  </si>
  <si>
    <t>221 C01</t>
  </si>
  <si>
    <t>Výšková úprava uličního vstupu nebo vpusti do 200 mm zvýšením poklopu</t>
  </si>
  <si>
    <t xml:space="preserve"> - stávající poklopy splaškové kanalizace 1 ks</t>
  </si>
  <si>
    <t>Výšková úprava uličního vstupu nebo vpusti do 200 mm zvýšením krycího hrnce, šoupěte nebo hydrantu</t>
  </si>
  <si>
    <t xml:space="preserve"> - stávající šoupata 2 ks</t>
  </si>
  <si>
    <t xml:space="preserve"> 9 - OSTATNÍ  KONSTRUKCE  A  PRÁCE</t>
  </si>
  <si>
    <t>231 B04</t>
  </si>
  <si>
    <t>Rozebrání oplocení z drátěného pletiva se čtvercovými oky výšky do 2,0 m [0,00248 t]</t>
  </si>
  <si>
    <t xml:space="preserve"> -  přeložení oplocení fy  PFN včetně brány   40 m</t>
  </si>
  <si>
    <t>Bourání sloupků a vzpěr plotových ocelových do 2,5 m zabetonovaných [0,0657 t]</t>
  </si>
  <si>
    <t xml:space="preserve"> -  přeložení oplocení fy  PFN včetně brány   16  ks</t>
  </si>
  <si>
    <t>Montáž svislé dopravní značky do velikosti 1 m2 objímkami na sloupek nebo konzolu</t>
  </si>
  <si>
    <t xml:space="preserve"> - dle výkresu 5 ks</t>
  </si>
  <si>
    <t>Specifikace k pol. 3</t>
  </si>
  <si>
    <t xml:space="preserve">dopravní značky základní velikost,  FeZn </t>
  </si>
  <si>
    <t xml:space="preserve"> - dle výkresu   2xC4a, 2xIP6, P6</t>
  </si>
  <si>
    <t>Montáž sloupku dopravních značek délky do 3,5 m s betonovým základem a patkou</t>
  </si>
  <si>
    <t>Specifikace k pol. 5</t>
  </si>
  <si>
    <t>sloupek pro dopravní značku Zn D 70mm v 3,5m</t>
  </si>
  <si>
    <t xml:space="preserve"> - dle výkresu</t>
  </si>
  <si>
    <t>Vodorovné dopravní značení dělící čáry souvislé š 125 mm retroreflexní bílá barva</t>
  </si>
  <si>
    <t xml:space="preserve"> - vyznačení parkovacích stání  celkem 12m</t>
  </si>
  <si>
    <t xml:space="preserve"> - viz výkresová příloha Situace, Dopravní značení</t>
  </si>
  <si>
    <t>Vodorovné dopravní značení přechody pro chodce, šipky, symboly retroreflexní bílá barva</t>
  </si>
  <si>
    <t xml:space="preserve"> - dle výkresu přechod pro chodce 6*3,0*0,5 = 9 m2 </t>
  </si>
  <si>
    <t>Předznačení vodorovného liniového značení</t>
  </si>
  <si>
    <t xml:space="preserve"> - dle pol. 7</t>
  </si>
  <si>
    <t>Předznačení vodorovného plošného značení</t>
  </si>
  <si>
    <t xml:space="preserve"> - dle pol. 8</t>
  </si>
  <si>
    <t xml:space="preserve">Osazení silničního obrubníku betonového stojatého s boční opěrou z betonu, do lože z betonu prostého </t>
  </si>
  <si>
    <t xml:space="preserve"> - podél vozovky zapuštěná obruba - 214 m, obruba s převýšením 20, resp. 50 mm  - 166 m , obruba s převýšením 120 mm - 1021 m, přechodové 16 m </t>
  </si>
  <si>
    <t>Specifikace k pol. 11</t>
  </si>
  <si>
    <t xml:space="preserve">silniční obrubník nájezdový 1000x150x150  </t>
  </si>
  <si>
    <t xml:space="preserve"> - v místech pro přecházení, podél parkovacích stání, vjezdové prahy - 166 ks    včetně nezbytného řezání,  ztratné 1%</t>
  </si>
  <si>
    <t xml:space="preserve">silniční obrubník přechodový  levý 1000/150/150-250  </t>
  </si>
  <si>
    <t xml:space="preserve"> - přechod mezi zvýšeným a sníženým obrubníkem</t>
  </si>
  <si>
    <t xml:space="preserve">silniční obrubník přechodový pravý 1000/150/150-250  </t>
  </si>
  <si>
    <t xml:space="preserve">obrubník betonový obloukový vnější  R=0,5 m, 90°   780*150*250   - ostrůvek,  parkoviště  - 8 ks   </t>
  </si>
  <si>
    <t>silniční obrubník   1000x150x250</t>
  </si>
  <si>
    <t xml:space="preserve"> - včetně nezbytného řezání,  ztratné 1%    (1417-166-8-8-8*0,78)*1,01 = 1242 ks </t>
  </si>
  <si>
    <t xml:space="preserve">Osazení chodníkového obrubníku betonového stojatého s boční opěrou z betonu, do lože z betonu prostého </t>
  </si>
  <si>
    <t xml:space="preserve"> - podél chodníku 363 m</t>
  </si>
  <si>
    <t>Specifikace k pol. 17</t>
  </si>
  <si>
    <t>obrubník chodníkový 1000xI00x250</t>
  </si>
  <si>
    <t xml:space="preserve"> - včetně nezbytného řezání,  ztratné 1%   363*1,01 = 367 ks</t>
  </si>
  <si>
    <t>Zarovnání styčné plochy podkladu nebo krytu živičného tl do 50 mm</t>
  </si>
  <si>
    <t xml:space="preserve"> - úprava v  napojení původní a nové asfaltové komunikace  11+33+27,5+106+23,5+6 = 207 m</t>
  </si>
  <si>
    <t>Řezání stávajícího živičného krytu do 50mm</t>
  </si>
  <si>
    <t xml:space="preserve"> - dle pol. 19</t>
  </si>
  <si>
    <t>Těsnění spár zálivkou za studena pro komůrky š 10 mm hl 25 mm bez těsnicího profilu</t>
  </si>
  <si>
    <t>Vodorovná doprava suti ze sypkých materiálů do 1 km</t>
  </si>
  <si>
    <t xml:space="preserve"> - asfaltová směs dle pol. 8 odd.1  0,316*650 = 206 t</t>
  </si>
  <si>
    <t>Příplatek ZKD 1 km u vodorovné dopravy suti ze sypkých materiálů</t>
  </si>
  <si>
    <t xml:space="preserve"> - na skládku ve vzdálenosti 10 km (vzdálenost skládky upřesní zhotovitel ve své nabídce)    9 * 206 = 1854 t</t>
  </si>
  <si>
    <t>Vodorovná doprava suti z kusových materiálů do 1 km</t>
  </si>
  <si>
    <t xml:space="preserve"> - betonová dlažba dle pol. 6, 7,  odd. 1    0,260*110 + 0,425*64 = 56 t</t>
  </si>
  <si>
    <t xml:space="preserve"> - obrubníky dle pol. 1 odd. 1    0,205*303 = 63 t</t>
  </si>
  <si>
    <t>Příplatek ZKD 1 km u vodorovné dopravy suti z kusových materiálů</t>
  </si>
  <si>
    <t xml:space="preserve"> - na skládku ve vzdálenosti 10 km (vzdálenost skládky upřesní zhotovitel ve své nabídce)    9 * 119 = 1071 t</t>
  </si>
  <si>
    <t>013 B01</t>
  </si>
  <si>
    <t>Poplatek za uložení stavebního odpadu na recyklační skládce (skládkovné) z prostého betonu kód odpadu 17 01 01</t>
  </si>
  <si>
    <t xml:space="preserve"> - dle pol. 24</t>
  </si>
  <si>
    <t>Poplatek za uložení na skládce (skládkovné) odpadu asfaltového bez dehtu kód odpadu 17 03 02</t>
  </si>
  <si>
    <t xml:space="preserve"> - dle pol. 22</t>
  </si>
  <si>
    <t>Přesun hmot pro komunikace s krytem z kamene, monolitickým betonovým nebo živičným</t>
  </si>
  <si>
    <t xml:space="preserve"> - součet celkových hmotností jednotlivých oddílů</t>
  </si>
  <si>
    <t>OSTATNÍ NÁKLADY CELKEM</t>
  </si>
  <si>
    <t>ve 3 tištěných vyhotoveních a 1 datovém )</t>
  </si>
  <si>
    <t>h</t>
  </si>
  <si>
    <t>dokumentace stávajícího stavu ( náklady na vyhotovení dokumentace skutečného provedení stavby a předání</t>
  </si>
  <si>
    <t>50.</t>
  </si>
  <si>
    <t>( vypracuje úředně oprávněný zeměměřičský inženýr v pdf a dwg )</t>
  </si>
  <si>
    <t>geodetické zaměření nových osvětlovacích bodů, vč. kabelových skříní</t>
  </si>
  <si>
    <t>49.</t>
  </si>
  <si>
    <t>geodetické zaměření kabelové trasy a nadzemní trasy</t>
  </si>
  <si>
    <t>48.</t>
  </si>
  <si>
    <t>IV. OSTATNÍ NÁKLADY</t>
  </si>
  <si>
    <t>VEDLEJŠÍ ROZPOČTOVÉ NÁKLADY CELKEM</t>
  </si>
  <si>
    <t>47.</t>
  </si>
  <si>
    <t>sada</t>
  </si>
  <si>
    <t>měření jasu komunikace (podklad pro výpočet nasvětlení přechodu pro chodce)</t>
  </si>
  <si>
    <t>46.</t>
  </si>
  <si>
    <t>výchozí revize</t>
  </si>
  <si>
    <t>45.</t>
  </si>
  <si>
    <t>III. VEDLEJŠÍ ROZPOČTOVÉ NÁKLADY</t>
  </si>
  <si>
    <t>ZEMNÍ PRÁCE CELKEM</t>
  </si>
  <si>
    <t>zemní práce k pilířovým skříním, vč. základu</t>
  </si>
  <si>
    <t>44.</t>
  </si>
  <si>
    <t>základ pro přechodový stožár 6,0m, vč. výkopových prací - dle doporučení výrobce a soudržnosti zeminy</t>
  </si>
  <si>
    <t>43.</t>
  </si>
  <si>
    <t>základ pro stožár 6,0 - 7,0m, vč. výkopových prací - dle doporučení výrobce a soudržnosti zeminy</t>
  </si>
  <si>
    <t>42.</t>
  </si>
  <si>
    <r>
      <rPr>
        <sz val="8"/>
        <rFont val="Trebuchet MS"/>
        <family val="2"/>
      </rPr>
      <t>m</t>
    </r>
    <r>
      <rPr>
        <vertAlign val="superscript"/>
        <sz val="10"/>
        <rFont val="Arial CE"/>
        <charset val="238"/>
      </rPr>
      <t>3</t>
    </r>
  </si>
  <si>
    <t>odvoz zeminy, vč. uložení na skládce - délka x šířka výkopu x pískové lože (500m x 0,35m x 0,2m + 110m x 0,5m x 0,2m)</t>
  </si>
  <si>
    <t>41.</t>
  </si>
  <si>
    <r>
      <rPr>
        <sz val="8"/>
        <rFont val="Trebuchet MS"/>
        <family val="2"/>
      </rPr>
      <t>m</t>
    </r>
    <r>
      <rPr>
        <vertAlign val="superscript"/>
        <sz val="10"/>
        <rFont val="Arial CE"/>
        <family val="2"/>
        <charset val="238"/>
      </rPr>
      <t>2</t>
    </r>
  </si>
  <si>
    <t>provizorní úprava terénu - délka x šířka výkopu (500m x 0,35m + 110m x 0,5m)</t>
  </si>
  <si>
    <t>40.</t>
  </si>
  <si>
    <t>betonový žlab, vč. víka (křížení plynovodu)</t>
  </si>
  <si>
    <t>39.</t>
  </si>
  <si>
    <t>chránička pr. 75, vč. rezerv pod komunikací</t>
  </si>
  <si>
    <t>38.</t>
  </si>
  <si>
    <t>kabelová krycí deska š. 300 (nápis: POZOR EL. KABEL)</t>
  </si>
  <si>
    <t>37.</t>
  </si>
  <si>
    <t>výstražná folie š. 33 cm</t>
  </si>
  <si>
    <t>36.</t>
  </si>
  <si>
    <t>prohloubení výkopu pro zemnicí pásku 20 x 20cm</t>
  </si>
  <si>
    <t>35.</t>
  </si>
  <si>
    <t>Montáž</t>
  </si>
  <si>
    <t>Dodávka</t>
  </si>
  <si>
    <t>Celkem</t>
  </si>
  <si>
    <t>Náklady [ Kč ]</t>
  </si>
  <si>
    <t>Jednotková cena</t>
  </si>
  <si>
    <t xml:space="preserve">dtto, š. 50cm, tl. vrstvy 20cm </t>
  </si>
  <si>
    <t>34.</t>
  </si>
  <si>
    <t>zřízení kabel. lože z kopaného písku š. 35cm, tl. vrstvy 20cm</t>
  </si>
  <si>
    <t>33.</t>
  </si>
  <si>
    <t>dtto, 50 x 120 cm ručně</t>
  </si>
  <si>
    <t>32.</t>
  </si>
  <si>
    <t>dtto, 35 x 80 cm ručně</t>
  </si>
  <si>
    <t>31.</t>
  </si>
  <si>
    <t>výkop + zához kabel. rýhy 35 x 50 cm ručně</t>
  </si>
  <si>
    <t>30.</t>
  </si>
  <si>
    <t>vytyčení trati kabel. vedení v zastavěném terénu</t>
  </si>
  <si>
    <t>29.</t>
  </si>
  <si>
    <t>náklady na vytyčení stávajících podzemních vedení</t>
  </si>
  <si>
    <t>28.</t>
  </si>
  <si>
    <t>II. ZEMNÍ PRÁCE</t>
  </si>
  <si>
    <t>VEŘEJNÉ OSVĚTLENÍ CELKEM</t>
  </si>
  <si>
    <t>podružný materiál (z materiálu p.č. 1 - p.č.26)</t>
  </si>
  <si>
    <t>prořez kabelů a vodičů (z položky ROZVODY CELKEM)</t>
  </si>
  <si>
    <t>CELKEM</t>
  </si>
  <si>
    <t>SVÍTIDLA A PŘISLUŠENSTVÍ CELKEM:</t>
  </si>
  <si>
    <t>Typ svítidla bude upřesněn po měření jasu komunikace a po provedení výpočtu nasvětlení přechodu pro chodce!!!</t>
  </si>
  <si>
    <t>LED svítidlo se směr. char., ploché sklo, 59W, např. typ dle přílohy – pro přechod pro chodce</t>
  </si>
  <si>
    <t>26.</t>
  </si>
  <si>
    <t>LED svítidlo se směr. char., ploché sklo, 30W, 4970lm, 3000K, např. typ dle přílohy</t>
  </si>
  <si>
    <t>25.</t>
  </si>
  <si>
    <t>LED svítidlo se směr. char., ploché sklo, 20W, 2600lm, 3000K, např. typ dle přílohy</t>
  </si>
  <si>
    <t>24.</t>
  </si>
  <si>
    <t>SVÍTIDLA A PŘISLUŠENSTVÍ :</t>
  </si>
  <si>
    <t>UZEMNĚNÍ CELKEM:</t>
  </si>
  <si>
    <t>antikorozní ochrana – izolace spojů a přechodů země - vzduch</t>
  </si>
  <si>
    <t>23.</t>
  </si>
  <si>
    <t>svařovaný spoj nebo svorka spojovací 2xSR 03</t>
  </si>
  <si>
    <t>22.</t>
  </si>
  <si>
    <t>svorka zkušební SZ, příp SP1, SR02 (na spodní části stožáru)</t>
  </si>
  <si>
    <t>21.</t>
  </si>
  <si>
    <t>kulatina FeZn pr. 10 - vývody ke stožárům a ke skříním (29 x 3,0) = 87,0m (1,0 m =&gt; 0,62kg)</t>
  </si>
  <si>
    <t>20.</t>
  </si>
  <si>
    <t>zemnicí pásek FeZn 30 x 4 - trasa mezi stožáry 355 m (1,0 m =&gt; 0,95kg)</t>
  </si>
  <si>
    <t>19.</t>
  </si>
  <si>
    <t>UZEMNĚNÍ:</t>
  </si>
  <si>
    <t>ROZVODY CELKEM:</t>
  </si>
  <si>
    <t>značení kabelů ve skříních a ve stožárech VO - kabelový štítek</t>
  </si>
  <si>
    <t>18.</t>
  </si>
  <si>
    <r>
      <rPr>
        <sz val="8"/>
        <rFont val="Trebuchet MS"/>
        <family val="2"/>
      </rPr>
      <t>dtto, do 4x25 mm</t>
    </r>
    <r>
      <rPr>
        <vertAlign val="superscript"/>
        <sz val="10"/>
        <rFont val="Arial CE"/>
        <family val="2"/>
        <charset val="238"/>
      </rPr>
      <t>2</t>
    </r>
  </si>
  <si>
    <t>17.</t>
  </si>
  <si>
    <r>
      <rPr>
        <sz val="8"/>
        <rFont val="Trebuchet MS"/>
        <family val="2"/>
      </rPr>
      <t>ukončení kabelů do 3x2,5 mm</t>
    </r>
    <r>
      <rPr>
        <vertAlign val="superscript"/>
        <sz val="10"/>
        <rFont val="Arial CE"/>
        <family val="2"/>
        <charset val="238"/>
      </rPr>
      <t>2</t>
    </r>
  </si>
  <si>
    <t>16.</t>
  </si>
  <si>
    <r>
      <rPr>
        <sz val="8"/>
        <rFont val="Trebuchet MS"/>
        <family val="2"/>
      </rPr>
      <t>smršťovací hlavice rozdělovací 6-50mm</t>
    </r>
    <r>
      <rPr>
        <vertAlign val="superscript"/>
        <sz val="10"/>
        <rFont val="Arial CE"/>
        <family val="2"/>
        <charset val="238"/>
      </rPr>
      <t>2</t>
    </r>
  </si>
  <si>
    <t>15.</t>
  </si>
  <si>
    <t>dtto, CYKY-J 4x16 - kabelová trasa + vývody ke stožárům a skříním (540m + 47 x 3,0m)</t>
  </si>
  <si>
    <t>14.</t>
  </si>
  <si>
    <t>dtto, CYKY-J 4x10 - kabelová trasa + vývody ke stožárům a skříním (120m + 14 x 3,0m)</t>
  </si>
  <si>
    <t>13.</t>
  </si>
  <si>
    <t>dtto, CYKY-J 3x4 - kabelová trasa + vývody ke stožárům a skříním (20m + 2 x 3,0m)</t>
  </si>
  <si>
    <t>12.</t>
  </si>
  <si>
    <t>kabel CYKY-J 3x1,5 - volně - v osvětlovacím stožáru (24 x 10m)</t>
  </si>
  <si>
    <t>ROZVODY :</t>
  </si>
  <si>
    <t>KABELOVÉ SKŘÍNĚ CELKEM:</t>
  </si>
  <si>
    <t>ROZPOJOVACÍ SKŘÍNĚ CELKEM:</t>
  </si>
  <si>
    <t>pojistka výkonová PN000gG 10A</t>
  </si>
  <si>
    <t>11.</t>
  </si>
  <si>
    <t>rozpojovací skříň pilířová SR400/NKV2, IP 44 - pro VO</t>
  </si>
  <si>
    <t>10.</t>
  </si>
  <si>
    <t>ROZPOJOVACÍ SKŘÍNĚ - DODÁVKA :</t>
  </si>
  <si>
    <t>KABELOVÉ SKŘÍNĚ :</t>
  </si>
  <si>
    <t>STOŽÁRY, VÝLOŽNÍKY A PŘÍSLUŠENSTVÍ CELKEM:</t>
  </si>
  <si>
    <t>izolace spodní části stožárů smršťovací trubkou 160/55</t>
  </si>
  <si>
    <t>9.</t>
  </si>
  <si>
    <t>závitová pojistka E14, 6A</t>
  </si>
  <si>
    <t>8.</t>
  </si>
  <si>
    <t>stožárová rozvodnice dvojpojistková IP 54, kabel 2x CYKY 4x16, E27, s přep. ochranou TYP II</t>
  </si>
  <si>
    <t>7.</t>
  </si>
  <si>
    <t>Délka vyložení bude upřesněna po měření jasu komunikace a po provedení výpočtu nasvětlení přechodu pro chodce!!!</t>
  </si>
  <si>
    <t>výložník rovný pro přisvícení přechodů pro chodce 3,0 - 4,0 m (stožár č. 24 a 25)</t>
  </si>
  <si>
    <t>6.</t>
  </si>
  <si>
    <t>rozměry: celk. délka: 7,5m; vetknutí do země: 1,5m; D1: 159mm; D2: 133mm; D3: 114mm; hmotnost: 106kg</t>
  </si>
  <si>
    <t>osvětlovací stožár pro přechody pro chodce (pro výložník do 4,0m) (stožár č. 24 a 25)</t>
  </si>
  <si>
    <t>5.</t>
  </si>
  <si>
    <t>rozměry: B: 500mm (výška výložníků); A: 1250mm (délka vyložení); průměr 76mm, hmotnost: 11kg</t>
  </si>
  <si>
    <t>obloukový výložník jednoramenný, délka 1250mm  (stožár č. 21 - 23)</t>
  </si>
  <si>
    <t>4.</t>
  </si>
  <si>
    <t>rozměry: B: 500mm (výška výložníků); A: 750mm (délka vyložení); průměr 76mm, hmotnost: 8kg</t>
  </si>
  <si>
    <t>obloukový výložník jednoramenný, délka 750mm  (stožár č. 01 - 19)</t>
  </si>
  <si>
    <t>3.</t>
  </si>
  <si>
    <t>rozměry: celk. délka: 6,3m; vetknutí do země: 0,8m; D1: 114mm; D2: 89mm; D3: 76mm; hmotnost: 47kg</t>
  </si>
  <si>
    <t>osvětlovací stožár sadový třístupňový 5,5 m (celková nadzem. délka, vč. výložníku 6,0m), pozink. úprava (stožár č. 21 - 23)</t>
  </si>
  <si>
    <t>2.</t>
  </si>
  <si>
    <t>rozměry: celk. délka: 7,5m; vetknutí do země: 1,0m; D1: 114mm; D2: 89mm; D3: 76mm; hmotnost: 66kg</t>
  </si>
  <si>
    <t>osvětlovací stožár sadový třístupňový 6,5 m (celková nadzem. délka, vč. výložníku 7,0m), pozink. úprava (stožár č. 01 - 19)</t>
  </si>
  <si>
    <t>1.</t>
  </si>
  <si>
    <t>STOŽÁRY, VÝLOŽNÍKY A PŘÍSLUŠENSTVÍ :</t>
  </si>
  <si>
    <t>I. VEŘEJNÉ OSVĚTLENÍ</t>
  </si>
  <si>
    <t>Veškeré práce musí být provedeny dle platných ČSN !</t>
  </si>
  <si>
    <t>POŽADAVKY NA ZMĚNY VÝMĚR V PRŮBĚHU REALIZACE NEBUDOU AKCEPTOVÁNY!</t>
  </si>
  <si>
    <t>V případě zjištěných rozdílů upozorní na tyto rozdíly ve lhůtě pro zpracování nabídek a vyžádat si dodatečné informace k zadávacím podmínkám.</t>
  </si>
  <si>
    <t>ZPRACOVATEL NABÍDKY JE POVINEN PROVĚŘIT SPECIFIKACE A VÝMĚRY VE VÝKAZU VÝMĚR.</t>
  </si>
  <si>
    <t xml:space="preserve">Nedílnou součástí soupisu materiálu a výkazu výměr je prováděcí projektová dokumentace. </t>
  </si>
  <si>
    <t>nebo materiálů a zadavatel připouští použití i jiného výrobku nebo materiálu, splňujícího tyto minimální požadavky</t>
  </si>
  <si>
    <t>i) pokud se v dokumentaci vyskytují obchodní názvy, jedná se pouze o vymezení požadovaných standardů výrobku, technologie</t>
  </si>
  <si>
    <t xml:space="preserve">h) v jednotkových cenách zahrnuto : průběžný úklid staveniště a přilehlých komunikací, likvidace odpadů, případná dočasná dopravní omezení </t>
  </si>
  <si>
    <t>g) dodávky zahrnuje rovněž nezbytná opatření pro ochranu stávajících sítí, komunikací nebo staveb</t>
  </si>
  <si>
    <t xml:space="preserve">f) rovněž jsou součástí dodávky veškerá geodetická měření  </t>
  </si>
  <si>
    <t>e) v rozsahu prací jsou rovněž zahrnuty veškeré nezbytné prvky, práce a pomocné materiály neuvedené v  tomto soupisu, které jsou nezbytně nutné k realizaci a provozování díla</t>
  </si>
  <si>
    <t>d) součástí dodávky je kompletní dokladová část nutná pro získání kolaudačního souhlasu</t>
  </si>
  <si>
    <t>c) součástí dodávky je zpracování veškeré dílenské dokumentace a dokumentace skutečného provedení</t>
  </si>
  <si>
    <t>b) součástí prací jsou veškerá potřebná měření a zkoušky pro uvedení zařízení do provozu, zaškolení obsluhy , manuály a revize v češtině)</t>
  </si>
  <si>
    <t>a) veškeré náklady na přípomoce zahrnout do jednotlivých jednotkových cen</t>
  </si>
  <si>
    <t xml:space="preserve">POZN. pro celou stavbu :     </t>
  </si>
  <si>
    <t>vč. DPH</t>
  </si>
  <si>
    <t>CELKEM bez DPH</t>
  </si>
  <si>
    <t>OSTATNÍ NÁKLADY - položky stanoveny z výkresů č. 1 a 2</t>
  </si>
  <si>
    <t>VEDLEJŠÍ ROZPOČTOVÉ NÁKLADY</t>
  </si>
  <si>
    <t>ZEMNÍ PRÁCE - položky stanoveny z výkresů č. 1 a 2</t>
  </si>
  <si>
    <t>VEŘEJNÉ OSVĚTLENÍ - položky stanoveny z výkresů č. 1 a 2</t>
  </si>
  <si>
    <t>( všechny položky "vlastní" - R - položky, doporučená cenová soustava RTS )</t>
  </si>
  <si>
    <t>REKAPITULACE NÁKLADŮ</t>
  </si>
  <si>
    <t>Dne: 23. 2. 2020</t>
  </si>
  <si>
    <t>Město ZNOJMO, Obroková 1/12, 669 22 Znojmo</t>
  </si>
  <si>
    <t xml:space="preserve">Investor </t>
  </si>
  <si>
    <t>Ing. O. Diviš</t>
  </si>
  <si>
    <t>L. Semerád</t>
  </si>
  <si>
    <t>ZNOJMO - PŘÍMĚTICE</t>
  </si>
  <si>
    <t>Místo</t>
  </si>
  <si>
    <t>Zodp. projektant :</t>
  </si>
  <si>
    <t>Zpracoval :</t>
  </si>
  <si>
    <t>SO 402 - VEŘEJNÉ OSVĚTLENÍ</t>
  </si>
  <si>
    <t>MÍSTNÍ KOMUNIKACE - PŘÍMĚTICE VÝCHOD - I. ETAPA</t>
  </si>
  <si>
    <t>Akce</t>
  </si>
  <si>
    <t>(VÝKAZ VÝMĚR)</t>
  </si>
  <si>
    <t>SOUPIS PRACÍ A DODÁVEK</t>
  </si>
  <si>
    <t>SO 101</t>
  </si>
  <si>
    <t>Vozovka a chodníky</t>
  </si>
  <si>
    <t>SO 402</t>
  </si>
  <si>
    <t>Veřejné osvětlení</t>
  </si>
  <si>
    <t>Stavební náklady celkem ZRN    (bez DPH)</t>
  </si>
  <si>
    <t>Silniční provoz - DIO, DIR a dopravní značení</t>
  </si>
  <si>
    <t>07200002</t>
  </si>
  <si>
    <t>013256000</t>
  </si>
  <si>
    <t>Geometrický plán</t>
  </si>
  <si>
    <t>Ochraná pásma objektů a inženýrských sítí</t>
  </si>
  <si>
    <t>07200003</t>
  </si>
  <si>
    <t>Ostatní provozní vlivy</t>
  </si>
  <si>
    <t>07200004</t>
  </si>
  <si>
    <t>045001000</t>
  </si>
  <si>
    <t>Zkoušky bez rozlišení</t>
  </si>
  <si>
    <t>030002000</t>
  </si>
  <si>
    <t>Zabezpečení staveniště</t>
  </si>
  <si>
    <t>030003000</t>
  </si>
  <si>
    <t>Pronájem zařízení a místa</t>
  </si>
  <si>
    <t>Vyklizení a úprava plochy</t>
  </si>
  <si>
    <t>07200005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</si>
</sst>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,##0.00%"/>
    <numFmt numFmtId="165" formatCode="dd\.mm\.yyyy"/>
    <numFmt numFmtId="166" formatCode="#,##0.00000"/>
    <numFmt numFmtId="167" formatCode="#,##0.000"/>
    <numFmt numFmtId="168" formatCode="0.0000"/>
    <numFmt numFmtId="169" formatCode="0.0"/>
    <numFmt numFmtId="170" formatCode="#,##0.0"/>
    <numFmt numFmtId="171" formatCode="0\ %"/>
    <numFmt numFmtId="172" formatCode="_-* #,##0\ _K_č_-;\-* #,##0\ _K_č_-;_-* &quot;- &quot;_K_č_-;_-@_-"/>
  </numFmts>
  <fonts count="72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u/>
      <sz val="11"/>
      <color theme="10"/>
      <name val="Calibri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0"/>
      <name val="Arial"/>
    </font>
    <font>
      <sz val="12"/>
      <name val="Arial CE"/>
      <family val="2"/>
      <charset val="238"/>
    </font>
    <font>
      <b/>
      <sz val="16"/>
      <name val="Arial CE"/>
      <family val="2"/>
      <charset val="238"/>
    </font>
    <font>
      <sz val="8"/>
      <name val="MS Serif"/>
      <family val="1"/>
    </font>
    <font>
      <u/>
      <sz val="8"/>
      <name val="MS Serif"/>
      <family val="1"/>
    </font>
    <font>
      <b/>
      <sz val="8"/>
      <name val="MS Serif"/>
      <family val="1"/>
    </font>
    <font>
      <sz val="6"/>
      <name val="MS Serif"/>
      <family val="1"/>
    </font>
    <font>
      <sz val="8"/>
      <color indexed="8"/>
      <name val="MS Serif"/>
      <family val="1"/>
    </font>
    <font>
      <sz val="10"/>
      <name val="Arial CE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i/>
      <sz val="9"/>
      <name val="Arial CE"/>
      <family val="2"/>
      <charset val="238"/>
    </font>
    <font>
      <b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vertAlign val="superscript"/>
      <sz val="10"/>
      <name val="Arial CE"/>
      <charset val="238"/>
    </font>
    <font>
      <vertAlign val="superscript"/>
      <sz val="10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b/>
      <u/>
      <sz val="10"/>
      <name val="Arial CE"/>
      <family val="2"/>
      <charset val="238"/>
    </font>
    <font>
      <sz val="10"/>
      <name val="Arial CE"/>
      <family val="2"/>
      <charset val="238"/>
    </font>
    <font>
      <b/>
      <i/>
      <u/>
      <sz val="10"/>
      <name val="Arial CE"/>
      <family val="2"/>
      <charset val="238"/>
    </font>
    <font>
      <i/>
      <sz val="10"/>
      <name val="Arial CE"/>
      <family val="2"/>
      <charset val="238"/>
    </font>
    <font>
      <i/>
      <sz val="10"/>
      <name val="Arial CE"/>
      <charset val="238"/>
    </font>
    <font>
      <b/>
      <sz val="10"/>
      <name val="Arial CE"/>
      <charset val="238"/>
    </font>
    <font>
      <b/>
      <u/>
      <sz val="14"/>
      <name val="Arial CE"/>
      <family val="2"/>
      <charset val="238"/>
    </font>
    <font>
      <b/>
      <sz val="12"/>
      <name val="Times New Roman CE"/>
      <family val="1"/>
      <charset val="238"/>
    </font>
    <font>
      <b/>
      <sz val="12"/>
      <name val="Times New Roman"/>
      <family val="1"/>
      <charset val="238"/>
    </font>
    <font>
      <sz val="12"/>
      <name val="Times New Roman CE"/>
      <family val="1"/>
      <charset val="238"/>
    </font>
    <font>
      <b/>
      <sz val="12"/>
      <color indexed="8"/>
      <name val="Times New Roman"/>
      <family val="1"/>
      <charset val="238"/>
    </font>
    <font>
      <b/>
      <sz val="16"/>
      <name val="Times New Roman CE"/>
      <family val="1"/>
      <charset val="238"/>
    </font>
    <font>
      <b/>
      <sz val="20"/>
      <name val="Times New Roman CE"/>
      <family val="1"/>
      <charset val="238"/>
    </font>
    <font>
      <sz val="1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  <bgColor indexed="64"/>
      </patternFill>
    </fill>
  </fills>
  <borders count="6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</borders>
  <cellStyleXfs count="9">
    <xf numFmtId="0" fontId="0" fillId="0" borderId="0"/>
    <xf numFmtId="0" fontId="37" fillId="0" borderId="0" applyNumberFormat="0" applyFill="0" applyBorder="0" applyAlignment="0" applyProtection="0"/>
    <xf numFmtId="0" fontId="38" fillId="7" borderId="0" applyNumberFormat="0" applyBorder="0" applyAlignment="0" applyProtection="0"/>
    <xf numFmtId="0" fontId="39" fillId="8" borderId="0" applyNumberFormat="0" applyBorder="0" applyAlignment="0" applyProtection="0"/>
    <xf numFmtId="0" fontId="40" fillId="0" borderId="0"/>
    <xf numFmtId="0" fontId="48" fillId="0" borderId="0"/>
    <xf numFmtId="165" fontId="48" fillId="0" borderId="0" applyFill="0" applyBorder="0" applyAlignment="0" applyProtection="0"/>
    <xf numFmtId="0" fontId="59" fillId="0" borderId="0"/>
    <xf numFmtId="172" fontId="59" fillId="0" borderId="0" applyFill="0" applyBorder="0" applyAlignment="0" applyProtection="0"/>
  </cellStyleXfs>
  <cellXfs count="43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>
      <alignment horizontal="left" vertical="center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0" fillId="2" borderId="0" xfId="0" applyFill="1"/>
    <xf numFmtId="0" fontId="11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8" fillId="0" borderId="0" xfId="0" applyFont="1" applyAlignment="1">
      <alignment horizontal="left" vertical="center"/>
    </xf>
    <xf numFmtId="0" fontId="2" fillId="4" borderId="0" xfId="0" applyFont="1" applyFill="1" applyAlignment="1" applyProtection="1">
      <alignment horizontal="left" vertical="center"/>
      <protection locked="0"/>
    </xf>
    <xf numFmtId="49" fontId="2" fillId="4" borderId="0" xfId="0" applyNumberFormat="1" applyFont="1" applyFill="1" applyAlignment="1" applyProtection="1">
      <alignment horizontal="left" vertical="center"/>
      <protection locked="0"/>
    </xf>
    <xf numFmtId="0" fontId="0" fillId="0" borderId="6" xfId="0" applyBorder="1"/>
    <xf numFmtId="0" fontId="20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21" fillId="0" borderId="7" xfId="0" applyFont="1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5" borderId="0" xfId="0" applyFill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22" fillId="0" borderId="11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3" fillId="0" borderId="16" xfId="0" applyFont="1" applyBorder="1" applyAlignment="1">
      <alignment horizontal="left" vertical="center"/>
    </xf>
    <xf numFmtId="0" fontId="0" fillId="0" borderId="17" xfId="0" applyBorder="1" applyAlignment="1">
      <alignment vertical="center"/>
    </xf>
    <xf numFmtId="0" fontId="23" fillId="0" borderId="17" xfId="0" applyFont="1" applyBorder="1" applyAlignment="1">
      <alignment horizontal="left"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2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6" borderId="9" xfId="0" applyFill="1" applyBorder="1" applyAlignment="1">
      <alignment vertical="center"/>
    </xf>
    <xf numFmtId="0" fontId="18" fillId="0" borderId="22" xfId="0" applyFont="1" applyBorder="1" applyAlignment="1">
      <alignment horizontal="center" vertical="center" wrapText="1"/>
    </xf>
    <xf numFmtId="0" fontId="18" fillId="0" borderId="23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Alignment="1">
      <alignment vertical="center"/>
    </xf>
    <xf numFmtId="166" fontId="25" fillId="0" borderId="0" xfId="0" applyNumberFormat="1" applyFont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4" fillId="0" borderId="5" xfId="0" applyFont="1" applyBorder="1" applyAlignment="1">
      <alignment vertical="center"/>
    </xf>
    <xf numFmtId="4" fontId="31" fillId="0" borderId="14" xfId="0" applyNumberFormat="1" applyFont="1" applyBorder="1" applyAlignment="1">
      <alignment vertical="center"/>
    </xf>
    <xf numFmtId="4" fontId="31" fillId="0" borderId="0" xfId="0" applyNumberFormat="1" applyFont="1" applyAlignment="1">
      <alignment vertical="center"/>
    </xf>
    <xf numFmtId="166" fontId="31" fillId="0" borderId="0" xfId="0" applyNumberFormat="1" applyFont="1" applyAlignment="1">
      <alignment vertical="center"/>
    </xf>
    <xf numFmtId="4" fontId="3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31" fillId="0" borderId="16" xfId="0" applyNumberFormat="1" applyFont="1" applyBorder="1" applyAlignment="1">
      <alignment vertical="center"/>
    </xf>
    <xf numFmtId="4" fontId="31" fillId="0" borderId="17" xfId="0" applyNumberFormat="1" applyFont="1" applyBorder="1" applyAlignment="1">
      <alignment vertical="center"/>
    </xf>
    <xf numFmtId="166" fontId="31" fillId="0" borderId="17" xfId="0" applyNumberFormat="1" applyFont="1" applyBorder="1" applyAlignment="1">
      <alignment vertical="center"/>
    </xf>
    <xf numFmtId="4" fontId="31" fillId="0" borderId="18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6" fillId="6" borderId="0" xfId="0" applyFont="1" applyFill="1" applyAlignment="1">
      <alignment horizontal="left" vertical="center"/>
    </xf>
    <xf numFmtId="0" fontId="0" fillId="6" borderId="0" xfId="0" applyFill="1" applyAlignment="1">
      <alignment vertical="center"/>
    </xf>
    <xf numFmtId="0" fontId="12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32" fillId="0" borderId="0" xfId="0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0" fillId="0" borderId="5" xfId="0" applyBorder="1" applyAlignment="1" applyProtection="1">
      <alignment vertical="center"/>
      <protection locked="0"/>
    </xf>
    <xf numFmtId="0" fontId="0" fillId="0" borderId="4" xfId="0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66" fontId="33" fillId="0" borderId="12" xfId="0" applyNumberFormat="1" applyFont="1" applyBorder="1"/>
    <xf numFmtId="166" fontId="33" fillId="0" borderId="13" xfId="0" applyNumberFormat="1" applyFont="1" applyBorder="1"/>
    <xf numFmtId="4" fontId="34" fillId="0" borderId="0" xfId="0" applyNumberFormat="1" applyFont="1" applyAlignment="1">
      <alignment vertical="center"/>
    </xf>
    <xf numFmtId="0" fontId="7" fillId="0" borderId="4" xfId="0" applyFont="1" applyBorder="1"/>
    <xf numFmtId="0" fontId="5" fillId="0" borderId="0" xfId="0" applyFont="1" applyAlignment="1">
      <alignment horizontal="left"/>
    </xf>
    <xf numFmtId="0" fontId="7" fillId="0" borderId="5" xfId="0" applyFont="1" applyBorder="1"/>
    <xf numFmtId="0" fontId="7" fillId="0" borderId="14" xfId="0" applyFont="1" applyBorder="1"/>
    <xf numFmtId="166" fontId="7" fillId="0" borderId="0" xfId="0" applyNumberFormat="1" applyFont="1"/>
    <xf numFmtId="166" fontId="7" fillId="0" borderId="15" xfId="0" applyNumberFormat="1" applyFont="1" applyBorder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0" fontId="0" fillId="0" borderId="25" xfId="0" applyBorder="1" applyAlignment="1" applyProtection="1">
      <alignment horizontal="center" vertical="center"/>
      <protection locked="0"/>
    </xf>
    <xf numFmtId="49" fontId="0" fillId="0" borderId="25" xfId="0" applyNumberFormat="1" applyBorder="1" applyAlignment="1" applyProtection="1">
      <alignment horizontal="left" vertical="center" wrapText="1"/>
      <protection locked="0"/>
    </xf>
    <xf numFmtId="0" fontId="0" fillId="0" borderId="25" xfId="0" applyBorder="1" applyAlignment="1" applyProtection="1">
      <alignment horizontal="center" vertical="center" wrapText="1"/>
      <protection locked="0"/>
    </xf>
    <xf numFmtId="167" fontId="0" fillId="0" borderId="25" xfId="0" applyNumberFormat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Alignment="1">
      <alignment vertical="center"/>
    </xf>
    <xf numFmtId="166" fontId="1" fillId="0" borderId="15" xfId="0" applyNumberFormat="1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167" fontId="8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167" fontId="10" fillId="0" borderId="0" xfId="0" applyNumberFormat="1" applyFont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5" fillId="0" borderId="25" xfId="0" applyFont="1" applyBorder="1" applyAlignment="1" applyProtection="1">
      <alignment horizontal="center" vertical="center"/>
      <protection locked="0"/>
    </xf>
    <xf numFmtId="49" fontId="35" fillId="0" borderId="25" xfId="0" applyNumberFormat="1" applyFont="1" applyBorder="1" applyAlignment="1" applyProtection="1">
      <alignment horizontal="left" vertical="center" wrapText="1"/>
      <protection locked="0"/>
    </xf>
    <xf numFmtId="0" fontId="35" fillId="0" borderId="25" xfId="0" applyFont="1" applyBorder="1" applyAlignment="1" applyProtection="1">
      <alignment horizontal="center" vertical="center" wrapText="1"/>
      <protection locked="0"/>
    </xf>
    <xf numFmtId="167" fontId="35" fillId="0" borderId="25" xfId="0" applyNumberFormat="1" applyFont="1" applyBorder="1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0" fillId="0" borderId="16" xfId="0" applyBorder="1" applyAlignment="1">
      <alignment vertical="center"/>
    </xf>
    <xf numFmtId="0" fontId="41" fillId="0" borderId="0" xfId="4" applyFont="1" applyProtection="1">
      <protection locked="0"/>
    </xf>
    <xf numFmtId="0" fontId="42" fillId="0" borderId="0" xfId="4" applyFont="1" applyProtection="1">
      <protection locked="0"/>
    </xf>
    <xf numFmtId="0" fontId="41" fillId="0" borderId="0" xfId="4" applyFont="1" applyAlignment="1" applyProtection="1">
      <alignment horizontal="center"/>
      <protection locked="0"/>
    </xf>
    <xf numFmtId="0" fontId="43" fillId="0" borderId="26" xfId="4" applyFont="1" applyBorder="1" applyAlignment="1" applyProtection="1">
      <alignment horizontal="center"/>
      <protection locked="0"/>
    </xf>
    <xf numFmtId="0" fontId="43" fillId="0" borderId="27" xfId="4" applyFont="1" applyBorder="1" applyAlignment="1" applyProtection="1">
      <alignment horizontal="center"/>
      <protection locked="0"/>
    </xf>
    <xf numFmtId="0" fontId="43" fillId="0" borderId="28" xfId="4" applyFont="1" applyBorder="1" applyAlignment="1" applyProtection="1">
      <alignment horizontal="center"/>
      <protection locked="0"/>
    </xf>
    <xf numFmtId="0" fontId="43" fillId="0" borderId="29" xfId="4" applyFont="1" applyBorder="1" applyAlignment="1" applyProtection="1">
      <alignment horizontal="center"/>
      <protection locked="0"/>
    </xf>
    <xf numFmtId="0" fontId="43" fillId="0" borderId="28" xfId="4" applyFont="1" applyBorder="1" applyProtection="1">
      <protection locked="0"/>
    </xf>
    <xf numFmtId="0" fontId="43" fillId="0" borderId="30" xfId="4" applyFont="1" applyBorder="1" applyAlignment="1" applyProtection="1">
      <alignment horizontal="center"/>
      <protection locked="0"/>
    </xf>
    <xf numFmtId="0" fontId="43" fillId="0" borderId="27" xfId="4" applyFont="1" applyBorder="1" applyProtection="1">
      <protection locked="0"/>
    </xf>
    <xf numFmtId="0" fontId="43" fillId="0" borderId="31" xfId="4" applyFont="1" applyBorder="1" applyProtection="1">
      <protection locked="0"/>
    </xf>
    <xf numFmtId="0" fontId="43" fillId="0" borderId="32" xfId="4" applyFont="1" applyBorder="1" applyProtection="1">
      <protection locked="0"/>
    </xf>
    <xf numFmtId="0" fontId="43" fillId="0" borderId="0" xfId="4" applyFont="1" applyProtection="1">
      <protection locked="0"/>
    </xf>
    <xf numFmtId="0" fontId="43" fillId="0" borderId="33" xfId="4" applyFont="1" applyBorder="1" applyAlignment="1" applyProtection="1">
      <alignment horizontal="center"/>
      <protection locked="0"/>
    </xf>
    <xf numFmtId="0" fontId="43" fillId="0" borderId="34" xfId="4" applyFont="1" applyBorder="1" applyAlignment="1" applyProtection="1">
      <alignment horizontal="center"/>
      <protection locked="0"/>
    </xf>
    <xf numFmtId="0" fontId="43" fillId="0" borderId="35" xfId="4" applyFont="1" applyBorder="1" applyAlignment="1" applyProtection="1">
      <alignment horizontal="center"/>
      <protection locked="0"/>
    </xf>
    <xf numFmtId="0" fontId="43" fillId="0" borderId="36" xfId="4" applyFont="1" applyBorder="1" applyProtection="1">
      <protection locked="0"/>
    </xf>
    <xf numFmtId="0" fontId="43" fillId="0" borderId="35" xfId="4" applyFont="1" applyBorder="1" applyProtection="1">
      <protection locked="0"/>
    </xf>
    <xf numFmtId="0" fontId="43" fillId="0" borderId="37" xfId="4" applyFont="1" applyBorder="1" applyAlignment="1" applyProtection="1">
      <alignment horizontal="center"/>
      <protection locked="0"/>
    </xf>
    <xf numFmtId="0" fontId="43" fillId="0" borderId="38" xfId="4" applyFont="1" applyBorder="1" applyAlignment="1" applyProtection="1">
      <alignment horizontal="center"/>
      <protection locked="0"/>
    </xf>
    <xf numFmtId="0" fontId="43" fillId="0" borderId="39" xfId="4" applyFont="1" applyBorder="1" applyProtection="1">
      <protection locked="0"/>
    </xf>
    <xf numFmtId="168" fontId="43" fillId="0" borderId="40" xfId="4" applyNumberFormat="1" applyFont="1" applyBorder="1" applyProtection="1">
      <protection locked="0"/>
    </xf>
    <xf numFmtId="0" fontId="43" fillId="0" borderId="41" xfId="4" applyFont="1" applyBorder="1" applyProtection="1">
      <protection locked="0"/>
    </xf>
    <xf numFmtId="0" fontId="44" fillId="0" borderId="42" xfId="4" applyFont="1" applyBorder="1" applyProtection="1">
      <protection locked="0"/>
    </xf>
    <xf numFmtId="0" fontId="43" fillId="0" borderId="42" xfId="4" applyFont="1" applyBorder="1" applyAlignment="1" applyProtection="1">
      <alignment horizontal="center"/>
      <protection locked="0"/>
    </xf>
    <xf numFmtId="0" fontId="43" fillId="0" borderId="42" xfId="4" applyFont="1" applyBorder="1" applyProtection="1">
      <protection locked="0"/>
    </xf>
    <xf numFmtId="4" fontId="43" fillId="0" borderId="42" xfId="4" applyNumberFormat="1" applyFont="1" applyBorder="1" applyProtection="1">
      <protection locked="0"/>
    </xf>
    <xf numFmtId="3" fontId="43" fillId="0" borderId="42" xfId="4" applyNumberFormat="1" applyFont="1" applyBorder="1" applyProtection="1">
      <protection locked="0"/>
    </xf>
    <xf numFmtId="166" fontId="43" fillId="0" borderId="42" xfId="4" applyNumberFormat="1" applyFont="1" applyBorder="1" applyProtection="1">
      <protection locked="0"/>
    </xf>
    <xf numFmtId="167" fontId="43" fillId="0" borderId="43" xfId="4" applyNumberFormat="1" applyFont="1" applyBorder="1" applyProtection="1">
      <protection locked="0"/>
    </xf>
    <xf numFmtId="0" fontId="43" fillId="0" borderId="40" xfId="4" applyFont="1" applyBorder="1" applyProtection="1">
      <protection locked="0"/>
    </xf>
    <xf numFmtId="0" fontId="43" fillId="0" borderId="43" xfId="4" applyFont="1" applyBorder="1" applyProtection="1">
      <protection locked="0"/>
    </xf>
    <xf numFmtId="0" fontId="43" fillId="0" borderId="44" xfId="4" applyFont="1" applyBorder="1" applyProtection="1">
      <protection locked="0"/>
    </xf>
    <xf numFmtId="3" fontId="43" fillId="0" borderId="44" xfId="4" applyNumberFormat="1" applyFont="1" applyBorder="1" applyProtection="1">
      <protection locked="0"/>
    </xf>
    <xf numFmtId="167" fontId="43" fillId="0" borderId="45" xfId="4" applyNumberFormat="1" applyFont="1" applyBorder="1" applyProtection="1">
      <protection locked="0"/>
    </xf>
    <xf numFmtId="0" fontId="43" fillId="0" borderId="46" xfId="4" applyFont="1" applyBorder="1" applyProtection="1">
      <protection locked="0"/>
    </xf>
    <xf numFmtId="0" fontId="43" fillId="0" borderId="46" xfId="4" applyFont="1" applyBorder="1" applyAlignment="1" applyProtection="1">
      <alignment horizontal="center"/>
      <protection locked="0"/>
    </xf>
    <xf numFmtId="4" fontId="43" fillId="0" borderId="46" xfId="4" applyNumberFormat="1" applyFont="1" applyBorder="1" applyProtection="1">
      <protection locked="0"/>
    </xf>
    <xf numFmtId="3" fontId="43" fillId="0" borderId="46" xfId="4" applyNumberFormat="1" applyFont="1" applyBorder="1" applyProtection="1">
      <protection locked="0"/>
    </xf>
    <xf numFmtId="166" fontId="43" fillId="0" borderId="46" xfId="4" applyNumberFormat="1" applyFont="1" applyBorder="1" applyProtection="1">
      <protection locked="0"/>
    </xf>
    <xf numFmtId="167" fontId="43" fillId="0" borderId="47" xfId="4" applyNumberFormat="1" applyFont="1" applyBorder="1" applyProtection="1">
      <protection locked="0"/>
    </xf>
    <xf numFmtId="0" fontId="43" fillId="0" borderId="48" xfId="4" applyFont="1" applyBorder="1" applyProtection="1">
      <protection locked="0"/>
    </xf>
    <xf numFmtId="0" fontId="43" fillId="0" borderId="48" xfId="4" applyFont="1" applyBorder="1" applyAlignment="1" applyProtection="1">
      <alignment horizontal="center"/>
      <protection locked="0"/>
    </xf>
    <xf numFmtId="3" fontId="43" fillId="0" borderId="48" xfId="4" applyNumberFormat="1" applyFont="1" applyBorder="1" applyProtection="1">
      <protection locked="0"/>
    </xf>
    <xf numFmtId="0" fontId="43" fillId="0" borderId="49" xfId="4" applyFont="1" applyBorder="1" applyProtection="1">
      <protection locked="0"/>
    </xf>
    <xf numFmtId="168" fontId="43" fillId="0" borderId="50" xfId="4" applyNumberFormat="1" applyFont="1" applyBorder="1" applyProtection="1">
      <protection locked="0"/>
    </xf>
    <xf numFmtId="0" fontId="43" fillId="0" borderId="51" xfId="4" applyFont="1" applyBorder="1" applyProtection="1">
      <protection locked="0"/>
    </xf>
    <xf numFmtId="0" fontId="43" fillId="0" borderId="44" xfId="4" applyFont="1" applyBorder="1" applyAlignment="1" applyProtection="1">
      <alignment horizontal="center"/>
      <protection locked="0"/>
    </xf>
    <xf numFmtId="4" fontId="43" fillId="0" borderId="44" xfId="4" applyNumberFormat="1" applyFont="1" applyBorder="1" applyProtection="1">
      <protection locked="0"/>
    </xf>
    <xf numFmtId="166" fontId="43" fillId="0" borderId="44" xfId="4" applyNumberFormat="1" applyFont="1" applyBorder="1" applyProtection="1">
      <protection locked="0"/>
    </xf>
    <xf numFmtId="0" fontId="43" fillId="0" borderId="50" xfId="4" applyFont="1" applyBorder="1" applyProtection="1">
      <protection locked="0"/>
    </xf>
    <xf numFmtId="2" fontId="43" fillId="0" borderId="44" xfId="4" applyNumberFormat="1" applyFont="1" applyBorder="1" applyProtection="1">
      <protection locked="0"/>
    </xf>
    <xf numFmtId="169" fontId="43" fillId="0" borderId="44" xfId="4" applyNumberFormat="1" applyFont="1" applyBorder="1" applyProtection="1">
      <protection locked="0"/>
    </xf>
    <xf numFmtId="0" fontId="43" fillId="0" borderId="45" xfId="4" applyFont="1" applyBorder="1" applyProtection="1">
      <protection locked="0"/>
    </xf>
    <xf numFmtId="168" fontId="43" fillId="0" borderId="0" xfId="4" applyNumberFormat="1" applyFont="1" applyProtection="1">
      <protection locked="0"/>
    </xf>
    <xf numFmtId="9" fontId="43" fillId="0" borderId="42" xfId="4" applyNumberFormat="1" applyFont="1" applyBorder="1" applyAlignment="1" applyProtection="1">
      <alignment horizontal="center"/>
      <protection locked="0"/>
    </xf>
    <xf numFmtId="168" fontId="43" fillId="0" borderId="52" xfId="4" applyNumberFormat="1" applyFont="1" applyBorder="1" applyProtection="1">
      <protection locked="0"/>
    </xf>
    <xf numFmtId="0" fontId="43" fillId="0" borderId="53" xfId="4" applyFont="1" applyBorder="1" applyProtection="1">
      <protection locked="0"/>
    </xf>
    <xf numFmtId="170" fontId="43" fillId="0" borderId="46" xfId="4" applyNumberFormat="1" applyFont="1" applyBorder="1" applyProtection="1">
      <protection locked="0"/>
    </xf>
    <xf numFmtId="3" fontId="45" fillId="0" borderId="36" xfId="4" applyNumberFormat="1" applyFont="1" applyBorder="1" applyProtection="1">
      <protection locked="0"/>
    </xf>
    <xf numFmtId="0" fontId="43" fillId="0" borderId="0" xfId="4" applyFont="1" applyAlignment="1" applyProtection="1">
      <alignment horizontal="center"/>
      <protection locked="0"/>
    </xf>
    <xf numFmtId="0" fontId="43" fillId="0" borderId="0" xfId="4" applyFont="1" applyAlignment="1" applyProtection="1">
      <alignment horizontal="right"/>
      <protection locked="0"/>
    </xf>
    <xf numFmtId="14" fontId="43" fillId="0" borderId="0" xfId="4" applyNumberFormat="1" applyFont="1" applyAlignment="1" applyProtection="1">
      <alignment horizontal="left"/>
      <protection locked="0"/>
    </xf>
    <xf numFmtId="14" fontId="43" fillId="0" borderId="0" xfId="4" applyNumberFormat="1" applyFont="1" applyProtection="1">
      <protection locked="0"/>
    </xf>
    <xf numFmtId="0" fontId="46" fillId="0" borderId="0" xfId="4" applyFont="1" applyAlignment="1" applyProtection="1">
      <alignment horizontal="right"/>
      <protection locked="0"/>
    </xf>
    <xf numFmtId="0" fontId="46" fillId="0" borderId="0" xfId="4" applyFont="1" applyProtection="1">
      <protection locked="0"/>
    </xf>
    <xf numFmtId="0" fontId="44" fillId="0" borderId="41" xfId="4" applyFont="1" applyBorder="1" applyProtection="1">
      <protection locked="0"/>
    </xf>
    <xf numFmtId="0" fontId="43" fillId="0" borderId="41" xfId="4" applyFont="1" applyBorder="1" applyAlignment="1" applyProtection="1">
      <alignment horizontal="center"/>
      <protection locked="0"/>
    </xf>
    <xf numFmtId="4" fontId="43" fillId="0" borderId="41" xfId="4" applyNumberFormat="1" applyFont="1" applyBorder="1" applyProtection="1">
      <protection locked="0"/>
    </xf>
    <xf numFmtId="3" fontId="43" fillId="0" borderId="41" xfId="4" applyNumberFormat="1" applyFont="1" applyBorder="1" applyProtection="1">
      <protection locked="0"/>
    </xf>
    <xf numFmtId="166" fontId="43" fillId="0" borderId="41" xfId="4" applyNumberFormat="1" applyFont="1" applyBorder="1" applyProtection="1">
      <protection locked="0"/>
    </xf>
    <xf numFmtId="167" fontId="43" fillId="0" borderId="54" xfId="4" applyNumberFormat="1" applyFont="1" applyBorder="1" applyProtection="1">
      <protection locked="0"/>
    </xf>
    <xf numFmtId="1" fontId="47" fillId="0" borderId="40" xfId="4" applyNumberFormat="1" applyFont="1" applyBorder="1"/>
    <xf numFmtId="0" fontId="43" fillId="0" borderId="41" xfId="4" applyFont="1" applyBorder="1"/>
    <xf numFmtId="0" fontId="43" fillId="0" borderId="41" xfId="4" applyFont="1" applyBorder="1" applyAlignment="1">
      <alignment horizontal="center"/>
    </xf>
    <xf numFmtId="4" fontId="43" fillId="0" borderId="41" xfId="4" applyNumberFormat="1" applyFont="1" applyBorder="1"/>
    <xf numFmtId="166" fontId="43" fillId="0" borderId="41" xfId="4" applyNumberFormat="1" applyFont="1" applyBorder="1"/>
    <xf numFmtId="167" fontId="43" fillId="0" borderId="54" xfId="4" applyNumberFormat="1" applyFont="1" applyBorder="1"/>
    <xf numFmtId="1" fontId="47" fillId="0" borderId="40" xfId="4" applyNumberFormat="1" applyFont="1" applyBorder="1" applyProtection="1">
      <protection locked="0"/>
    </xf>
    <xf numFmtId="1" fontId="43" fillId="0" borderId="40" xfId="4" applyNumberFormat="1" applyFont="1" applyBorder="1" applyProtection="1">
      <protection locked="0"/>
    </xf>
    <xf numFmtId="0" fontId="43" fillId="0" borderId="39" xfId="4" applyFont="1" applyBorder="1"/>
    <xf numFmtId="0" fontId="43" fillId="0" borderId="54" xfId="4" applyFont="1" applyBorder="1"/>
    <xf numFmtId="1" fontId="43" fillId="0" borderId="40" xfId="4" applyNumberFormat="1" applyFont="1" applyBorder="1"/>
    <xf numFmtId="0" fontId="44" fillId="0" borderId="41" xfId="4" applyFont="1" applyBorder="1"/>
    <xf numFmtId="168" fontId="47" fillId="0" borderId="40" xfId="4" applyNumberFormat="1" applyFont="1" applyBorder="1"/>
    <xf numFmtId="0" fontId="43" fillId="0" borderId="55" xfId="4" applyFont="1" applyBorder="1"/>
    <xf numFmtId="1" fontId="43" fillId="0" borderId="56" xfId="4" applyNumberFormat="1" applyFont="1" applyBorder="1"/>
    <xf numFmtId="0" fontId="43" fillId="0" borderId="53" xfId="4" applyFont="1" applyBorder="1"/>
    <xf numFmtId="0" fontId="43" fillId="0" borderId="53" xfId="4" applyFont="1" applyBorder="1" applyAlignment="1">
      <alignment horizontal="center"/>
    </xf>
    <xf numFmtId="4" fontId="43" fillId="0" borderId="53" xfId="4" applyNumberFormat="1" applyFont="1" applyBorder="1"/>
    <xf numFmtId="166" fontId="43" fillId="0" borderId="53" xfId="4" applyNumberFormat="1" applyFont="1" applyBorder="1"/>
    <xf numFmtId="167" fontId="43" fillId="0" borderId="57" xfId="4" applyNumberFormat="1" applyFont="1" applyBorder="1"/>
    <xf numFmtId="0" fontId="47" fillId="0" borderId="41" xfId="4" applyFont="1" applyBorder="1"/>
    <xf numFmtId="0" fontId="47" fillId="0" borderId="41" xfId="4" applyFont="1" applyBorder="1" applyAlignment="1">
      <alignment horizontal="center"/>
    </xf>
    <xf numFmtId="4" fontId="47" fillId="0" borderId="41" xfId="4" applyNumberFormat="1" applyFont="1" applyBorder="1"/>
    <xf numFmtId="166" fontId="47" fillId="0" borderId="41" xfId="4" applyNumberFormat="1" applyFont="1" applyBorder="1"/>
    <xf numFmtId="4" fontId="43" fillId="0" borderId="57" xfId="4" applyNumberFormat="1" applyFont="1" applyBorder="1"/>
    <xf numFmtId="167" fontId="47" fillId="0" borderId="54" xfId="4" applyNumberFormat="1" applyFont="1" applyBorder="1"/>
    <xf numFmtId="170" fontId="43" fillId="0" borderId="41" xfId="4" applyNumberFormat="1" applyFont="1" applyBorder="1"/>
    <xf numFmtId="168" fontId="43" fillId="0" borderId="40" xfId="4" applyNumberFormat="1" applyFont="1" applyBorder="1"/>
    <xf numFmtId="168" fontId="43" fillId="0" borderId="56" xfId="4" applyNumberFormat="1" applyFont="1" applyBorder="1"/>
    <xf numFmtId="0" fontId="48" fillId="0" borderId="0" xfId="5"/>
    <xf numFmtId="4" fontId="48" fillId="0" borderId="0" xfId="5" applyNumberFormat="1"/>
    <xf numFmtId="2" fontId="48" fillId="0" borderId="0" xfId="5" applyNumberFormat="1"/>
    <xf numFmtId="0" fontId="48" fillId="0" borderId="0" xfId="5" applyAlignment="1">
      <alignment horizontal="center"/>
    </xf>
    <xf numFmtId="4" fontId="49" fillId="0" borderId="58" xfId="5" applyNumberFormat="1" applyFont="1" applyBorder="1"/>
    <xf numFmtId="4" fontId="49" fillId="0" borderId="59" xfId="5" applyNumberFormat="1" applyFont="1" applyBorder="1"/>
    <xf numFmtId="2" fontId="48" fillId="0" borderId="59" xfId="5" applyNumberFormat="1" applyBorder="1"/>
    <xf numFmtId="4" fontId="48" fillId="0" borderId="59" xfId="5" applyNumberFormat="1" applyBorder="1"/>
    <xf numFmtId="171" fontId="48" fillId="0" borderId="59" xfId="5" applyNumberFormat="1" applyBorder="1" applyAlignment="1">
      <alignment horizontal="left"/>
    </xf>
    <xf numFmtId="0" fontId="48" fillId="0" borderId="0" xfId="5" applyAlignment="1">
      <alignment horizontal="left"/>
    </xf>
    <xf numFmtId="0" fontId="50" fillId="0" borderId="0" xfId="5" applyFont="1" applyAlignment="1">
      <alignment horizontal="left"/>
    </xf>
    <xf numFmtId="0" fontId="51" fillId="0" borderId="0" xfId="5" applyFont="1" applyAlignment="1">
      <alignment horizontal="left"/>
    </xf>
    <xf numFmtId="4" fontId="52" fillId="0" borderId="0" xfId="5" applyNumberFormat="1" applyFont="1"/>
    <xf numFmtId="4" fontId="56" fillId="0" borderId="0" xfId="5" applyNumberFormat="1" applyFont="1" applyAlignment="1">
      <alignment horizontal="center"/>
    </xf>
    <xf numFmtId="2" fontId="57" fillId="0" borderId="0" xfId="5" applyNumberFormat="1" applyFont="1" applyAlignment="1">
      <alignment horizontal="center"/>
    </xf>
    <xf numFmtId="4" fontId="57" fillId="0" borderId="0" xfId="5" applyNumberFormat="1" applyFont="1" applyAlignment="1">
      <alignment horizontal="center"/>
    </xf>
    <xf numFmtId="0" fontId="59" fillId="0" borderId="0" xfId="5" applyFont="1"/>
    <xf numFmtId="171" fontId="48" fillId="0" borderId="0" xfId="5" applyNumberFormat="1" applyAlignment="1">
      <alignment horizontal="left"/>
    </xf>
    <xf numFmtId="0" fontId="59" fillId="0" borderId="0" xfId="5" applyFont="1" applyAlignment="1">
      <alignment horizontal="left"/>
    </xf>
    <xf numFmtId="171" fontId="48" fillId="0" borderId="0" xfId="5" applyNumberFormat="1" applyAlignment="1">
      <alignment horizontal="center"/>
    </xf>
    <xf numFmtId="0" fontId="53" fillId="0" borderId="0" xfId="5" applyFont="1" applyAlignment="1">
      <alignment horizontal="left"/>
    </xf>
    <xf numFmtId="171" fontId="59" fillId="0" borderId="0" xfId="5" applyNumberFormat="1" applyFont="1" applyAlignment="1">
      <alignment horizontal="center"/>
    </xf>
    <xf numFmtId="0" fontId="60" fillId="0" borderId="0" xfId="5" applyFont="1" applyAlignment="1">
      <alignment horizontal="left"/>
    </xf>
    <xf numFmtId="0" fontId="58" fillId="0" borderId="0" xfId="5" applyFont="1" applyAlignment="1">
      <alignment horizontal="left"/>
    </xf>
    <xf numFmtId="2" fontId="48" fillId="0" borderId="0" xfId="5" applyNumberFormat="1" applyAlignment="1">
      <alignment horizontal="right"/>
    </xf>
    <xf numFmtId="4" fontId="48" fillId="0" borderId="0" xfId="5" applyNumberFormat="1" applyAlignment="1">
      <alignment horizontal="right"/>
    </xf>
    <xf numFmtId="0" fontId="48" fillId="0" borderId="0" xfId="5" applyAlignment="1">
      <alignment horizontal="center" vertical="center"/>
    </xf>
    <xf numFmtId="0" fontId="61" fillId="0" borderId="0" xfId="5" applyFont="1" applyAlignment="1">
      <alignment horizontal="left"/>
    </xf>
    <xf numFmtId="4" fontId="52" fillId="0" borderId="0" xfId="5" applyNumberFormat="1" applyFont="1" applyAlignment="1">
      <alignment wrapText="1"/>
    </xf>
    <xf numFmtId="0" fontId="59" fillId="0" borderId="0" xfId="5" applyFont="1" applyAlignment="1">
      <alignment horizontal="center"/>
    </xf>
    <xf numFmtId="0" fontId="62" fillId="0" borderId="0" xfId="5" applyFont="1" applyAlignment="1">
      <alignment horizontal="left"/>
    </xf>
    <xf numFmtId="0" fontId="63" fillId="0" borderId="0" xfId="5" applyFont="1"/>
    <xf numFmtId="4" fontId="49" fillId="0" borderId="0" xfId="5" applyNumberFormat="1" applyFont="1"/>
    <xf numFmtId="4" fontId="64" fillId="0" borderId="58" xfId="5" applyNumberFormat="1" applyFont="1" applyBorder="1"/>
    <xf numFmtId="4" fontId="59" fillId="0" borderId="0" xfId="5" applyNumberFormat="1" applyFont="1"/>
    <xf numFmtId="2" fontId="59" fillId="0" borderId="0" xfId="5" applyNumberFormat="1" applyFont="1"/>
    <xf numFmtId="0" fontId="49" fillId="0" borderId="0" xfId="5" applyFont="1" applyAlignment="1">
      <alignment horizontal="center"/>
    </xf>
    <xf numFmtId="4" fontId="65" fillId="0" borderId="0" xfId="5" applyNumberFormat="1" applyFont="1"/>
    <xf numFmtId="2" fontId="65" fillId="0" borderId="0" xfId="5" applyNumberFormat="1" applyFont="1"/>
    <xf numFmtId="0" fontId="65" fillId="0" borderId="0" xfId="5" applyFont="1"/>
    <xf numFmtId="0" fontId="65" fillId="0" borderId="0" xfId="5" applyFont="1" applyAlignment="1">
      <alignment horizontal="center"/>
    </xf>
    <xf numFmtId="0" fontId="65" fillId="0" borderId="0" xfId="7" applyFont="1"/>
    <xf numFmtId="0" fontId="66" fillId="0" borderId="0" xfId="5" applyFont="1"/>
    <xf numFmtId="4" fontId="67" fillId="0" borderId="0" xfId="5" applyNumberFormat="1" applyFont="1"/>
    <xf numFmtId="0" fontId="68" fillId="0" borderId="0" xfId="5" applyFont="1"/>
    <xf numFmtId="0" fontId="69" fillId="0" borderId="0" xfId="5" applyFont="1" applyAlignment="1">
      <alignment horizontal="center"/>
    </xf>
    <xf numFmtId="4" fontId="69" fillId="0" borderId="0" xfId="5" applyNumberFormat="1" applyFont="1" applyAlignment="1">
      <alignment horizontal="center"/>
    </xf>
    <xf numFmtId="2" fontId="69" fillId="0" borderId="0" xfId="5" applyNumberFormat="1" applyFont="1" applyAlignment="1">
      <alignment horizontal="center"/>
    </xf>
    <xf numFmtId="0" fontId="71" fillId="0" borderId="25" xfId="2" applyFont="1" applyFill="1" applyBorder="1" applyAlignment="1" applyProtection="1">
      <alignment horizontal="center" vertical="center"/>
      <protection locked="0"/>
    </xf>
    <xf numFmtId="49" fontId="71" fillId="0" borderId="25" xfId="2" applyNumberFormat="1" applyFont="1" applyFill="1" applyBorder="1" applyAlignment="1" applyProtection="1">
      <alignment horizontal="left" vertical="center" wrapText="1"/>
      <protection locked="0"/>
    </xf>
    <xf numFmtId="0" fontId="71" fillId="0" borderId="25" xfId="2" applyFont="1" applyFill="1" applyBorder="1" applyAlignment="1" applyProtection="1">
      <alignment horizontal="center" vertical="center" wrapText="1"/>
      <protection locked="0"/>
    </xf>
    <xf numFmtId="167" fontId="71" fillId="0" borderId="25" xfId="2" applyNumberFormat="1" applyFont="1" applyFill="1" applyBorder="1" applyAlignment="1" applyProtection="1">
      <alignment vertical="center"/>
      <protection locked="0"/>
    </xf>
    <xf numFmtId="0" fontId="71" fillId="0" borderId="25" xfId="3" applyFont="1" applyFill="1" applyBorder="1" applyAlignment="1" applyProtection="1">
      <alignment horizontal="center" vertical="center"/>
      <protection locked="0"/>
    </xf>
    <xf numFmtId="49" fontId="71" fillId="0" borderId="25" xfId="3" applyNumberFormat="1" applyFont="1" applyFill="1" applyBorder="1" applyAlignment="1" applyProtection="1">
      <alignment horizontal="left" vertical="center" wrapText="1"/>
      <protection locked="0"/>
    </xf>
    <xf numFmtId="0" fontId="71" fillId="0" borderId="25" xfId="3" applyFont="1" applyFill="1" applyBorder="1" applyAlignment="1" applyProtection="1">
      <alignment horizontal="center" vertical="center" wrapText="1"/>
      <protection locked="0"/>
    </xf>
    <xf numFmtId="167" fontId="71" fillId="0" borderId="25" xfId="3" applyNumberFormat="1" applyFont="1" applyFill="1" applyBorder="1" applyAlignment="1" applyProtection="1">
      <alignment vertical="center"/>
      <protection locked="0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4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2" fillId="0" borderId="0" xfId="0" applyNumberFormat="1" applyFont="1" applyAlignment="1">
      <alignment vertical="center"/>
    </xf>
    <xf numFmtId="4" fontId="21" fillId="0" borderId="7" xfId="0" applyNumberFormat="1" applyFont="1" applyBorder="1" applyAlignment="1">
      <alignment vertical="center"/>
    </xf>
    <xf numFmtId="0" fontId="0" fillId="0" borderId="7" xfId="0" applyBorder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9" xfId="0" applyFill="1" applyBorder="1" applyAlignment="1">
      <alignment vertical="center"/>
    </xf>
    <xf numFmtId="0" fontId="0" fillId="5" borderId="10" xfId="0" applyFill="1" applyBorder="1" applyAlignment="1">
      <alignment vertical="center"/>
    </xf>
    <xf numFmtId="0" fontId="2" fillId="6" borderId="8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4" fontId="30" fillId="0" borderId="0" xfId="0" applyNumberFormat="1" applyFont="1" applyAlignment="1">
      <alignment vertical="center"/>
    </xf>
    <xf numFmtId="0" fontId="30" fillId="0" borderId="0" xfId="0" applyFont="1" applyAlignment="1">
      <alignment vertical="center"/>
    </xf>
    <xf numFmtId="0" fontId="29" fillId="0" borderId="0" xfId="0" applyFont="1" applyAlignment="1">
      <alignment horizontal="left" vertical="center" wrapText="1"/>
    </xf>
    <xf numFmtId="4" fontId="26" fillId="6" borderId="0" xfId="0" applyNumberFormat="1" applyFont="1" applyFill="1" applyAlignment="1">
      <alignment vertical="center"/>
    </xf>
    <xf numFmtId="0" fontId="15" fillId="3" borderId="0" xfId="0" applyFont="1" applyFill="1" applyAlignment="1">
      <alignment horizontal="center" vertical="center"/>
    </xf>
    <xf numFmtId="4" fontId="26" fillId="0" borderId="0" xfId="0" applyNumberFormat="1" applyFont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5" fillId="0" borderId="11" xfId="0" applyFont="1" applyBorder="1" applyAlignment="1">
      <alignment horizontal="center" vertical="center"/>
    </xf>
    <xf numFmtId="0" fontId="25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5" borderId="9" xfId="0" applyFont="1" applyFill="1" applyBorder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165" fontId="2" fillId="4" borderId="0" xfId="0" applyNumberFormat="1" applyFont="1" applyFill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2" fillId="4" borderId="0" xfId="0" applyFont="1" applyFill="1" applyAlignment="1" applyProtection="1">
      <alignment horizontal="left" vertical="center"/>
      <protection locked="0"/>
    </xf>
    <xf numFmtId="0" fontId="2" fillId="4" borderId="0" xfId="0" applyFont="1" applyFill="1" applyAlignment="1">
      <alignment horizontal="left" vertical="center"/>
    </xf>
    <xf numFmtId="4" fontId="21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4" fontId="3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4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2" fillId="6" borderId="0" xfId="0" applyFont="1" applyFill="1" applyAlignment="1">
      <alignment horizontal="center" vertical="center"/>
    </xf>
    <xf numFmtId="0" fontId="0" fillId="6" borderId="0" xfId="0" applyFill="1" applyAlignment="1">
      <alignment vertical="center"/>
    </xf>
    <xf numFmtId="4" fontId="32" fillId="0" borderId="0" xfId="0" applyNumberFormat="1" applyFont="1" applyAlignment="1">
      <alignment vertical="center"/>
    </xf>
    <xf numFmtId="0" fontId="2" fillId="6" borderId="2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0" fillId="0" borderId="25" xfId="0" applyBorder="1" applyAlignment="1" applyProtection="1">
      <alignment horizontal="left" vertical="center" wrapText="1"/>
      <protection locked="0"/>
    </xf>
    <xf numFmtId="4" fontId="0" fillId="4" borderId="25" xfId="0" applyNumberFormat="1" applyFill="1" applyBorder="1" applyAlignment="1" applyProtection="1">
      <alignment vertical="center"/>
      <protection locked="0"/>
    </xf>
    <xf numFmtId="4" fontId="0" fillId="0" borderId="25" xfId="0" applyNumberFormat="1" applyBorder="1" applyAlignment="1" applyProtection="1">
      <alignment vertical="center"/>
      <protection locked="0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vertical="center"/>
    </xf>
    <xf numFmtId="0" fontId="9" fillId="0" borderId="12" xfId="0" applyFont="1" applyBorder="1" applyAlignment="1">
      <alignment horizontal="left" vertical="center" wrapText="1"/>
    </xf>
    <xf numFmtId="0" fontId="9" fillId="0" borderId="12" xfId="0" applyFont="1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vertical="center"/>
    </xf>
    <xf numFmtId="0" fontId="35" fillId="0" borderId="25" xfId="0" applyFont="1" applyBorder="1" applyAlignment="1" applyProtection="1">
      <alignment horizontal="left" vertical="center" wrapText="1"/>
      <protection locked="0"/>
    </xf>
    <xf numFmtId="4" fontId="35" fillId="4" borderId="25" xfId="0" applyNumberFormat="1" applyFont="1" applyFill="1" applyBorder="1" applyAlignment="1" applyProtection="1">
      <alignment vertical="center"/>
      <protection locked="0"/>
    </xf>
    <xf numFmtId="4" fontId="35" fillId="0" borderId="25" xfId="0" applyNumberFormat="1" applyFont="1" applyBorder="1" applyAlignment="1" applyProtection="1">
      <alignment vertical="center"/>
      <protection locked="0"/>
    </xf>
    <xf numFmtId="0" fontId="36" fillId="0" borderId="12" xfId="0" applyFont="1" applyBorder="1" applyAlignment="1">
      <alignment vertical="center" wrapText="1"/>
    </xf>
    <xf numFmtId="0" fontId="0" fillId="0" borderId="12" xfId="0" applyBorder="1" applyAlignment="1">
      <alignment vertical="center"/>
    </xf>
    <xf numFmtId="4" fontId="5" fillId="0" borderId="12" xfId="0" applyNumberFormat="1" applyFont="1" applyBorder="1"/>
    <xf numFmtId="4" fontId="5" fillId="0" borderId="12" xfId="0" applyNumberFormat="1" applyFont="1" applyBorder="1" applyAlignment="1">
      <alignment vertical="center"/>
    </xf>
    <xf numFmtId="0" fontId="14" fillId="2" borderId="0" xfId="1" applyFont="1" applyFill="1" applyAlignment="1" applyProtection="1">
      <alignment horizontal="center" vertical="center"/>
    </xf>
    <xf numFmtId="4" fontId="26" fillId="0" borderId="12" xfId="0" applyNumberFormat="1" applyFont="1" applyBorder="1"/>
    <xf numFmtId="4" fontId="3" fillId="0" borderId="12" xfId="0" applyNumberFormat="1" applyFont="1" applyBorder="1" applyAlignment="1">
      <alignment vertical="center"/>
    </xf>
    <xf numFmtId="4" fontId="5" fillId="0" borderId="0" xfId="0" applyNumberFormat="1" applyFont="1"/>
    <xf numFmtId="4" fontId="6" fillId="0" borderId="17" xfId="0" applyNumberFormat="1" applyFont="1" applyBorder="1"/>
    <xf numFmtId="4" fontId="6" fillId="0" borderId="17" xfId="0" applyNumberFormat="1" applyFont="1" applyBorder="1" applyAlignment="1">
      <alignment vertical="center"/>
    </xf>
    <xf numFmtId="4" fontId="6" fillId="0" borderId="23" xfId="0" applyNumberFormat="1" applyFont="1" applyBorder="1"/>
    <xf numFmtId="4" fontId="6" fillId="0" borderId="23" xfId="0" applyNumberFormat="1" applyFont="1" applyBorder="1" applyAlignment="1">
      <alignment vertical="center"/>
    </xf>
    <xf numFmtId="0" fontId="51" fillId="0" borderId="61" xfId="5" applyFont="1" applyBorder="1" applyAlignment="1">
      <alignment horizontal="left"/>
    </xf>
    <xf numFmtId="0" fontId="50" fillId="0" borderId="0" xfId="5" applyFont="1" applyAlignment="1">
      <alignment horizontal="left"/>
    </xf>
    <xf numFmtId="0" fontId="48" fillId="0" borderId="0" xfId="5" applyAlignment="1">
      <alignment horizontal="left"/>
    </xf>
    <xf numFmtId="0" fontId="50" fillId="0" borderId="60" xfId="5" applyFont="1" applyBorder="1" applyAlignment="1">
      <alignment horizontal="left"/>
    </xf>
    <xf numFmtId="0" fontId="53" fillId="0" borderId="62" xfId="5" applyFont="1" applyBorder="1" applyAlignment="1">
      <alignment horizontal="left"/>
    </xf>
    <xf numFmtId="4" fontId="52" fillId="0" borderId="0" xfId="5" applyNumberFormat="1" applyFont="1" applyAlignment="1">
      <alignment horizontal="center"/>
    </xf>
    <xf numFmtId="0" fontId="48" fillId="0" borderId="0" xfId="5" applyAlignment="1">
      <alignment horizontal="center"/>
    </xf>
    <xf numFmtId="2" fontId="48" fillId="0" borderId="0" xfId="5" applyNumberFormat="1" applyAlignment="1">
      <alignment horizontal="center"/>
    </xf>
    <xf numFmtId="171" fontId="58" fillId="0" borderId="0" xfId="6" applyNumberFormat="1" applyFont="1" applyFill="1" applyBorder="1" applyAlignment="1" applyProtection="1">
      <alignment horizontal="left"/>
    </xf>
    <xf numFmtId="0" fontId="60" fillId="0" borderId="0" xfId="5" applyFont="1" applyAlignment="1">
      <alignment horizontal="left"/>
    </xf>
    <xf numFmtId="0" fontId="58" fillId="0" borderId="0" xfId="5" applyFont="1" applyAlignment="1">
      <alignment horizontal="left"/>
    </xf>
    <xf numFmtId="0" fontId="53" fillId="0" borderId="0" xfId="5" applyFont="1" applyAlignment="1">
      <alignment horizontal="left"/>
    </xf>
    <xf numFmtId="171" fontId="52" fillId="0" borderId="61" xfId="5" applyNumberFormat="1" applyFont="1" applyBorder="1" applyAlignment="1">
      <alignment horizontal="center"/>
    </xf>
    <xf numFmtId="0" fontId="49" fillId="0" borderId="0" xfId="5" applyFont="1" applyAlignment="1">
      <alignment horizontal="center"/>
    </xf>
    <xf numFmtId="0" fontId="59" fillId="0" borderId="0" xfId="5" applyFont="1" applyAlignment="1">
      <alignment horizontal="left"/>
    </xf>
    <xf numFmtId="2" fontId="70" fillId="0" borderId="0" xfId="5" applyNumberFormat="1" applyFont="1" applyAlignment="1">
      <alignment horizontal="center"/>
    </xf>
    <xf numFmtId="2" fontId="69" fillId="0" borderId="0" xfId="5" applyNumberFormat="1" applyFont="1" applyAlignment="1">
      <alignment horizontal="center"/>
    </xf>
    <xf numFmtId="0" fontId="71" fillId="0" borderId="25" xfId="2" applyFont="1" applyFill="1" applyBorder="1" applyAlignment="1" applyProtection="1">
      <alignment horizontal="left" vertical="center" wrapText="1"/>
      <protection locked="0"/>
    </xf>
    <xf numFmtId="4" fontId="71" fillId="9" borderId="25" xfId="2" applyNumberFormat="1" applyFont="1" applyFill="1" applyBorder="1" applyAlignment="1" applyProtection="1">
      <alignment vertical="center"/>
      <protection locked="0"/>
    </xf>
    <xf numFmtId="4" fontId="71" fillId="0" borderId="25" xfId="2" applyNumberFormat="1" applyFont="1" applyFill="1" applyBorder="1" applyAlignment="1" applyProtection="1">
      <alignment vertical="center"/>
      <protection locked="0"/>
    </xf>
    <xf numFmtId="0" fontId="71" fillId="0" borderId="25" xfId="3" applyFont="1" applyFill="1" applyBorder="1" applyAlignment="1" applyProtection="1">
      <alignment horizontal="left" vertical="center" wrapText="1"/>
      <protection locked="0"/>
    </xf>
    <xf numFmtId="4" fontId="71" fillId="9" borderId="25" xfId="3" applyNumberFormat="1" applyFont="1" applyFill="1" applyBorder="1" applyAlignment="1" applyProtection="1">
      <alignment vertical="center"/>
      <protection locked="0"/>
    </xf>
    <xf numFmtId="4" fontId="71" fillId="0" borderId="25" xfId="3" applyNumberFormat="1" applyFont="1" applyFill="1" applyBorder="1" applyAlignment="1" applyProtection="1">
      <alignment vertical="center"/>
      <protection locked="0"/>
    </xf>
  </cellXfs>
  <cellStyles count="9">
    <cellStyle name="čárky [0]_PRO TISK" xfId="8" xr:uid="{00000000-0005-0000-0000-000000000000}"/>
    <cellStyle name="Hypertextový odkaz" xfId="1" builtinId="8"/>
    <cellStyle name="Neutrální" xfId="3" builtinId="28"/>
    <cellStyle name="Normální" xfId="0" builtinId="0" customBuiltin="1"/>
    <cellStyle name="normální 2" xfId="4" xr:uid="{00000000-0005-0000-0000-000005000000}"/>
    <cellStyle name="normální 3" xfId="5" xr:uid="{00000000-0005-0000-0000-000006000000}"/>
    <cellStyle name="normální_PRO TISK" xfId="7" xr:uid="{00000000-0005-0000-0000-000007000000}"/>
    <cellStyle name="procent 2" xfId="6" xr:uid="{00000000-0005-0000-0000-000008000000}"/>
    <cellStyle name="Špatně" xfId="2" builtinId="27"/>
  </cellStyles>
  <dxfs count="0"/>
  <tableStyles count="0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K97"/>
  <sheetViews>
    <sheetView showGridLines="0" workbookViewId="0">
      <pane ySplit="1" topLeftCell="A76" activePane="bottomLeft" state="frozen"/>
      <selection pane="bottomLeft" activeCell="AG92" sqref="AG92:AM92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4"/>
      <c r="AH1" s="14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3" t="s">
        <v>4</v>
      </c>
      <c r="BB1" s="13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8" t="s">
        <v>6</v>
      </c>
      <c r="BU1" s="18" t="s">
        <v>6</v>
      </c>
    </row>
    <row r="2" spans="1:73" ht="36.950000000000003" customHeight="1">
      <c r="C2" s="319" t="s">
        <v>7</v>
      </c>
      <c r="D2" s="320"/>
      <c r="E2" s="320"/>
      <c r="F2" s="320"/>
      <c r="G2" s="320"/>
      <c r="H2" s="320"/>
      <c r="I2" s="320"/>
      <c r="J2" s="320"/>
      <c r="K2" s="320"/>
      <c r="L2" s="320"/>
      <c r="M2" s="320"/>
      <c r="N2" s="320"/>
      <c r="O2" s="320"/>
      <c r="P2" s="320"/>
      <c r="Q2" s="320"/>
      <c r="R2" s="320"/>
      <c r="S2" s="320"/>
      <c r="T2" s="320"/>
      <c r="U2" s="320"/>
      <c r="V2" s="320"/>
      <c r="W2" s="320"/>
      <c r="X2" s="320"/>
      <c r="Y2" s="320"/>
      <c r="Z2" s="320"/>
      <c r="AA2" s="320"/>
      <c r="AB2" s="320"/>
      <c r="AC2" s="320"/>
      <c r="AD2" s="320"/>
      <c r="AE2" s="320"/>
      <c r="AF2" s="320"/>
      <c r="AG2" s="320"/>
      <c r="AH2" s="320"/>
      <c r="AI2" s="320"/>
      <c r="AJ2" s="320"/>
      <c r="AK2" s="320"/>
      <c r="AL2" s="320"/>
      <c r="AM2" s="320"/>
      <c r="AN2" s="320"/>
      <c r="AO2" s="320"/>
      <c r="AP2" s="320"/>
      <c r="AR2" s="348" t="s">
        <v>8</v>
      </c>
      <c r="AS2" s="326"/>
      <c r="AT2" s="326"/>
      <c r="AU2" s="326"/>
      <c r="AV2" s="326"/>
      <c r="AW2" s="326"/>
      <c r="AX2" s="326"/>
      <c r="AY2" s="326"/>
      <c r="AZ2" s="326"/>
      <c r="BA2" s="326"/>
      <c r="BB2" s="326"/>
      <c r="BC2" s="326"/>
      <c r="BD2" s="326"/>
      <c r="BE2" s="326"/>
      <c r="BS2" s="20" t="s">
        <v>9</v>
      </c>
      <c r="BT2" s="20" t="s">
        <v>10</v>
      </c>
    </row>
    <row r="3" spans="1:73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9</v>
      </c>
      <c r="BT3" s="20" t="s">
        <v>11</v>
      </c>
    </row>
    <row r="4" spans="1:73" ht="36.950000000000003" customHeight="1">
      <c r="B4" s="24"/>
      <c r="C4" s="321" t="s">
        <v>12</v>
      </c>
      <c r="D4" s="322"/>
      <c r="E4" s="322"/>
      <c r="F4" s="322"/>
      <c r="G4" s="322"/>
      <c r="H4" s="322"/>
      <c r="I4" s="322"/>
      <c r="J4" s="322"/>
      <c r="K4" s="322"/>
      <c r="L4" s="322"/>
      <c r="M4" s="322"/>
      <c r="N4" s="322"/>
      <c r="O4" s="322"/>
      <c r="P4" s="322"/>
      <c r="Q4" s="322"/>
      <c r="R4" s="322"/>
      <c r="S4" s="322"/>
      <c r="T4" s="322"/>
      <c r="U4" s="322"/>
      <c r="V4" s="322"/>
      <c r="W4" s="322"/>
      <c r="X4" s="322"/>
      <c r="Y4" s="322"/>
      <c r="Z4" s="322"/>
      <c r="AA4" s="322"/>
      <c r="AB4" s="322"/>
      <c r="AC4" s="322"/>
      <c r="AD4" s="322"/>
      <c r="AE4" s="322"/>
      <c r="AF4" s="322"/>
      <c r="AG4" s="322"/>
      <c r="AH4" s="322"/>
      <c r="AI4" s="322"/>
      <c r="AJ4" s="322"/>
      <c r="AK4" s="322"/>
      <c r="AL4" s="322"/>
      <c r="AM4" s="322"/>
      <c r="AN4" s="322"/>
      <c r="AO4" s="322"/>
      <c r="AP4" s="322"/>
      <c r="AQ4" s="25"/>
      <c r="AS4" s="19" t="s">
        <v>13</v>
      </c>
      <c r="BE4" s="26" t="s">
        <v>14</v>
      </c>
      <c r="BS4" s="20" t="s">
        <v>15</v>
      </c>
    </row>
    <row r="5" spans="1:73" ht="14.45" customHeight="1">
      <c r="B5" s="24"/>
      <c r="D5" s="27" t="s">
        <v>16</v>
      </c>
      <c r="K5" s="325"/>
      <c r="L5" s="326"/>
      <c r="M5" s="326"/>
      <c r="N5" s="326"/>
      <c r="O5" s="326"/>
      <c r="P5" s="326"/>
      <c r="Q5" s="326"/>
      <c r="R5" s="326"/>
      <c r="S5" s="326"/>
      <c r="T5" s="326"/>
      <c r="U5" s="326"/>
      <c r="V5" s="326"/>
      <c r="W5" s="326"/>
      <c r="X5" s="326"/>
      <c r="Y5" s="326"/>
      <c r="Z5" s="326"/>
      <c r="AA5" s="326"/>
      <c r="AB5" s="326"/>
      <c r="AC5" s="326"/>
      <c r="AD5" s="326"/>
      <c r="AE5" s="326"/>
      <c r="AF5" s="326"/>
      <c r="AG5" s="326"/>
      <c r="AH5" s="326"/>
      <c r="AI5" s="326"/>
      <c r="AJ5" s="326"/>
      <c r="AK5" s="326"/>
      <c r="AL5" s="326"/>
      <c r="AM5" s="326"/>
      <c r="AN5" s="326"/>
      <c r="AO5" s="326"/>
      <c r="AQ5" s="25"/>
      <c r="BE5" s="323" t="s">
        <v>17</v>
      </c>
      <c r="BS5" s="20" t="s">
        <v>9</v>
      </c>
    </row>
    <row r="6" spans="1:73" ht="36.950000000000003" customHeight="1">
      <c r="B6" s="24"/>
      <c r="D6" s="29" t="s">
        <v>18</v>
      </c>
      <c r="K6" s="327" t="s">
        <v>19</v>
      </c>
      <c r="L6" s="326"/>
      <c r="M6" s="326"/>
      <c r="N6" s="326"/>
      <c r="O6" s="326"/>
      <c r="P6" s="326"/>
      <c r="Q6" s="326"/>
      <c r="R6" s="326"/>
      <c r="S6" s="326"/>
      <c r="T6" s="326"/>
      <c r="U6" s="326"/>
      <c r="V6" s="326"/>
      <c r="W6" s="326"/>
      <c r="X6" s="326"/>
      <c r="Y6" s="326"/>
      <c r="Z6" s="326"/>
      <c r="AA6" s="326"/>
      <c r="AB6" s="326"/>
      <c r="AC6" s="326"/>
      <c r="AD6" s="326"/>
      <c r="AE6" s="326"/>
      <c r="AF6" s="326"/>
      <c r="AG6" s="326"/>
      <c r="AH6" s="326"/>
      <c r="AI6" s="326"/>
      <c r="AJ6" s="326"/>
      <c r="AK6" s="326"/>
      <c r="AL6" s="326"/>
      <c r="AM6" s="326"/>
      <c r="AN6" s="326"/>
      <c r="AO6" s="326"/>
      <c r="AQ6" s="25"/>
      <c r="BE6" s="324"/>
      <c r="BS6" s="20" t="s">
        <v>9</v>
      </c>
    </row>
    <row r="7" spans="1:73" ht="14.45" customHeight="1">
      <c r="B7" s="24"/>
      <c r="D7" s="30" t="s">
        <v>20</v>
      </c>
      <c r="K7" s="28" t="s">
        <v>5</v>
      </c>
      <c r="AK7" s="30" t="s">
        <v>21</v>
      </c>
      <c r="AN7" s="28" t="s">
        <v>5</v>
      </c>
      <c r="AQ7" s="25"/>
      <c r="BE7" s="324"/>
      <c r="BS7" s="20" t="s">
        <v>9</v>
      </c>
    </row>
    <row r="8" spans="1:73" ht="14.45" customHeight="1">
      <c r="B8" s="24"/>
      <c r="D8" s="30" t="s">
        <v>22</v>
      </c>
      <c r="K8" s="28" t="s">
        <v>23</v>
      </c>
      <c r="AK8" s="30" t="s">
        <v>24</v>
      </c>
      <c r="AN8" s="31"/>
      <c r="AQ8" s="25"/>
      <c r="BE8" s="324"/>
      <c r="BS8" s="20" t="s">
        <v>9</v>
      </c>
    </row>
    <row r="9" spans="1:73" ht="14.45" customHeight="1">
      <c r="B9" s="24"/>
      <c r="AQ9" s="25"/>
      <c r="BE9" s="324"/>
      <c r="BS9" s="20" t="s">
        <v>9</v>
      </c>
    </row>
    <row r="10" spans="1:73" ht="14.45" customHeight="1">
      <c r="B10" s="24"/>
      <c r="D10" s="30" t="s">
        <v>25</v>
      </c>
      <c r="AK10" s="30" t="s">
        <v>26</v>
      </c>
      <c r="AN10" s="28"/>
      <c r="AQ10" s="25"/>
      <c r="BE10" s="324"/>
      <c r="BS10" s="20" t="s">
        <v>9</v>
      </c>
    </row>
    <row r="11" spans="1:73" ht="18.399999999999999" customHeight="1">
      <c r="B11" s="24"/>
      <c r="E11" s="28" t="s">
        <v>23</v>
      </c>
      <c r="AK11" s="30" t="s">
        <v>27</v>
      </c>
      <c r="AN11" s="28"/>
      <c r="AQ11" s="25"/>
      <c r="BE11" s="324"/>
      <c r="BS11" s="20" t="s">
        <v>9</v>
      </c>
    </row>
    <row r="12" spans="1:73" ht="6.95" customHeight="1">
      <c r="B12" s="24"/>
      <c r="AQ12" s="25"/>
      <c r="BE12" s="324"/>
      <c r="BS12" s="20" t="s">
        <v>9</v>
      </c>
    </row>
    <row r="13" spans="1:73" ht="14.45" customHeight="1">
      <c r="B13" s="24"/>
      <c r="D13" s="30" t="s">
        <v>28</v>
      </c>
      <c r="AK13" s="30" t="s">
        <v>26</v>
      </c>
      <c r="AN13" s="32"/>
      <c r="AQ13" s="25"/>
      <c r="BE13" s="324"/>
      <c r="BS13" s="20" t="s">
        <v>9</v>
      </c>
    </row>
    <row r="14" spans="1:73" ht="15">
      <c r="B14" s="24"/>
      <c r="E14" s="328"/>
      <c r="F14" s="329"/>
      <c r="G14" s="329"/>
      <c r="H14" s="329"/>
      <c r="I14" s="329"/>
      <c r="J14" s="329"/>
      <c r="K14" s="329"/>
      <c r="L14" s="329"/>
      <c r="M14" s="329"/>
      <c r="N14" s="329"/>
      <c r="O14" s="329"/>
      <c r="P14" s="329"/>
      <c r="Q14" s="329"/>
      <c r="R14" s="329"/>
      <c r="S14" s="329"/>
      <c r="T14" s="329"/>
      <c r="U14" s="329"/>
      <c r="V14" s="329"/>
      <c r="W14" s="329"/>
      <c r="X14" s="329"/>
      <c r="Y14" s="329"/>
      <c r="Z14" s="329"/>
      <c r="AA14" s="329"/>
      <c r="AB14" s="329"/>
      <c r="AC14" s="329"/>
      <c r="AD14" s="329"/>
      <c r="AE14" s="329"/>
      <c r="AF14" s="329"/>
      <c r="AG14" s="329"/>
      <c r="AH14" s="329"/>
      <c r="AI14" s="329"/>
      <c r="AJ14" s="329"/>
      <c r="AK14" s="30" t="s">
        <v>27</v>
      </c>
      <c r="AN14" s="32"/>
      <c r="AQ14" s="25"/>
      <c r="BE14" s="324"/>
      <c r="BS14" s="20" t="s">
        <v>9</v>
      </c>
    </row>
    <row r="15" spans="1:73" ht="6.95" customHeight="1">
      <c r="B15" s="24"/>
      <c r="AQ15" s="25"/>
      <c r="BE15" s="324"/>
      <c r="BS15" s="20" t="s">
        <v>6</v>
      </c>
    </row>
    <row r="16" spans="1:73" ht="14.45" customHeight="1">
      <c r="B16" s="24"/>
      <c r="D16" s="30" t="s">
        <v>29</v>
      </c>
      <c r="AK16" s="30" t="s">
        <v>26</v>
      </c>
      <c r="AN16" s="28" t="s">
        <v>5</v>
      </c>
      <c r="AQ16" s="25"/>
      <c r="BE16" s="324"/>
      <c r="BS16" s="20" t="s">
        <v>6</v>
      </c>
    </row>
    <row r="17" spans="2:71" ht="18.399999999999999" customHeight="1">
      <c r="B17" s="24"/>
      <c r="E17" s="28" t="s">
        <v>23</v>
      </c>
      <c r="AK17" s="30" t="s">
        <v>27</v>
      </c>
      <c r="AN17" s="28" t="s">
        <v>5</v>
      </c>
      <c r="AQ17" s="25"/>
      <c r="BE17" s="324"/>
      <c r="BS17" s="20" t="s">
        <v>30</v>
      </c>
    </row>
    <row r="18" spans="2:71" ht="6.95" customHeight="1">
      <c r="B18" s="24"/>
      <c r="AQ18" s="25"/>
      <c r="BE18" s="324"/>
      <c r="BS18" s="20" t="s">
        <v>9</v>
      </c>
    </row>
    <row r="19" spans="2:71" ht="14.45" customHeight="1">
      <c r="B19" s="24"/>
      <c r="D19" s="30" t="s">
        <v>31</v>
      </c>
      <c r="AK19" s="30" t="s">
        <v>26</v>
      </c>
      <c r="AN19" s="28" t="s">
        <v>5</v>
      </c>
      <c r="AQ19" s="25"/>
      <c r="BE19" s="324"/>
      <c r="BS19" s="20" t="s">
        <v>9</v>
      </c>
    </row>
    <row r="20" spans="2:71" ht="18.399999999999999" customHeight="1">
      <c r="B20" s="24"/>
      <c r="E20" s="28" t="s">
        <v>23</v>
      </c>
      <c r="AK20" s="30" t="s">
        <v>27</v>
      </c>
      <c r="AN20" s="28" t="s">
        <v>5</v>
      </c>
      <c r="AQ20" s="25"/>
      <c r="BE20" s="324"/>
    </row>
    <row r="21" spans="2:71" ht="6.95" customHeight="1">
      <c r="B21" s="24"/>
      <c r="AQ21" s="25"/>
      <c r="BE21" s="324"/>
    </row>
    <row r="22" spans="2:71" ht="15">
      <c r="B22" s="24"/>
      <c r="D22" s="30" t="s">
        <v>32</v>
      </c>
      <c r="AQ22" s="25"/>
      <c r="BE22" s="324"/>
    </row>
    <row r="23" spans="2:71" ht="16.5" customHeight="1">
      <c r="B23" s="24"/>
      <c r="E23" s="330" t="s">
        <v>5</v>
      </c>
      <c r="F23" s="330"/>
      <c r="G23" s="330"/>
      <c r="H23" s="330"/>
      <c r="I23" s="330"/>
      <c r="J23" s="330"/>
      <c r="K23" s="330"/>
      <c r="L23" s="330"/>
      <c r="M23" s="330"/>
      <c r="N23" s="330"/>
      <c r="O23" s="330"/>
      <c r="P23" s="330"/>
      <c r="Q23" s="330"/>
      <c r="R23" s="330"/>
      <c r="S23" s="330"/>
      <c r="T23" s="330"/>
      <c r="U23" s="330"/>
      <c r="V23" s="330"/>
      <c r="W23" s="330"/>
      <c r="X23" s="330"/>
      <c r="Y23" s="330"/>
      <c r="Z23" s="330"/>
      <c r="AA23" s="330"/>
      <c r="AB23" s="330"/>
      <c r="AC23" s="330"/>
      <c r="AD23" s="330"/>
      <c r="AE23" s="330"/>
      <c r="AF23" s="330"/>
      <c r="AG23" s="330"/>
      <c r="AH23" s="330"/>
      <c r="AI23" s="330"/>
      <c r="AJ23" s="330"/>
      <c r="AK23" s="330"/>
      <c r="AL23" s="330"/>
      <c r="AM23" s="330"/>
      <c r="AN23" s="330"/>
      <c r="AQ23" s="25"/>
      <c r="BE23" s="324"/>
    </row>
    <row r="24" spans="2:71" ht="6.95" customHeight="1">
      <c r="B24" s="24"/>
      <c r="AQ24" s="25"/>
      <c r="BE24" s="324"/>
    </row>
    <row r="25" spans="2:71" ht="6.95" customHeight="1">
      <c r="B25" s="24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Q25" s="25"/>
      <c r="BE25" s="324"/>
    </row>
    <row r="26" spans="2:71" ht="14.45" customHeight="1">
      <c r="B26" s="24"/>
      <c r="D26" s="34" t="s">
        <v>33</v>
      </c>
      <c r="AK26" s="331">
        <f>ROUND(AG87,2)</f>
        <v>0</v>
      </c>
      <c r="AL26" s="326"/>
      <c r="AM26" s="326"/>
      <c r="AN26" s="326"/>
      <c r="AO26" s="326"/>
      <c r="AQ26" s="25"/>
      <c r="BE26" s="324"/>
    </row>
    <row r="27" spans="2:71" ht="14.45" customHeight="1">
      <c r="B27" s="24"/>
      <c r="D27" s="34"/>
      <c r="AK27" s="331"/>
      <c r="AL27" s="331"/>
      <c r="AM27" s="331"/>
      <c r="AN27" s="331"/>
      <c r="AO27" s="331"/>
      <c r="AQ27" s="25"/>
      <c r="BE27" s="324"/>
    </row>
    <row r="28" spans="2:71" s="1" customFormat="1" ht="6.95" customHeight="1">
      <c r="B28" s="35"/>
      <c r="AQ28" s="36"/>
      <c r="BE28" s="324"/>
    </row>
    <row r="29" spans="2:71" s="1" customFormat="1" ht="25.9" customHeight="1">
      <c r="B29" s="35"/>
      <c r="D29" s="37" t="s">
        <v>34</v>
      </c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332">
        <f>ROUND(AK26+AK27,2)</f>
        <v>0</v>
      </c>
      <c r="AL29" s="333"/>
      <c r="AM29" s="333"/>
      <c r="AN29" s="333"/>
      <c r="AO29" s="333"/>
      <c r="AQ29" s="36"/>
      <c r="BE29" s="324"/>
    </row>
    <row r="30" spans="2:71" s="1" customFormat="1" ht="6.95" customHeight="1">
      <c r="B30" s="35"/>
      <c r="AQ30" s="36"/>
      <c r="BE30" s="324"/>
    </row>
    <row r="31" spans="2:71" s="2" customFormat="1" ht="14.45" customHeight="1">
      <c r="B31" s="39"/>
      <c r="D31" s="40" t="s">
        <v>35</v>
      </c>
      <c r="F31" s="40" t="s">
        <v>36</v>
      </c>
      <c r="L31" s="334">
        <v>0.21</v>
      </c>
      <c r="M31" s="335"/>
      <c r="N31" s="335"/>
      <c r="O31" s="335"/>
      <c r="T31" s="42" t="s">
        <v>37</v>
      </c>
      <c r="W31" s="336">
        <f>ROUND(AZ87+SUM(CD95:CD95),2)</f>
        <v>0</v>
      </c>
      <c r="X31" s="335"/>
      <c r="Y31" s="335"/>
      <c r="Z31" s="335"/>
      <c r="AA31" s="335"/>
      <c r="AB31" s="335"/>
      <c r="AC31" s="335"/>
      <c r="AD31" s="335"/>
      <c r="AE31" s="335"/>
      <c r="AK31" s="336">
        <f>ROUND(AV87+SUM(BY95:BY95),2)</f>
        <v>0</v>
      </c>
      <c r="AL31" s="335"/>
      <c r="AM31" s="335"/>
      <c r="AN31" s="335"/>
      <c r="AO31" s="335"/>
      <c r="AQ31" s="43"/>
      <c r="BE31" s="324"/>
    </row>
    <row r="32" spans="2:71" s="2" customFormat="1" ht="14.45" customHeight="1">
      <c r="B32" s="39"/>
      <c r="F32" s="40" t="s">
        <v>38</v>
      </c>
      <c r="L32" s="334">
        <v>0.15</v>
      </c>
      <c r="M32" s="335"/>
      <c r="N32" s="335"/>
      <c r="O32" s="335"/>
      <c r="T32" s="42" t="s">
        <v>37</v>
      </c>
      <c r="W32" s="336">
        <f>ROUND(BA87+SUM(CE95:CE95),2)</f>
        <v>0</v>
      </c>
      <c r="X32" s="335"/>
      <c r="Y32" s="335"/>
      <c r="Z32" s="335"/>
      <c r="AA32" s="335"/>
      <c r="AB32" s="335"/>
      <c r="AC32" s="335"/>
      <c r="AD32" s="335"/>
      <c r="AE32" s="335"/>
      <c r="AK32" s="336">
        <f>ROUND(AW87+SUM(BZ95:BZ95),2)</f>
        <v>0</v>
      </c>
      <c r="AL32" s="335"/>
      <c r="AM32" s="335"/>
      <c r="AN32" s="335"/>
      <c r="AO32" s="335"/>
      <c r="AQ32" s="43"/>
      <c r="BE32" s="324"/>
    </row>
    <row r="33" spans="2:57" s="2" customFormat="1" ht="14.45" hidden="1" customHeight="1">
      <c r="B33" s="39"/>
      <c r="F33" s="40" t="s">
        <v>39</v>
      </c>
      <c r="L33" s="334">
        <v>0.21</v>
      </c>
      <c r="M33" s="335"/>
      <c r="N33" s="335"/>
      <c r="O33" s="335"/>
      <c r="T33" s="42" t="s">
        <v>37</v>
      </c>
      <c r="W33" s="336">
        <f>ROUND(BB87+SUM(CF95:CF95),2)</f>
        <v>0</v>
      </c>
      <c r="X33" s="335"/>
      <c r="Y33" s="335"/>
      <c r="Z33" s="335"/>
      <c r="AA33" s="335"/>
      <c r="AB33" s="335"/>
      <c r="AC33" s="335"/>
      <c r="AD33" s="335"/>
      <c r="AE33" s="335"/>
      <c r="AK33" s="336">
        <v>0</v>
      </c>
      <c r="AL33" s="335"/>
      <c r="AM33" s="335"/>
      <c r="AN33" s="335"/>
      <c r="AO33" s="335"/>
      <c r="AQ33" s="43"/>
      <c r="BE33" s="324"/>
    </row>
    <row r="34" spans="2:57" s="2" customFormat="1" ht="14.45" hidden="1" customHeight="1">
      <c r="B34" s="39"/>
      <c r="F34" s="40" t="s">
        <v>40</v>
      </c>
      <c r="L34" s="334">
        <v>0.15</v>
      </c>
      <c r="M34" s="335"/>
      <c r="N34" s="335"/>
      <c r="O34" s="335"/>
      <c r="T34" s="42" t="s">
        <v>37</v>
      </c>
      <c r="W34" s="336">
        <f>ROUND(BC87+SUM(CG95:CG95),2)</f>
        <v>0</v>
      </c>
      <c r="X34" s="335"/>
      <c r="Y34" s="335"/>
      <c r="Z34" s="335"/>
      <c r="AA34" s="335"/>
      <c r="AB34" s="335"/>
      <c r="AC34" s="335"/>
      <c r="AD34" s="335"/>
      <c r="AE34" s="335"/>
      <c r="AK34" s="336">
        <v>0</v>
      </c>
      <c r="AL34" s="335"/>
      <c r="AM34" s="335"/>
      <c r="AN34" s="335"/>
      <c r="AO34" s="335"/>
      <c r="AQ34" s="43"/>
      <c r="BE34" s="324"/>
    </row>
    <row r="35" spans="2:57" s="2" customFormat="1" ht="14.45" hidden="1" customHeight="1">
      <c r="B35" s="39"/>
      <c r="F35" s="40" t="s">
        <v>41</v>
      </c>
      <c r="L35" s="334">
        <v>0</v>
      </c>
      <c r="M35" s="335"/>
      <c r="N35" s="335"/>
      <c r="O35" s="335"/>
      <c r="T35" s="42" t="s">
        <v>37</v>
      </c>
      <c r="W35" s="336">
        <f>ROUND(BD87+SUM(CH95:CH95),2)</f>
        <v>0</v>
      </c>
      <c r="X35" s="335"/>
      <c r="Y35" s="335"/>
      <c r="Z35" s="335"/>
      <c r="AA35" s="335"/>
      <c r="AB35" s="335"/>
      <c r="AC35" s="335"/>
      <c r="AD35" s="335"/>
      <c r="AE35" s="335"/>
      <c r="AK35" s="336">
        <v>0</v>
      </c>
      <c r="AL35" s="335"/>
      <c r="AM35" s="335"/>
      <c r="AN35" s="335"/>
      <c r="AO35" s="335"/>
      <c r="AQ35" s="43"/>
    </row>
    <row r="36" spans="2:57" s="1" customFormat="1" ht="6.95" customHeight="1">
      <c r="B36" s="35"/>
      <c r="AQ36" s="36"/>
    </row>
    <row r="37" spans="2:57" s="1" customFormat="1" ht="25.9" customHeight="1">
      <c r="B37" s="35"/>
      <c r="C37" s="44"/>
      <c r="D37" s="45" t="s">
        <v>42</v>
      </c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7" t="s">
        <v>43</v>
      </c>
      <c r="U37" s="46"/>
      <c r="V37" s="46"/>
      <c r="W37" s="46"/>
      <c r="X37" s="358" t="s">
        <v>44</v>
      </c>
      <c r="Y37" s="338"/>
      <c r="Z37" s="338"/>
      <c r="AA37" s="338"/>
      <c r="AB37" s="338"/>
      <c r="AC37" s="46"/>
      <c r="AD37" s="46"/>
      <c r="AE37" s="46"/>
      <c r="AF37" s="46"/>
      <c r="AG37" s="46"/>
      <c r="AH37" s="46"/>
      <c r="AI37" s="46"/>
      <c r="AJ37" s="46"/>
      <c r="AK37" s="337">
        <f>SUM(AK29:AK35)</f>
        <v>0</v>
      </c>
      <c r="AL37" s="338"/>
      <c r="AM37" s="338"/>
      <c r="AN37" s="338"/>
      <c r="AO37" s="339"/>
      <c r="AP37" s="44"/>
      <c r="AQ37" s="36"/>
    </row>
    <row r="38" spans="2:57" s="1" customFormat="1" ht="14.45" customHeight="1">
      <c r="B38" s="35"/>
      <c r="AQ38" s="36"/>
    </row>
    <row r="39" spans="2:57">
      <c r="B39" s="24"/>
      <c r="AQ39" s="25"/>
    </row>
    <row r="40" spans="2:57">
      <c r="B40" s="24"/>
      <c r="AQ40" s="25"/>
    </row>
    <row r="41" spans="2:57">
      <c r="B41" s="24"/>
      <c r="AQ41" s="25"/>
    </row>
    <row r="42" spans="2:57">
      <c r="B42" s="24"/>
      <c r="AQ42" s="25"/>
    </row>
    <row r="43" spans="2:57">
      <c r="B43" s="24"/>
      <c r="AQ43" s="25"/>
    </row>
    <row r="44" spans="2:57">
      <c r="B44" s="24"/>
      <c r="AQ44" s="25"/>
    </row>
    <row r="45" spans="2:57">
      <c r="B45" s="24"/>
      <c r="AQ45" s="25"/>
    </row>
    <row r="46" spans="2:57">
      <c r="B46" s="24"/>
      <c r="AQ46" s="25"/>
    </row>
    <row r="47" spans="2:57">
      <c r="B47" s="24"/>
      <c r="AQ47" s="25"/>
    </row>
    <row r="48" spans="2:57">
      <c r="B48" s="24"/>
      <c r="AQ48" s="25"/>
    </row>
    <row r="49" spans="2:43" s="1" customFormat="1" ht="15">
      <c r="B49" s="35"/>
      <c r="D49" s="48" t="s">
        <v>45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50"/>
      <c r="AC49" s="48" t="s">
        <v>46</v>
      </c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50"/>
      <c r="AQ49" s="36"/>
    </row>
    <row r="50" spans="2:43">
      <c r="B50" s="24"/>
      <c r="D50" s="51"/>
      <c r="Z50" s="52"/>
      <c r="AC50" s="51"/>
      <c r="AO50" s="52"/>
      <c r="AQ50" s="25"/>
    </row>
    <row r="51" spans="2:43">
      <c r="B51" s="24"/>
      <c r="D51" s="51"/>
      <c r="Z51" s="52"/>
      <c r="AC51" s="51"/>
      <c r="AO51" s="52"/>
      <c r="AQ51" s="25"/>
    </row>
    <row r="52" spans="2:43">
      <c r="B52" s="24"/>
      <c r="D52" s="51"/>
      <c r="Z52" s="52"/>
      <c r="AC52" s="51"/>
      <c r="AO52" s="52"/>
      <c r="AQ52" s="25"/>
    </row>
    <row r="53" spans="2:43">
      <c r="B53" s="24"/>
      <c r="D53" s="51"/>
      <c r="Z53" s="52"/>
      <c r="AC53" s="51"/>
      <c r="AO53" s="52"/>
      <c r="AQ53" s="25"/>
    </row>
    <row r="54" spans="2:43">
      <c r="B54" s="24"/>
      <c r="D54" s="51"/>
      <c r="Z54" s="52"/>
      <c r="AC54" s="51"/>
      <c r="AO54" s="52"/>
      <c r="AQ54" s="25"/>
    </row>
    <row r="55" spans="2:43">
      <c r="B55" s="24"/>
      <c r="D55" s="51"/>
      <c r="Z55" s="52"/>
      <c r="AC55" s="51"/>
      <c r="AO55" s="52"/>
      <c r="AQ55" s="25"/>
    </row>
    <row r="56" spans="2:43">
      <c r="B56" s="24"/>
      <c r="D56" s="51"/>
      <c r="Z56" s="52"/>
      <c r="AC56" s="51"/>
      <c r="AO56" s="52"/>
      <c r="AQ56" s="25"/>
    </row>
    <row r="57" spans="2:43">
      <c r="B57" s="24"/>
      <c r="D57" s="51"/>
      <c r="Z57" s="52"/>
      <c r="AC57" s="51"/>
      <c r="AO57" s="52"/>
      <c r="AQ57" s="25"/>
    </row>
    <row r="58" spans="2:43" s="1" customFormat="1" ht="15">
      <c r="B58" s="35"/>
      <c r="D58" s="53" t="s">
        <v>47</v>
      </c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5" t="s">
        <v>48</v>
      </c>
      <c r="S58" s="54"/>
      <c r="T58" s="54"/>
      <c r="U58" s="54"/>
      <c r="V58" s="54"/>
      <c r="W58" s="54"/>
      <c r="X58" s="54"/>
      <c r="Y58" s="54"/>
      <c r="Z58" s="56"/>
      <c r="AC58" s="53" t="s">
        <v>47</v>
      </c>
      <c r="AD58" s="54"/>
      <c r="AE58" s="54"/>
      <c r="AF58" s="54"/>
      <c r="AG58" s="54"/>
      <c r="AH58" s="54"/>
      <c r="AI58" s="54"/>
      <c r="AJ58" s="54"/>
      <c r="AK58" s="54"/>
      <c r="AL58" s="54"/>
      <c r="AM58" s="55" t="s">
        <v>48</v>
      </c>
      <c r="AN58" s="54"/>
      <c r="AO58" s="56"/>
      <c r="AQ58" s="36"/>
    </row>
    <row r="59" spans="2:43">
      <c r="B59" s="24"/>
      <c r="AQ59" s="25"/>
    </row>
    <row r="60" spans="2:43" s="1" customFormat="1" ht="15">
      <c r="B60" s="35"/>
      <c r="D60" s="48" t="s">
        <v>49</v>
      </c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50"/>
      <c r="AC60" s="48" t="s">
        <v>50</v>
      </c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50"/>
      <c r="AQ60" s="36"/>
    </row>
    <row r="61" spans="2:43">
      <c r="B61" s="24"/>
      <c r="D61" s="51"/>
      <c r="Z61" s="52"/>
      <c r="AC61" s="51"/>
      <c r="AO61" s="52"/>
      <c r="AQ61" s="25"/>
    </row>
    <row r="62" spans="2:43">
      <c r="B62" s="24"/>
      <c r="D62" s="51"/>
      <c r="Z62" s="52"/>
      <c r="AC62" s="51"/>
      <c r="AO62" s="52"/>
      <c r="AQ62" s="25"/>
    </row>
    <row r="63" spans="2:43">
      <c r="B63" s="24"/>
      <c r="D63" s="51"/>
      <c r="Z63" s="52"/>
      <c r="AC63" s="51"/>
      <c r="AO63" s="52"/>
      <c r="AQ63" s="25"/>
    </row>
    <row r="64" spans="2:43">
      <c r="B64" s="24"/>
      <c r="D64" s="51"/>
      <c r="Z64" s="52"/>
      <c r="AC64" s="51"/>
      <c r="AO64" s="52"/>
      <c r="AQ64" s="25"/>
    </row>
    <row r="65" spans="2:43">
      <c r="B65" s="24"/>
      <c r="D65" s="51"/>
      <c r="Z65" s="52"/>
      <c r="AC65" s="51"/>
      <c r="AO65" s="52"/>
      <c r="AQ65" s="25"/>
    </row>
    <row r="66" spans="2:43">
      <c r="B66" s="24"/>
      <c r="D66" s="51"/>
      <c r="Z66" s="52"/>
      <c r="AC66" s="51"/>
      <c r="AO66" s="52"/>
      <c r="AQ66" s="25"/>
    </row>
    <row r="67" spans="2:43">
      <c r="B67" s="24"/>
      <c r="D67" s="51"/>
      <c r="Z67" s="52"/>
      <c r="AC67" s="51"/>
      <c r="AO67" s="52"/>
      <c r="AQ67" s="25"/>
    </row>
    <row r="68" spans="2:43">
      <c r="B68" s="24"/>
      <c r="D68" s="51"/>
      <c r="Z68" s="52"/>
      <c r="AC68" s="51"/>
      <c r="AO68" s="52"/>
      <c r="AQ68" s="25"/>
    </row>
    <row r="69" spans="2:43" s="1" customFormat="1" ht="15">
      <c r="B69" s="35"/>
      <c r="D69" s="53" t="s">
        <v>47</v>
      </c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5" t="s">
        <v>48</v>
      </c>
      <c r="S69" s="54"/>
      <c r="T69" s="54"/>
      <c r="U69" s="54"/>
      <c r="V69" s="54"/>
      <c r="W69" s="54"/>
      <c r="X69" s="54"/>
      <c r="Y69" s="54"/>
      <c r="Z69" s="56"/>
      <c r="AC69" s="53" t="s">
        <v>47</v>
      </c>
      <c r="AD69" s="54"/>
      <c r="AE69" s="54"/>
      <c r="AF69" s="54"/>
      <c r="AG69" s="54"/>
      <c r="AH69" s="54"/>
      <c r="AI69" s="54"/>
      <c r="AJ69" s="54"/>
      <c r="AK69" s="54"/>
      <c r="AL69" s="54"/>
      <c r="AM69" s="55" t="s">
        <v>48</v>
      </c>
      <c r="AN69" s="54"/>
      <c r="AO69" s="56"/>
      <c r="AQ69" s="36"/>
    </row>
    <row r="70" spans="2:43" s="1" customFormat="1" ht="6.95" customHeight="1">
      <c r="B70" s="35"/>
      <c r="AQ70" s="36"/>
    </row>
    <row r="71" spans="2:43" s="1" customFormat="1" ht="6.95" customHeight="1">
      <c r="B71" s="57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8"/>
      <c r="S71" s="58"/>
      <c r="T71" s="58"/>
      <c r="U71" s="58"/>
      <c r="V71" s="58"/>
      <c r="W71" s="58"/>
      <c r="X71" s="58"/>
      <c r="Y71" s="58"/>
      <c r="Z71" s="58"/>
      <c r="AA71" s="58"/>
      <c r="AB71" s="58"/>
      <c r="AC71" s="58"/>
      <c r="AD71" s="58"/>
      <c r="AE71" s="58"/>
      <c r="AF71" s="58"/>
      <c r="AG71" s="58"/>
      <c r="AH71" s="58"/>
      <c r="AI71" s="58"/>
      <c r="AJ71" s="58"/>
      <c r="AK71" s="58"/>
      <c r="AL71" s="58"/>
      <c r="AM71" s="58"/>
      <c r="AN71" s="58"/>
      <c r="AO71" s="58"/>
      <c r="AP71" s="58"/>
      <c r="AQ71" s="59"/>
    </row>
    <row r="75" spans="2:43" s="1" customFormat="1" ht="6.95" customHeight="1"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1"/>
      <c r="S75" s="61"/>
      <c r="T75" s="61"/>
      <c r="U75" s="61"/>
      <c r="V75" s="61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  <c r="AM75" s="61"/>
      <c r="AN75" s="61"/>
      <c r="AO75" s="61"/>
      <c r="AP75" s="61"/>
      <c r="AQ75" s="62"/>
    </row>
    <row r="76" spans="2:43" s="1" customFormat="1" ht="36.950000000000003" customHeight="1">
      <c r="B76" s="35"/>
      <c r="C76" s="321" t="s">
        <v>51</v>
      </c>
      <c r="D76" s="322"/>
      <c r="E76" s="322"/>
      <c r="F76" s="322"/>
      <c r="G76" s="322"/>
      <c r="H76" s="322"/>
      <c r="I76" s="322"/>
      <c r="J76" s="322"/>
      <c r="K76" s="322"/>
      <c r="L76" s="322"/>
      <c r="M76" s="322"/>
      <c r="N76" s="322"/>
      <c r="O76" s="322"/>
      <c r="P76" s="322"/>
      <c r="Q76" s="322"/>
      <c r="R76" s="322"/>
      <c r="S76" s="322"/>
      <c r="T76" s="322"/>
      <c r="U76" s="322"/>
      <c r="V76" s="322"/>
      <c r="W76" s="322"/>
      <c r="X76" s="322"/>
      <c r="Y76" s="322"/>
      <c r="Z76" s="322"/>
      <c r="AA76" s="322"/>
      <c r="AB76" s="322"/>
      <c r="AC76" s="322"/>
      <c r="AD76" s="322"/>
      <c r="AE76" s="322"/>
      <c r="AF76" s="322"/>
      <c r="AG76" s="322"/>
      <c r="AH76" s="322"/>
      <c r="AI76" s="322"/>
      <c r="AJ76" s="322"/>
      <c r="AK76" s="322"/>
      <c r="AL76" s="322"/>
      <c r="AM76" s="322"/>
      <c r="AN76" s="322"/>
      <c r="AO76" s="322"/>
      <c r="AP76" s="322"/>
      <c r="AQ76" s="36"/>
    </row>
    <row r="77" spans="2:43" s="3" customFormat="1" ht="14.45" customHeight="1">
      <c r="B77" s="63"/>
      <c r="C77" s="30" t="s">
        <v>16</v>
      </c>
      <c r="AQ77" s="64"/>
    </row>
    <row r="78" spans="2:43" s="4" customFormat="1" ht="36.950000000000003" customHeight="1">
      <c r="B78" s="65"/>
      <c r="C78" s="66" t="s">
        <v>18</v>
      </c>
      <c r="L78" s="351" t="str">
        <f>K6</f>
        <v>Znojmo - Přímětice Východ</v>
      </c>
      <c r="M78" s="352"/>
      <c r="N78" s="352"/>
      <c r="O78" s="352"/>
      <c r="P78" s="352"/>
      <c r="Q78" s="352"/>
      <c r="R78" s="352"/>
      <c r="S78" s="352"/>
      <c r="T78" s="352"/>
      <c r="U78" s="352"/>
      <c r="V78" s="352"/>
      <c r="W78" s="352"/>
      <c r="X78" s="352"/>
      <c r="Y78" s="352"/>
      <c r="Z78" s="352"/>
      <c r="AA78" s="352"/>
      <c r="AB78" s="352"/>
      <c r="AC78" s="352"/>
      <c r="AD78" s="352"/>
      <c r="AE78" s="352"/>
      <c r="AF78" s="352"/>
      <c r="AG78" s="352"/>
      <c r="AH78" s="352"/>
      <c r="AI78" s="352"/>
      <c r="AJ78" s="352"/>
      <c r="AK78" s="352"/>
      <c r="AL78" s="352"/>
      <c r="AM78" s="352"/>
      <c r="AN78" s="352"/>
      <c r="AO78" s="352"/>
      <c r="AQ78" s="67"/>
    </row>
    <row r="79" spans="2:43" s="1" customFormat="1" ht="6.95" customHeight="1">
      <c r="B79" s="35"/>
      <c r="AQ79" s="36"/>
    </row>
    <row r="80" spans="2:43" s="1" customFormat="1" ht="15">
      <c r="B80" s="35"/>
      <c r="C80" s="30" t="s">
        <v>22</v>
      </c>
      <c r="L80" s="68" t="str">
        <f>IF(K8="","",K8)</f>
        <v xml:space="preserve"> </v>
      </c>
      <c r="AI80" s="30" t="s">
        <v>24</v>
      </c>
      <c r="AM80" s="69" t="str">
        <f>IF(AN8= "","",AN8)</f>
        <v/>
      </c>
      <c r="AQ80" s="36"/>
    </row>
    <row r="81" spans="1:76" s="1" customFormat="1" ht="6.95" customHeight="1">
      <c r="B81" s="35"/>
      <c r="AQ81" s="36"/>
    </row>
    <row r="82" spans="1:76" s="1" customFormat="1" ht="15">
      <c r="B82" s="35"/>
      <c r="C82" s="30" t="s">
        <v>25</v>
      </c>
      <c r="L82" s="3" t="str">
        <f>IF(E11= "","",E11)</f>
        <v xml:space="preserve"> </v>
      </c>
      <c r="AI82" s="30" t="s">
        <v>29</v>
      </c>
      <c r="AM82" s="353" t="str">
        <f>IF(E17="","",E17)</f>
        <v xml:space="preserve"> </v>
      </c>
      <c r="AN82" s="353"/>
      <c r="AO82" s="353"/>
      <c r="AP82" s="353"/>
      <c r="AQ82" s="36"/>
      <c r="AS82" s="354" t="s">
        <v>52</v>
      </c>
      <c r="AT82" s="355"/>
      <c r="AU82" s="49"/>
      <c r="AV82" s="49"/>
      <c r="AW82" s="49"/>
      <c r="AX82" s="49"/>
      <c r="AY82" s="49"/>
      <c r="AZ82" s="49"/>
      <c r="BA82" s="49"/>
      <c r="BB82" s="49"/>
      <c r="BC82" s="49"/>
      <c r="BD82" s="50"/>
    </row>
    <row r="83" spans="1:76" s="1" customFormat="1" ht="15">
      <c r="B83" s="35"/>
      <c r="C83" s="30" t="s">
        <v>28</v>
      </c>
      <c r="L83" s="3"/>
      <c r="AI83" s="30" t="s">
        <v>31</v>
      </c>
      <c r="AM83" s="353" t="str">
        <f>IF(E20="","",E20)</f>
        <v xml:space="preserve"> </v>
      </c>
      <c r="AN83" s="353"/>
      <c r="AO83" s="353"/>
      <c r="AP83" s="353"/>
      <c r="AQ83" s="36"/>
      <c r="AS83" s="356"/>
      <c r="AT83" s="357"/>
      <c r="BD83" s="70"/>
    </row>
    <row r="84" spans="1:76" s="1" customFormat="1" ht="10.9" customHeight="1">
      <c r="B84" s="35"/>
      <c r="AQ84" s="36"/>
      <c r="AS84" s="356"/>
      <c r="AT84" s="357"/>
      <c r="BD84" s="70"/>
    </row>
    <row r="85" spans="1:76" s="1" customFormat="1" ht="29.25" customHeight="1">
      <c r="B85" s="35"/>
      <c r="C85" s="340" t="s">
        <v>53</v>
      </c>
      <c r="D85" s="341"/>
      <c r="E85" s="341"/>
      <c r="F85" s="341"/>
      <c r="G85" s="341"/>
      <c r="H85" s="71"/>
      <c r="I85" s="342" t="s">
        <v>54</v>
      </c>
      <c r="J85" s="341"/>
      <c r="K85" s="341"/>
      <c r="L85" s="341"/>
      <c r="M85" s="341"/>
      <c r="N85" s="341"/>
      <c r="O85" s="341"/>
      <c r="P85" s="341"/>
      <c r="Q85" s="341"/>
      <c r="R85" s="341"/>
      <c r="S85" s="341"/>
      <c r="T85" s="341"/>
      <c r="U85" s="341"/>
      <c r="V85" s="341"/>
      <c r="W85" s="341"/>
      <c r="X85" s="341"/>
      <c r="Y85" s="341"/>
      <c r="Z85" s="341"/>
      <c r="AA85" s="341"/>
      <c r="AB85" s="341"/>
      <c r="AC85" s="341"/>
      <c r="AD85" s="341"/>
      <c r="AE85" s="341"/>
      <c r="AF85" s="341"/>
      <c r="AG85" s="342" t="s">
        <v>55</v>
      </c>
      <c r="AH85" s="341"/>
      <c r="AI85" s="341"/>
      <c r="AJ85" s="341"/>
      <c r="AK85" s="341"/>
      <c r="AL85" s="341"/>
      <c r="AM85" s="341"/>
      <c r="AN85" s="342" t="s">
        <v>56</v>
      </c>
      <c r="AO85" s="341"/>
      <c r="AP85" s="343"/>
      <c r="AQ85" s="36"/>
      <c r="AS85" s="72" t="s">
        <v>57</v>
      </c>
      <c r="AT85" s="73" t="s">
        <v>58</v>
      </c>
      <c r="AU85" s="73" t="s">
        <v>59</v>
      </c>
      <c r="AV85" s="73" t="s">
        <v>60</v>
      </c>
      <c r="AW85" s="73" t="s">
        <v>61</v>
      </c>
      <c r="AX85" s="73" t="s">
        <v>62</v>
      </c>
      <c r="AY85" s="73" t="s">
        <v>63</v>
      </c>
      <c r="AZ85" s="73" t="s">
        <v>64</v>
      </c>
      <c r="BA85" s="73" t="s">
        <v>65</v>
      </c>
      <c r="BB85" s="73" t="s">
        <v>66</v>
      </c>
      <c r="BC85" s="73" t="s">
        <v>67</v>
      </c>
      <c r="BD85" s="74" t="s">
        <v>68</v>
      </c>
    </row>
    <row r="86" spans="1:76" s="1" customFormat="1" ht="10.9" customHeight="1">
      <c r="B86" s="35"/>
      <c r="AQ86" s="36"/>
      <c r="AS86" s="75"/>
      <c r="AT86" s="49"/>
      <c r="AU86" s="49"/>
      <c r="AV86" s="49"/>
      <c r="AW86" s="49"/>
      <c r="AX86" s="49"/>
      <c r="AY86" s="49"/>
      <c r="AZ86" s="49"/>
      <c r="BA86" s="49"/>
      <c r="BB86" s="49"/>
      <c r="BC86" s="49"/>
      <c r="BD86" s="50"/>
    </row>
    <row r="87" spans="1:76" s="4" customFormat="1" ht="32.450000000000003" customHeight="1">
      <c r="B87" s="65"/>
      <c r="C87" s="76" t="s">
        <v>69</v>
      </c>
      <c r="D87" s="77"/>
      <c r="E87" s="77"/>
      <c r="F87" s="77"/>
      <c r="G87" s="77"/>
      <c r="H87" s="77"/>
      <c r="I87" s="77"/>
      <c r="J87" s="77"/>
      <c r="K87" s="77"/>
      <c r="L87" s="77"/>
      <c r="M87" s="77"/>
      <c r="N87" s="77"/>
      <c r="O87" s="77"/>
      <c r="P87" s="77"/>
      <c r="Q87" s="77"/>
      <c r="R87" s="77"/>
      <c r="S87" s="77"/>
      <c r="T87" s="77"/>
      <c r="U87" s="77"/>
      <c r="V87" s="77"/>
      <c r="W87" s="77"/>
      <c r="X87" s="77"/>
      <c r="Y87" s="77"/>
      <c r="Z87" s="77"/>
      <c r="AA87" s="77"/>
      <c r="AB87" s="77"/>
      <c r="AC87" s="77"/>
      <c r="AD87" s="77"/>
      <c r="AE87" s="77"/>
      <c r="AF87" s="77"/>
      <c r="AG87" s="349">
        <f>ROUND(SUM(AG88:AG93),2)</f>
        <v>0</v>
      </c>
      <c r="AH87" s="349"/>
      <c r="AI87" s="349"/>
      <c r="AJ87" s="349"/>
      <c r="AK87" s="349"/>
      <c r="AL87" s="349"/>
      <c r="AM87" s="349"/>
      <c r="AN87" s="350">
        <f t="shared" ref="AN87:AN93" si="0">SUM(AG87,AT87)</f>
        <v>0</v>
      </c>
      <c r="AO87" s="350"/>
      <c r="AP87" s="350"/>
      <c r="AQ87" s="67"/>
      <c r="AS87" s="78">
        <f>ROUND(SUM(AS89:AS93),2)</f>
        <v>0</v>
      </c>
      <c r="AT87" s="79">
        <f>ROUND(SUM(AV87:AW87),2)</f>
        <v>0</v>
      </c>
      <c r="AU87" s="80">
        <f>ROUND(SUM(AU89:AU93),5)</f>
        <v>0</v>
      </c>
      <c r="AV87" s="79">
        <f>ROUND(AZ87*L31,2)</f>
        <v>0</v>
      </c>
      <c r="AW87" s="79">
        <f>ROUND(BA87*L32,2)</f>
        <v>0</v>
      </c>
      <c r="AX87" s="79">
        <f>ROUND(BB87*L31,2)</f>
        <v>0</v>
      </c>
      <c r="AY87" s="79">
        <f>ROUND(BC87*L32,2)</f>
        <v>0</v>
      </c>
      <c r="AZ87" s="79">
        <f>ROUND(SUM(AZ89:AZ93),2)</f>
        <v>0</v>
      </c>
      <c r="BA87" s="79">
        <f>ROUND(SUM(BA89:BA93),2)</f>
        <v>0</v>
      </c>
      <c r="BB87" s="79">
        <f>ROUND(SUM(BB89:BB93),2)</f>
        <v>0</v>
      </c>
      <c r="BC87" s="79">
        <f>ROUND(SUM(BC89:BC93),2)</f>
        <v>0</v>
      </c>
      <c r="BD87" s="81">
        <f>ROUND(SUM(BD89:BD93),2)</f>
        <v>0</v>
      </c>
      <c r="BS87" s="66" t="s">
        <v>70</v>
      </c>
      <c r="BT87" s="66" t="s">
        <v>71</v>
      </c>
      <c r="BU87" s="82" t="s">
        <v>72</v>
      </c>
      <c r="BV87" s="66" t="s">
        <v>73</v>
      </c>
      <c r="BW87" s="66" t="s">
        <v>74</v>
      </c>
      <c r="BX87" s="66" t="s">
        <v>75</v>
      </c>
    </row>
    <row r="88" spans="1:76" s="4" customFormat="1" ht="32.450000000000003" customHeight="1">
      <c r="B88" s="65"/>
      <c r="C88" s="76"/>
      <c r="D88" s="346" t="s">
        <v>1365</v>
      </c>
      <c r="E88" s="346"/>
      <c r="F88" s="346"/>
      <c r="G88" s="346"/>
      <c r="H88" s="346"/>
      <c r="I88" s="86"/>
      <c r="J88" s="346" t="s">
        <v>1366</v>
      </c>
      <c r="K88" s="346"/>
      <c r="L88" s="346"/>
      <c r="M88" s="346"/>
      <c r="N88" s="346"/>
      <c r="O88" s="346"/>
      <c r="P88" s="346"/>
      <c r="Q88" s="346"/>
      <c r="R88" s="346"/>
      <c r="S88" s="346"/>
      <c r="T88" s="346"/>
      <c r="U88" s="346"/>
      <c r="V88" s="346"/>
      <c r="W88" s="346"/>
      <c r="X88" s="346"/>
      <c r="Y88" s="346"/>
      <c r="Z88" s="346"/>
      <c r="AA88" s="346"/>
      <c r="AB88" s="346"/>
      <c r="AC88" s="346"/>
      <c r="AD88" s="346"/>
      <c r="AE88" s="346"/>
      <c r="AF88" s="346"/>
      <c r="AG88" s="344">
        <f>'SO 101 Vozovka a chodníky'!H37</f>
        <v>0</v>
      </c>
      <c r="AH88" s="345"/>
      <c r="AI88" s="345"/>
      <c r="AJ88" s="345"/>
      <c r="AK88" s="345"/>
      <c r="AL88" s="345"/>
      <c r="AM88" s="345"/>
      <c r="AN88" s="344">
        <f t="shared" si="0"/>
        <v>0</v>
      </c>
      <c r="AO88" s="345"/>
      <c r="AP88" s="345"/>
      <c r="AQ88" s="67"/>
      <c r="AS88" s="78"/>
      <c r="AT88" s="79"/>
      <c r="AU88" s="80"/>
      <c r="AV88" s="79"/>
      <c r="AW88" s="79"/>
      <c r="AX88" s="79"/>
      <c r="AY88" s="79"/>
      <c r="AZ88" s="79"/>
      <c r="BA88" s="79"/>
      <c r="BB88" s="79"/>
      <c r="BC88" s="79"/>
      <c r="BD88" s="81"/>
      <c r="BS88" s="66"/>
      <c r="BT88" s="66"/>
      <c r="BU88" s="82"/>
      <c r="BV88" s="66"/>
      <c r="BW88" s="66"/>
      <c r="BX88" s="66"/>
    </row>
    <row r="89" spans="1:76" s="5" customFormat="1" ht="31.5" customHeight="1">
      <c r="A89" s="83" t="s">
        <v>76</v>
      </c>
      <c r="B89" s="84"/>
      <c r="C89" s="85"/>
      <c r="D89" s="346" t="s">
        <v>77</v>
      </c>
      <c r="E89" s="346"/>
      <c r="F89" s="346"/>
      <c r="G89" s="346"/>
      <c r="H89" s="346"/>
      <c r="I89" s="86"/>
      <c r="J89" s="346" t="s">
        <v>78</v>
      </c>
      <c r="K89" s="346"/>
      <c r="L89" s="346"/>
      <c r="M89" s="346"/>
      <c r="N89" s="346"/>
      <c r="O89" s="346"/>
      <c r="P89" s="346"/>
      <c r="Q89" s="346"/>
      <c r="R89" s="346"/>
      <c r="S89" s="346"/>
      <c r="T89" s="346"/>
      <c r="U89" s="346"/>
      <c r="V89" s="346"/>
      <c r="W89" s="346"/>
      <c r="X89" s="346"/>
      <c r="Y89" s="346"/>
      <c r="Z89" s="346"/>
      <c r="AA89" s="346"/>
      <c r="AB89" s="346"/>
      <c r="AC89" s="346"/>
      <c r="AD89" s="346"/>
      <c r="AE89" s="346"/>
      <c r="AF89" s="346"/>
      <c r="AG89" s="344">
        <f>'SO 301 - Dešťová kanalizace'!M30</f>
        <v>0</v>
      </c>
      <c r="AH89" s="345"/>
      <c r="AI89" s="345"/>
      <c r="AJ89" s="345"/>
      <c r="AK89" s="345"/>
      <c r="AL89" s="345"/>
      <c r="AM89" s="345"/>
      <c r="AN89" s="344">
        <f t="shared" si="0"/>
        <v>0</v>
      </c>
      <c r="AO89" s="345"/>
      <c r="AP89" s="345"/>
      <c r="AQ89" s="87"/>
      <c r="AS89" s="88">
        <f>'SO 301 - Dešťová kanalizace'!M28</f>
        <v>0</v>
      </c>
      <c r="AT89" s="89">
        <f>ROUND(SUM(AV89:AW89),2)</f>
        <v>0</v>
      </c>
      <c r="AU89" s="90">
        <f>'SO 301 - Dešťová kanalizace'!W114</f>
        <v>0</v>
      </c>
      <c r="AV89" s="89">
        <f>'SO 301 - Dešťová kanalizace'!M32</f>
        <v>0</v>
      </c>
      <c r="AW89" s="89">
        <f>'SO 301 - Dešťová kanalizace'!M33</f>
        <v>0</v>
      </c>
      <c r="AX89" s="89">
        <f>'SO 301 - Dešťová kanalizace'!M34</f>
        <v>0</v>
      </c>
      <c r="AY89" s="89">
        <f>'SO 301 - Dešťová kanalizace'!M35</f>
        <v>0</v>
      </c>
      <c r="AZ89" s="89">
        <f>'SO 301 - Dešťová kanalizace'!H32</f>
        <v>0</v>
      </c>
      <c r="BA89" s="89">
        <f>'SO 301 - Dešťová kanalizace'!H33</f>
        <v>0</v>
      </c>
      <c r="BB89" s="89">
        <f>'SO 301 - Dešťová kanalizace'!H34</f>
        <v>0</v>
      </c>
      <c r="BC89" s="89">
        <f>'SO 301 - Dešťová kanalizace'!H35</f>
        <v>0</v>
      </c>
      <c r="BD89" s="91">
        <f>'SO 301 - Dešťová kanalizace'!H36</f>
        <v>0</v>
      </c>
      <c r="BT89" s="92" t="s">
        <v>79</v>
      </c>
      <c r="BV89" s="92" t="s">
        <v>73</v>
      </c>
      <c r="BW89" s="92" t="s">
        <v>80</v>
      </c>
      <c r="BX89" s="92" t="s">
        <v>74</v>
      </c>
    </row>
    <row r="90" spans="1:76" s="5" customFormat="1" ht="31.5" customHeight="1">
      <c r="A90" s="83" t="s">
        <v>76</v>
      </c>
      <c r="B90" s="84"/>
      <c r="C90" s="85"/>
      <c r="D90" s="346" t="s">
        <v>81</v>
      </c>
      <c r="E90" s="346"/>
      <c r="F90" s="346"/>
      <c r="G90" s="346"/>
      <c r="H90" s="346"/>
      <c r="I90" s="86"/>
      <c r="J90" s="346" t="s">
        <v>82</v>
      </c>
      <c r="K90" s="346"/>
      <c r="L90" s="346"/>
      <c r="M90" s="346"/>
      <c r="N90" s="346"/>
      <c r="O90" s="346"/>
      <c r="P90" s="346"/>
      <c r="Q90" s="346"/>
      <c r="R90" s="346"/>
      <c r="S90" s="346"/>
      <c r="T90" s="346"/>
      <c r="U90" s="346"/>
      <c r="V90" s="346"/>
      <c r="W90" s="346"/>
      <c r="X90" s="346"/>
      <c r="Y90" s="346"/>
      <c r="Z90" s="346"/>
      <c r="AA90" s="346"/>
      <c r="AB90" s="346"/>
      <c r="AC90" s="346"/>
      <c r="AD90" s="346"/>
      <c r="AE90" s="346"/>
      <c r="AF90" s="346"/>
      <c r="AG90" s="344">
        <f>'SO 302 - Splašková kanali...'!M30</f>
        <v>0</v>
      </c>
      <c r="AH90" s="345"/>
      <c r="AI90" s="345"/>
      <c r="AJ90" s="345"/>
      <c r="AK90" s="345"/>
      <c r="AL90" s="345"/>
      <c r="AM90" s="345"/>
      <c r="AN90" s="344">
        <f t="shared" si="0"/>
        <v>0</v>
      </c>
      <c r="AO90" s="345"/>
      <c r="AP90" s="345"/>
      <c r="AQ90" s="87"/>
      <c r="AS90" s="88">
        <f>'SO 302 - Splašková kanali...'!M28</f>
        <v>0</v>
      </c>
      <c r="AT90" s="89">
        <f>ROUND(SUM(AV90:AW90),2)</f>
        <v>0</v>
      </c>
      <c r="AU90" s="90">
        <f>'SO 302 - Splašková kanali...'!W114</f>
        <v>0</v>
      </c>
      <c r="AV90" s="89">
        <f>'SO 302 - Splašková kanali...'!M32</f>
        <v>0</v>
      </c>
      <c r="AW90" s="89">
        <f>'SO 302 - Splašková kanali...'!M33</f>
        <v>0</v>
      </c>
      <c r="AX90" s="89">
        <f>'SO 302 - Splašková kanali...'!M34</f>
        <v>0</v>
      </c>
      <c r="AY90" s="89">
        <f>'SO 302 - Splašková kanali...'!M35</f>
        <v>0</v>
      </c>
      <c r="AZ90" s="89">
        <f>'SO 302 - Splašková kanali...'!H32</f>
        <v>0</v>
      </c>
      <c r="BA90" s="89">
        <f>'SO 302 - Splašková kanali...'!H33</f>
        <v>0</v>
      </c>
      <c r="BB90" s="89">
        <f>'SO 302 - Splašková kanali...'!H34</f>
        <v>0</v>
      </c>
      <c r="BC90" s="89">
        <f>'SO 302 - Splašková kanali...'!H35</f>
        <v>0</v>
      </c>
      <c r="BD90" s="91">
        <f>'SO 302 - Splašková kanali...'!H36</f>
        <v>0</v>
      </c>
      <c r="BT90" s="92" t="s">
        <v>79</v>
      </c>
      <c r="BV90" s="92" t="s">
        <v>73</v>
      </c>
      <c r="BW90" s="92" t="s">
        <v>83</v>
      </c>
      <c r="BX90" s="92" t="s">
        <v>74</v>
      </c>
    </row>
    <row r="91" spans="1:76" s="5" customFormat="1" ht="31.5" customHeight="1">
      <c r="A91" s="83" t="s">
        <v>76</v>
      </c>
      <c r="B91" s="84"/>
      <c r="C91" s="85"/>
      <c r="D91" s="346" t="s">
        <v>84</v>
      </c>
      <c r="E91" s="346"/>
      <c r="F91" s="346"/>
      <c r="G91" s="346"/>
      <c r="H91" s="346"/>
      <c r="I91" s="86"/>
      <c r="J91" s="346" t="s">
        <v>85</v>
      </c>
      <c r="K91" s="346"/>
      <c r="L91" s="346"/>
      <c r="M91" s="346"/>
      <c r="N91" s="346"/>
      <c r="O91" s="346"/>
      <c r="P91" s="346"/>
      <c r="Q91" s="346"/>
      <c r="R91" s="346"/>
      <c r="S91" s="346"/>
      <c r="T91" s="346"/>
      <c r="U91" s="346"/>
      <c r="V91" s="346"/>
      <c r="W91" s="346"/>
      <c r="X91" s="346"/>
      <c r="Y91" s="346"/>
      <c r="Z91" s="346"/>
      <c r="AA91" s="346"/>
      <c r="AB91" s="346"/>
      <c r="AC91" s="346"/>
      <c r="AD91" s="346"/>
      <c r="AE91" s="346"/>
      <c r="AF91" s="346"/>
      <c r="AG91" s="344">
        <f>'SO 303 - Vodovod'!M30</f>
        <v>0</v>
      </c>
      <c r="AH91" s="345"/>
      <c r="AI91" s="345"/>
      <c r="AJ91" s="345"/>
      <c r="AK91" s="345"/>
      <c r="AL91" s="345"/>
      <c r="AM91" s="345"/>
      <c r="AN91" s="344">
        <f t="shared" si="0"/>
        <v>0</v>
      </c>
      <c r="AO91" s="345"/>
      <c r="AP91" s="345"/>
      <c r="AQ91" s="87"/>
      <c r="AS91" s="88">
        <f>'SO 303 - Vodovod'!M28</f>
        <v>0</v>
      </c>
      <c r="AT91" s="89">
        <f>ROUND(SUM(AV91:AW91),2)</f>
        <v>0</v>
      </c>
      <c r="AU91" s="90">
        <f>'SO 303 - Vodovod'!W116</f>
        <v>0</v>
      </c>
      <c r="AV91" s="89">
        <f>'SO 303 - Vodovod'!M32</f>
        <v>0</v>
      </c>
      <c r="AW91" s="89">
        <f>'SO 303 - Vodovod'!M33</f>
        <v>0</v>
      </c>
      <c r="AX91" s="89">
        <f>'SO 303 - Vodovod'!M34</f>
        <v>0</v>
      </c>
      <c r="AY91" s="89">
        <f>'SO 303 - Vodovod'!M35</f>
        <v>0</v>
      </c>
      <c r="AZ91" s="89">
        <f>'SO 303 - Vodovod'!H32</f>
        <v>0</v>
      </c>
      <c r="BA91" s="89">
        <f>'SO 303 - Vodovod'!H33</f>
        <v>0</v>
      </c>
      <c r="BB91" s="89">
        <f>'SO 303 - Vodovod'!H34</f>
        <v>0</v>
      </c>
      <c r="BC91" s="89">
        <f>'SO 303 - Vodovod'!H35</f>
        <v>0</v>
      </c>
      <c r="BD91" s="91">
        <f>'SO 303 - Vodovod'!H36</f>
        <v>0</v>
      </c>
      <c r="BT91" s="92" t="s">
        <v>79</v>
      </c>
      <c r="BV91" s="92" t="s">
        <v>73</v>
      </c>
      <c r="BW91" s="92" t="s">
        <v>86</v>
      </c>
      <c r="BX91" s="92" t="s">
        <v>74</v>
      </c>
    </row>
    <row r="92" spans="1:76" s="5" customFormat="1" ht="31.5" customHeight="1">
      <c r="A92" s="83"/>
      <c r="B92" s="84"/>
      <c r="C92" s="85"/>
      <c r="D92" s="346" t="s">
        <v>1367</v>
      </c>
      <c r="E92" s="346"/>
      <c r="F92" s="346"/>
      <c r="G92" s="346"/>
      <c r="H92" s="346"/>
      <c r="I92" s="86"/>
      <c r="J92" s="346" t="s">
        <v>1368</v>
      </c>
      <c r="K92" s="346"/>
      <c r="L92" s="346"/>
      <c r="M92" s="346"/>
      <c r="N92" s="346"/>
      <c r="O92" s="346"/>
      <c r="P92" s="346"/>
      <c r="Q92" s="346"/>
      <c r="R92" s="346"/>
      <c r="S92" s="346"/>
      <c r="T92" s="346"/>
      <c r="U92" s="346"/>
      <c r="V92" s="346"/>
      <c r="W92" s="346"/>
      <c r="X92" s="346"/>
      <c r="Y92" s="346"/>
      <c r="Z92" s="346"/>
      <c r="AA92" s="346"/>
      <c r="AB92" s="346"/>
      <c r="AC92" s="346"/>
      <c r="AD92" s="346"/>
      <c r="AE92" s="346"/>
      <c r="AF92" s="346"/>
      <c r="AG92" s="344">
        <f>'SO 402 - VEŘEJNÉ OSVĚTLENÍ'!N26</f>
        <v>0</v>
      </c>
      <c r="AH92" s="345"/>
      <c r="AI92" s="345"/>
      <c r="AJ92" s="345"/>
      <c r="AK92" s="345"/>
      <c r="AL92" s="345"/>
      <c r="AM92" s="345"/>
      <c r="AN92" s="344">
        <f t="shared" si="0"/>
        <v>0</v>
      </c>
      <c r="AO92" s="345"/>
      <c r="AP92" s="345"/>
      <c r="AQ92" s="87"/>
      <c r="AS92" s="88"/>
      <c r="AT92" s="89"/>
      <c r="AU92" s="90"/>
      <c r="AV92" s="89"/>
      <c r="AW92" s="89"/>
      <c r="AX92" s="89"/>
      <c r="AY92" s="89"/>
      <c r="AZ92" s="89"/>
      <c r="BA92" s="89"/>
      <c r="BB92" s="89"/>
      <c r="BC92" s="89"/>
      <c r="BD92" s="91"/>
      <c r="BT92" s="92"/>
      <c r="BV92" s="92"/>
      <c r="BW92" s="92"/>
      <c r="BX92" s="92"/>
    </row>
    <row r="93" spans="1:76" s="5" customFormat="1" ht="16.5" customHeight="1">
      <c r="A93" s="83" t="s">
        <v>76</v>
      </c>
      <c r="B93" s="84"/>
      <c r="C93" s="85"/>
      <c r="D93" s="346" t="s">
        <v>87</v>
      </c>
      <c r="E93" s="346"/>
      <c r="F93" s="346"/>
      <c r="G93" s="346"/>
      <c r="H93" s="346"/>
      <c r="I93" s="86"/>
      <c r="J93" s="346" t="s">
        <v>88</v>
      </c>
      <c r="K93" s="346"/>
      <c r="L93" s="346"/>
      <c r="M93" s="346"/>
      <c r="N93" s="346"/>
      <c r="O93" s="346"/>
      <c r="P93" s="346"/>
      <c r="Q93" s="346"/>
      <c r="R93" s="346"/>
      <c r="S93" s="346"/>
      <c r="T93" s="346"/>
      <c r="U93" s="346"/>
      <c r="V93" s="346"/>
      <c r="W93" s="346"/>
      <c r="X93" s="346"/>
      <c r="Y93" s="346"/>
      <c r="Z93" s="346"/>
      <c r="AA93" s="346"/>
      <c r="AB93" s="346"/>
      <c r="AC93" s="346"/>
      <c r="AD93" s="346"/>
      <c r="AE93" s="346"/>
      <c r="AF93" s="346"/>
      <c r="AG93" s="344">
        <f>'VRN - Vedlejší rozpočtové...'!M30</f>
        <v>0</v>
      </c>
      <c r="AH93" s="345"/>
      <c r="AI93" s="345"/>
      <c r="AJ93" s="345"/>
      <c r="AK93" s="345"/>
      <c r="AL93" s="345"/>
      <c r="AM93" s="345"/>
      <c r="AN93" s="344">
        <f t="shared" si="0"/>
        <v>0</v>
      </c>
      <c r="AO93" s="345"/>
      <c r="AP93" s="345"/>
      <c r="AQ93" s="87"/>
      <c r="AS93" s="93">
        <f>'VRN - Vedlejší rozpočtové...'!M28</f>
        <v>0</v>
      </c>
      <c r="AT93" s="94">
        <f>ROUND(SUM(AV93:AW93),2)</f>
        <v>0</v>
      </c>
      <c r="AU93" s="95">
        <f>'VRN - Vedlejší rozpočtové...'!W113</f>
        <v>0</v>
      </c>
      <c r="AV93" s="94">
        <f>'VRN - Vedlejší rozpočtové...'!M32</f>
        <v>0</v>
      </c>
      <c r="AW93" s="94">
        <f>'VRN - Vedlejší rozpočtové...'!M33</f>
        <v>0</v>
      </c>
      <c r="AX93" s="94">
        <f>'VRN - Vedlejší rozpočtové...'!M34</f>
        <v>0</v>
      </c>
      <c r="AY93" s="94">
        <f>'VRN - Vedlejší rozpočtové...'!M35</f>
        <v>0</v>
      </c>
      <c r="AZ93" s="94">
        <f>'VRN - Vedlejší rozpočtové...'!H32</f>
        <v>0</v>
      </c>
      <c r="BA93" s="94">
        <f>'VRN - Vedlejší rozpočtové...'!H33</f>
        <v>0</v>
      </c>
      <c r="BB93" s="94">
        <f>'VRN - Vedlejší rozpočtové...'!H34</f>
        <v>0</v>
      </c>
      <c r="BC93" s="94">
        <f>'VRN - Vedlejší rozpočtové...'!H35</f>
        <v>0</v>
      </c>
      <c r="BD93" s="96">
        <f>'VRN - Vedlejší rozpočtové...'!H36</f>
        <v>0</v>
      </c>
      <c r="BT93" s="92" t="s">
        <v>79</v>
      </c>
      <c r="BV93" s="92" t="s">
        <v>73</v>
      </c>
      <c r="BW93" s="92" t="s">
        <v>89</v>
      </c>
      <c r="BX93" s="92" t="s">
        <v>74</v>
      </c>
    </row>
    <row r="94" spans="1:76">
      <c r="B94" s="24"/>
      <c r="AQ94" s="25"/>
    </row>
    <row r="95" spans="1:76" s="1" customFormat="1" ht="10.9" customHeight="1">
      <c r="B95" s="35"/>
      <c r="AQ95" s="36"/>
    </row>
    <row r="96" spans="1:76" s="1" customFormat="1" ht="30" customHeight="1">
      <c r="B96" s="35"/>
      <c r="C96" s="99" t="s">
        <v>917</v>
      </c>
      <c r="D96" s="100"/>
      <c r="E96" s="100"/>
      <c r="F96" s="100"/>
      <c r="G96" s="100"/>
      <c r="H96" s="100"/>
      <c r="I96" s="100"/>
      <c r="J96" s="100"/>
      <c r="K96" s="100"/>
      <c r="L96" s="100"/>
      <c r="M96" s="100"/>
      <c r="N96" s="100"/>
      <c r="O96" s="100"/>
      <c r="P96" s="100"/>
      <c r="Q96" s="100"/>
      <c r="R96" s="100"/>
      <c r="S96" s="100"/>
      <c r="T96" s="100"/>
      <c r="U96" s="100"/>
      <c r="V96" s="100"/>
      <c r="W96" s="100"/>
      <c r="X96" s="100"/>
      <c r="Y96" s="100"/>
      <c r="Z96" s="100"/>
      <c r="AA96" s="100"/>
      <c r="AB96" s="100"/>
      <c r="AC96" s="100"/>
      <c r="AD96" s="100"/>
      <c r="AE96" s="100"/>
      <c r="AF96" s="100"/>
      <c r="AG96" s="347">
        <f>ROUND(AG87,2)</f>
        <v>0</v>
      </c>
      <c r="AH96" s="347"/>
      <c r="AI96" s="347"/>
      <c r="AJ96" s="347"/>
      <c r="AK96" s="347"/>
      <c r="AL96" s="347"/>
      <c r="AM96" s="347"/>
      <c r="AN96" s="347">
        <f>AN87</f>
        <v>0</v>
      </c>
      <c r="AO96" s="347"/>
      <c r="AP96" s="347"/>
      <c r="AQ96" s="36"/>
    </row>
    <row r="97" spans="2:43" s="1" customFormat="1" ht="6.95" customHeight="1">
      <c r="B97" s="57"/>
      <c r="C97" s="58"/>
      <c r="D97" s="58"/>
      <c r="E97" s="58"/>
      <c r="F97" s="58"/>
      <c r="G97" s="58"/>
      <c r="H97" s="58"/>
      <c r="I97" s="58"/>
      <c r="J97" s="58"/>
      <c r="K97" s="58"/>
      <c r="L97" s="58"/>
      <c r="M97" s="58"/>
      <c r="N97" s="58"/>
      <c r="O97" s="58"/>
      <c r="P97" s="58"/>
      <c r="Q97" s="58"/>
      <c r="R97" s="58"/>
      <c r="S97" s="58"/>
      <c r="T97" s="58"/>
      <c r="U97" s="58"/>
      <c r="V97" s="58"/>
      <c r="W97" s="58"/>
      <c r="X97" s="58"/>
      <c r="Y97" s="58"/>
      <c r="Z97" s="58"/>
      <c r="AA97" s="58"/>
      <c r="AB97" s="58"/>
      <c r="AC97" s="58"/>
      <c r="AD97" s="58"/>
      <c r="AE97" s="58"/>
      <c r="AF97" s="58"/>
      <c r="AG97" s="58"/>
      <c r="AH97" s="58"/>
      <c r="AI97" s="58"/>
      <c r="AJ97" s="58"/>
      <c r="AK97" s="58"/>
      <c r="AL97" s="58"/>
      <c r="AM97" s="58"/>
      <c r="AN97" s="58"/>
      <c r="AO97" s="58"/>
      <c r="AP97" s="58"/>
      <c r="AQ97" s="59"/>
    </row>
  </sheetData>
  <mergeCells count="65">
    <mergeCell ref="AG96:AM96"/>
    <mergeCell ref="AN96:AP96"/>
    <mergeCell ref="AR2:BE2"/>
    <mergeCell ref="AG87:AM87"/>
    <mergeCell ref="AN87:AP87"/>
    <mergeCell ref="AN93:AP93"/>
    <mergeCell ref="AG93:AM93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D93:H93"/>
    <mergeCell ref="J93:AF93"/>
    <mergeCell ref="AN90:AP90"/>
    <mergeCell ref="AG90:AM90"/>
    <mergeCell ref="D90:H90"/>
    <mergeCell ref="J90:AF90"/>
    <mergeCell ref="AN91:AP91"/>
    <mergeCell ref="AG91:AM91"/>
    <mergeCell ref="D91:H91"/>
    <mergeCell ref="J91:AF91"/>
    <mergeCell ref="D92:H92"/>
    <mergeCell ref="J92:AF92"/>
    <mergeCell ref="AG92:AM92"/>
    <mergeCell ref="AN92:AP92"/>
    <mergeCell ref="C85:G85"/>
    <mergeCell ref="I85:AF85"/>
    <mergeCell ref="AG85:AM85"/>
    <mergeCell ref="AN85:AP85"/>
    <mergeCell ref="AN89:AP89"/>
    <mergeCell ref="AG89:AM89"/>
    <mergeCell ref="D89:H89"/>
    <mergeCell ref="J89:AF89"/>
    <mergeCell ref="D88:H88"/>
    <mergeCell ref="J88:AF88"/>
    <mergeCell ref="AG88:AM88"/>
    <mergeCell ref="AN88:AP88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dataValidations count="2">
    <dataValidation type="list" allowBlank="1" showInputMessage="1" showErrorMessage="1" error="Povoleny jsou hodnoty základní, snížená, zákl. přenesená, sníž. přenesená, nulová." sqref="AU95" xr:uid="{00000000-0002-0000-0000-000000000000}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5" xr:uid="{00000000-0002-0000-0000-000001000000}">
      <formula1>"stavební čast, technologická čast, investiční čast"</formula1>
    </dataValidation>
  </dataValidations>
  <hyperlinks>
    <hyperlink ref="K1:S1" location="C2" display="1) Souhrnný list stavby" xr:uid="{00000000-0004-0000-0000-000000000000}"/>
    <hyperlink ref="W1:AF1" location="C87" display="2) Rekapitulace objektů" xr:uid="{00000000-0004-0000-0000-000001000000}"/>
    <hyperlink ref="A89" location="'SO 301 - Dešťová kanalizace'!C2" display="/" xr:uid="{00000000-0004-0000-0000-000002000000}"/>
    <hyperlink ref="A90" location="'SO 302 - Splašková kanali...'!C2" display="/" xr:uid="{00000000-0004-0000-0000-000003000000}"/>
    <hyperlink ref="A91" location="'SO 303 - Vodovod'!C2" display="/" xr:uid="{00000000-0004-0000-0000-000004000000}"/>
    <hyperlink ref="A93" location="'VRN - Vedlejší rozpočtové...'!C2" display="/" xr:uid="{00000000-0004-0000-0000-000005000000}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3020"/>
  <sheetViews>
    <sheetView showGridLines="0" topLeftCell="A193" zoomScale="115" zoomScaleNormal="115" zoomScaleSheetLayoutView="100" workbookViewId="0">
      <selection activeCell="G48" sqref="G48"/>
    </sheetView>
  </sheetViews>
  <sheetFormatPr defaultColWidth="9.33203125" defaultRowHeight="10.5"/>
  <cols>
    <col min="1" max="1" width="4.33203125" style="174" customWidth="1"/>
    <col min="2" max="2" width="8.6640625" style="174" customWidth="1"/>
    <col min="3" max="3" width="6" style="174" customWidth="1"/>
    <col min="4" max="4" width="97.1640625" style="174" customWidth="1"/>
    <col min="5" max="5" width="3.5" style="222" customWidth="1"/>
    <col min="6" max="7" width="7.83203125" style="174" customWidth="1"/>
    <col min="8" max="8" width="10.6640625" style="174" customWidth="1"/>
    <col min="9" max="10" width="7.83203125" style="174" customWidth="1"/>
    <col min="11" max="256" width="9.33203125" style="174"/>
    <col min="257" max="257" width="4.33203125" style="174" customWidth="1"/>
    <col min="258" max="258" width="8.6640625" style="174" customWidth="1"/>
    <col min="259" max="259" width="6" style="174" customWidth="1"/>
    <col min="260" max="260" width="97.1640625" style="174" customWidth="1"/>
    <col min="261" max="261" width="3.5" style="174" customWidth="1"/>
    <col min="262" max="263" width="7.83203125" style="174" customWidth="1"/>
    <col min="264" max="264" width="10.6640625" style="174" customWidth="1"/>
    <col min="265" max="266" width="7.83203125" style="174" customWidth="1"/>
    <col min="267" max="512" width="9.33203125" style="174"/>
    <col min="513" max="513" width="4.33203125" style="174" customWidth="1"/>
    <col min="514" max="514" width="8.6640625" style="174" customWidth="1"/>
    <col min="515" max="515" width="6" style="174" customWidth="1"/>
    <col min="516" max="516" width="97.1640625" style="174" customWidth="1"/>
    <col min="517" max="517" width="3.5" style="174" customWidth="1"/>
    <col min="518" max="519" width="7.83203125" style="174" customWidth="1"/>
    <col min="520" max="520" width="10.6640625" style="174" customWidth="1"/>
    <col min="521" max="522" width="7.83203125" style="174" customWidth="1"/>
    <col min="523" max="768" width="9.33203125" style="174"/>
    <col min="769" max="769" width="4.33203125" style="174" customWidth="1"/>
    <col min="770" max="770" width="8.6640625" style="174" customWidth="1"/>
    <col min="771" max="771" width="6" style="174" customWidth="1"/>
    <col min="772" max="772" width="97.1640625" style="174" customWidth="1"/>
    <col min="773" max="773" width="3.5" style="174" customWidth="1"/>
    <col min="774" max="775" width="7.83203125" style="174" customWidth="1"/>
    <col min="776" max="776" width="10.6640625" style="174" customWidth="1"/>
    <col min="777" max="778" width="7.83203125" style="174" customWidth="1"/>
    <col min="779" max="1024" width="9.33203125" style="174"/>
    <col min="1025" max="1025" width="4.33203125" style="174" customWidth="1"/>
    <col min="1026" max="1026" width="8.6640625" style="174" customWidth="1"/>
    <col min="1027" max="1027" width="6" style="174" customWidth="1"/>
    <col min="1028" max="1028" width="97.1640625" style="174" customWidth="1"/>
    <col min="1029" max="1029" width="3.5" style="174" customWidth="1"/>
    <col min="1030" max="1031" width="7.83203125" style="174" customWidth="1"/>
    <col min="1032" max="1032" width="10.6640625" style="174" customWidth="1"/>
    <col min="1033" max="1034" width="7.83203125" style="174" customWidth="1"/>
    <col min="1035" max="1280" width="9.33203125" style="174"/>
    <col min="1281" max="1281" width="4.33203125" style="174" customWidth="1"/>
    <col min="1282" max="1282" width="8.6640625" style="174" customWidth="1"/>
    <col min="1283" max="1283" width="6" style="174" customWidth="1"/>
    <col min="1284" max="1284" width="97.1640625" style="174" customWidth="1"/>
    <col min="1285" max="1285" width="3.5" style="174" customWidth="1"/>
    <col min="1286" max="1287" width="7.83203125" style="174" customWidth="1"/>
    <col min="1288" max="1288" width="10.6640625" style="174" customWidth="1"/>
    <col min="1289" max="1290" width="7.83203125" style="174" customWidth="1"/>
    <col min="1291" max="1536" width="9.33203125" style="174"/>
    <col min="1537" max="1537" width="4.33203125" style="174" customWidth="1"/>
    <col min="1538" max="1538" width="8.6640625" style="174" customWidth="1"/>
    <col min="1539" max="1539" width="6" style="174" customWidth="1"/>
    <col min="1540" max="1540" width="97.1640625" style="174" customWidth="1"/>
    <col min="1541" max="1541" width="3.5" style="174" customWidth="1"/>
    <col min="1542" max="1543" width="7.83203125" style="174" customWidth="1"/>
    <col min="1544" max="1544" width="10.6640625" style="174" customWidth="1"/>
    <col min="1545" max="1546" width="7.83203125" style="174" customWidth="1"/>
    <col min="1547" max="1792" width="9.33203125" style="174"/>
    <col min="1793" max="1793" width="4.33203125" style="174" customWidth="1"/>
    <col min="1794" max="1794" width="8.6640625" style="174" customWidth="1"/>
    <col min="1795" max="1795" width="6" style="174" customWidth="1"/>
    <col min="1796" max="1796" width="97.1640625" style="174" customWidth="1"/>
    <col min="1797" max="1797" width="3.5" style="174" customWidth="1"/>
    <col min="1798" max="1799" width="7.83203125" style="174" customWidth="1"/>
    <col min="1800" max="1800" width="10.6640625" style="174" customWidth="1"/>
    <col min="1801" max="1802" width="7.83203125" style="174" customWidth="1"/>
    <col min="1803" max="2048" width="9.33203125" style="174"/>
    <col min="2049" max="2049" width="4.33203125" style="174" customWidth="1"/>
    <col min="2050" max="2050" width="8.6640625" style="174" customWidth="1"/>
    <col min="2051" max="2051" width="6" style="174" customWidth="1"/>
    <col min="2052" max="2052" width="97.1640625" style="174" customWidth="1"/>
    <col min="2053" max="2053" width="3.5" style="174" customWidth="1"/>
    <col min="2054" max="2055" width="7.83203125" style="174" customWidth="1"/>
    <col min="2056" max="2056" width="10.6640625" style="174" customWidth="1"/>
    <col min="2057" max="2058" width="7.83203125" style="174" customWidth="1"/>
    <col min="2059" max="2304" width="9.33203125" style="174"/>
    <col min="2305" max="2305" width="4.33203125" style="174" customWidth="1"/>
    <col min="2306" max="2306" width="8.6640625" style="174" customWidth="1"/>
    <col min="2307" max="2307" width="6" style="174" customWidth="1"/>
    <col min="2308" max="2308" width="97.1640625" style="174" customWidth="1"/>
    <col min="2309" max="2309" width="3.5" style="174" customWidth="1"/>
    <col min="2310" max="2311" width="7.83203125" style="174" customWidth="1"/>
    <col min="2312" max="2312" width="10.6640625" style="174" customWidth="1"/>
    <col min="2313" max="2314" width="7.83203125" style="174" customWidth="1"/>
    <col min="2315" max="2560" width="9.33203125" style="174"/>
    <col min="2561" max="2561" width="4.33203125" style="174" customWidth="1"/>
    <col min="2562" max="2562" width="8.6640625" style="174" customWidth="1"/>
    <col min="2563" max="2563" width="6" style="174" customWidth="1"/>
    <col min="2564" max="2564" width="97.1640625" style="174" customWidth="1"/>
    <col min="2565" max="2565" width="3.5" style="174" customWidth="1"/>
    <col min="2566" max="2567" width="7.83203125" style="174" customWidth="1"/>
    <col min="2568" max="2568" width="10.6640625" style="174" customWidth="1"/>
    <col min="2569" max="2570" width="7.83203125" style="174" customWidth="1"/>
    <col min="2571" max="2816" width="9.33203125" style="174"/>
    <col min="2817" max="2817" width="4.33203125" style="174" customWidth="1"/>
    <col min="2818" max="2818" width="8.6640625" style="174" customWidth="1"/>
    <col min="2819" max="2819" width="6" style="174" customWidth="1"/>
    <col min="2820" max="2820" width="97.1640625" style="174" customWidth="1"/>
    <col min="2821" max="2821" width="3.5" style="174" customWidth="1"/>
    <col min="2822" max="2823" width="7.83203125" style="174" customWidth="1"/>
    <col min="2824" max="2824" width="10.6640625" style="174" customWidth="1"/>
    <col min="2825" max="2826" width="7.83203125" style="174" customWidth="1"/>
    <col min="2827" max="3072" width="9.33203125" style="174"/>
    <col min="3073" max="3073" width="4.33203125" style="174" customWidth="1"/>
    <col min="3074" max="3074" width="8.6640625" style="174" customWidth="1"/>
    <col min="3075" max="3075" width="6" style="174" customWidth="1"/>
    <col min="3076" max="3076" width="97.1640625" style="174" customWidth="1"/>
    <col min="3077" max="3077" width="3.5" style="174" customWidth="1"/>
    <col min="3078" max="3079" width="7.83203125" style="174" customWidth="1"/>
    <col min="3080" max="3080" width="10.6640625" style="174" customWidth="1"/>
    <col min="3081" max="3082" width="7.83203125" style="174" customWidth="1"/>
    <col min="3083" max="3328" width="9.33203125" style="174"/>
    <col min="3329" max="3329" width="4.33203125" style="174" customWidth="1"/>
    <col min="3330" max="3330" width="8.6640625" style="174" customWidth="1"/>
    <col min="3331" max="3331" width="6" style="174" customWidth="1"/>
    <col min="3332" max="3332" width="97.1640625" style="174" customWidth="1"/>
    <col min="3333" max="3333" width="3.5" style="174" customWidth="1"/>
    <col min="3334" max="3335" width="7.83203125" style="174" customWidth="1"/>
    <col min="3336" max="3336" width="10.6640625" style="174" customWidth="1"/>
    <col min="3337" max="3338" width="7.83203125" style="174" customWidth="1"/>
    <col min="3339" max="3584" width="9.33203125" style="174"/>
    <col min="3585" max="3585" width="4.33203125" style="174" customWidth="1"/>
    <col min="3586" max="3586" width="8.6640625" style="174" customWidth="1"/>
    <col min="3587" max="3587" width="6" style="174" customWidth="1"/>
    <col min="3588" max="3588" width="97.1640625" style="174" customWidth="1"/>
    <col min="3589" max="3589" width="3.5" style="174" customWidth="1"/>
    <col min="3590" max="3591" width="7.83203125" style="174" customWidth="1"/>
    <col min="3592" max="3592" width="10.6640625" style="174" customWidth="1"/>
    <col min="3593" max="3594" width="7.83203125" style="174" customWidth="1"/>
    <col min="3595" max="3840" width="9.33203125" style="174"/>
    <col min="3841" max="3841" width="4.33203125" style="174" customWidth="1"/>
    <col min="3842" max="3842" width="8.6640625" style="174" customWidth="1"/>
    <col min="3843" max="3843" width="6" style="174" customWidth="1"/>
    <col min="3844" max="3844" width="97.1640625" style="174" customWidth="1"/>
    <col min="3845" max="3845" width="3.5" style="174" customWidth="1"/>
    <col min="3846" max="3847" width="7.83203125" style="174" customWidth="1"/>
    <col min="3848" max="3848" width="10.6640625" style="174" customWidth="1"/>
    <col min="3849" max="3850" width="7.83203125" style="174" customWidth="1"/>
    <col min="3851" max="4096" width="9.33203125" style="174"/>
    <col min="4097" max="4097" width="4.33203125" style="174" customWidth="1"/>
    <col min="4098" max="4098" width="8.6640625" style="174" customWidth="1"/>
    <col min="4099" max="4099" width="6" style="174" customWidth="1"/>
    <col min="4100" max="4100" width="97.1640625" style="174" customWidth="1"/>
    <col min="4101" max="4101" width="3.5" style="174" customWidth="1"/>
    <col min="4102" max="4103" width="7.83203125" style="174" customWidth="1"/>
    <col min="4104" max="4104" width="10.6640625" style="174" customWidth="1"/>
    <col min="4105" max="4106" width="7.83203125" style="174" customWidth="1"/>
    <col min="4107" max="4352" width="9.33203125" style="174"/>
    <col min="4353" max="4353" width="4.33203125" style="174" customWidth="1"/>
    <col min="4354" max="4354" width="8.6640625" style="174" customWidth="1"/>
    <col min="4355" max="4355" width="6" style="174" customWidth="1"/>
    <col min="4356" max="4356" width="97.1640625" style="174" customWidth="1"/>
    <col min="4357" max="4357" width="3.5" style="174" customWidth="1"/>
    <col min="4358" max="4359" width="7.83203125" style="174" customWidth="1"/>
    <col min="4360" max="4360" width="10.6640625" style="174" customWidth="1"/>
    <col min="4361" max="4362" width="7.83203125" style="174" customWidth="1"/>
    <col min="4363" max="4608" width="9.33203125" style="174"/>
    <col min="4609" max="4609" width="4.33203125" style="174" customWidth="1"/>
    <col min="4610" max="4610" width="8.6640625" style="174" customWidth="1"/>
    <col min="4611" max="4611" width="6" style="174" customWidth="1"/>
    <col min="4612" max="4612" width="97.1640625" style="174" customWidth="1"/>
    <col min="4613" max="4613" width="3.5" style="174" customWidth="1"/>
    <col min="4614" max="4615" width="7.83203125" style="174" customWidth="1"/>
    <col min="4616" max="4616" width="10.6640625" style="174" customWidth="1"/>
    <col min="4617" max="4618" width="7.83203125" style="174" customWidth="1"/>
    <col min="4619" max="4864" width="9.33203125" style="174"/>
    <col min="4865" max="4865" width="4.33203125" style="174" customWidth="1"/>
    <col min="4866" max="4866" width="8.6640625" style="174" customWidth="1"/>
    <col min="4867" max="4867" width="6" style="174" customWidth="1"/>
    <col min="4868" max="4868" width="97.1640625" style="174" customWidth="1"/>
    <col min="4869" max="4869" width="3.5" style="174" customWidth="1"/>
    <col min="4870" max="4871" width="7.83203125" style="174" customWidth="1"/>
    <col min="4872" max="4872" width="10.6640625" style="174" customWidth="1"/>
    <col min="4873" max="4874" width="7.83203125" style="174" customWidth="1"/>
    <col min="4875" max="5120" width="9.33203125" style="174"/>
    <col min="5121" max="5121" width="4.33203125" style="174" customWidth="1"/>
    <col min="5122" max="5122" width="8.6640625" style="174" customWidth="1"/>
    <col min="5123" max="5123" width="6" style="174" customWidth="1"/>
    <col min="5124" max="5124" width="97.1640625" style="174" customWidth="1"/>
    <col min="5125" max="5125" width="3.5" style="174" customWidth="1"/>
    <col min="5126" max="5127" width="7.83203125" style="174" customWidth="1"/>
    <col min="5128" max="5128" width="10.6640625" style="174" customWidth="1"/>
    <col min="5129" max="5130" width="7.83203125" style="174" customWidth="1"/>
    <col min="5131" max="5376" width="9.33203125" style="174"/>
    <col min="5377" max="5377" width="4.33203125" style="174" customWidth="1"/>
    <col min="5378" max="5378" width="8.6640625" style="174" customWidth="1"/>
    <col min="5379" max="5379" width="6" style="174" customWidth="1"/>
    <col min="5380" max="5380" width="97.1640625" style="174" customWidth="1"/>
    <col min="5381" max="5381" width="3.5" style="174" customWidth="1"/>
    <col min="5382" max="5383" width="7.83203125" style="174" customWidth="1"/>
    <col min="5384" max="5384" width="10.6640625" style="174" customWidth="1"/>
    <col min="5385" max="5386" width="7.83203125" style="174" customWidth="1"/>
    <col min="5387" max="5632" width="9.33203125" style="174"/>
    <col min="5633" max="5633" width="4.33203125" style="174" customWidth="1"/>
    <col min="5634" max="5634" width="8.6640625" style="174" customWidth="1"/>
    <col min="5635" max="5635" width="6" style="174" customWidth="1"/>
    <col min="5636" max="5636" width="97.1640625" style="174" customWidth="1"/>
    <col min="5637" max="5637" width="3.5" style="174" customWidth="1"/>
    <col min="5638" max="5639" width="7.83203125" style="174" customWidth="1"/>
    <col min="5640" max="5640" width="10.6640625" style="174" customWidth="1"/>
    <col min="5641" max="5642" width="7.83203125" style="174" customWidth="1"/>
    <col min="5643" max="5888" width="9.33203125" style="174"/>
    <col min="5889" max="5889" width="4.33203125" style="174" customWidth="1"/>
    <col min="5890" max="5890" width="8.6640625" style="174" customWidth="1"/>
    <col min="5891" max="5891" width="6" style="174" customWidth="1"/>
    <col min="5892" max="5892" width="97.1640625" style="174" customWidth="1"/>
    <col min="5893" max="5893" width="3.5" style="174" customWidth="1"/>
    <col min="5894" max="5895" width="7.83203125" style="174" customWidth="1"/>
    <col min="5896" max="5896" width="10.6640625" style="174" customWidth="1"/>
    <col min="5897" max="5898" width="7.83203125" style="174" customWidth="1"/>
    <col min="5899" max="6144" width="9.33203125" style="174"/>
    <col min="6145" max="6145" width="4.33203125" style="174" customWidth="1"/>
    <col min="6146" max="6146" width="8.6640625" style="174" customWidth="1"/>
    <col min="6147" max="6147" width="6" style="174" customWidth="1"/>
    <col min="6148" max="6148" width="97.1640625" style="174" customWidth="1"/>
    <col min="6149" max="6149" width="3.5" style="174" customWidth="1"/>
    <col min="6150" max="6151" width="7.83203125" style="174" customWidth="1"/>
    <col min="6152" max="6152" width="10.6640625" style="174" customWidth="1"/>
    <col min="6153" max="6154" width="7.83203125" style="174" customWidth="1"/>
    <col min="6155" max="6400" width="9.33203125" style="174"/>
    <col min="6401" max="6401" width="4.33203125" style="174" customWidth="1"/>
    <col min="6402" max="6402" width="8.6640625" style="174" customWidth="1"/>
    <col min="6403" max="6403" width="6" style="174" customWidth="1"/>
    <col min="6404" max="6404" width="97.1640625" style="174" customWidth="1"/>
    <col min="6405" max="6405" width="3.5" style="174" customWidth="1"/>
    <col min="6406" max="6407" width="7.83203125" style="174" customWidth="1"/>
    <col min="6408" max="6408" width="10.6640625" style="174" customWidth="1"/>
    <col min="6409" max="6410" width="7.83203125" style="174" customWidth="1"/>
    <col min="6411" max="6656" width="9.33203125" style="174"/>
    <col min="6657" max="6657" width="4.33203125" style="174" customWidth="1"/>
    <col min="6658" max="6658" width="8.6640625" style="174" customWidth="1"/>
    <col min="6659" max="6659" width="6" style="174" customWidth="1"/>
    <col min="6660" max="6660" width="97.1640625" style="174" customWidth="1"/>
    <col min="6661" max="6661" width="3.5" style="174" customWidth="1"/>
    <col min="6662" max="6663" width="7.83203125" style="174" customWidth="1"/>
    <col min="6664" max="6664" width="10.6640625" style="174" customWidth="1"/>
    <col min="6665" max="6666" width="7.83203125" style="174" customWidth="1"/>
    <col min="6667" max="6912" width="9.33203125" style="174"/>
    <col min="6913" max="6913" width="4.33203125" style="174" customWidth="1"/>
    <col min="6914" max="6914" width="8.6640625" style="174" customWidth="1"/>
    <col min="6915" max="6915" width="6" style="174" customWidth="1"/>
    <col min="6916" max="6916" width="97.1640625" style="174" customWidth="1"/>
    <col min="6917" max="6917" width="3.5" style="174" customWidth="1"/>
    <col min="6918" max="6919" width="7.83203125" style="174" customWidth="1"/>
    <col min="6920" max="6920" width="10.6640625" style="174" customWidth="1"/>
    <col min="6921" max="6922" width="7.83203125" style="174" customWidth="1"/>
    <col min="6923" max="7168" width="9.33203125" style="174"/>
    <col min="7169" max="7169" width="4.33203125" style="174" customWidth="1"/>
    <col min="7170" max="7170" width="8.6640625" style="174" customWidth="1"/>
    <col min="7171" max="7171" width="6" style="174" customWidth="1"/>
    <col min="7172" max="7172" width="97.1640625" style="174" customWidth="1"/>
    <col min="7173" max="7173" width="3.5" style="174" customWidth="1"/>
    <col min="7174" max="7175" width="7.83203125" style="174" customWidth="1"/>
    <col min="7176" max="7176" width="10.6640625" style="174" customWidth="1"/>
    <col min="7177" max="7178" width="7.83203125" style="174" customWidth="1"/>
    <col min="7179" max="7424" width="9.33203125" style="174"/>
    <col min="7425" max="7425" width="4.33203125" style="174" customWidth="1"/>
    <col min="7426" max="7426" width="8.6640625" style="174" customWidth="1"/>
    <col min="7427" max="7427" width="6" style="174" customWidth="1"/>
    <col min="7428" max="7428" width="97.1640625" style="174" customWidth="1"/>
    <col min="7429" max="7429" width="3.5" style="174" customWidth="1"/>
    <col min="7430" max="7431" width="7.83203125" style="174" customWidth="1"/>
    <col min="7432" max="7432" width="10.6640625" style="174" customWidth="1"/>
    <col min="7433" max="7434" width="7.83203125" style="174" customWidth="1"/>
    <col min="7435" max="7680" width="9.33203125" style="174"/>
    <col min="7681" max="7681" width="4.33203125" style="174" customWidth="1"/>
    <col min="7682" max="7682" width="8.6640625" style="174" customWidth="1"/>
    <col min="7683" max="7683" width="6" style="174" customWidth="1"/>
    <col min="7684" max="7684" width="97.1640625" style="174" customWidth="1"/>
    <col min="7685" max="7685" width="3.5" style="174" customWidth="1"/>
    <col min="7686" max="7687" width="7.83203125" style="174" customWidth="1"/>
    <col min="7688" max="7688" width="10.6640625" style="174" customWidth="1"/>
    <col min="7689" max="7690" width="7.83203125" style="174" customWidth="1"/>
    <col min="7691" max="7936" width="9.33203125" style="174"/>
    <col min="7937" max="7937" width="4.33203125" style="174" customWidth="1"/>
    <col min="7938" max="7938" width="8.6640625" style="174" customWidth="1"/>
    <col min="7939" max="7939" width="6" style="174" customWidth="1"/>
    <col min="7940" max="7940" width="97.1640625" style="174" customWidth="1"/>
    <col min="7941" max="7941" width="3.5" style="174" customWidth="1"/>
    <col min="7942" max="7943" width="7.83203125" style="174" customWidth="1"/>
    <col min="7944" max="7944" width="10.6640625" style="174" customWidth="1"/>
    <col min="7945" max="7946" width="7.83203125" style="174" customWidth="1"/>
    <col min="7947" max="8192" width="9.33203125" style="174"/>
    <col min="8193" max="8193" width="4.33203125" style="174" customWidth="1"/>
    <col min="8194" max="8194" width="8.6640625" style="174" customWidth="1"/>
    <col min="8195" max="8195" width="6" style="174" customWidth="1"/>
    <col min="8196" max="8196" width="97.1640625" style="174" customWidth="1"/>
    <col min="8197" max="8197" width="3.5" style="174" customWidth="1"/>
    <col min="8198" max="8199" width="7.83203125" style="174" customWidth="1"/>
    <col min="8200" max="8200" width="10.6640625" style="174" customWidth="1"/>
    <col min="8201" max="8202" width="7.83203125" style="174" customWidth="1"/>
    <col min="8203" max="8448" width="9.33203125" style="174"/>
    <col min="8449" max="8449" width="4.33203125" style="174" customWidth="1"/>
    <col min="8450" max="8450" width="8.6640625" style="174" customWidth="1"/>
    <col min="8451" max="8451" width="6" style="174" customWidth="1"/>
    <col min="8452" max="8452" width="97.1640625" style="174" customWidth="1"/>
    <col min="8453" max="8453" width="3.5" style="174" customWidth="1"/>
    <col min="8454" max="8455" width="7.83203125" style="174" customWidth="1"/>
    <col min="8456" max="8456" width="10.6640625" style="174" customWidth="1"/>
    <col min="8457" max="8458" width="7.83203125" style="174" customWidth="1"/>
    <col min="8459" max="8704" width="9.33203125" style="174"/>
    <col min="8705" max="8705" width="4.33203125" style="174" customWidth="1"/>
    <col min="8706" max="8706" width="8.6640625" style="174" customWidth="1"/>
    <col min="8707" max="8707" width="6" style="174" customWidth="1"/>
    <col min="8708" max="8708" width="97.1640625" style="174" customWidth="1"/>
    <col min="8709" max="8709" width="3.5" style="174" customWidth="1"/>
    <col min="8710" max="8711" width="7.83203125" style="174" customWidth="1"/>
    <col min="8712" max="8712" width="10.6640625" style="174" customWidth="1"/>
    <col min="8713" max="8714" width="7.83203125" style="174" customWidth="1"/>
    <col min="8715" max="8960" width="9.33203125" style="174"/>
    <col min="8961" max="8961" width="4.33203125" style="174" customWidth="1"/>
    <col min="8962" max="8962" width="8.6640625" style="174" customWidth="1"/>
    <col min="8963" max="8963" width="6" style="174" customWidth="1"/>
    <col min="8964" max="8964" width="97.1640625" style="174" customWidth="1"/>
    <col min="8965" max="8965" width="3.5" style="174" customWidth="1"/>
    <col min="8966" max="8967" width="7.83203125" style="174" customWidth="1"/>
    <col min="8968" max="8968" width="10.6640625" style="174" customWidth="1"/>
    <col min="8969" max="8970" width="7.83203125" style="174" customWidth="1"/>
    <col min="8971" max="9216" width="9.33203125" style="174"/>
    <col min="9217" max="9217" width="4.33203125" style="174" customWidth="1"/>
    <col min="9218" max="9218" width="8.6640625" style="174" customWidth="1"/>
    <col min="9219" max="9219" width="6" style="174" customWidth="1"/>
    <col min="9220" max="9220" width="97.1640625" style="174" customWidth="1"/>
    <col min="9221" max="9221" width="3.5" style="174" customWidth="1"/>
    <col min="9222" max="9223" width="7.83203125" style="174" customWidth="1"/>
    <col min="9224" max="9224" width="10.6640625" style="174" customWidth="1"/>
    <col min="9225" max="9226" width="7.83203125" style="174" customWidth="1"/>
    <col min="9227" max="9472" width="9.33203125" style="174"/>
    <col min="9473" max="9473" width="4.33203125" style="174" customWidth="1"/>
    <col min="9474" max="9474" width="8.6640625" style="174" customWidth="1"/>
    <col min="9475" max="9475" width="6" style="174" customWidth="1"/>
    <col min="9476" max="9476" width="97.1640625" style="174" customWidth="1"/>
    <col min="9477" max="9477" width="3.5" style="174" customWidth="1"/>
    <col min="9478" max="9479" width="7.83203125" style="174" customWidth="1"/>
    <col min="9480" max="9480" width="10.6640625" style="174" customWidth="1"/>
    <col min="9481" max="9482" width="7.83203125" style="174" customWidth="1"/>
    <col min="9483" max="9728" width="9.33203125" style="174"/>
    <col min="9729" max="9729" width="4.33203125" style="174" customWidth="1"/>
    <col min="9730" max="9730" width="8.6640625" style="174" customWidth="1"/>
    <col min="9731" max="9731" width="6" style="174" customWidth="1"/>
    <col min="9732" max="9732" width="97.1640625" style="174" customWidth="1"/>
    <col min="9733" max="9733" width="3.5" style="174" customWidth="1"/>
    <col min="9734" max="9735" width="7.83203125" style="174" customWidth="1"/>
    <col min="9736" max="9736" width="10.6640625" style="174" customWidth="1"/>
    <col min="9737" max="9738" width="7.83203125" style="174" customWidth="1"/>
    <col min="9739" max="9984" width="9.33203125" style="174"/>
    <col min="9985" max="9985" width="4.33203125" style="174" customWidth="1"/>
    <col min="9986" max="9986" width="8.6640625" style="174" customWidth="1"/>
    <col min="9987" max="9987" width="6" style="174" customWidth="1"/>
    <col min="9988" max="9988" width="97.1640625" style="174" customWidth="1"/>
    <col min="9989" max="9989" width="3.5" style="174" customWidth="1"/>
    <col min="9990" max="9991" width="7.83203125" style="174" customWidth="1"/>
    <col min="9992" max="9992" width="10.6640625" style="174" customWidth="1"/>
    <col min="9993" max="9994" width="7.83203125" style="174" customWidth="1"/>
    <col min="9995" max="10240" width="9.33203125" style="174"/>
    <col min="10241" max="10241" width="4.33203125" style="174" customWidth="1"/>
    <col min="10242" max="10242" width="8.6640625" style="174" customWidth="1"/>
    <col min="10243" max="10243" width="6" style="174" customWidth="1"/>
    <col min="10244" max="10244" width="97.1640625" style="174" customWidth="1"/>
    <col min="10245" max="10245" width="3.5" style="174" customWidth="1"/>
    <col min="10246" max="10247" width="7.83203125" style="174" customWidth="1"/>
    <col min="10248" max="10248" width="10.6640625" style="174" customWidth="1"/>
    <col min="10249" max="10250" width="7.83203125" style="174" customWidth="1"/>
    <col min="10251" max="10496" width="9.33203125" style="174"/>
    <col min="10497" max="10497" width="4.33203125" style="174" customWidth="1"/>
    <col min="10498" max="10498" width="8.6640625" style="174" customWidth="1"/>
    <col min="10499" max="10499" width="6" style="174" customWidth="1"/>
    <col min="10500" max="10500" width="97.1640625" style="174" customWidth="1"/>
    <col min="10501" max="10501" width="3.5" style="174" customWidth="1"/>
    <col min="10502" max="10503" width="7.83203125" style="174" customWidth="1"/>
    <col min="10504" max="10504" width="10.6640625" style="174" customWidth="1"/>
    <col min="10505" max="10506" width="7.83203125" style="174" customWidth="1"/>
    <col min="10507" max="10752" width="9.33203125" style="174"/>
    <col min="10753" max="10753" width="4.33203125" style="174" customWidth="1"/>
    <col min="10754" max="10754" width="8.6640625" style="174" customWidth="1"/>
    <col min="10755" max="10755" width="6" style="174" customWidth="1"/>
    <col min="10756" max="10756" width="97.1640625" style="174" customWidth="1"/>
    <col min="10757" max="10757" width="3.5" style="174" customWidth="1"/>
    <col min="10758" max="10759" width="7.83203125" style="174" customWidth="1"/>
    <col min="10760" max="10760" width="10.6640625" style="174" customWidth="1"/>
    <col min="10761" max="10762" width="7.83203125" style="174" customWidth="1"/>
    <col min="10763" max="11008" width="9.33203125" style="174"/>
    <col min="11009" max="11009" width="4.33203125" style="174" customWidth="1"/>
    <col min="11010" max="11010" width="8.6640625" style="174" customWidth="1"/>
    <col min="11011" max="11011" width="6" style="174" customWidth="1"/>
    <col min="11012" max="11012" width="97.1640625" style="174" customWidth="1"/>
    <col min="11013" max="11013" width="3.5" style="174" customWidth="1"/>
    <col min="11014" max="11015" width="7.83203125" style="174" customWidth="1"/>
    <col min="11016" max="11016" width="10.6640625" style="174" customWidth="1"/>
    <col min="11017" max="11018" width="7.83203125" style="174" customWidth="1"/>
    <col min="11019" max="11264" width="9.33203125" style="174"/>
    <col min="11265" max="11265" width="4.33203125" style="174" customWidth="1"/>
    <col min="11266" max="11266" width="8.6640625" style="174" customWidth="1"/>
    <col min="11267" max="11267" width="6" style="174" customWidth="1"/>
    <col min="11268" max="11268" width="97.1640625" style="174" customWidth="1"/>
    <col min="11269" max="11269" width="3.5" style="174" customWidth="1"/>
    <col min="11270" max="11271" width="7.83203125" style="174" customWidth="1"/>
    <col min="11272" max="11272" width="10.6640625" style="174" customWidth="1"/>
    <col min="11273" max="11274" width="7.83203125" style="174" customWidth="1"/>
    <col min="11275" max="11520" width="9.33203125" style="174"/>
    <col min="11521" max="11521" width="4.33203125" style="174" customWidth="1"/>
    <col min="11522" max="11522" width="8.6640625" style="174" customWidth="1"/>
    <col min="11523" max="11523" width="6" style="174" customWidth="1"/>
    <col min="11524" max="11524" width="97.1640625" style="174" customWidth="1"/>
    <col min="11525" max="11525" width="3.5" style="174" customWidth="1"/>
    <col min="11526" max="11527" width="7.83203125" style="174" customWidth="1"/>
    <col min="11528" max="11528" width="10.6640625" style="174" customWidth="1"/>
    <col min="11529" max="11530" width="7.83203125" style="174" customWidth="1"/>
    <col min="11531" max="11776" width="9.33203125" style="174"/>
    <col min="11777" max="11777" width="4.33203125" style="174" customWidth="1"/>
    <col min="11778" max="11778" width="8.6640625" style="174" customWidth="1"/>
    <col min="11779" max="11779" width="6" style="174" customWidth="1"/>
    <col min="11780" max="11780" width="97.1640625" style="174" customWidth="1"/>
    <col min="11781" max="11781" width="3.5" style="174" customWidth="1"/>
    <col min="11782" max="11783" width="7.83203125" style="174" customWidth="1"/>
    <col min="11784" max="11784" width="10.6640625" style="174" customWidth="1"/>
    <col min="11785" max="11786" width="7.83203125" style="174" customWidth="1"/>
    <col min="11787" max="12032" width="9.33203125" style="174"/>
    <col min="12033" max="12033" width="4.33203125" style="174" customWidth="1"/>
    <col min="12034" max="12034" width="8.6640625" style="174" customWidth="1"/>
    <col min="12035" max="12035" width="6" style="174" customWidth="1"/>
    <col min="12036" max="12036" width="97.1640625" style="174" customWidth="1"/>
    <col min="12037" max="12037" width="3.5" style="174" customWidth="1"/>
    <col min="12038" max="12039" width="7.83203125" style="174" customWidth="1"/>
    <col min="12040" max="12040" width="10.6640625" style="174" customWidth="1"/>
    <col min="12041" max="12042" width="7.83203125" style="174" customWidth="1"/>
    <col min="12043" max="12288" width="9.33203125" style="174"/>
    <col min="12289" max="12289" width="4.33203125" style="174" customWidth="1"/>
    <col min="12290" max="12290" width="8.6640625" style="174" customWidth="1"/>
    <col min="12291" max="12291" width="6" style="174" customWidth="1"/>
    <col min="12292" max="12292" width="97.1640625" style="174" customWidth="1"/>
    <col min="12293" max="12293" width="3.5" style="174" customWidth="1"/>
    <col min="12294" max="12295" width="7.83203125" style="174" customWidth="1"/>
    <col min="12296" max="12296" width="10.6640625" style="174" customWidth="1"/>
    <col min="12297" max="12298" width="7.83203125" style="174" customWidth="1"/>
    <col min="12299" max="12544" width="9.33203125" style="174"/>
    <col min="12545" max="12545" width="4.33203125" style="174" customWidth="1"/>
    <col min="12546" max="12546" width="8.6640625" style="174" customWidth="1"/>
    <col min="12547" max="12547" width="6" style="174" customWidth="1"/>
    <col min="12548" max="12548" width="97.1640625" style="174" customWidth="1"/>
    <col min="12549" max="12549" width="3.5" style="174" customWidth="1"/>
    <col min="12550" max="12551" width="7.83203125" style="174" customWidth="1"/>
    <col min="12552" max="12552" width="10.6640625" style="174" customWidth="1"/>
    <col min="12553" max="12554" width="7.83203125" style="174" customWidth="1"/>
    <col min="12555" max="12800" width="9.33203125" style="174"/>
    <col min="12801" max="12801" width="4.33203125" style="174" customWidth="1"/>
    <col min="12802" max="12802" width="8.6640625" style="174" customWidth="1"/>
    <col min="12803" max="12803" width="6" style="174" customWidth="1"/>
    <col min="12804" max="12804" width="97.1640625" style="174" customWidth="1"/>
    <col min="12805" max="12805" width="3.5" style="174" customWidth="1"/>
    <col min="12806" max="12807" width="7.83203125" style="174" customWidth="1"/>
    <col min="12808" max="12808" width="10.6640625" style="174" customWidth="1"/>
    <col min="12809" max="12810" width="7.83203125" style="174" customWidth="1"/>
    <col min="12811" max="13056" width="9.33203125" style="174"/>
    <col min="13057" max="13057" width="4.33203125" style="174" customWidth="1"/>
    <col min="13058" max="13058" width="8.6640625" style="174" customWidth="1"/>
    <col min="13059" max="13059" width="6" style="174" customWidth="1"/>
    <col min="13060" max="13060" width="97.1640625" style="174" customWidth="1"/>
    <col min="13061" max="13061" width="3.5" style="174" customWidth="1"/>
    <col min="13062" max="13063" width="7.83203125" style="174" customWidth="1"/>
    <col min="13064" max="13064" width="10.6640625" style="174" customWidth="1"/>
    <col min="13065" max="13066" width="7.83203125" style="174" customWidth="1"/>
    <col min="13067" max="13312" width="9.33203125" style="174"/>
    <col min="13313" max="13313" width="4.33203125" style="174" customWidth="1"/>
    <col min="13314" max="13314" width="8.6640625" style="174" customWidth="1"/>
    <col min="13315" max="13315" width="6" style="174" customWidth="1"/>
    <col min="13316" max="13316" width="97.1640625" style="174" customWidth="1"/>
    <col min="13317" max="13317" width="3.5" style="174" customWidth="1"/>
    <col min="13318" max="13319" width="7.83203125" style="174" customWidth="1"/>
    <col min="13320" max="13320" width="10.6640625" style="174" customWidth="1"/>
    <col min="13321" max="13322" width="7.83203125" style="174" customWidth="1"/>
    <col min="13323" max="13568" width="9.33203125" style="174"/>
    <col min="13569" max="13569" width="4.33203125" style="174" customWidth="1"/>
    <col min="13570" max="13570" width="8.6640625" style="174" customWidth="1"/>
    <col min="13571" max="13571" width="6" style="174" customWidth="1"/>
    <col min="13572" max="13572" width="97.1640625" style="174" customWidth="1"/>
    <col min="13573" max="13573" width="3.5" style="174" customWidth="1"/>
    <col min="13574" max="13575" width="7.83203125" style="174" customWidth="1"/>
    <col min="13576" max="13576" width="10.6640625" style="174" customWidth="1"/>
    <col min="13577" max="13578" width="7.83203125" style="174" customWidth="1"/>
    <col min="13579" max="13824" width="9.33203125" style="174"/>
    <col min="13825" max="13825" width="4.33203125" style="174" customWidth="1"/>
    <col min="13826" max="13826" width="8.6640625" style="174" customWidth="1"/>
    <col min="13827" max="13827" width="6" style="174" customWidth="1"/>
    <col min="13828" max="13828" width="97.1640625" style="174" customWidth="1"/>
    <col min="13829" max="13829" width="3.5" style="174" customWidth="1"/>
    <col min="13830" max="13831" width="7.83203125" style="174" customWidth="1"/>
    <col min="13832" max="13832" width="10.6640625" style="174" customWidth="1"/>
    <col min="13833" max="13834" width="7.83203125" style="174" customWidth="1"/>
    <col min="13835" max="14080" width="9.33203125" style="174"/>
    <col min="14081" max="14081" width="4.33203125" style="174" customWidth="1"/>
    <col min="14082" max="14082" width="8.6640625" style="174" customWidth="1"/>
    <col min="14083" max="14083" width="6" style="174" customWidth="1"/>
    <col min="14084" max="14084" width="97.1640625" style="174" customWidth="1"/>
    <col min="14085" max="14085" width="3.5" style="174" customWidth="1"/>
    <col min="14086" max="14087" width="7.83203125" style="174" customWidth="1"/>
    <col min="14088" max="14088" width="10.6640625" style="174" customWidth="1"/>
    <col min="14089" max="14090" width="7.83203125" style="174" customWidth="1"/>
    <col min="14091" max="14336" width="9.33203125" style="174"/>
    <col min="14337" max="14337" width="4.33203125" style="174" customWidth="1"/>
    <col min="14338" max="14338" width="8.6640625" style="174" customWidth="1"/>
    <col min="14339" max="14339" width="6" style="174" customWidth="1"/>
    <col min="14340" max="14340" width="97.1640625" style="174" customWidth="1"/>
    <col min="14341" max="14341" width="3.5" style="174" customWidth="1"/>
    <col min="14342" max="14343" width="7.83203125" style="174" customWidth="1"/>
    <col min="14344" max="14344" width="10.6640625" style="174" customWidth="1"/>
    <col min="14345" max="14346" width="7.83203125" style="174" customWidth="1"/>
    <col min="14347" max="14592" width="9.33203125" style="174"/>
    <col min="14593" max="14593" width="4.33203125" style="174" customWidth="1"/>
    <col min="14594" max="14594" width="8.6640625" style="174" customWidth="1"/>
    <col min="14595" max="14595" width="6" style="174" customWidth="1"/>
    <col min="14596" max="14596" width="97.1640625" style="174" customWidth="1"/>
    <col min="14597" max="14597" width="3.5" style="174" customWidth="1"/>
    <col min="14598" max="14599" width="7.83203125" style="174" customWidth="1"/>
    <col min="14600" max="14600" width="10.6640625" style="174" customWidth="1"/>
    <col min="14601" max="14602" width="7.83203125" style="174" customWidth="1"/>
    <col min="14603" max="14848" width="9.33203125" style="174"/>
    <col min="14849" max="14849" width="4.33203125" style="174" customWidth="1"/>
    <col min="14850" max="14850" width="8.6640625" style="174" customWidth="1"/>
    <col min="14851" max="14851" width="6" style="174" customWidth="1"/>
    <col min="14852" max="14852" width="97.1640625" style="174" customWidth="1"/>
    <col min="14853" max="14853" width="3.5" style="174" customWidth="1"/>
    <col min="14854" max="14855" width="7.83203125" style="174" customWidth="1"/>
    <col min="14856" max="14856" width="10.6640625" style="174" customWidth="1"/>
    <col min="14857" max="14858" width="7.83203125" style="174" customWidth="1"/>
    <col min="14859" max="15104" width="9.33203125" style="174"/>
    <col min="15105" max="15105" width="4.33203125" style="174" customWidth="1"/>
    <col min="15106" max="15106" width="8.6640625" style="174" customWidth="1"/>
    <col min="15107" max="15107" width="6" style="174" customWidth="1"/>
    <col min="15108" max="15108" width="97.1640625" style="174" customWidth="1"/>
    <col min="15109" max="15109" width="3.5" style="174" customWidth="1"/>
    <col min="15110" max="15111" width="7.83203125" style="174" customWidth="1"/>
    <col min="15112" max="15112" width="10.6640625" style="174" customWidth="1"/>
    <col min="15113" max="15114" width="7.83203125" style="174" customWidth="1"/>
    <col min="15115" max="15360" width="9.33203125" style="174"/>
    <col min="15361" max="15361" width="4.33203125" style="174" customWidth="1"/>
    <col min="15362" max="15362" width="8.6640625" style="174" customWidth="1"/>
    <col min="15363" max="15363" width="6" style="174" customWidth="1"/>
    <col min="15364" max="15364" width="97.1640625" style="174" customWidth="1"/>
    <col min="15365" max="15365" width="3.5" style="174" customWidth="1"/>
    <col min="15366" max="15367" width="7.83203125" style="174" customWidth="1"/>
    <col min="15368" max="15368" width="10.6640625" style="174" customWidth="1"/>
    <col min="15369" max="15370" width="7.83203125" style="174" customWidth="1"/>
    <col min="15371" max="15616" width="9.33203125" style="174"/>
    <col min="15617" max="15617" width="4.33203125" style="174" customWidth="1"/>
    <col min="15618" max="15618" width="8.6640625" style="174" customWidth="1"/>
    <col min="15619" max="15619" width="6" style="174" customWidth="1"/>
    <col min="15620" max="15620" width="97.1640625" style="174" customWidth="1"/>
    <col min="15621" max="15621" width="3.5" style="174" customWidth="1"/>
    <col min="15622" max="15623" width="7.83203125" style="174" customWidth="1"/>
    <col min="15624" max="15624" width="10.6640625" style="174" customWidth="1"/>
    <col min="15625" max="15626" width="7.83203125" style="174" customWidth="1"/>
    <col min="15627" max="15872" width="9.33203125" style="174"/>
    <col min="15873" max="15873" width="4.33203125" style="174" customWidth="1"/>
    <col min="15874" max="15874" width="8.6640625" style="174" customWidth="1"/>
    <col min="15875" max="15875" width="6" style="174" customWidth="1"/>
    <col min="15876" max="15876" width="97.1640625" style="174" customWidth="1"/>
    <col min="15877" max="15877" width="3.5" style="174" customWidth="1"/>
    <col min="15878" max="15879" width="7.83203125" style="174" customWidth="1"/>
    <col min="15880" max="15880" width="10.6640625" style="174" customWidth="1"/>
    <col min="15881" max="15882" width="7.83203125" style="174" customWidth="1"/>
    <col min="15883" max="16128" width="9.33203125" style="174"/>
    <col min="16129" max="16129" width="4.33203125" style="174" customWidth="1"/>
    <col min="16130" max="16130" width="8.6640625" style="174" customWidth="1"/>
    <col min="16131" max="16131" width="6" style="174" customWidth="1"/>
    <col min="16132" max="16132" width="97.1640625" style="174" customWidth="1"/>
    <col min="16133" max="16133" width="3.5" style="174" customWidth="1"/>
    <col min="16134" max="16135" width="7.83203125" style="174" customWidth="1"/>
    <col min="16136" max="16136" width="10.6640625" style="174" customWidth="1"/>
    <col min="16137" max="16138" width="7.83203125" style="174" customWidth="1"/>
    <col min="16139" max="16384" width="9.33203125" style="174"/>
  </cols>
  <sheetData>
    <row r="1" spans="1:10" s="162" customFormat="1" ht="20.100000000000001" customHeight="1">
      <c r="A1" s="162" t="s">
        <v>919</v>
      </c>
      <c r="D1" s="163" t="s">
        <v>920</v>
      </c>
      <c r="E1" s="164"/>
    </row>
    <row r="2" spans="1:10" s="162" customFormat="1" ht="20.100000000000001" customHeight="1" thickBot="1">
      <c r="D2" s="163" t="s">
        <v>921</v>
      </c>
      <c r="E2" s="164"/>
    </row>
    <row r="3" spans="1:10" ht="12" customHeight="1">
      <c r="A3" s="165" t="s">
        <v>922</v>
      </c>
      <c r="B3" s="166" t="s">
        <v>923</v>
      </c>
      <c r="C3" s="167" t="s">
        <v>923</v>
      </c>
      <c r="D3" s="168" t="s">
        <v>924</v>
      </c>
      <c r="E3" s="167" t="s">
        <v>925</v>
      </c>
      <c r="F3" s="169" t="s">
        <v>117</v>
      </c>
      <c r="G3" s="170" t="s">
        <v>926</v>
      </c>
      <c r="H3" s="171"/>
      <c r="I3" s="172" t="s">
        <v>927</v>
      </c>
      <c r="J3" s="173"/>
    </row>
    <row r="4" spans="1:10" ht="12" customHeight="1" thickBot="1">
      <c r="A4" s="175" t="s">
        <v>928</v>
      </c>
      <c r="B4" s="176" t="s">
        <v>929</v>
      </c>
      <c r="C4" s="177" t="s">
        <v>930</v>
      </c>
      <c r="D4" s="178"/>
      <c r="E4" s="177"/>
      <c r="F4" s="179"/>
      <c r="G4" s="180" t="s">
        <v>931</v>
      </c>
      <c r="H4" s="180" t="s">
        <v>932</v>
      </c>
      <c r="I4" s="180" t="s">
        <v>931</v>
      </c>
      <c r="J4" s="181" t="s">
        <v>932</v>
      </c>
    </row>
    <row r="5" spans="1:10" ht="11.1" customHeight="1" thickTop="1">
      <c r="A5" s="182"/>
      <c r="B5" s="183"/>
      <c r="C5" s="184"/>
      <c r="D5" s="185" t="s">
        <v>933</v>
      </c>
      <c r="E5" s="186"/>
      <c r="F5" s="187"/>
      <c r="G5" s="188"/>
      <c r="H5" s="189" t="str">
        <f>+IF(F5=0,"",F5*G5)</f>
        <v/>
      </c>
      <c r="I5" s="190"/>
      <c r="J5" s="191"/>
    </row>
    <row r="6" spans="1:10" ht="11.1" customHeight="1">
      <c r="A6" s="182"/>
      <c r="B6" s="183" t="s">
        <v>934</v>
      </c>
      <c r="C6" s="184" t="s">
        <v>935</v>
      </c>
      <c r="D6" s="187" t="s">
        <v>936</v>
      </c>
      <c r="E6" s="186"/>
      <c r="F6" s="187"/>
      <c r="G6" s="188"/>
      <c r="H6" s="189">
        <f>+H133</f>
        <v>0</v>
      </c>
      <c r="I6" s="190"/>
      <c r="J6" s="191"/>
    </row>
    <row r="7" spans="1:10" ht="11.1" customHeight="1">
      <c r="A7" s="182"/>
      <c r="B7" s="192" t="s">
        <v>937</v>
      </c>
      <c r="C7" s="184"/>
      <c r="D7" s="187" t="s">
        <v>938</v>
      </c>
      <c r="E7" s="186"/>
      <c r="F7" s="187"/>
      <c r="G7" s="188"/>
      <c r="H7" s="189">
        <f>+H142</f>
        <v>0</v>
      </c>
      <c r="I7" s="190"/>
      <c r="J7" s="193"/>
    </row>
    <row r="8" spans="1:10" ht="11.1" customHeight="1">
      <c r="A8" s="182"/>
      <c r="B8" s="192" t="s">
        <v>939</v>
      </c>
      <c r="C8" s="184"/>
      <c r="D8" s="187" t="s">
        <v>940</v>
      </c>
      <c r="E8" s="186"/>
      <c r="F8" s="187"/>
      <c r="G8" s="187"/>
      <c r="H8" s="189">
        <f>+H148</f>
        <v>0</v>
      </c>
      <c r="I8" s="187"/>
      <c r="J8" s="193"/>
    </row>
    <row r="9" spans="1:10" ht="11.1" customHeight="1">
      <c r="A9" s="182"/>
      <c r="B9" s="192"/>
      <c r="C9" s="184"/>
      <c r="D9" s="187" t="s">
        <v>941</v>
      </c>
      <c r="E9" s="186"/>
      <c r="F9" s="187"/>
      <c r="G9" s="187"/>
      <c r="H9" s="189">
        <f>+H162</f>
        <v>0</v>
      </c>
      <c r="I9" s="187"/>
      <c r="J9" s="193"/>
    </row>
    <row r="10" spans="1:10" ht="11.1" customHeight="1">
      <c r="A10" s="182"/>
      <c r="B10" s="183"/>
      <c r="C10" s="184"/>
      <c r="D10" s="187" t="s">
        <v>942</v>
      </c>
      <c r="E10" s="186"/>
      <c r="F10" s="187"/>
      <c r="G10" s="188"/>
      <c r="H10" s="189">
        <f>+H205</f>
        <v>0</v>
      </c>
      <c r="I10" s="190"/>
      <c r="J10" s="191"/>
    </row>
    <row r="11" spans="1:10" ht="11.1" customHeight="1">
      <c r="A11" s="182"/>
      <c r="B11" s="192"/>
      <c r="C11" s="184"/>
      <c r="D11" s="187" t="s">
        <v>943</v>
      </c>
      <c r="E11" s="186"/>
      <c r="F11" s="187"/>
      <c r="G11" s="187"/>
      <c r="H11" s="187">
        <f>+H208</f>
        <v>0</v>
      </c>
      <c r="I11" s="187"/>
      <c r="J11" s="193"/>
    </row>
    <row r="12" spans="1:10" ht="11.1" customHeight="1">
      <c r="A12" s="182"/>
      <c r="B12" s="192"/>
      <c r="C12" s="184"/>
      <c r="D12" s="187" t="s">
        <v>944</v>
      </c>
      <c r="E12" s="186"/>
      <c r="F12" s="187"/>
      <c r="G12" s="188"/>
      <c r="H12" s="189">
        <f>+H232</f>
        <v>0</v>
      </c>
      <c r="I12" s="190"/>
      <c r="J12" s="193"/>
    </row>
    <row r="13" spans="1:10" ht="11.1" customHeight="1">
      <c r="A13" s="182"/>
      <c r="B13" s="183"/>
      <c r="C13" s="184"/>
      <c r="D13" s="194" t="s">
        <v>945</v>
      </c>
      <c r="E13" s="186"/>
      <c r="F13" s="194"/>
      <c r="G13" s="188"/>
      <c r="H13" s="195">
        <f>+H304</f>
        <v>0</v>
      </c>
      <c r="I13" s="190"/>
      <c r="J13" s="196"/>
    </row>
    <row r="14" spans="1:10" ht="11.1" customHeight="1">
      <c r="A14" s="182"/>
      <c r="B14" s="183"/>
      <c r="C14" s="184"/>
      <c r="D14" s="197" t="s">
        <v>946</v>
      </c>
      <c r="E14" s="198"/>
      <c r="F14" s="197"/>
      <c r="G14" s="199"/>
      <c r="H14" s="200">
        <f>SUM(H6:H13)</f>
        <v>0</v>
      </c>
      <c r="I14" s="201"/>
      <c r="J14" s="202"/>
    </row>
    <row r="15" spans="1:10" ht="11.1" customHeight="1">
      <c r="A15" s="182"/>
      <c r="B15" s="192"/>
      <c r="C15" s="184" t="s">
        <v>947</v>
      </c>
      <c r="D15" s="187" t="s">
        <v>948</v>
      </c>
      <c r="E15" s="186"/>
      <c r="F15" s="187"/>
      <c r="G15" s="187"/>
      <c r="H15" s="189">
        <v>0</v>
      </c>
      <c r="I15" s="187"/>
      <c r="J15" s="193"/>
    </row>
    <row r="16" spans="1:10" ht="11.1" customHeight="1">
      <c r="A16" s="182"/>
      <c r="B16" s="192"/>
      <c r="C16" s="184"/>
      <c r="D16" s="187" t="s">
        <v>949</v>
      </c>
      <c r="E16" s="186"/>
      <c r="F16" s="187"/>
      <c r="G16" s="187"/>
      <c r="H16" s="189">
        <v>0</v>
      </c>
      <c r="I16" s="187"/>
      <c r="J16" s="193"/>
    </row>
    <row r="17" spans="1:10" ht="11.1" customHeight="1">
      <c r="A17" s="182"/>
      <c r="B17" s="192"/>
      <c r="C17" s="184"/>
      <c r="D17" s="187" t="s">
        <v>950</v>
      </c>
      <c r="E17" s="186"/>
      <c r="F17" s="187"/>
      <c r="G17" s="187"/>
      <c r="H17" s="189">
        <v>0</v>
      </c>
      <c r="I17" s="187"/>
      <c r="J17" s="193"/>
    </row>
    <row r="18" spans="1:10" ht="11.1" customHeight="1">
      <c r="A18" s="182"/>
      <c r="B18" s="192"/>
      <c r="C18" s="184"/>
      <c r="D18" s="187" t="s">
        <v>951</v>
      </c>
      <c r="E18" s="186"/>
      <c r="F18" s="187"/>
      <c r="G18" s="187"/>
      <c r="H18" s="189">
        <v>0</v>
      </c>
      <c r="I18" s="187"/>
      <c r="J18" s="193"/>
    </row>
    <row r="19" spans="1:10" ht="11.1" customHeight="1">
      <c r="A19" s="182"/>
      <c r="B19" s="192"/>
      <c r="C19" s="184"/>
      <c r="D19" s="187" t="s">
        <v>952</v>
      </c>
      <c r="E19" s="186"/>
      <c r="F19" s="187"/>
      <c r="G19" s="187"/>
      <c r="H19" s="189">
        <v>0</v>
      </c>
      <c r="I19" s="187"/>
      <c r="J19" s="193"/>
    </row>
    <row r="20" spans="1:10" ht="11.1" customHeight="1">
      <c r="A20" s="182"/>
      <c r="B20" s="192"/>
      <c r="C20" s="184"/>
      <c r="D20" s="187" t="s">
        <v>953</v>
      </c>
      <c r="E20" s="186"/>
      <c r="F20" s="187"/>
      <c r="G20" s="187"/>
      <c r="H20" s="189">
        <v>0</v>
      </c>
      <c r="I20" s="187"/>
      <c r="J20" s="193"/>
    </row>
    <row r="21" spans="1:10" ht="11.1" customHeight="1">
      <c r="A21" s="182"/>
      <c r="B21" s="192"/>
      <c r="C21" s="184"/>
      <c r="D21" s="187" t="s">
        <v>954</v>
      </c>
      <c r="E21" s="186"/>
      <c r="F21" s="187"/>
      <c r="G21" s="187"/>
      <c r="H21" s="189">
        <v>0</v>
      </c>
      <c r="I21" s="187"/>
      <c r="J21" s="193"/>
    </row>
    <row r="22" spans="1:10" ht="11.1" customHeight="1">
      <c r="A22" s="182"/>
      <c r="B22" s="192"/>
      <c r="C22" s="184"/>
      <c r="D22" s="203" t="s">
        <v>955</v>
      </c>
      <c r="E22" s="204"/>
      <c r="F22" s="203"/>
      <c r="G22" s="203"/>
      <c r="H22" s="205">
        <f>SUM(H15:H21)</f>
        <v>0</v>
      </c>
      <c r="I22" s="203"/>
      <c r="J22" s="206"/>
    </row>
    <row r="23" spans="1:10" ht="11.1" customHeight="1">
      <c r="A23" s="182"/>
      <c r="B23" s="192"/>
      <c r="C23" s="184"/>
      <c r="D23" s="203"/>
      <c r="E23" s="204"/>
      <c r="F23" s="203"/>
      <c r="G23" s="203"/>
      <c r="H23" s="203"/>
      <c r="I23" s="203"/>
      <c r="J23" s="206"/>
    </row>
    <row r="24" spans="1:10" ht="11.1" customHeight="1">
      <c r="A24" s="182"/>
      <c r="B24" s="207"/>
      <c r="C24" s="208"/>
      <c r="D24" s="194" t="s">
        <v>956</v>
      </c>
      <c r="E24" s="209"/>
      <c r="F24" s="194"/>
      <c r="G24" s="210"/>
      <c r="H24" s="195">
        <f>+H14+H22</f>
        <v>0</v>
      </c>
      <c r="I24" s="211"/>
      <c r="J24" s="196"/>
    </row>
    <row r="25" spans="1:10" ht="11.1" customHeight="1">
      <c r="A25" s="182"/>
      <c r="B25" s="212"/>
      <c r="C25" s="208"/>
      <c r="D25" s="197"/>
      <c r="E25" s="209"/>
      <c r="F25" s="213"/>
      <c r="G25" s="214"/>
      <c r="H25" s="195">
        <f>+H24</f>
        <v>0</v>
      </c>
      <c r="I25" s="194"/>
      <c r="J25" s="215"/>
    </row>
    <row r="26" spans="1:10" ht="11.1" customHeight="1">
      <c r="A26" s="182"/>
      <c r="B26" s="216"/>
      <c r="C26" s="184"/>
      <c r="D26" s="187"/>
      <c r="E26" s="217"/>
      <c r="F26" s="187"/>
      <c r="G26" s="188"/>
      <c r="H26" s="189"/>
      <c r="I26" s="190"/>
      <c r="J26" s="191"/>
    </row>
    <row r="27" spans="1:10" ht="11.1" customHeight="1">
      <c r="A27" s="182"/>
      <c r="B27" s="216"/>
      <c r="C27" s="184"/>
      <c r="D27" s="187"/>
      <c r="E27" s="217"/>
      <c r="F27" s="187"/>
      <c r="G27" s="188"/>
      <c r="H27" s="189"/>
      <c r="I27" s="190"/>
      <c r="J27" s="191"/>
    </row>
    <row r="28" spans="1:10" ht="11.1" customHeight="1">
      <c r="A28" s="182"/>
      <c r="B28" s="216"/>
      <c r="C28" s="184"/>
      <c r="D28" s="187"/>
      <c r="E28" s="217"/>
      <c r="F28" s="187"/>
      <c r="G28" s="188"/>
      <c r="H28" s="189"/>
      <c r="I28" s="190"/>
      <c r="J28" s="191"/>
    </row>
    <row r="29" spans="1:10" ht="11.1" customHeight="1">
      <c r="A29" s="182"/>
      <c r="B29" s="216"/>
      <c r="C29" s="184"/>
      <c r="D29" s="187"/>
      <c r="E29" s="217"/>
      <c r="F29" s="187"/>
      <c r="G29" s="188"/>
      <c r="H29" s="189"/>
      <c r="I29" s="190"/>
      <c r="J29" s="191"/>
    </row>
    <row r="30" spans="1:10" ht="11.1" customHeight="1">
      <c r="A30" s="182"/>
      <c r="B30" s="216"/>
      <c r="C30" s="184"/>
      <c r="D30" s="187"/>
      <c r="E30" s="217"/>
      <c r="F30" s="187"/>
      <c r="G30" s="188"/>
      <c r="H30" s="189"/>
      <c r="I30" s="190"/>
      <c r="J30" s="191"/>
    </row>
    <row r="31" spans="1:10" ht="11.1" customHeight="1">
      <c r="A31" s="182"/>
      <c r="B31" s="216"/>
      <c r="C31" s="184"/>
      <c r="D31" s="187"/>
      <c r="E31" s="217"/>
      <c r="F31" s="187"/>
      <c r="G31" s="188"/>
      <c r="H31" s="189"/>
      <c r="I31" s="190"/>
      <c r="J31" s="191"/>
    </row>
    <row r="32" spans="1:10" ht="11.1" customHeight="1">
      <c r="A32" s="182"/>
      <c r="B32" s="216"/>
      <c r="C32" s="184"/>
      <c r="D32" s="187"/>
      <c r="E32" s="217"/>
      <c r="F32" s="187"/>
      <c r="G32" s="188"/>
      <c r="H32" s="189"/>
      <c r="I32" s="190"/>
      <c r="J32" s="191"/>
    </row>
    <row r="33" spans="1:10" ht="11.1" customHeight="1">
      <c r="A33" s="182"/>
      <c r="B33" s="216"/>
      <c r="C33" s="184"/>
      <c r="D33" s="187"/>
      <c r="E33" s="217"/>
      <c r="F33" s="187"/>
      <c r="G33" s="188"/>
      <c r="H33" s="189"/>
      <c r="I33" s="190"/>
      <c r="J33" s="191"/>
    </row>
    <row r="34" spans="1:10" ht="11.1" customHeight="1">
      <c r="A34" s="182"/>
      <c r="B34" s="216"/>
      <c r="C34" s="184"/>
      <c r="D34" s="187"/>
      <c r="E34" s="217"/>
      <c r="F34" s="187"/>
      <c r="G34" s="188"/>
      <c r="H34" s="189"/>
      <c r="I34" s="190"/>
      <c r="J34" s="191"/>
    </row>
    <row r="35" spans="1:10" ht="11.1" customHeight="1">
      <c r="A35" s="182"/>
      <c r="B35" s="218"/>
      <c r="C35" s="219"/>
      <c r="D35" s="197"/>
      <c r="E35" s="198"/>
      <c r="F35" s="197"/>
      <c r="G35" s="220"/>
      <c r="H35" s="200"/>
      <c r="I35" s="201"/>
      <c r="J35" s="202"/>
    </row>
    <row r="36" spans="1:10" ht="11.1" customHeight="1">
      <c r="A36" s="182"/>
      <c r="B36" s="216"/>
      <c r="C36" s="184" t="s">
        <v>5</v>
      </c>
      <c r="D36" s="187"/>
      <c r="E36" s="186"/>
      <c r="F36" s="187"/>
      <c r="G36" s="188"/>
      <c r="H36" s="189" t="str">
        <f>+IF(F36=0,"",F36*G36)</f>
        <v/>
      </c>
      <c r="I36" s="190"/>
      <c r="J36" s="191"/>
    </row>
    <row r="37" spans="1:10" ht="11.1" customHeight="1">
      <c r="A37" s="182"/>
      <c r="B37" s="216"/>
      <c r="C37" s="184" t="s">
        <v>5</v>
      </c>
      <c r="D37" s="187" t="s">
        <v>1369</v>
      </c>
      <c r="E37" s="186"/>
      <c r="F37" s="187"/>
      <c r="G37" s="188"/>
      <c r="H37" s="189">
        <f>+H35+H25</f>
        <v>0</v>
      </c>
      <c r="I37" s="190"/>
      <c r="J37" s="191"/>
    </row>
    <row r="38" spans="1:10" ht="11.1" customHeight="1">
      <c r="A38" s="182"/>
      <c r="B38" s="216"/>
      <c r="C38" s="184" t="s">
        <v>5</v>
      </c>
      <c r="D38" s="187" t="s">
        <v>35</v>
      </c>
      <c r="E38" s="217" t="s">
        <v>957</v>
      </c>
      <c r="F38" s="187">
        <v>21</v>
      </c>
      <c r="G38" s="189"/>
      <c r="H38" s="189">
        <f>+H37*(F38/100)</f>
        <v>0</v>
      </c>
      <c r="I38" s="190"/>
      <c r="J38" s="191"/>
    </row>
    <row r="39" spans="1:10" ht="11.1" customHeight="1" thickBot="1">
      <c r="A39" s="182"/>
      <c r="B39" s="216"/>
      <c r="C39" s="184" t="s">
        <v>5</v>
      </c>
      <c r="D39" s="187" t="s">
        <v>958</v>
      </c>
      <c r="E39" s="186"/>
      <c r="F39" s="187"/>
      <c r="G39" s="188"/>
      <c r="H39" s="221">
        <f>SUM(H37:H38)</f>
        <v>0</v>
      </c>
      <c r="I39" s="190"/>
      <c r="J39" s="191"/>
    </row>
    <row r="40" spans="1:10" ht="11.1" customHeight="1" thickTop="1">
      <c r="A40" s="182"/>
      <c r="C40" s="184"/>
      <c r="D40" s="187"/>
      <c r="E40" s="186"/>
      <c r="F40" s="187"/>
      <c r="G40" s="187"/>
      <c r="H40" s="187"/>
      <c r="I40" s="187"/>
      <c r="J40" s="193"/>
    </row>
    <row r="41" spans="1:10" ht="11.1" customHeight="1">
      <c r="C41" s="174" t="s">
        <v>959</v>
      </c>
    </row>
    <row r="42" spans="1:10" ht="11.1" customHeight="1">
      <c r="C42" s="222"/>
      <c r="D42" s="223" t="s">
        <v>960</v>
      </c>
      <c r="E42" s="223"/>
      <c r="F42" s="224">
        <v>43985</v>
      </c>
      <c r="G42" s="224"/>
      <c r="H42" s="224"/>
      <c r="I42" s="223"/>
      <c r="J42" s="225"/>
    </row>
    <row r="43" spans="1:10" ht="11.1" customHeight="1">
      <c r="C43" s="226" t="s">
        <v>961</v>
      </c>
      <c r="D43" s="227" t="s">
        <v>962</v>
      </c>
    </row>
    <row r="44" spans="1:10" ht="11.1" customHeight="1">
      <c r="A44" s="182"/>
      <c r="B44" s="183"/>
      <c r="C44" s="184" t="s">
        <v>963</v>
      </c>
      <c r="D44" s="228" t="s">
        <v>964</v>
      </c>
      <c r="E44" s="229"/>
      <c r="F44" s="184"/>
      <c r="G44" s="230"/>
      <c r="H44" s="231"/>
      <c r="I44" s="232"/>
      <c r="J44" s="233"/>
    </row>
    <row r="45" spans="1:10" ht="11.1" customHeight="1">
      <c r="A45" s="182">
        <v>1</v>
      </c>
      <c r="B45" s="234">
        <v>111251101</v>
      </c>
      <c r="C45" s="235" t="s">
        <v>965</v>
      </c>
      <c r="D45" s="235" t="s">
        <v>966</v>
      </c>
      <c r="E45" s="236" t="s">
        <v>246</v>
      </c>
      <c r="F45" s="235">
        <v>153</v>
      </c>
      <c r="G45" s="237"/>
      <c r="H45" s="237">
        <f>+IF(F45=0,"",F45*G45)</f>
        <v>0</v>
      </c>
      <c r="I45" s="238"/>
      <c r="J45" s="239">
        <f>IF(F45=0,"",F45*I45)</f>
        <v>0</v>
      </c>
    </row>
    <row r="46" spans="1:10" ht="11.1" customHeight="1">
      <c r="A46" s="182"/>
      <c r="B46" s="234"/>
      <c r="C46" s="235"/>
      <c r="D46" s="235" t="s">
        <v>967</v>
      </c>
      <c r="E46" s="236"/>
      <c r="F46" s="235"/>
      <c r="G46" s="237"/>
      <c r="H46" s="237"/>
      <c r="I46" s="238"/>
      <c r="J46" s="239"/>
    </row>
    <row r="47" spans="1:10" ht="11.1" customHeight="1">
      <c r="A47" s="182"/>
      <c r="B47" s="234"/>
      <c r="C47" s="235"/>
      <c r="D47" s="184" t="s">
        <v>968</v>
      </c>
      <c r="E47" s="236"/>
      <c r="F47" s="235"/>
      <c r="G47" s="237"/>
      <c r="H47" s="237"/>
      <c r="I47" s="238"/>
      <c r="J47" s="239"/>
    </row>
    <row r="48" spans="1:10" ht="11.1" customHeight="1">
      <c r="A48" s="182">
        <v>2</v>
      </c>
      <c r="B48" s="234">
        <v>112101101</v>
      </c>
      <c r="C48" s="235" t="s">
        <v>965</v>
      </c>
      <c r="D48" s="235" t="s">
        <v>969</v>
      </c>
      <c r="E48" s="236" t="s">
        <v>419</v>
      </c>
      <c r="F48" s="235">
        <v>27</v>
      </c>
      <c r="G48" s="237"/>
      <c r="H48" s="237">
        <f>+IF(F48=0,"",F48*G48)</f>
        <v>0</v>
      </c>
      <c r="I48" s="238"/>
      <c r="J48" s="239">
        <f>IF(F48=0,"",F48*I48)</f>
        <v>0</v>
      </c>
    </row>
    <row r="49" spans="1:10" ht="11.1" customHeight="1">
      <c r="A49" s="182"/>
      <c r="B49" s="234"/>
      <c r="C49" s="235"/>
      <c r="D49" s="235" t="s">
        <v>970</v>
      </c>
      <c r="E49" s="236"/>
      <c r="F49" s="235"/>
      <c r="G49" s="237"/>
      <c r="H49" s="237"/>
      <c r="I49" s="238"/>
      <c r="J49" s="239"/>
    </row>
    <row r="50" spans="1:10" ht="11.1" customHeight="1">
      <c r="A50" s="182"/>
      <c r="B50" s="240"/>
      <c r="C50" s="184"/>
      <c r="D50" s="184" t="s">
        <v>971</v>
      </c>
      <c r="E50" s="229"/>
      <c r="F50" s="184"/>
      <c r="G50" s="230"/>
      <c r="H50" s="231"/>
      <c r="I50" s="232"/>
      <c r="J50" s="233"/>
    </row>
    <row r="51" spans="1:10" ht="11.1" customHeight="1">
      <c r="A51" s="182"/>
      <c r="B51" s="240"/>
      <c r="C51" s="184"/>
      <c r="D51" s="184" t="s">
        <v>968</v>
      </c>
      <c r="E51" s="229"/>
      <c r="F51" s="184"/>
      <c r="G51" s="230"/>
      <c r="H51" s="231"/>
      <c r="I51" s="232"/>
      <c r="J51" s="233"/>
    </row>
    <row r="52" spans="1:10" ht="11.1" customHeight="1">
      <c r="A52" s="182">
        <v>3</v>
      </c>
      <c r="B52" s="234">
        <v>112101102</v>
      </c>
      <c r="C52" s="235" t="s">
        <v>965</v>
      </c>
      <c r="D52" s="235" t="s">
        <v>972</v>
      </c>
      <c r="E52" s="236" t="s">
        <v>419</v>
      </c>
      <c r="F52" s="235">
        <v>1</v>
      </c>
      <c r="G52" s="237"/>
      <c r="H52" s="237">
        <f>+IF(F52=0,"",F52*G52)</f>
        <v>0</v>
      </c>
      <c r="I52" s="238"/>
      <c r="J52" s="239">
        <f>IF(F52=0,"",F52*I52)</f>
        <v>0</v>
      </c>
    </row>
    <row r="53" spans="1:10" ht="11.1" customHeight="1">
      <c r="A53" s="182"/>
      <c r="B53" s="240"/>
      <c r="C53" s="184"/>
      <c r="D53" s="235" t="s">
        <v>970</v>
      </c>
      <c r="E53" s="229"/>
      <c r="F53" s="184"/>
      <c r="G53" s="230"/>
      <c r="H53" s="231"/>
      <c r="I53" s="232"/>
      <c r="J53" s="233"/>
    </row>
    <row r="54" spans="1:10" ht="11.1" customHeight="1">
      <c r="A54" s="182"/>
      <c r="B54" s="240"/>
      <c r="C54" s="184"/>
      <c r="D54" s="184" t="s">
        <v>973</v>
      </c>
      <c r="E54" s="229"/>
      <c r="F54" s="184"/>
      <c r="G54" s="230"/>
      <c r="H54" s="231"/>
      <c r="I54" s="232"/>
      <c r="J54" s="233"/>
    </row>
    <row r="55" spans="1:10" ht="11.1" customHeight="1">
      <c r="A55" s="182"/>
      <c r="B55" s="240"/>
      <c r="C55" s="184"/>
      <c r="D55" s="184" t="s">
        <v>968</v>
      </c>
      <c r="E55" s="229"/>
      <c r="F55" s="184"/>
      <c r="G55" s="230"/>
      <c r="H55" s="231"/>
      <c r="I55" s="232"/>
      <c r="J55" s="233"/>
    </row>
    <row r="56" spans="1:10" ht="11.1" customHeight="1">
      <c r="A56" s="182">
        <v>4</v>
      </c>
      <c r="B56" s="234">
        <v>112251101</v>
      </c>
      <c r="C56" s="235" t="s">
        <v>965</v>
      </c>
      <c r="D56" s="235" t="s">
        <v>974</v>
      </c>
      <c r="E56" s="236" t="s">
        <v>419</v>
      </c>
      <c r="F56" s="235">
        <v>27</v>
      </c>
      <c r="G56" s="237"/>
      <c r="H56" s="237">
        <f>+IF(F56=0,"",F56*G56)</f>
        <v>0</v>
      </c>
      <c r="I56" s="238"/>
      <c r="J56" s="239">
        <f>IF(F56=0,"",F56*I56)</f>
        <v>0</v>
      </c>
    </row>
    <row r="57" spans="1:10" ht="11.1" customHeight="1">
      <c r="A57" s="182"/>
      <c r="B57" s="234"/>
      <c r="C57" s="235"/>
      <c r="D57" s="235" t="s">
        <v>975</v>
      </c>
      <c r="E57" s="236"/>
      <c r="F57" s="235"/>
      <c r="G57" s="237"/>
      <c r="H57" s="237"/>
      <c r="I57" s="238"/>
      <c r="J57" s="239"/>
    </row>
    <row r="58" spans="1:10" ht="11.1" customHeight="1">
      <c r="A58" s="182"/>
      <c r="B58" s="241"/>
      <c r="C58" s="184"/>
      <c r="D58" s="184" t="s">
        <v>976</v>
      </c>
      <c r="E58" s="229"/>
      <c r="F58" s="184"/>
      <c r="G58" s="230"/>
      <c r="H58" s="231"/>
      <c r="I58" s="232"/>
      <c r="J58" s="233"/>
    </row>
    <row r="59" spans="1:10" ht="11.1" customHeight="1">
      <c r="A59" s="182">
        <v>5</v>
      </c>
      <c r="B59" s="234">
        <v>112251102</v>
      </c>
      <c r="C59" s="235" t="s">
        <v>965</v>
      </c>
      <c r="D59" s="235" t="s">
        <v>977</v>
      </c>
      <c r="E59" s="236" t="s">
        <v>419</v>
      </c>
      <c r="F59" s="235">
        <v>1</v>
      </c>
      <c r="G59" s="237"/>
      <c r="H59" s="237">
        <f>+IF(F59=0,"",F59*G59)</f>
        <v>0</v>
      </c>
      <c r="I59" s="238"/>
      <c r="J59" s="239">
        <f>IF(F59=0,"",F59*I59)</f>
        <v>0</v>
      </c>
    </row>
    <row r="60" spans="1:10" ht="11.1" customHeight="1">
      <c r="A60" s="182"/>
      <c r="B60" s="234"/>
      <c r="C60" s="235"/>
      <c r="D60" s="235" t="s">
        <v>975</v>
      </c>
      <c r="E60" s="236"/>
      <c r="F60" s="235"/>
      <c r="G60" s="237"/>
      <c r="H60" s="237"/>
      <c r="I60" s="238"/>
      <c r="J60" s="239"/>
    </row>
    <row r="61" spans="1:10" ht="11.1" customHeight="1">
      <c r="A61" s="182"/>
      <c r="B61" s="241"/>
      <c r="C61" s="184"/>
      <c r="D61" s="184" t="s">
        <v>976</v>
      </c>
      <c r="E61" s="229"/>
      <c r="F61" s="184"/>
      <c r="G61" s="230"/>
      <c r="H61" s="231"/>
      <c r="I61" s="232"/>
      <c r="J61" s="233"/>
    </row>
    <row r="62" spans="1:10">
      <c r="A62" s="242">
        <v>6</v>
      </c>
      <c r="B62" s="234">
        <v>113106123</v>
      </c>
      <c r="C62" s="235" t="s">
        <v>978</v>
      </c>
      <c r="D62" s="235" t="s">
        <v>979</v>
      </c>
      <c r="E62" s="236" t="s">
        <v>246</v>
      </c>
      <c r="F62" s="235">
        <v>110</v>
      </c>
      <c r="G62" s="237"/>
      <c r="H62" s="237">
        <f>+IF(F62=0,"",F62*G62)</f>
        <v>0</v>
      </c>
      <c r="I62" s="238"/>
      <c r="J62" s="239">
        <f>IF(F62=0,"",F62*I62)</f>
        <v>0</v>
      </c>
    </row>
    <row r="63" spans="1:10">
      <c r="A63" s="242"/>
      <c r="B63" s="234"/>
      <c r="C63" s="235"/>
      <c r="D63" s="235" t="s">
        <v>980</v>
      </c>
      <c r="E63" s="236"/>
      <c r="F63" s="235"/>
      <c r="G63" s="237"/>
      <c r="H63" s="237"/>
      <c r="I63" s="238"/>
      <c r="J63" s="239"/>
    </row>
    <row r="64" spans="1:10">
      <c r="A64" s="242"/>
      <c r="B64" s="234"/>
      <c r="C64" s="235"/>
      <c r="D64" s="184" t="s">
        <v>968</v>
      </c>
      <c r="E64" s="236"/>
      <c r="F64" s="235"/>
      <c r="G64" s="237"/>
      <c r="H64" s="237"/>
      <c r="I64" s="238"/>
      <c r="J64" s="239"/>
    </row>
    <row r="65" spans="1:10">
      <c r="A65" s="242">
        <v>7</v>
      </c>
      <c r="B65" s="234">
        <v>113106292</v>
      </c>
      <c r="C65" s="235" t="s">
        <v>978</v>
      </c>
      <c r="D65" s="235" t="s">
        <v>981</v>
      </c>
      <c r="E65" s="236" t="s">
        <v>246</v>
      </c>
      <c r="F65" s="235">
        <v>64</v>
      </c>
      <c r="G65" s="237"/>
      <c r="H65" s="237">
        <f>+IF(F65=0,"",F65*G65)</f>
        <v>0</v>
      </c>
      <c r="I65" s="238"/>
      <c r="J65" s="239">
        <f>IF(F65=0,"",F65*I65)</f>
        <v>0</v>
      </c>
    </row>
    <row r="66" spans="1:10">
      <c r="A66" s="242"/>
      <c r="B66" s="234"/>
      <c r="C66" s="235"/>
      <c r="D66" s="184" t="s">
        <v>982</v>
      </c>
      <c r="E66" s="236"/>
      <c r="F66" s="235"/>
      <c r="G66" s="237"/>
      <c r="H66" s="237"/>
      <c r="I66" s="238"/>
      <c r="J66" s="239"/>
    </row>
    <row r="67" spans="1:10">
      <c r="A67" s="242"/>
      <c r="B67" s="234"/>
      <c r="C67" s="235"/>
      <c r="D67" s="184" t="s">
        <v>968</v>
      </c>
      <c r="E67" s="236"/>
      <c r="F67" s="235"/>
      <c r="G67" s="237"/>
      <c r="H67" s="237"/>
      <c r="I67" s="238"/>
      <c r="J67" s="239"/>
    </row>
    <row r="68" spans="1:10">
      <c r="A68" s="242">
        <v>8</v>
      </c>
      <c r="B68" s="234">
        <v>113107183</v>
      </c>
      <c r="C68" s="235" t="s">
        <v>978</v>
      </c>
      <c r="D68" s="235" t="s">
        <v>983</v>
      </c>
      <c r="E68" s="236" t="s">
        <v>246</v>
      </c>
      <c r="F68" s="235">
        <v>650</v>
      </c>
      <c r="G68" s="237"/>
      <c r="H68" s="237">
        <f>+IF(F68=0,"",F68*G68)</f>
        <v>0</v>
      </c>
      <c r="I68" s="238"/>
      <c r="J68" s="239">
        <f>IF(F68=0,"",F68*I68)</f>
        <v>0</v>
      </c>
    </row>
    <row r="69" spans="1:10">
      <c r="A69" s="242"/>
      <c r="B69" s="234"/>
      <c r="C69" s="235"/>
      <c r="D69" s="184" t="s">
        <v>984</v>
      </c>
      <c r="E69" s="236"/>
      <c r="F69" s="235"/>
      <c r="G69" s="237"/>
      <c r="H69" s="237"/>
      <c r="I69" s="238"/>
      <c r="J69" s="239"/>
    </row>
    <row r="70" spans="1:10">
      <c r="A70" s="242"/>
      <c r="B70" s="234"/>
      <c r="C70" s="235"/>
      <c r="D70" s="184" t="s">
        <v>968</v>
      </c>
      <c r="E70" s="236"/>
      <c r="F70" s="235"/>
      <c r="G70" s="237"/>
      <c r="H70" s="237"/>
      <c r="I70" s="238"/>
      <c r="J70" s="239"/>
    </row>
    <row r="71" spans="1:10">
      <c r="A71" s="242">
        <v>9</v>
      </c>
      <c r="B71" s="234">
        <v>113202111</v>
      </c>
      <c r="C71" s="235" t="s">
        <v>978</v>
      </c>
      <c r="D71" s="235" t="s">
        <v>985</v>
      </c>
      <c r="E71" s="236" t="s">
        <v>140</v>
      </c>
      <c r="F71" s="235">
        <v>303</v>
      </c>
      <c r="G71" s="237"/>
      <c r="H71" s="237">
        <f>+IF(F71=0,"",F71*G71)</f>
        <v>0</v>
      </c>
      <c r="I71" s="238"/>
      <c r="J71" s="239">
        <f>IF(F71=0,"",F71*I71)</f>
        <v>0</v>
      </c>
    </row>
    <row r="72" spans="1:10">
      <c r="A72" s="242"/>
      <c r="B72" s="234"/>
      <c r="C72" s="235"/>
      <c r="D72" s="235" t="s">
        <v>986</v>
      </c>
      <c r="E72" s="236"/>
      <c r="F72" s="235"/>
      <c r="G72" s="235"/>
      <c r="H72" s="235"/>
      <c r="I72" s="235"/>
      <c r="J72" s="243"/>
    </row>
    <row r="73" spans="1:10">
      <c r="A73" s="242"/>
      <c r="B73" s="234"/>
      <c r="C73" s="235"/>
      <c r="D73" s="184" t="s">
        <v>987</v>
      </c>
      <c r="E73" s="236"/>
      <c r="F73" s="235"/>
      <c r="G73" s="235"/>
      <c r="H73" s="235"/>
      <c r="I73" s="235"/>
      <c r="J73" s="243"/>
    </row>
    <row r="74" spans="1:10">
      <c r="A74" s="242">
        <v>10</v>
      </c>
      <c r="B74" s="234">
        <v>121151105</v>
      </c>
      <c r="C74" s="235" t="s">
        <v>965</v>
      </c>
      <c r="D74" s="235" t="s">
        <v>988</v>
      </c>
      <c r="E74" s="236" t="s">
        <v>246</v>
      </c>
      <c r="F74" s="235">
        <v>3982</v>
      </c>
      <c r="G74" s="237"/>
      <c r="H74" s="237">
        <f>+IF(F74=0,"",F74*G74)</f>
        <v>0</v>
      </c>
      <c r="I74" s="238"/>
      <c r="J74" s="239">
        <f>IF(F74=0,"",F74*I74)</f>
        <v>0</v>
      </c>
    </row>
    <row r="75" spans="1:10">
      <c r="A75" s="242"/>
      <c r="B75" s="234"/>
      <c r="C75" s="235"/>
      <c r="D75" s="235" t="s">
        <v>989</v>
      </c>
      <c r="E75" s="236"/>
      <c r="F75" s="235"/>
      <c r="G75" s="235"/>
      <c r="H75" s="235"/>
      <c r="I75" s="235"/>
      <c r="J75" s="243"/>
    </row>
    <row r="76" spans="1:10">
      <c r="A76" s="242"/>
      <c r="B76" s="234"/>
      <c r="C76" s="235"/>
      <c r="D76" s="184" t="s">
        <v>987</v>
      </c>
      <c r="E76" s="236"/>
      <c r="F76" s="235"/>
      <c r="G76" s="235"/>
      <c r="H76" s="235"/>
      <c r="I76" s="235"/>
      <c r="J76" s="243"/>
    </row>
    <row r="77" spans="1:10">
      <c r="A77" s="242">
        <v>11</v>
      </c>
      <c r="B77" s="234">
        <v>129001101</v>
      </c>
      <c r="C77" s="235" t="s">
        <v>965</v>
      </c>
      <c r="D77" s="235" t="s">
        <v>990</v>
      </c>
      <c r="E77" s="236" t="s">
        <v>151</v>
      </c>
      <c r="F77" s="235">
        <v>30</v>
      </c>
      <c r="G77" s="237"/>
      <c r="H77" s="237">
        <f>+IF(F77=0,"",F77*G77)</f>
        <v>0</v>
      </c>
      <c r="I77" s="238"/>
      <c r="J77" s="239">
        <f>IF(F77=0,"",F77*I77)</f>
        <v>0</v>
      </c>
    </row>
    <row r="78" spans="1:10">
      <c r="A78" s="242"/>
      <c r="B78" s="234"/>
      <c r="C78" s="235"/>
      <c r="D78" s="235" t="s">
        <v>991</v>
      </c>
      <c r="E78" s="236"/>
      <c r="F78" s="235"/>
      <c r="G78" s="235"/>
      <c r="H78" s="235"/>
      <c r="I78" s="235"/>
      <c r="J78" s="243"/>
    </row>
    <row r="79" spans="1:10">
      <c r="A79" s="242"/>
      <c r="B79" s="234"/>
      <c r="C79" s="235"/>
      <c r="D79" s="184" t="s">
        <v>992</v>
      </c>
      <c r="E79" s="236"/>
      <c r="F79" s="235"/>
      <c r="G79" s="235"/>
      <c r="H79" s="235"/>
      <c r="I79" s="235"/>
      <c r="J79" s="243"/>
    </row>
    <row r="80" spans="1:10">
      <c r="A80" s="242">
        <v>12</v>
      </c>
      <c r="B80" s="234">
        <v>122251405</v>
      </c>
      <c r="C80" s="235" t="s">
        <v>965</v>
      </c>
      <c r="D80" s="235" t="s">
        <v>993</v>
      </c>
      <c r="E80" s="236" t="s">
        <v>151</v>
      </c>
      <c r="F80" s="235">
        <v>294</v>
      </c>
      <c r="G80" s="237"/>
      <c r="H80" s="237">
        <f>+IF(F80=0,"",F80*G80)</f>
        <v>0</v>
      </c>
      <c r="I80" s="238"/>
      <c r="J80" s="239">
        <f>IF(F80=0,"",F80*I80)</f>
        <v>0</v>
      </c>
    </row>
    <row r="81" spans="1:10">
      <c r="A81" s="242"/>
      <c r="B81" s="234"/>
      <c r="C81" s="235"/>
      <c r="D81" s="235" t="s">
        <v>994</v>
      </c>
      <c r="E81" s="236"/>
      <c r="F81" s="235"/>
      <c r="G81" s="235"/>
      <c r="H81" s="235"/>
      <c r="I81" s="235"/>
      <c r="J81" s="243"/>
    </row>
    <row r="82" spans="1:10">
      <c r="A82" s="242"/>
      <c r="B82" s="234"/>
      <c r="C82" s="235"/>
      <c r="D82" s="184" t="s">
        <v>995</v>
      </c>
      <c r="E82" s="236"/>
      <c r="F82" s="235"/>
      <c r="G82" s="235"/>
      <c r="H82" s="235"/>
      <c r="I82" s="235"/>
      <c r="J82" s="243"/>
    </row>
    <row r="83" spans="1:10">
      <c r="A83" s="242">
        <v>13</v>
      </c>
      <c r="B83" s="234">
        <v>162351103</v>
      </c>
      <c r="C83" s="235" t="s">
        <v>965</v>
      </c>
      <c r="D83" s="235" t="s">
        <v>996</v>
      </c>
      <c r="E83" s="236" t="s">
        <v>151</v>
      </c>
      <c r="F83" s="235">
        <v>294</v>
      </c>
      <c r="G83" s="237"/>
      <c r="H83" s="237">
        <f>+IF(F83=0,"",F83*G83)</f>
        <v>0</v>
      </c>
      <c r="I83" s="238"/>
      <c r="J83" s="239">
        <f>IF(F83=0,"",F83*I83)</f>
        <v>0</v>
      </c>
    </row>
    <row r="84" spans="1:10">
      <c r="A84" s="242"/>
      <c r="B84" s="234"/>
      <c r="C84" s="235"/>
      <c r="D84" s="235" t="s">
        <v>997</v>
      </c>
      <c r="E84" s="236"/>
      <c r="F84" s="235"/>
      <c r="G84" s="235"/>
      <c r="H84" s="235"/>
      <c r="I84" s="235"/>
      <c r="J84" s="243"/>
    </row>
    <row r="85" spans="1:10">
      <c r="A85" s="242">
        <v>14</v>
      </c>
      <c r="B85" s="234">
        <v>122452205</v>
      </c>
      <c r="C85" s="235" t="s">
        <v>998</v>
      </c>
      <c r="D85" s="235" t="s">
        <v>999</v>
      </c>
      <c r="E85" s="236" t="s">
        <v>151</v>
      </c>
      <c r="F85" s="235">
        <v>3543</v>
      </c>
      <c r="G85" s="237"/>
      <c r="H85" s="237">
        <f>+IF(F85=0,"",F85*G85)</f>
        <v>0</v>
      </c>
      <c r="I85" s="238"/>
      <c r="J85" s="239">
        <f>IF(F85=0,"",F85*I85)</f>
        <v>0</v>
      </c>
    </row>
    <row r="86" spans="1:10">
      <c r="A86" s="242"/>
      <c r="B86" s="244"/>
      <c r="C86" s="235"/>
      <c r="D86" s="235" t="s">
        <v>1000</v>
      </c>
      <c r="E86" s="236"/>
      <c r="F86" s="235"/>
      <c r="G86" s="235"/>
      <c r="H86" s="235"/>
      <c r="I86" s="235"/>
      <c r="J86" s="243"/>
    </row>
    <row r="87" spans="1:10">
      <c r="A87" s="242"/>
      <c r="B87" s="244"/>
      <c r="C87" s="235"/>
      <c r="D87" s="235" t="s">
        <v>1001</v>
      </c>
      <c r="E87" s="236"/>
      <c r="F87" s="235"/>
      <c r="G87" s="235"/>
      <c r="H87" s="235"/>
      <c r="I87" s="235"/>
      <c r="J87" s="243"/>
    </row>
    <row r="88" spans="1:10">
      <c r="A88" s="242"/>
      <c r="B88" s="244"/>
      <c r="C88" s="235"/>
      <c r="D88" s="235" t="s">
        <v>1002</v>
      </c>
      <c r="E88" s="236"/>
      <c r="F88" s="235"/>
      <c r="G88" s="235"/>
      <c r="H88" s="235"/>
      <c r="I88" s="235"/>
      <c r="J88" s="243"/>
    </row>
    <row r="89" spans="1:10">
      <c r="A89" s="242"/>
      <c r="B89" s="244"/>
      <c r="C89" s="235"/>
      <c r="D89" s="235" t="s">
        <v>1003</v>
      </c>
      <c r="E89" s="236"/>
      <c r="F89" s="235"/>
      <c r="G89" s="235"/>
      <c r="H89" s="235"/>
      <c r="I89" s="235"/>
      <c r="J89" s="243"/>
    </row>
    <row r="90" spans="1:10">
      <c r="A90" s="242"/>
      <c r="B90" s="244"/>
      <c r="C90" s="235"/>
      <c r="D90" s="184" t="s">
        <v>995</v>
      </c>
      <c r="E90" s="236"/>
      <c r="F90" s="235"/>
      <c r="G90" s="235"/>
      <c r="H90" s="235"/>
      <c r="I90" s="235"/>
      <c r="J90" s="243"/>
    </row>
    <row r="91" spans="1:10">
      <c r="A91" s="242">
        <v>15</v>
      </c>
      <c r="B91" s="234">
        <v>139951121</v>
      </c>
      <c r="C91" s="235" t="s">
        <v>965</v>
      </c>
      <c r="D91" s="235" t="s">
        <v>1004</v>
      </c>
      <c r="E91" s="236" t="s">
        <v>151</v>
      </c>
      <c r="F91" s="235">
        <v>2</v>
      </c>
      <c r="G91" s="237"/>
      <c r="H91" s="237">
        <f>+IF(F91=0,"",F91*G91)</f>
        <v>0</v>
      </c>
      <c r="I91" s="238"/>
      <c r="J91" s="239">
        <f>IF(F91=0,"",F91*I91)</f>
        <v>0</v>
      </c>
    </row>
    <row r="92" spans="1:10">
      <c r="A92" s="242"/>
      <c r="B92" s="244"/>
      <c r="C92" s="235"/>
      <c r="D92" s="235" t="s">
        <v>1005</v>
      </c>
      <c r="E92" s="236"/>
      <c r="F92" s="235"/>
      <c r="G92" s="235"/>
      <c r="H92" s="235"/>
      <c r="I92" s="235"/>
      <c r="J92" s="243"/>
    </row>
    <row r="93" spans="1:10">
      <c r="A93" s="242"/>
      <c r="B93" s="244"/>
      <c r="C93" s="235"/>
      <c r="D93" s="184" t="s">
        <v>987</v>
      </c>
      <c r="E93" s="236"/>
      <c r="F93" s="235"/>
      <c r="G93" s="235"/>
      <c r="H93" s="235"/>
      <c r="I93" s="235"/>
      <c r="J93" s="243"/>
    </row>
    <row r="94" spans="1:10">
      <c r="A94" s="242">
        <v>16</v>
      </c>
      <c r="B94" s="234">
        <v>132351103</v>
      </c>
      <c r="C94" s="235" t="s">
        <v>965</v>
      </c>
      <c r="D94" s="235" t="s">
        <v>1006</v>
      </c>
      <c r="E94" s="236" t="s">
        <v>151</v>
      </c>
      <c r="F94" s="235">
        <v>36</v>
      </c>
      <c r="G94" s="237"/>
      <c r="H94" s="237">
        <f>+IF(F94=0,"",F94*G94)</f>
        <v>0</v>
      </c>
      <c r="I94" s="238"/>
      <c r="J94" s="239">
        <f>IF(F94=0,"",F94*I94)</f>
        <v>0</v>
      </c>
    </row>
    <row r="95" spans="1:10">
      <c r="A95" s="242"/>
      <c r="B95" s="244"/>
      <c r="C95" s="235"/>
      <c r="D95" s="235" t="s">
        <v>1007</v>
      </c>
      <c r="E95" s="236"/>
      <c r="F95" s="235"/>
      <c r="G95" s="235"/>
      <c r="H95" s="235"/>
      <c r="I95" s="235"/>
      <c r="J95" s="243"/>
    </row>
    <row r="96" spans="1:10">
      <c r="A96" s="242"/>
      <c r="B96" s="244"/>
      <c r="C96" s="235"/>
      <c r="D96" s="235" t="s">
        <v>1008</v>
      </c>
      <c r="E96" s="236"/>
      <c r="F96" s="235"/>
      <c r="G96" s="235"/>
      <c r="H96" s="235"/>
      <c r="I96" s="235"/>
      <c r="J96" s="243"/>
    </row>
    <row r="97" spans="1:10">
      <c r="A97" s="242"/>
      <c r="B97" s="244"/>
      <c r="C97" s="235"/>
      <c r="D97" s="184" t="s">
        <v>1009</v>
      </c>
      <c r="E97" s="236"/>
      <c r="F97" s="235"/>
      <c r="G97" s="235"/>
      <c r="H97" s="235"/>
      <c r="I97" s="235"/>
      <c r="J97" s="243"/>
    </row>
    <row r="98" spans="1:10">
      <c r="A98" s="242">
        <v>17</v>
      </c>
      <c r="B98" s="234">
        <v>162251102</v>
      </c>
      <c r="C98" s="235" t="s">
        <v>965</v>
      </c>
      <c r="D98" s="235" t="s">
        <v>1010</v>
      </c>
      <c r="E98" s="236" t="s">
        <v>151</v>
      </c>
      <c r="F98" s="235">
        <v>441</v>
      </c>
      <c r="G98" s="237"/>
      <c r="H98" s="237">
        <f>+IF(F98=0,"",F98*G98)</f>
        <v>0</v>
      </c>
      <c r="I98" s="238"/>
      <c r="J98" s="239">
        <f>IF(F98=0,"",F98*I98)</f>
        <v>0</v>
      </c>
    </row>
    <row r="99" spans="1:10">
      <c r="A99" s="242"/>
      <c r="B99" s="234"/>
      <c r="C99" s="235"/>
      <c r="D99" s="235" t="s">
        <v>1011</v>
      </c>
      <c r="E99" s="236"/>
      <c r="F99" s="235"/>
      <c r="G99" s="237"/>
      <c r="H99" s="237"/>
      <c r="I99" s="238"/>
      <c r="J99" s="239"/>
    </row>
    <row r="100" spans="1:10">
      <c r="A100" s="242"/>
      <c r="B100" s="234"/>
      <c r="C100" s="235"/>
      <c r="D100" s="235" t="s">
        <v>1012</v>
      </c>
      <c r="E100" s="236"/>
      <c r="F100" s="235"/>
      <c r="G100" s="237"/>
      <c r="H100" s="237"/>
      <c r="I100" s="238"/>
      <c r="J100" s="239"/>
    </row>
    <row r="101" spans="1:10">
      <c r="A101" s="242"/>
      <c r="B101" s="234"/>
      <c r="C101" s="235"/>
      <c r="D101" s="235" t="s">
        <v>1013</v>
      </c>
      <c r="E101" s="236"/>
      <c r="F101" s="235"/>
      <c r="G101" s="237"/>
      <c r="H101" s="237"/>
      <c r="I101" s="238"/>
      <c r="J101" s="239"/>
    </row>
    <row r="102" spans="1:10">
      <c r="A102" s="242">
        <v>18</v>
      </c>
      <c r="B102" s="234">
        <v>162751137</v>
      </c>
      <c r="C102" s="235" t="s">
        <v>965</v>
      </c>
      <c r="D102" s="235" t="s">
        <v>1014</v>
      </c>
      <c r="E102" s="236" t="s">
        <v>151</v>
      </c>
      <c r="F102" s="235">
        <v>3140</v>
      </c>
      <c r="G102" s="237"/>
      <c r="H102" s="237">
        <f>+IF(F102=0,"",F102*G102)</f>
        <v>0</v>
      </c>
      <c r="I102" s="238"/>
      <c r="J102" s="239">
        <f>IF(F102=0,"",F102*I102)</f>
        <v>0</v>
      </c>
    </row>
    <row r="103" spans="1:10">
      <c r="A103" s="242"/>
      <c r="B103" s="234"/>
      <c r="C103" s="235"/>
      <c r="D103" s="235" t="s">
        <v>1015</v>
      </c>
      <c r="E103" s="236"/>
      <c r="F103" s="235"/>
      <c r="G103" s="235"/>
      <c r="H103" s="235"/>
      <c r="I103" s="235"/>
      <c r="J103" s="243"/>
    </row>
    <row r="104" spans="1:10">
      <c r="A104" s="242">
        <v>19</v>
      </c>
      <c r="B104" s="234">
        <v>167151101</v>
      </c>
      <c r="C104" s="235" t="s">
        <v>965</v>
      </c>
      <c r="D104" s="235" t="s">
        <v>1016</v>
      </c>
      <c r="E104" s="236" t="s">
        <v>151</v>
      </c>
      <c r="F104" s="235">
        <v>441</v>
      </c>
      <c r="G104" s="237"/>
      <c r="H104" s="237">
        <f>+IF(F104=0,"",F104*G104)</f>
        <v>0</v>
      </c>
      <c r="I104" s="238"/>
      <c r="J104" s="239">
        <f>IF(F104=0,"",F104*I104)</f>
        <v>0</v>
      </c>
    </row>
    <row r="105" spans="1:10">
      <c r="A105" s="242"/>
      <c r="B105" s="234"/>
      <c r="C105" s="235"/>
      <c r="D105" s="235" t="s">
        <v>1017</v>
      </c>
      <c r="E105" s="236"/>
      <c r="F105" s="235"/>
      <c r="G105" s="237"/>
      <c r="H105" s="237"/>
      <c r="I105" s="238"/>
      <c r="J105" s="239"/>
    </row>
    <row r="106" spans="1:10">
      <c r="A106" s="242">
        <v>20</v>
      </c>
      <c r="B106" s="234">
        <v>171152101</v>
      </c>
      <c r="C106" s="235" t="s">
        <v>965</v>
      </c>
      <c r="D106" s="235" t="s">
        <v>1018</v>
      </c>
      <c r="E106" s="236" t="s">
        <v>151</v>
      </c>
      <c r="F106" s="235">
        <v>441</v>
      </c>
      <c r="G106" s="237"/>
      <c r="H106" s="237">
        <f>+IF(F106=0,"",F106*G106)</f>
        <v>0</v>
      </c>
      <c r="I106" s="238"/>
      <c r="J106" s="239">
        <f>IF(F106=0,"",F106*I106)</f>
        <v>0</v>
      </c>
    </row>
    <row r="107" spans="1:10">
      <c r="A107" s="242"/>
      <c r="B107" s="234"/>
      <c r="C107" s="235"/>
      <c r="D107" s="235" t="s">
        <v>1019</v>
      </c>
      <c r="E107" s="236"/>
      <c r="F107" s="235"/>
      <c r="G107" s="237"/>
      <c r="H107" s="237"/>
      <c r="I107" s="238"/>
      <c r="J107" s="239"/>
    </row>
    <row r="108" spans="1:10">
      <c r="A108" s="242">
        <v>21</v>
      </c>
      <c r="B108" s="234">
        <v>171251201</v>
      </c>
      <c r="C108" s="235" t="s">
        <v>965</v>
      </c>
      <c r="D108" s="235" t="s">
        <v>1020</v>
      </c>
      <c r="E108" s="236" t="s">
        <v>151</v>
      </c>
      <c r="F108" s="235">
        <v>4335</v>
      </c>
      <c r="G108" s="237"/>
      <c r="H108" s="237">
        <f>+IF(F108=0,"",F108*G108)</f>
        <v>0</v>
      </c>
      <c r="I108" s="238"/>
      <c r="J108" s="239">
        <f>IF(F108=0,"",F108*I108)</f>
        <v>0</v>
      </c>
    </row>
    <row r="109" spans="1:10">
      <c r="A109" s="242"/>
      <c r="B109" s="234"/>
      <c r="C109" s="235"/>
      <c r="D109" s="235" t="s">
        <v>1021</v>
      </c>
      <c r="E109" s="236"/>
      <c r="F109" s="235"/>
      <c r="G109" s="235"/>
      <c r="H109" s="235"/>
      <c r="I109" s="235"/>
      <c r="J109" s="243"/>
    </row>
    <row r="110" spans="1:10">
      <c r="A110" s="242"/>
      <c r="B110" s="234"/>
      <c r="C110" s="235"/>
      <c r="D110" s="235" t="s">
        <v>1022</v>
      </c>
      <c r="E110" s="236"/>
      <c r="F110" s="235"/>
      <c r="G110" s="235"/>
      <c r="H110" s="235"/>
      <c r="I110" s="235"/>
      <c r="J110" s="243"/>
    </row>
    <row r="111" spans="1:10">
      <c r="A111" s="242">
        <v>22</v>
      </c>
      <c r="B111" s="234">
        <v>171201221</v>
      </c>
      <c r="C111" s="235" t="s">
        <v>965</v>
      </c>
      <c r="D111" s="235" t="s">
        <v>1023</v>
      </c>
      <c r="E111" s="236" t="s">
        <v>303</v>
      </c>
      <c r="F111" s="235">
        <v>5652</v>
      </c>
      <c r="G111" s="237"/>
      <c r="H111" s="237">
        <f>+IF(F111=0,"",F111*G111)</f>
        <v>0</v>
      </c>
      <c r="I111" s="238"/>
      <c r="J111" s="239">
        <f>IF(F111=0,"",F111*I111)</f>
        <v>0</v>
      </c>
    </row>
    <row r="112" spans="1:10">
      <c r="A112" s="242"/>
      <c r="B112" s="234"/>
      <c r="C112" s="235"/>
      <c r="D112" s="235" t="s">
        <v>1024</v>
      </c>
      <c r="E112" s="236"/>
      <c r="F112" s="235"/>
      <c r="G112" s="237"/>
      <c r="H112" s="237"/>
      <c r="I112" s="238"/>
      <c r="J112" s="239"/>
    </row>
    <row r="113" spans="1:10">
      <c r="A113" s="242">
        <v>23</v>
      </c>
      <c r="B113" s="234">
        <v>174151101</v>
      </c>
      <c r="C113" s="235" t="s">
        <v>965</v>
      </c>
      <c r="D113" s="235" t="s">
        <v>1025</v>
      </c>
      <c r="E113" s="236" t="s">
        <v>151</v>
      </c>
      <c r="F113" s="235">
        <v>13</v>
      </c>
      <c r="G113" s="237"/>
      <c r="H113" s="237">
        <f>+IF(F113=0,"",F113*G113)</f>
        <v>0</v>
      </c>
      <c r="I113" s="238"/>
      <c r="J113" s="239">
        <f>IF(F113=0,"",F113*I113)</f>
        <v>0</v>
      </c>
    </row>
    <row r="114" spans="1:10">
      <c r="A114" s="242"/>
      <c r="B114" s="234"/>
      <c r="C114" s="235"/>
      <c r="D114" s="235" t="s">
        <v>1026</v>
      </c>
      <c r="E114" s="236"/>
      <c r="F114" s="235"/>
      <c r="G114" s="237"/>
      <c r="H114" s="237"/>
      <c r="I114" s="238"/>
      <c r="J114" s="239"/>
    </row>
    <row r="115" spans="1:10">
      <c r="A115" s="242"/>
      <c r="B115" s="234"/>
      <c r="C115" s="235"/>
      <c r="D115" s="235" t="s">
        <v>1027</v>
      </c>
      <c r="E115" s="236"/>
      <c r="F115" s="235"/>
      <c r="G115" s="237"/>
      <c r="H115" s="237"/>
      <c r="I115" s="238"/>
      <c r="J115" s="239"/>
    </row>
    <row r="116" spans="1:10">
      <c r="A116" s="242"/>
      <c r="B116" s="244"/>
      <c r="C116" s="235"/>
      <c r="D116" s="245" t="s">
        <v>1028</v>
      </c>
      <c r="E116" s="236"/>
      <c r="F116" s="235"/>
      <c r="G116" s="235"/>
      <c r="H116" s="235"/>
      <c r="I116" s="235"/>
      <c r="J116" s="243"/>
    </row>
    <row r="117" spans="1:10">
      <c r="A117" s="242">
        <v>24</v>
      </c>
      <c r="B117" s="244">
        <v>58331200</v>
      </c>
      <c r="C117" s="235"/>
      <c r="D117" s="235" t="s">
        <v>1029</v>
      </c>
      <c r="E117" s="236" t="s">
        <v>303</v>
      </c>
      <c r="F117" s="235">
        <v>23</v>
      </c>
      <c r="G117" s="237"/>
      <c r="H117" s="237">
        <f>+IF(F117=0,"",F117*G117)</f>
        <v>0</v>
      </c>
      <c r="I117" s="238"/>
      <c r="J117" s="239">
        <f>IF(F117=0,"",F117*I117)</f>
        <v>0</v>
      </c>
    </row>
    <row r="118" spans="1:10">
      <c r="A118" s="242"/>
      <c r="B118" s="234"/>
      <c r="C118" s="235"/>
      <c r="D118" s="235" t="s">
        <v>1030</v>
      </c>
      <c r="E118" s="236"/>
      <c r="F118" s="235"/>
      <c r="G118" s="235"/>
      <c r="H118" s="235"/>
      <c r="I118" s="235"/>
      <c r="J118" s="243"/>
    </row>
    <row r="119" spans="1:10">
      <c r="A119" s="242">
        <v>25</v>
      </c>
      <c r="B119" s="234">
        <v>181951112</v>
      </c>
      <c r="C119" s="235" t="s">
        <v>965</v>
      </c>
      <c r="D119" s="235" t="s">
        <v>1031</v>
      </c>
      <c r="E119" s="236" t="s">
        <v>246</v>
      </c>
      <c r="F119" s="235">
        <v>10319</v>
      </c>
      <c r="G119" s="237"/>
      <c r="H119" s="237">
        <f>+IF(F119=0,"",F119*G119)</f>
        <v>0</v>
      </c>
      <c r="I119" s="238"/>
      <c r="J119" s="239">
        <f>IF(F119=0,"",F119*I119)</f>
        <v>0</v>
      </c>
    </row>
    <row r="120" spans="1:10">
      <c r="A120" s="242"/>
      <c r="B120" s="244"/>
      <c r="C120" s="235"/>
      <c r="D120" s="235" t="s">
        <v>1032</v>
      </c>
      <c r="E120" s="236"/>
      <c r="F120" s="235"/>
      <c r="G120" s="235"/>
      <c r="H120" s="235"/>
      <c r="I120" s="235"/>
      <c r="J120" s="243"/>
    </row>
    <row r="121" spans="1:10">
      <c r="A121" s="242"/>
      <c r="B121" s="244"/>
      <c r="C121" s="235"/>
      <c r="D121" s="235" t="s">
        <v>1033</v>
      </c>
      <c r="E121" s="236"/>
      <c r="F121" s="235"/>
      <c r="G121" s="235"/>
      <c r="H121" s="235"/>
      <c r="I121" s="235"/>
      <c r="J121" s="243"/>
    </row>
    <row r="122" spans="1:10">
      <c r="A122" s="242"/>
      <c r="B122" s="244"/>
      <c r="C122" s="235"/>
      <c r="D122" s="235" t="s">
        <v>1034</v>
      </c>
      <c r="E122" s="236"/>
      <c r="F122" s="235"/>
      <c r="G122" s="235"/>
      <c r="H122" s="235"/>
      <c r="I122" s="235"/>
      <c r="J122" s="243"/>
    </row>
    <row r="123" spans="1:10">
      <c r="A123" s="242">
        <v>26</v>
      </c>
      <c r="B123" s="234">
        <v>181951111</v>
      </c>
      <c r="C123" s="235" t="s">
        <v>965</v>
      </c>
      <c r="D123" s="235" t="s">
        <v>1035</v>
      </c>
      <c r="E123" s="236" t="s">
        <v>246</v>
      </c>
      <c r="F123" s="235">
        <v>1959</v>
      </c>
      <c r="G123" s="237"/>
      <c r="H123" s="237">
        <f>+IF(F123=0,"",F123*G123)</f>
        <v>0</v>
      </c>
      <c r="I123" s="238"/>
      <c r="J123" s="239">
        <f>IF(F123=0,"",F123*I123)</f>
        <v>0</v>
      </c>
    </row>
    <row r="124" spans="1:10">
      <c r="A124" s="242"/>
      <c r="B124" s="234"/>
      <c r="C124" s="235"/>
      <c r="D124" s="235" t="s">
        <v>1036</v>
      </c>
      <c r="E124" s="236"/>
      <c r="F124" s="235"/>
      <c r="G124" s="235"/>
      <c r="H124" s="235"/>
      <c r="I124" s="235"/>
      <c r="J124" s="243"/>
    </row>
    <row r="125" spans="1:10">
      <c r="A125" s="242"/>
      <c r="B125" s="234"/>
      <c r="C125" s="235"/>
      <c r="D125" s="235" t="s">
        <v>1034</v>
      </c>
      <c r="E125" s="236"/>
      <c r="F125" s="235"/>
      <c r="G125" s="235"/>
      <c r="H125" s="235"/>
      <c r="I125" s="235"/>
      <c r="J125" s="243"/>
    </row>
    <row r="126" spans="1:10">
      <c r="A126" s="242">
        <v>27</v>
      </c>
      <c r="B126" s="234">
        <v>181351113</v>
      </c>
      <c r="C126" s="235" t="s">
        <v>965</v>
      </c>
      <c r="D126" s="235" t="s">
        <v>1037</v>
      </c>
      <c r="E126" s="236" t="s">
        <v>246</v>
      </c>
      <c r="F126" s="235">
        <v>1959</v>
      </c>
      <c r="G126" s="237"/>
      <c r="H126" s="237">
        <f>+IF(F126=0,"",F126*G126)</f>
        <v>0</v>
      </c>
      <c r="I126" s="238"/>
      <c r="J126" s="239">
        <f>IF(F126=0,"",F126*I126)</f>
        <v>0</v>
      </c>
    </row>
    <row r="127" spans="1:10">
      <c r="A127" s="242"/>
      <c r="B127" s="234"/>
      <c r="C127" s="235"/>
      <c r="D127" s="235" t="s">
        <v>1038</v>
      </c>
      <c r="E127" s="236"/>
      <c r="F127" s="235"/>
      <c r="G127" s="235"/>
      <c r="H127" s="235"/>
      <c r="I127" s="235"/>
      <c r="J127" s="243"/>
    </row>
    <row r="128" spans="1:10">
      <c r="A128" s="242">
        <v>28</v>
      </c>
      <c r="B128" s="234">
        <v>181411131</v>
      </c>
      <c r="C128" s="235" t="s">
        <v>1039</v>
      </c>
      <c r="D128" s="235" t="s">
        <v>1040</v>
      </c>
      <c r="E128" s="236" t="s">
        <v>246</v>
      </c>
      <c r="F128" s="235">
        <v>1959</v>
      </c>
      <c r="G128" s="237"/>
      <c r="H128" s="237">
        <f>+IF(F128=0,"",F128*G128)</f>
        <v>0</v>
      </c>
      <c r="I128" s="238"/>
      <c r="J128" s="239">
        <f>IF(F128=0,"",F128*I128)</f>
        <v>0</v>
      </c>
    </row>
    <row r="129" spans="1:10">
      <c r="A129" s="246"/>
      <c r="B129" s="234"/>
      <c r="C129" s="235"/>
      <c r="D129" s="235" t="s">
        <v>1041</v>
      </c>
      <c r="E129" s="236"/>
      <c r="F129" s="235"/>
      <c r="G129" s="235"/>
      <c r="H129" s="235"/>
      <c r="I129" s="235"/>
      <c r="J129" s="243"/>
    </row>
    <row r="130" spans="1:10">
      <c r="A130" s="242"/>
      <c r="B130" s="244"/>
      <c r="C130" s="235"/>
      <c r="D130" s="245" t="s">
        <v>1042</v>
      </c>
      <c r="E130" s="236"/>
      <c r="F130" s="235"/>
      <c r="G130" s="235"/>
      <c r="H130" s="235"/>
      <c r="I130" s="235"/>
      <c r="J130" s="243"/>
    </row>
    <row r="131" spans="1:10">
      <c r="A131" s="242">
        <v>29</v>
      </c>
      <c r="B131" s="234">
        <v>572410</v>
      </c>
      <c r="C131" s="235"/>
      <c r="D131" s="235" t="s">
        <v>1043</v>
      </c>
      <c r="E131" s="236" t="s">
        <v>1044</v>
      </c>
      <c r="F131" s="235">
        <v>41</v>
      </c>
      <c r="G131" s="237"/>
      <c r="H131" s="237">
        <f>+IF(F131=0,"",F131*G131)</f>
        <v>0</v>
      </c>
      <c r="I131" s="238"/>
      <c r="J131" s="239">
        <f>IF(F131=0,"",F131*I131)</f>
        <v>0</v>
      </c>
    </row>
    <row r="132" spans="1:10">
      <c r="A132" s="242"/>
      <c r="B132" s="244"/>
      <c r="C132" s="235"/>
      <c r="D132" s="235" t="s">
        <v>1045</v>
      </c>
      <c r="E132" s="236"/>
      <c r="F132" s="235"/>
      <c r="G132" s="235"/>
      <c r="H132" s="235"/>
      <c r="I132" s="235"/>
      <c r="J132" s="243"/>
    </row>
    <row r="133" spans="1:10" ht="11.1" customHeight="1">
      <c r="A133" s="247"/>
      <c r="B133" s="248"/>
      <c r="C133" s="249"/>
      <c r="D133" s="249" t="s">
        <v>936</v>
      </c>
      <c r="E133" s="250"/>
      <c r="F133" s="249"/>
      <c r="G133" s="251"/>
      <c r="H133" s="251">
        <f>SUM(H44:H132)</f>
        <v>0</v>
      </c>
      <c r="I133" s="252"/>
      <c r="J133" s="253">
        <f>SUM(J44:J132)</f>
        <v>0</v>
      </c>
    </row>
    <row r="134" spans="1:10" ht="11.1" customHeight="1">
      <c r="A134" s="242"/>
      <c r="B134" s="244"/>
      <c r="C134" s="235" t="s">
        <v>5</v>
      </c>
      <c r="D134" s="235" t="s">
        <v>5</v>
      </c>
      <c r="E134" s="236"/>
      <c r="F134" s="235"/>
      <c r="G134" s="237"/>
      <c r="H134" s="237"/>
      <c r="I134" s="238"/>
      <c r="J134" s="239"/>
    </row>
    <row r="135" spans="1:10" ht="11.1" customHeight="1">
      <c r="A135" s="242"/>
      <c r="B135" s="244"/>
      <c r="C135" s="235"/>
      <c r="D135" s="245" t="s">
        <v>1046</v>
      </c>
      <c r="E135" s="236"/>
      <c r="F135" s="235"/>
      <c r="G135" s="237"/>
      <c r="H135" s="237"/>
      <c r="I135" s="238"/>
      <c r="J135" s="239"/>
    </row>
    <row r="136" spans="1:10" ht="11.1" customHeight="1">
      <c r="A136" s="242">
        <v>1</v>
      </c>
      <c r="B136" s="234">
        <v>213141112</v>
      </c>
      <c r="C136" s="235" t="s">
        <v>1047</v>
      </c>
      <c r="D136" s="235" t="s">
        <v>1048</v>
      </c>
      <c r="E136" s="236" t="s">
        <v>246</v>
      </c>
      <c r="F136" s="235">
        <v>4473</v>
      </c>
      <c r="G136" s="237"/>
      <c r="H136" s="237">
        <f>+IF(F136=0,"",F136*G136)</f>
        <v>0</v>
      </c>
      <c r="I136" s="238"/>
      <c r="J136" s="239">
        <f>IF(F136=0,"",F136*I136)</f>
        <v>0</v>
      </c>
    </row>
    <row r="137" spans="1:10" ht="11.1" customHeight="1">
      <c r="A137" s="242"/>
      <c r="B137" s="244"/>
      <c r="C137" s="235"/>
      <c r="D137" s="235" t="s">
        <v>1049</v>
      </c>
      <c r="E137" s="236"/>
      <c r="F137" s="235"/>
      <c r="G137" s="235"/>
      <c r="H137" s="235"/>
      <c r="I137" s="235"/>
      <c r="J137" s="243"/>
    </row>
    <row r="138" spans="1:10" ht="11.1" customHeight="1">
      <c r="A138" s="242"/>
      <c r="B138" s="244"/>
      <c r="C138" s="235"/>
      <c r="D138" s="235" t="s">
        <v>1034</v>
      </c>
      <c r="E138" s="236"/>
      <c r="F138" s="235"/>
      <c r="G138" s="235"/>
      <c r="H138" s="235"/>
      <c r="I138" s="235"/>
      <c r="J138" s="243"/>
    </row>
    <row r="139" spans="1:10" ht="11.1" customHeight="1">
      <c r="A139" s="242"/>
      <c r="B139" s="244"/>
      <c r="C139" s="235"/>
      <c r="D139" s="245" t="s">
        <v>1050</v>
      </c>
      <c r="E139" s="236"/>
      <c r="F139" s="235"/>
      <c r="G139" s="235"/>
      <c r="H139" s="235"/>
      <c r="I139" s="235"/>
      <c r="J139" s="243"/>
    </row>
    <row r="140" spans="1:10" ht="11.1" customHeight="1">
      <c r="A140" s="242">
        <v>2</v>
      </c>
      <c r="B140" s="234">
        <v>69311068</v>
      </c>
      <c r="C140" s="254"/>
      <c r="D140" s="254" t="s">
        <v>1051</v>
      </c>
      <c r="E140" s="255" t="s">
        <v>246</v>
      </c>
      <c r="F140" s="254">
        <v>5368</v>
      </c>
      <c r="G140" s="256"/>
      <c r="H140" s="237">
        <f>+IF(F140=0,"",F140*G140)</f>
        <v>0</v>
      </c>
      <c r="I140" s="257"/>
      <c r="J140" s="239">
        <f>IF(F140=0,"",F140*I140)</f>
        <v>0</v>
      </c>
    </row>
    <row r="141" spans="1:10" ht="11.1" customHeight="1">
      <c r="A141" s="242"/>
      <c r="B141" s="244"/>
      <c r="C141" s="235"/>
      <c r="D141" s="235" t="s">
        <v>1052</v>
      </c>
      <c r="E141" s="236"/>
      <c r="F141" s="235"/>
      <c r="G141" s="235"/>
      <c r="H141" s="235"/>
      <c r="I141" s="235"/>
      <c r="J141" s="243"/>
    </row>
    <row r="142" spans="1:10" ht="11.1" customHeight="1">
      <c r="A142" s="247"/>
      <c r="B142" s="248"/>
      <c r="C142" s="249"/>
      <c r="D142" s="249" t="s">
        <v>938</v>
      </c>
      <c r="E142" s="250"/>
      <c r="F142" s="249"/>
      <c r="G142" s="251"/>
      <c r="H142" s="251">
        <f>SUM(H135:H141)</f>
        <v>0</v>
      </c>
      <c r="I142" s="252"/>
      <c r="J142" s="253">
        <f>SUM(J135:J141)</f>
        <v>0</v>
      </c>
    </row>
    <row r="143" spans="1:10" ht="11.1" customHeight="1">
      <c r="A143" s="242"/>
      <c r="B143" s="244"/>
      <c r="C143" s="235"/>
      <c r="D143" s="235"/>
      <c r="E143" s="236"/>
      <c r="F143" s="235"/>
      <c r="G143" s="235"/>
      <c r="H143" s="235"/>
      <c r="I143" s="235"/>
      <c r="J143" s="243"/>
    </row>
    <row r="144" spans="1:10" ht="11.1" customHeight="1">
      <c r="A144" s="242"/>
      <c r="B144" s="244"/>
      <c r="C144" s="235"/>
      <c r="D144" s="245" t="s">
        <v>1053</v>
      </c>
      <c r="E144" s="236"/>
      <c r="F144" s="235"/>
      <c r="G144" s="235"/>
      <c r="H144" s="235"/>
      <c r="I144" s="235"/>
      <c r="J144" s="243"/>
    </row>
    <row r="145" spans="1:10" ht="11.1" customHeight="1">
      <c r="A145" s="242">
        <v>1</v>
      </c>
      <c r="B145" s="234">
        <v>348401130</v>
      </c>
      <c r="C145" s="184" t="s">
        <v>1054</v>
      </c>
      <c r="D145" s="184" t="s">
        <v>1055</v>
      </c>
      <c r="E145" s="229" t="s">
        <v>140</v>
      </c>
      <c r="F145" s="184">
        <v>40</v>
      </c>
      <c r="G145" s="230"/>
      <c r="H145" s="230">
        <f>+IF(F145=0,"",F145*G145)</f>
        <v>0</v>
      </c>
      <c r="I145" s="238"/>
      <c r="J145" s="233">
        <f>IF(F145=0,"",F145*I145)</f>
        <v>0</v>
      </c>
    </row>
    <row r="146" spans="1:10" ht="11.1" customHeight="1">
      <c r="A146" s="242"/>
      <c r="B146" s="244"/>
      <c r="C146" s="235"/>
      <c r="D146" s="235" t="s">
        <v>1056</v>
      </c>
      <c r="E146" s="236"/>
      <c r="F146" s="235"/>
      <c r="G146" s="235"/>
      <c r="H146" s="230"/>
      <c r="I146" s="235"/>
      <c r="J146" s="243"/>
    </row>
    <row r="147" spans="1:10" ht="11.1" customHeight="1">
      <c r="A147" s="242"/>
      <c r="B147" s="244"/>
      <c r="C147" s="235"/>
      <c r="D147" s="235" t="s">
        <v>968</v>
      </c>
      <c r="E147" s="236"/>
      <c r="F147" s="235"/>
      <c r="G147" s="235"/>
      <c r="H147" s="230"/>
      <c r="I147" s="235"/>
      <c r="J147" s="243"/>
    </row>
    <row r="148" spans="1:10" ht="11.1" customHeight="1">
      <c r="A148" s="247"/>
      <c r="B148" s="248"/>
      <c r="C148" s="249"/>
      <c r="D148" s="249" t="s">
        <v>940</v>
      </c>
      <c r="E148" s="250"/>
      <c r="F148" s="249"/>
      <c r="G148" s="251"/>
      <c r="H148" s="251">
        <f>SUM(H144:H147)</f>
        <v>0</v>
      </c>
      <c r="I148" s="252"/>
      <c r="J148" s="253">
        <f>SUM(J144:J147)</f>
        <v>0</v>
      </c>
    </row>
    <row r="149" spans="1:10" ht="11.1" customHeight="1">
      <c r="A149" s="242"/>
      <c r="B149" s="244"/>
      <c r="C149" s="235"/>
      <c r="D149" s="235"/>
      <c r="E149" s="236"/>
      <c r="F149" s="235"/>
      <c r="G149" s="235"/>
      <c r="H149" s="235"/>
      <c r="I149" s="235"/>
      <c r="J149" s="243"/>
    </row>
    <row r="150" spans="1:10" ht="11.1" customHeight="1">
      <c r="A150" s="242"/>
      <c r="B150" s="244"/>
      <c r="C150" s="235"/>
      <c r="D150" s="245" t="s">
        <v>1057</v>
      </c>
      <c r="E150" s="236" t="s">
        <v>5</v>
      </c>
      <c r="F150" s="235"/>
      <c r="G150" s="237"/>
      <c r="H150" s="237"/>
      <c r="I150" s="238"/>
      <c r="J150" s="239"/>
    </row>
    <row r="151" spans="1:10" ht="11.1" customHeight="1">
      <c r="A151" s="242">
        <v>1</v>
      </c>
      <c r="B151" s="234">
        <v>460520131</v>
      </c>
      <c r="C151" s="254" t="s">
        <v>1058</v>
      </c>
      <c r="D151" s="254" t="s">
        <v>1059</v>
      </c>
      <c r="E151" s="255" t="s">
        <v>140</v>
      </c>
      <c r="F151" s="254">
        <v>57</v>
      </c>
      <c r="G151" s="256"/>
      <c r="H151" s="237">
        <f>+IF(F151=0,"",F151*G151)</f>
        <v>0</v>
      </c>
      <c r="I151" s="257"/>
      <c r="J151" s="239">
        <f>IF(F151=0,"",F151*I151)</f>
        <v>0</v>
      </c>
    </row>
    <row r="152" spans="1:10" ht="11.1" customHeight="1">
      <c r="A152" s="242"/>
      <c r="B152" s="234"/>
      <c r="C152" s="254"/>
      <c r="D152" s="235" t="s">
        <v>1060</v>
      </c>
      <c r="E152" s="255"/>
      <c r="F152" s="254"/>
      <c r="G152" s="256"/>
      <c r="H152" s="237"/>
      <c r="I152" s="257"/>
      <c r="J152" s="239"/>
    </row>
    <row r="153" spans="1:10" ht="11.1" customHeight="1">
      <c r="A153" s="242"/>
      <c r="B153" s="234"/>
      <c r="C153" s="254"/>
      <c r="D153" s="235" t="s">
        <v>1061</v>
      </c>
      <c r="E153" s="255"/>
      <c r="F153" s="254"/>
      <c r="G153" s="256"/>
      <c r="H153" s="237"/>
      <c r="I153" s="257"/>
      <c r="J153" s="239"/>
    </row>
    <row r="154" spans="1:10" ht="11.1" customHeight="1">
      <c r="A154" s="242"/>
      <c r="B154" s="234"/>
      <c r="C154" s="254"/>
      <c r="D154" s="245" t="s">
        <v>1050</v>
      </c>
      <c r="E154" s="255"/>
      <c r="F154" s="254"/>
      <c r="G154" s="256"/>
      <c r="H154" s="237"/>
      <c r="I154" s="257"/>
      <c r="J154" s="239"/>
    </row>
    <row r="155" spans="1:10" ht="11.1" customHeight="1">
      <c r="A155" s="242">
        <v>2</v>
      </c>
      <c r="B155" s="234">
        <v>59213011</v>
      </c>
      <c r="C155" s="254"/>
      <c r="D155" s="254" t="s">
        <v>1062</v>
      </c>
      <c r="E155" s="255" t="s">
        <v>140</v>
      </c>
      <c r="F155" s="254">
        <v>57</v>
      </c>
      <c r="G155" s="256"/>
      <c r="H155" s="237">
        <f>+IF(F155=0,"",F155*G155)</f>
        <v>0</v>
      </c>
      <c r="I155" s="257"/>
      <c r="J155" s="239">
        <f>IF(F155=0,"",F155*I155)</f>
        <v>0</v>
      </c>
    </row>
    <row r="156" spans="1:10" ht="11.1" customHeight="1">
      <c r="A156" s="242">
        <v>3</v>
      </c>
      <c r="B156" s="234">
        <v>59213345</v>
      </c>
      <c r="C156" s="254"/>
      <c r="D156" s="254" t="s">
        <v>1063</v>
      </c>
      <c r="E156" s="255" t="s">
        <v>419</v>
      </c>
      <c r="F156" s="254">
        <v>114</v>
      </c>
      <c r="G156" s="256"/>
      <c r="H156" s="237">
        <f>+IF(F156=0,"",F156*G156)</f>
        <v>0</v>
      </c>
      <c r="I156" s="257"/>
      <c r="J156" s="239">
        <f>IF(F156=0,"",F156*I156)</f>
        <v>0</v>
      </c>
    </row>
    <row r="157" spans="1:10" ht="11.1" customHeight="1">
      <c r="A157" s="242">
        <v>4</v>
      </c>
      <c r="B157" s="234">
        <v>460520165</v>
      </c>
      <c r="C157" s="254" t="s">
        <v>1058</v>
      </c>
      <c r="D157" s="254" t="s">
        <v>1064</v>
      </c>
      <c r="E157" s="255" t="s">
        <v>140</v>
      </c>
      <c r="F157" s="254">
        <v>57</v>
      </c>
      <c r="G157" s="256"/>
      <c r="H157" s="237">
        <f>+IF(F157=0,"",F157*G157)</f>
        <v>0</v>
      </c>
      <c r="I157" s="257"/>
      <c r="J157" s="239">
        <f>IF(F157=0,"",F157*I157)</f>
        <v>0</v>
      </c>
    </row>
    <row r="158" spans="1:10" ht="11.1" customHeight="1">
      <c r="A158" s="242"/>
      <c r="B158" s="234"/>
      <c r="C158" s="254"/>
      <c r="D158" s="254" t="s">
        <v>1065</v>
      </c>
      <c r="E158" s="255"/>
      <c r="F158" s="254"/>
      <c r="G158" s="256"/>
      <c r="H158" s="237"/>
      <c r="I158" s="257"/>
      <c r="J158" s="239"/>
    </row>
    <row r="159" spans="1:10" ht="11.1" customHeight="1">
      <c r="A159" s="242"/>
      <c r="B159" s="234"/>
      <c r="C159" s="184"/>
      <c r="D159" s="228" t="s">
        <v>1066</v>
      </c>
      <c r="E159" s="229"/>
      <c r="F159" s="184"/>
      <c r="G159" s="230"/>
      <c r="H159" s="230"/>
      <c r="I159" s="232"/>
      <c r="J159" s="233"/>
    </row>
    <row r="160" spans="1:10" ht="11.1" customHeight="1">
      <c r="A160" s="242">
        <v>5</v>
      </c>
      <c r="B160" s="234">
        <v>34571356</v>
      </c>
      <c r="C160" s="254"/>
      <c r="D160" s="254" t="s">
        <v>1067</v>
      </c>
      <c r="E160" s="255" t="s">
        <v>140</v>
      </c>
      <c r="F160" s="254">
        <v>57</v>
      </c>
      <c r="G160" s="256"/>
      <c r="H160" s="230">
        <f>+IF(F160=0,"",F160*G160)</f>
        <v>0</v>
      </c>
      <c r="I160" s="257"/>
      <c r="J160" s="239">
        <f>IF(F160=0,"",F160*I160)</f>
        <v>0</v>
      </c>
    </row>
    <row r="161" spans="1:10" ht="11.1" customHeight="1">
      <c r="A161" s="242"/>
      <c r="B161" s="234"/>
      <c r="C161" s="254"/>
      <c r="D161" s="254" t="s">
        <v>1068</v>
      </c>
      <c r="E161" s="255"/>
      <c r="F161" s="254"/>
      <c r="G161" s="256"/>
      <c r="H161" s="230"/>
      <c r="I161" s="257"/>
      <c r="J161" s="239"/>
    </row>
    <row r="162" spans="1:10" ht="11.1" customHeight="1">
      <c r="A162" s="247"/>
      <c r="B162" s="248"/>
      <c r="C162" s="249"/>
      <c r="D162" s="249" t="s">
        <v>941</v>
      </c>
      <c r="E162" s="250"/>
      <c r="F162" s="249"/>
      <c r="G162" s="251"/>
      <c r="H162" s="251">
        <f>SUM(H150:H161)</f>
        <v>0</v>
      </c>
      <c r="I162" s="252"/>
      <c r="J162" s="253">
        <f>SUM(J150:J161)</f>
        <v>0</v>
      </c>
    </row>
    <row r="163" spans="1:10" ht="11.1" customHeight="1">
      <c r="A163" s="242"/>
      <c r="B163" s="244"/>
      <c r="C163" s="235"/>
      <c r="D163" s="235"/>
      <c r="E163" s="236"/>
      <c r="F163" s="235"/>
      <c r="G163" s="237"/>
      <c r="H163" s="237"/>
      <c r="I163" s="238"/>
      <c r="J163" s="239"/>
    </row>
    <row r="164" spans="1:10" ht="11.1" customHeight="1">
      <c r="A164" s="242"/>
      <c r="B164" s="244"/>
      <c r="C164" s="235"/>
      <c r="D164" s="245" t="s">
        <v>1069</v>
      </c>
      <c r="E164" s="236"/>
      <c r="F164" s="235"/>
      <c r="G164" s="237"/>
      <c r="H164" s="237"/>
      <c r="I164" s="238"/>
      <c r="J164" s="239"/>
    </row>
    <row r="165" spans="1:10" ht="11.1" customHeight="1">
      <c r="A165" s="242">
        <v>1</v>
      </c>
      <c r="B165" s="234">
        <v>564951413</v>
      </c>
      <c r="C165" s="235" t="s">
        <v>1070</v>
      </c>
      <c r="D165" s="235" t="s">
        <v>1071</v>
      </c>
      <c r="E165" s="236" t="s">
        <v>246</v>
      </c>
      <c r="F165" s="235">
        <v>8946</v>
      </c>
      <c r="G165" s="237"/>
      <c r="H165" s="237">
        <f>+IF(F165=0,"",F165*G165)</f>
        <v>0</v>
      </c>
      <c r="I165" s="238"/>
      <c r="J165" s="239">
        <f>IF(F165=0,"",F165*I165)</f>
        <v>0</v>
      </c>
    </row>
    <row r="166" spans="1:10" ht="11.1" customHeight="1">
      <c r="A166" s="242"/>
      <c r="B166" s="244"/>
      <c r="C166" s="235"/>
      <c r="D166" s="235" t="s">
        <v>1072</v>
      </c>
      <c r="E166" s="236"/>
      <c r="F166" s="235"/>
      <c r="G166" s="235"/>
      <c r="H166" s="235"/>
      <c r="I166" s="235"/>
      <c r="J166" s="243"/>
    </row>
    <row r="167" spans="1:10" ht="11.1" customHeight="1">
      <c r="A167" s="242"/>
      <c r="B167" s="244"/>
      <c r="C167" s="235"/>
      <c r="D167" s="235" t="s">
        <v>1034</v>
      </c>
      <c r="E167" s="236"/>
      <c r="F167" s="235"/>
      <c r="G167" s="235"/>
      <c r="H167" s="235"/>
      <c r="I167" s="235"/>
      <c r="J167" s="243"/>
    </row>
    <row r="168" spans="1:10" ht="11.1" customHeight="1">
      <c r="A168" s="242">
        <v>2</v>
      </c>
      <c r="B168" s="234">
        <v>564811111</v>
      </c>
      <c r="C168" s="235" t="s">
        <v>1070</v>
      </c>
      <c r="D168" s="235" t="s">
        <v>1073</v>
      </c>
      <c r="E168" s="236" t="s">
        <v>246</v>
      </c>
      <c r="F168" s="235">
        <v>50</v>
      </c>
      <c r="G168" s="237"/>
      <c r="H168" s="237">
        <f>+IF(F168=0,"",F168*G168)</f>
        <v>0</v>
      </c>
      <c r="I168" s="238"/>
      <c r="J168" s="239">
        <f>IF(F168=0,"",F168*I168)</f>
        <v>0</v>
      </c>
    </row>
    <row r="169" spans="1:10" ht="11.1" customHeight="1">
      <c r="A169" s="242"/>
      <c r="B169" s="244"/>
      <c r="C169" s="235"/>
      <c r="D169" s="235" t="s">
        <v>1074</v>
      </c>
      <c r="E169" s="236"/>
      <c r="F169" s="235"/>
      <c r="G169" s="235"/>
      <c r="H169" s="235"/>
      <c r="I169" s="235"/>
      <c r="J169" s="243"/>
    </row>
    <row r="170" spans="1:10" ht="11.1" customHeight="1">
      <c r="A170" s="242"/>
      <c r="B170" s="244"/>
      <c r="C170" s="235"/>
      <c r="D170" s="235" t="s">
        <v>1034</v>
      </c>
      <c r="E170" s="236"/>
      <c r="F170" s="235"/>
      <c r="G170" s="235"/>
      <c r="H170" s="235"/>
      <c r="I170" s="235"/>
      <c r="J170" s="243"/>
    </row>
    <row r="171" spans="1:10" ht="11.1" customHeight="1">
      <c r="A171" s="242">
        <v>3</v>
      </c>
      <c r="B171" s="234">
        <v>564851111</v>
      </c>
      <c r="C171" s="235" t="s">
        <v>1070</v>
      </c>
      <c r="D171" s="235" t="s">
        <v>1075</v>
      </c>
      <c r="E171" s="236" t="s">
        <v>246</v>
      </c>
      <c r="F171" s="235">
        <v>10647</v>
      </c>
      <c r="G171" s="237"/>
      <c r="H171" s="237">
        <f>+IF(F171=0,"",F171*G171)</f>
        <v>0</v>
      </c>
      <c r="I171" s="238"/>
      <c r="J171" s="239">
        <f>IF(F171=0,"",F171*I171)</f>
        <v>0</v>
      </c>
    </row>
    <row r="172" spans="1:10" ht="11.1" customHeight="1">
      <c r="A172" s="242"/>
      <c r="B172" s="234"/>
      <c r="C172" s="235" t="s">
        <v>5</v>
      </c>
      <c r="D172" s="235" t="s">
        <v>1076</v>
      </c>
      <c r="E172" s="236"/>
      <c r="F172" s="235"/>
      <c r="G172" s="237"/>
      <c r="H172" s="237"/>
      <c r="I172" s="238"/>
      <c r="J172" s="239"/>
    </row>
    <row r="173" spans="1:10" ht="11.1" customHeight="1">
      <c r="A173" s="242"/>
      <c r="B173" s="234"/>
      <c r="C173" s="235"/>
      <c r="D173" s="235" t="s">
        <v>1077</v>
      </c>
      <c r="E173" s="236"/>
      <c r="F173" s="235"/>
      <c r="G173" s="237"/>
      <c r="H173" s="237"/>
      <c r="I173" s="238"/>
      <c r="J173" s="239"/>
    </row>
    <row r="174" spans="1:10" ht="11.1" customHeight="1">
      <c r="A174" s="242"/>
      <c r="B174" s="234"/>
      <c r="C174" s="235"/>
      <c r="D174" s="235" t="s">
        <v>1078</v>
      </c>
      <c r="E174" s="236"/>
      <c r="F174" s="235"/>
      <c r="G174" s="237"/>
      <c r="H174" s="237"/>
      <c r="I174" s="238"/>
      <c r="J174" s="239"/>
    </row>
    <row r="175" spans="1:10" ht="11.1" customHeight="1">
      <c r="A175" s="242"/>
      <c r="B175" s="234"/>
      <c r="C175" s="235"/>
      <c r="D175" s="235" t="s">
        <v>1034</v>
      </c>
      <c r="E175" s="236"/>
      <c r="F175" s="235"/>
      <c r="G175" s="237"/>
      <c r="H175" s="237"/>
      <c r="I175" s="238"/>
      <c r="J175" s="239"/>
    </row>
    <row r="176" spans="1:10" ht="11.1" customHeight="1">
      <c r="A176" s="242">
        <v>4</v>
      </c>
      <c r="B176" s="234">
        <v>564861111</v>
      </c>
      <c r="C176" s="235" t="s">
        <v>1070</v>
      </c>
      <c r="D176" s="235" t="s">
        <v>1079</v>
      </c>
      <c r="E176" s="236" t="s">
        <v>246</v>
      </c>
      <c r="F176" s="235">
        <v>32</v>
      </c>
      <c r="G176" s="237"/>
      <c r="H176" s="237">
        <f>+IF(F176=0,"",F176*G176)</f>
        <v>0</v>
      </c>
      <c r="I176" s="238"/>
      <c r="J176" s="239">
        <f>IF(F176=0,"",F176*I176)</f>
        <v>0</v>
      </c>
    </row>
    <row r="177" spans="1:10" ht="11.1" customHeight="1">
      <c r="A177" s="242"/>
      <c r="B177" s="244"/>
      <c r="C177" s="235"/>
      <c r="D177" s="235" t="s">
        <v>1080</v>
      </c>
      <c r="E177" s="236"/>
      <c r="F177" s="235"/>
      <c r="G177" s="235"/>
      <c r="H177" s="235"/>
      <c r="I177" s="235"/>
      <c r="J177" s="243"/>
    </row>
    <row r="178" spans="1:10" ht="11.1" customHeight="1">
      <c r="A178" s="242"/>
      <c r="B178" s="244"/>
      <c r="C178" s="235"/>
      <c r="D178" s="235" t="s">
        <v>1034</v>
      </c>
      <c r="E178" s="236"/>
      <c r="F178" s="235"/>
      <c r="G178" s="235"/>
      <c r="H178" s="235"/>
      <c r="I178" s="235"/>
      <c r="J178" s="243"/>
    </row>
    <row r="179" spans="1:10" ht="11.1" customHeight="1">
      <c r="A179" s="242">
        <v>5</v>
      </c>
      <c r="B179" s="234">
        <v>564871111</v>
      </c>
      <c r="C179" s="235" t="s">
        <v>1070</v>
      </c>
      <c r="D179" s="235" t="s">
        <v>1081</v>
      </c>
      <c r="E179" s="236" t="s">
        <v>246</v>
      </c>
      <c r="F179" s="235">
        <v>96</v>
      </c>
      <c r="G179" s="237"/>
      <c r="H179" s="237">
        <f>+IF(F179=0,"",F179*G179)</f>
        <v>0</v>
      </c>
      <c r="I179" s="238"/>
      <c r="J179" s="239">
        <f>IF(F179=0,"",F179*I179)</f>
        <v>0</v>
      </c>
    </row>
    <row r="180" spans="1:10" ht="11.1" customHeight="1">
      <c r="A180" s="242"/>
      <c r="B180" s="244"/>
      <c r="C180" s="235"/>
      <c r="D180" s="235" t="s">
        <v>1082</v>
      </c>
      <c r="E180" s="236"/>
      <c r="F180" s="235"/>
      <c r="G180" s="235"/>
      <c r="H180" s="235"/>
      <c r="I180" s="235"/>
      <c r="J180" s="243"/>
    </row>
    <row r="181" spans="1:10" ht="11.1" customHeight="1">
      <c r="A181" s="242"/>
      <c r="B181" s="244"/>
      <c r="C181" s="235"/>
      <c r="D181" s="235" t="s">
        <v>1034</v>
      </c>
      <c r="E181" s="236"/>
      <c r="F181" s="235"/>
      <c r="G181" s="235"/>
      <c r="H181" s="235"/>
      <c r="I181" s="235"/>
      <c r="J181" s="243"/>
    </row>
    <row r="182" spans="1:10" ht="11.1" customHeight="1">
      <c r="A182" s="242">
        <v>6</v>
      </c>
      <c r="B182" s="234">
        <v>565155121</v>
      </c>
      <c r="C182" s="235" t="s">
        <v>1070</v>
      </c>
      <c r="D182" s="235" t="s">
        <v>1083</v>
      </c>
      <c r="E182" s="236" t="s">
        <v>246</v>
      </c>
      <c r="F182" s="235">
        <v>4411</v>
      </c>
      <c r="G182" s="237"/>
      <c r="H182" s="237">
        <f>+IF(F182=0,"",F182*G182)</f>
        <v>0</v>
      </c>
      <c r="I182" s="238"/>
      <c r="J182" s="239">
        <f>IF(F182=0,"",F182*I182)</f>
        <v>0</v>
      </c>
    </row>
    <row r="183" spans="1:10" ht="11.1" customHeight="1">
      <c r="A183" s="242"/>
      <c r="B183" s="234"/>
      <c r="C183" s="235"/>
      <c r="D183" s="235" t="s">
        <v>1084</v>
      </c>
      <c r="E183" s="236"/>
      <c r="F183" s="235"/>
      <c r="G183" s="237"/>
      <c r="H183" s="237"/>
      <c r="I183" s="238"/>
      <c r="J183" s="239"/>
    </row>
    <row r="184" spans="1:10" ht="11.1" customHeight="1">
      <c r="A184" s="242"/>
      <c r="B184" s="234"/>
      <c r="C184" s="235"/>
      <c r="D184" s="235" t="s">
        <v>1034</v>
      </c>
      <c r="E184" s="236"/>
      <c r="F184" s="235"/>
      <c r="G184" s="237"/>
      <c r="H184" s="237"/>
      <c r="I184" s="238"/>
      <c r="J184" s="239"/>
    </row>
    <row r="185" spans="1:10" ht="11.1" customHeight="1">
      <c r="A185" s="242">
        <v>7</v>
      </c>
      <c r="B185" s="234">
        <v>573231106</v>
      </c>
      <c r="C185" s="235" t="s">
        <v>1070</v>
      </c>
      <c r="D185" s="235" t="s">
        <v>1085</v>
      </c>
      <c r="E185" s="236" t="s">
        <v>246</v>
      </c>
      <c r="F185" s="235">
        <v>4411</v>
      </c>
      <c r="G185" s="237"/>
      <c r="H185" s="237">
        <f>+IF(F185=0,"",F185*G185)</f>
        <v>0</v>
      </c>
      <c r="I185" s="238"/>
      <c r="J185" s="239">
        <f>IF(F185=0,"",F185*I185)</f>
        <v>0</v>
      </c>
    </row>
    <row r="186" spans="1:10" ht="11.1" customHeight="1">
      <c r="A186" s="242"/>
      <c r="B186" s="234"/>
      <c r="C186" s="235"/>
      <c r="D186" s="235" t="s">
        <v>1086</v>
      </c>
      <c r="E186" s="236"/>
      <c r="F186" s="235"/>
      <c r="G186" s="235"/>
      <c r="H186" s="235"/>
      <c r="I186" s="235"/>
      <c r="J186" s="243"/>
    </row>
    <row r="187" spans="1:10">
      <c r="A187" s="242">
        <v>8</v>
      </c>
      <c r="B187" s="244">
        <v>577134121</v>
      </c>
      <c r="C187" s="235" t="s">
        <v>1070</v>
      </c>
      <c r="D187" s="235" t="s">
        <v>1087</v>
      </c>
      <c r="E187" s="236" t="s">
        <v>246</v>
      </c>
      <c r="F187" s="235">
        <v>4411</v>
      </c>
      <c r="G187" s="237"/>
      <c r="H187" s="237">
        <f>+IF(F187=0,"",F187*G187)</f>
        <v>0</v>
      </c>
      <c r="I187" s="238"/>
      <c r="J187" s="239">
        <f>IF(F187=0,"",F187*I187)</f>
        <v>0</v>
      </c>
    </row>
    <row r="188" spans="1:10">
      <c r="A188" s="242"/>
      <c r="B188" s="244"/>
      <c r="C188" s="235"/>
      <c r="D188" s="235" t="s">
        <v>1086</v>
      </c>
      <c r="E188" s="236"/>
      <c r="F188" s="235"/>
      <c r="G188" s="235"/>
      <c r="H188" s="235"/>
      <c r="I188" s="235"/>
      <c r="J188" s="243"/>
    </row>
    <row r="189" spans="1:10">
      <c r="A189" s="242">
        <v>9</v>
      </c>
      <c r="B189" s="244">
        <v>596211113</v>
      </c>
      <c r="C189" s="235" t="s">
        <v>1070</v>
      </c>
      <c r="D189" s="235" t="s">
        <v>1088</v>
      </c>
      <c r="E189" s="236" t="s">
        <v>246</v>
      </c>
      <c r="F189" s="235">
        <v>711</v>
      </c>
      <c r="G189" s="237"/>
      <c r="H189" s="237">
        <f>+IF(F189=0,"",F189*G189)</f>
        <v>0</v>
      </c>
      <c r="I189" s="238"/>
      <c r="J189" s="239">
        <f>IF(F189=0,"",F189*I189)</f>
        <v>0</v>
      </c>
    </row>
    <row r="190" spans="1:10">
      <c r="A190" s="242"/>
      <c r="B190" s="244"/>
      <c r="C190" s="235"/>
      <c r="D190" s="235" t="s">
        <v>1089</v>
      </c>
      <c r="E190" s="236"/>
      <c r="F190" s="235"/>
      <c r="G190" s="235"/>
      <c r="H190" s="235"/>
      <c r="I190" s="235"/>
      <c r="J190" s="243"/>
    </row>
    <row r="191" spans="1:10">
      <c r="A191" s="242"/>
      <c r="B191" s="244"/>
      <c r="C191" s="235"/>
      <c r="D191" s="235" t="s">
        <v>1090</v>
      </c>
      <c r="E191" s="236"/>
      <c r="F191" s="235"/>
      <c r="G191" s="235"/>
      <c r="H191" s="235"/>
      <c r="I191" s="235"/>
      <c r="J191" s="243"/>
    </row>
    <row r="192" spans="1:10">
      <c r="A192" s="242"/>
      <c r="B192" s="244"/>
      <c r="C192" s="235"/>
      <c r="D192" s="245" t="s">
        <v>1091</v>
      </c>
      <c r="E192" s="236"/>
      <c r="F192" s="235"/>
      <c r="G192" s="235"/>
      <c r="H192" s="235"/>
      <c r="I192" s="235"/>
      <c r="J192" s="243"/>
    </row>
    <row r="193" spans="1:10">
      <c r="A193" s="242">
        <v>10</v>
      </c>
      <c r="B193" s="244">
        <v>59245006</v>
      </c>
      <c r="C193" s="235"/>
      <c r="D193" s="235" t="s">
        <v>1092</v>
      </c>
      <c r="E193" s="236" t="s">
        <v>246</v>
      </c>
      <c r="F193" s="235">
        <v>19</v>
      </c>
      <c r="G193" s="237"/>
      <c r="H193" s="237">
        <f>+IF(F193=0,"",F193*G193)</f>
        <v>0</v>
      </c>
      <c r="I193" s="238"/>
      <c r="J193" s="239">
        <f>IF(F193=0,"",F193*I193)</f>
        <v>0</v>
      </c>
    </row>
    <row r="194" spans="1:10">
      <c r="A194" s="242"/>
      <c r="B194" s="244"/>
      <c r="C194" s="235"/>
      <c r="D194" s="235" t="s">
        <v>1093</v>
      </c>
      <c r="E194" s="236"/>
      <c r="F194" s="235"/>
      <c r="G194" s="235"/>
      <c r="H194" s="235"/>
      <c r="I194" s="235"/>
      <c r="J194" s="243"/>
    </row>
    <row r="195" spans="1:10">
      <c r="A195" s="242">
        <v>11</v>
      </c>
      <c r="B195" s="244">
        <v>59245018</v>
      </c>
      <c r="C195" s="235"/>
      <c r="D195" s="235" t="s">
        <v>1094</v>
      </c>
      <c r="E195" s="236" t="s">
        <v>246</v>
      </c>
      <c r="F195" s="235">
        <v>700</v>
      </c>
      <c r="G195" s="237"/>
      <c r="H195" s="237">
        <f>+IF(F195=0,"",F195*G195)</f>
        <v>0</v>
      </c>
      <c r="I195" s="238"/>
      <c r="J195" s="239">
        <f>IF(F195=0,"",F195*I195)</f>
        <v>0</v>
      </c>
    </row>
    <row r="196" spans="1:10">
      <c r="A196" s="242"/>
      <c r="B196" s="244"/>
      <c r="C196" s="235"/>
      <c r="D196" s="235" t="s">
        <v>1095</v>
      </c>
      <c r="E196" s="236"/>
      <c r="F196" s="235"/>
      <c r="G196" s="235"/>
      <c r="H196" s="235"/>
      <c r="I196" s="235"/>
      <c r="J196" s="243"/>
    </row>
    <row r="197" spans="1:10">
      <c r="A197" s="242">
        <v>12</v>
      </c>
      <c r="B197" s="234">
        <v>596212212</v>
      </c>
      <c r="C197" s="235" t="s">
        <v>1070</v>
      </c>
      <c r="D197" s="235" t="s">
        <v>1096</v>
      </c>
      <c r="E197" s="236" t="s">
        <v>246</v>
      </c>
      <c r="F197" s="235">
        <v>178</v>
      </c>
      <c r="G197" s="237"/>
      <c r="H197" s="237">
        <f>+IF(F197=0,"",F197*G197)</f>
        <v>0</v>
      </c>
      <c r="I197" s="238"/>
      <c r="J197" s="239">
        <f>IF(F197=0,"",F197*I197)</f>
        <v>0</v>
      </c>
    </row>
    <row r="198" spans="1:10">
      <c r="A198" s="242"/>
      <c r="B198" s="234"/>
      <c r="C198" s="235"/>
      <c r="D198" s="235" t="s">
        <v>1097</v>
      </c>
      <c r="E198" s="236"/>
      <c r="F198" s="235"/>
      <c r="G198" s="237"/>
      <c r="H198" s="237"/>
      <c r="I198" s="238"/>
      <c r="J198" s="239"/>
    </row>
    <row r="199" spans="1:10">
      <c r="A199" s="242"/>
      <c r="B199" s="244"/>
      <c r="C199" s="235"/>
      <c r="D199" s="235" t="s">
        <v>1090</v>
      </c>
      <c r="E199" s="236"/>
      <c r="F199" s="235"/>
      <c r="G199" s="235"/>
      <c r="H199" s="235"/>
      <c r="I199" s="235"/>
      <c r="J199" s="243"/>
    </row>
    <row r="200" spans="1:10">
      <c r="A200" s="242"/>
      <c r="B200" s="244"/>
      <c r="C200" s="235"/>
      <c r="D200" s="245" t="s">
        <v>1098</v>
      </c>
      <c r="E200" s="236"/>
      <c r="F200" s="235"/>
      <c r="G200" s="235"/>
      <c r="H200" s="235"/>
      <c r="I200" s="235"/>
      <c r="J200" s="243"/>
    </row>
    <row r="201" spans="1:10">
      <c r="A201" s="242">
        <v>13</v>
      </c>
      <c r="B201" s="244">
        <v>59245020</v>
      </c>
      <c r="C201" s="235"/>
      <c r="D201" s="235" t="s">
        <v>1099</v>
      </c>
      <c r="E201" s="236" t="s">
        <v>246</v>
      </c>
      <c r="F201" s="235">
        <v>84</v>
      </c>
      <c r="G201" s="237"/>
      <c r="H201" s="237">
        <f>+IF(F201=0,"",F201*G201)</f>
        <v>0</v>
      </c>
      <c r="I201" s="238"/>
      <c r="J201" s="239">
        <f>IF(F201=0,"",F201*I201)</f>
        <v>0</v>
      </c>
    </row>
    <row r="202" spans="1:10">
      <c r="A202" s="242"/>
      <c r="B202" s="244"/>
      <c r="C202" s="235"/>
      <c r="D202" s="235" t="s">
        <v>1100</v>
      </c>
      <c r="E202" s="236"/>
      <c r="F202" s="235"/>
      <c r="G202" s="235"/>
      <c r="H202" s="235"/>
      <c r="I202" s="235"/>
      <c r="J202" s="243"/>
    </row>
    <row r="203" spans="1:10">
      <c r="A203" s="242">
        <v>14</v>
      </c>
      <c r="B203" s="244">
        <v>59248025</v>
      </c>
      <c r="C203" s="235" t="s">
        <v>1101</v>
      </c>
      <c r="D203" s="235" t="s">
        <v>1102</v>
      </c>
      <c r="E203" s="236" t="s">
        <v>728</v>
      </c>
      <c r="F203" s="235">
        <v>1690</v>
      </c>
      <c r="G203" s="237"/>
      <c r="H203" s="237">
        <f>+IF(F203=0,"",F203*G203)</f>
        <v>0</v>
      </c>
      <c r="I203" s="238"/>
      <c r="J203" s="239">
        <f>IF(F203=0,"",F203*I203)</f>
        <v>0</v>
      </c>
    </row>
    <row r="204" spans="1:10">
      <c r="A204" s="242"/>
      <c r="B204" s="244"/>
      <c r="C204" s="235"/>
      <c r="D204" s="235" t="s">
        <v>1103</v>
      </c>
      <c r="E204" s="236"/>
      <c r="F204" s="235"/>
      <c r="G204" s="235"/>
      <c r="H204" s="235"/>
      <c r="I204" s="235"/>
      <c r="J204" s="243"/>
    </row>
    <row r="205" spans="1:10" ht="11.1" customHeight="1">
      <c r="A205" s="247"/>
      <c r="B205" s="248"/>
      <c r="C205" s="249"/>
      <c r="D205" s="249" t="s">
        <v>942</v>
      </c>
      <c r="E205" s="250"/>
      <c r="F205" s="249"/>
      <c r="G205" s="251"/>
      <c r="H205" s="251">
        <f>SUM(H164:H204)</f>
        <v>0</v>
      </c>
      <c r="I205" s="252"/>
      <c r="J205" s="258">
        <f>SUM(J164:J204)</f>
        <v>0</v>
      </c>
    </row>
    <row r="206" spans="1:10" ht="11.1" customHeight="1">
      <c r="A206" s="242"/>
      <c r="B206" s="244"/>
      <c r="C206" s="235"/>
      <c r="D206" s="235"/>
      <c r="E206" s="236"/>
      <c r="F206" s="235"/>
      <c r="G206" s="237"/>
      <c r="H206" s="235"/>
      <c r="I206" s="238"/>
      <c r="J206" s="239"/>
    </row>
    <row r="207" spans="1:10" ht="11.1" customHeight="1">
      <c r="A207" s="242"/>
      <c r="B207" s="244"/>
      <c r="C207" s="235"/>
      <c r="D207" s="245" t="s">
        <v>1104</v>
      </c>
      <c r="E207" s="236"/>
      <c r="F207" s="235"/>
      <c r="G207" s="237"/>
      <c r="H207" s="235"/>
      <c r="I207" s="238"/>
      <c r="J207" s="243"/>
    </row>
    <row r="208" spans="1:10" ht="11.1" customHeight="1">
      <c r="A208" s="247"/>
      <c r="B208" s="248"/>
      <c r="C208" s="249"/>
      <c r="D208" s="249" t="s">
        <v>943</v>
      </c>
      <c r="E208" s="250"/>
      <c r="F208" s="249"/>
      <c r="G208" s="251"/>
      <c r="H208" s="251">
        <f>SUM(H207:H207)</f>
        <v>0</v>
      </c>
      <c r="I208" s="252"/>
      <c r="J208" s="253">
        <f>SUM(J207:J207)</f>
        <v>0</v>
      </c>
    </row>
    <row r="209" spans="1:10" ht="11.1" customHeight="1">
      <c r="A209" s="242"/>
      <c r="B209" s="244"/>
      <c r="C209" s="235"/>
      <c r="D209" s="235"/>
      <c r="E209" s="236"/>
      <c r="F209" s="235"/>
      <c r="G209" s="235"/>
      <c r="H209" s="235"/>
      <c r="I209" s="238"/>
      <c r="J209" s="243"/>
    </row>
    <row r="210" spans="1:10" ht="11.1" customHeight="1">
      <c r="A210" s="242"/>
      <c r="B210" s="244"/>
      <c r="C210" s="235"/>
      <c r="D210" s="245" t="s">
        <v>1105</v>
      </c>
      <c r="E210" s="236"/>
      <c r="F210" s="235"/>
      <c r="G210" s="237"/>
      <c r="H210" s="237"/>
      <c r="I210" s="238"/>
      <c r="J210" s="239"/>
    </row>
    <row r="211" spans="1:10" ht="11.1" customHeight="1">
      <c r="A211" s="242">
        <v>1</v>
      </c>
      <c r="B211" s="234">
        <v>899623151.00000012</v>
      </c>
      <c r="C211" s="235" t="s">
        <v>1106</v>
      </c>
      <c r="D211" s="235" t="s">
        <v>1107</v>
      </c>
      <c r="E211" s="236" t="s">
        <v>151</v>
      </c>
      <c r="F211" s="235">
        <v>9</v>
      </c>
      <c r="G211" s="237"/>
      <c r="H211" s="237">
        <f>+IF(F211=0,"",F211*G211)</f>
        <v>0</v>
      </c>
      <c r="I211" s="238"/>
      <c r="J211" s="239">
        <f>IF(F211=0,"",F211*I211)</f>
        <v>0</v>
      </c>
    </row>
    <row r="212" spans="1:10" ht="11.1" customHeight="1">
      <c r="A212" s="242"/>
      <c r="B212" s="234"/>
      <c r="C212" s="254"/>
      <c r="D212" s="254" t="s">
        <v>1108</v>
      </c>
      <c r="E212" s="255"/>
      <c r="F212" s="254"/>
      <c r="G212" s="256"/>
      <c r="H212" s="254"/>
      <c r="I212" s="257"/>
      <c r="J212" s="239"/>
    </row>
    <row r="213" spans="1:10" ht="11.1" customHeight="1">
      <c r="A213" s="242"/>
      <c r="B213" s="234"/>
      <c r="C213" s="254"/>
      <c r="D213" s="235" t="s">
        <v>1109</v>
      </c>
      <c r="E213" s="255"/>
      <c r="F213" s="254"/>
      <c r="G213" s="256"/>
      <c r="H213" s="254"/>
      <c r="I213" s="257"/>
      <c r="J213" s="239"/>
    </row>
    <row r="214" spans="1:10" ht="11.1" customHeight="1">
      <c r="A214" s="242">
        <v>2</v>
      </c>
      <c r="B214" s="234">
        <v>895941311</v>
      </c>
      <c r="C214" s="235" t="s">
        <v>1110</v>
      </c>
      <c r="D214" s="235" t="s">
        <v>1111</v>
      </c>
      <c r="E214" s="236" t="s">
        <v>728</v>
      </c>
      <c r="F214" s="235">
        <v>15</v>
      </c>
      <c r="G214" s="237"/>
      <c r="H214" s="237">
        <f>+IF(F214=0,"",F214*G214)</f>
        <v>0</v>
      </c>
      <c r="I214" s="238"/>
      <c r="J214" s="239">
        <f>IF(F214=0,"",F214*I214)</f>
        <v>0</v>
      </c>
    </row>
    <row r="215" spans="1:10" ht="11.1" customHeight="1">
      <c r="A215" s="242"/>
      <c r="B215" s="244"/>
      <c r="C215" s="235"/>
      <c r="D215" s="235" t="s">
        <v>1112</v>
      </c>
      <c r="E215" s="236"/>
      <c r="F215" s="235"/>
      <c r="G215" s="237"/>
      <c r="H215" s="237"/>
      <c r="I215" s="238"/>
      <c r="J215" s="239"/>
    </row>
    <row r="216" spans="1:10" ht="11.1" customHeight="1">
      <c r="A216" s="242"/>
      <c r="B216" s="244"/>
      <c r="C216" s="235"/>
      <c r="D216" s="184" t="s">
        <v>1113</v>
      </c>
      <c r="E216" s="236"/>
      <c r="F216" s="235"/>
      <c r="G216" s="237"/>
      <c r="H216" s="237"/>
      <c r="I216" s="238"/>
      <c r="J216" s="239"/>
    </row>
    <row r="217" spans="1:10" ht="11.1" customHeight="1">
      <c r="A217" s="242"/>
      <c r="B217" s="244"/>
      <c r="C217" s="235"/>
      <c r="D217" s="245" t="s">
        <v>1114</v>
      </c>
      <c r="E217" s="236"/>
      <c r="F217" s="235"/>
      <c r="G217" s="237"/>
      <c r="H217" s="237"/>
      <c r="I217" s="238"/>
      <c r="J217" s="239"/>
    </row>
    <row r="218" spans="1:10" ht="11.1" customHeight="1">
      <c r="A218" s="242">
        <v>3</v>
      </c>
      <c r="B218" s="244">
        <v>59223823</v>
      </c>
      <c r="C218" s="235"/>
      <c r="D218" s="254" t="s">
        <v>1115</v>
      </c>
      <c r="E218" s="255" t="s">
        <v>728</v>
      </c>
      <c r="F218" s="254">
        <v>15</v>
      </c>
      <c r="G218" s="256"/>
      <c r="H218" s="237">
        <f>+IF(F218=0,"",F218*G218)</f>
        <v>0</v>
      </c>
      <c r="I218" s="257"/>
      <c r="J218" s="239">
        <f>IF(F218=0,"",F218*I218)</f>
        <v>0</v>
      </c>
    </row>
    <row r="219" spans="1:10" ht="11.1" customHeight="1">
      <c r="A219" s="242">
        <v>4</v>
      </c>
      <c r="B219" s="244">
        <v>59223824</v>
      </c>
      <c r="C219" s="235"/>
      <c r="D219" s="254" t="s">
        <v>1116</v>
      </c>
      <c r="E219" s="255" t="s">
        <v>728</v>
      </c>
      <c r="F219" s="254">
        <v>15</v>
      </c>
      <c r="G219" s="256"/>
      <c r="H219" s="237">
        <f>+IF(F219=0,"",F219*G219)</f>
        <v>0</v>
      </c>
      <c r="I219" s="257"/>
      <c r="J219" s="239">
        <f>IF(F219=0,"",F219*I219)</f>
        <v>0</v>
      </c>
    </row>
    <row r="220" spans="1:10" ht="11.1" customHeight="1">
      <c r="A220" s="242">
        <v>5</v>
      </c>
      <c r="B220" s="244">
        <v>59223825</v>
      </c>
      <c r="C220" s="235"/>
      <c r="D220" s="254" t="s">
        <v>1117</v>
      </c>
      <c r="E220" s="255" t="s">
        <v>728</v>
      </c>
      <c r="F220" s="254">
        <v>15</v>
      </c>
      <c r="G220" s="256"/>
      <c r="H220" s="237">
        <f>+IF(F220=0,"",F220*G220)</f>
        <v>0</v>
      </c>
      <c r="I220" s="257"/>
      <c r="J220" s="239">
        <f>IF(F220=0,"",F220*I220)</f>
        <v>0</v>
      </c>
    </row>
    <row r="221" spans="1:10" ht="11.1" customHeight="1">
      <c r="A221" s="242">
        <v>6</v>
      </c>
      <c r="B221" s="244">
        <v>59223864</v>
      </c>
      <c r="C221" s="235"/>
      <c r="D221" s="254" t="s">
        <v>1118</v>
      </c>
      <c r="E221" s="255" t="s">
        <v>728</v>
      </c>
      <c r="F221" s="254">
        <v>30</v>
      </c>
      <c r="G221" s="256"/>
      <c r="H221" s="237">
        <f>+IF(F221=0,"",F221*G221)</f>
        <v>0</v>
      </c>
      <c r="I221" s="257"/>
      <c r="J221" s="239">
        <f>IF(F221=0,"",F221*I221)</f>
        <v>0</v>
      </c>
    </row>
    <row r="222" spans="1:10" ht="11.1" customHeight="1">
      <c r="A222" s="242">
        <v>7</v>
      </c>
      <c r="B222" s="234">
        <v>899204112</v>
      </c>
      <c r="C222" s="235" t="s">
        <v>1106</v>
      </c>
      <c r="D222" s="235" t="s">
        <v>1119</v>
      </c>
      <c r="E222" s="236" t="s">
        <v>728</v>
      </c>
      <c r="F222" s="235">
        <v>15</v>
      </c>
      <c r="G222" s="237"/>
      <c r="H222" s="237">
        <f>+IF(F222=0,"",F222*G222)</f>
        <v>0</v>
      </c>
      <c r="I222" s="238"/>
      <c r="J222" s="239">
        <f>IF(F222=0,"",F222*I222)</f>
        <v>0</v>
      </c>
    </row>
    <row r="223" spans="1:10" ht="11.1" customHeight="1">
      <c r="A223" s="242"/>
      <c r="B223" s="234"/>
      <c r="C223" s="235"/>
      <c r="D223" s="184" t="s">
        <v>1113</v>
      </c>
      <c r="E223" s="236"/>
      <c r="F223" s="235"/>
      <c r="G223" s="237"/>
      <c r="H223" s="237"/>
      <c r="I223" s="238"/>
      <c r="J223" s="239"/>
    </row>
    <row r="224" spans="1:10" ht="11.1" customHeight="1">
      <c r="A224" s="242"/>
      <c r="B224" s="244"/>
      <c r="C224" s="235"/>
      <c r="D224" s="245" t="s">
        <v>1120</v>
      </c>
      <c r="E224" s="236"/>
      <c r="F224" s="235"/>
      <c r="G224" s="237"/>
      <c r="H224" s="237"/>
      <c r="I224" s="238"/>
      <c r="J224" s="239"/>
    </row>
    <row r="225" spans="1:10" ht="11.1" customHeight="1">
      <c r="A225" s="242">
        <v>8</v>
      </c>
      <c r="B225" s="244">
        <v>59223876</v>
      </c>
      <c r="C225" s="235"/>
      <c r="D225" s="235" t="s">
        <v>1121</v>
      </c>
      <c r="E225" s="236" t="s">
        <v>728</v>
      </c>
      <c r="F225" s="235">
        <v>15</v>
      </c>
      <c r="G225" s="237"/>
      <c r="H225" s="237">
        <f>+IF(F225=0,"",F225*G225)</f>
        <v>0</v>
      </c>
      <c r="I225" s="238"/>
      <c r="J225" s="239">
        <f>IF(F225=0,"",F225*I225)</f>
        <v>0</v>
      </c>
    </row>
    <row r="226" spans="1:10" ht="11.1" customHeight="1">
      <c r="A226" s="242">
        <v>9</v>
      </c>
      <c r="B226" s="234">
        <v>899331111</v>
      </c>
      <c r="C226" s="235" t="s">
        <v>1122</v>
      </c>
      <c r="D226" s="235" t="s">
        <v>1123</v>
      </c>
      <c r="E226" s="236" t="s">
        <v>728</v>
      </c>
      <c r="F226" s="235">
        <v>2</v>
      </c>
      <c r="G226" s="237"/>
      <c r="H226" s="237">
        <f>+IF(F226=0,"",F226*G226)</f>
        <v>0</v>
      </c>
      <c r="I226" s="238"/>
      <c r="J226" s="239">
        <f>IF(F226=0,"",F226*I226)</f>
        <v>0</v>
      </c>
    </row>
    <row r="227" spans="1:10" ht="11.1" customHeight="1">
      <c r="A227" s="242"/>
      <c r="B227" s="234"/>
      <c r="C227" s="235"/>
      <c r="D227" s="235" t="s">
        <v>1124</v>
      </c>
      <c r="E227" s="236"/>
      <c r="F227" s="235"/>
      <c r="G227" s="237"/>
      <c r="H227" s="237"/>
      <c r="I227" s="238"/>
      <c r="J227" s="239"/>
    </row>
    <row r="228" spans="1:10" ht="11.1" customHeight="1">
      <c r="A228" s="242"/>
      <c r="B228" s="234"/>
      <c r="C228" s="235"/>
      <c r="D228" s="184" t="s">
        <v>968</v>
      </c>
      <c r="E228" s="236"/>
      <c r="F228" s="235"/>
      <c r="G228" s="237"/>
      <c r="H228" s="237"/>
      <c r="I228" s="238"/>
      <c r="J228" s="239"/>
    </row>
    <row r="229" spans="1:10" ht="11.1" customHeight="1">
      <c r="A229" s="242">
        <v>10</v>
      </c>
      <c r="B229" s="234">
        <v>899431111</v>
      </c>
      <c r="C229" s="235" t="s">
        <v>1122</v>
      </c>
      <c r="D229" s="235" t="s">
        <v>1125</v>
      </c>
      <c r="E229" s="236" t="s">
        <v>728</v>
      </c>
      <c r="F229" s="235">
        <v>2</v>
      </c>
      <c r="G229" s="237"/>
      <c r="H229" s="237">
        <f>+IF(F229=0,"",F229*G229)</f>
        <v>0</v>
      </c>
      <c r="I229" s="238"/>
      <c r="J229" s="239">
        <f>IF(F229=0,"",F229*I229)</f>
        <v>0</v>
      </c>
    </row>
    <row r="230" spans="1:10" ht="11.1" customHeight="1">
      <c r="A230" s="242"/>
      <c r="B230" s="234"/>
      <c r="C230" s="235"/>
      <c r="D230" s="235" t="s">
        <v>1126</v>
      </c>
      <c r="E230" s="236"/>
      <c r="F230" s="235"/>
      <c r="G230" s="237"/>
      <c r="H230" s="237"/>
      <c r="I230" s="238"/>
      <c r="J230" s="239"/>
    </row>
    <row r="231" spans="1:10" ht="11.1" customHeight="1">
      <c r="A231" s="242"/>
      <c r="B231" s="244"/>
      <c r="C231" s="235"/>
      <c r="D231" s="184" t="s">
        <v>968</v>
      </c>
      <c r="E231" s="236"/>
      <c r="F231" s="235"/>
      <c r="G231" s="237"/>
      <c r="H231" s="237"/>
      <c r="I231" s="238"/>
      <c r="J231" s="239"/>
    </row>
    <row r="232" spans="1:10" ht="11.1" customHeight="1">
      <c r="A232" s="247"/>
      <c r="B232" s="248"/>
      <c r="C232" s="249"/>
      <c r="D232" s="249" t="s">
        <v>944</v>
      </c>
      <c r="E232" s="250"/>
      <c r="F232" s="249"/>
      <c r="G232" s="249"/>
      <c r="H232" s="251">
        <f>SUM(H210:H231)</f>
        <v>0</v>
      </c>
      <c r="I232" s="251"/>
      <c r="J232" s="253">
        <f>SUM(J210:J231)</f>
        <v>0</v>
      </c>
    </row>
    <row r="233" spans="1:10" ht="11.1" customHeight="1">
      <c r="A233" s="242"/>
      <c r="B233" s="244"/>
      <c r="C233" s="235"/>
      <c r="D233" s="235"/>
      <c r="E233" s="236"/>
      <c r="F233" s="235"/>
      <c r="G233" s="237"/>
      <c r="H233" s="237"/>
      <c r="I233" s="238"/>
      <c r="J233" s="239"/>
    </row>
    <row r="234" spans="1:10" ht="11.1" customHeight="1">
      <c r="A234" s="242"/>
      <c r="B234" s="244"/>
      <c r="C234" s="235"/>
      <c r="D234" s="245" t="s">
        <v>1127</v>
      </c>
      <c r="E234" s="236"/>
      <c r="F234" s="235"/>
      <c r="G234" s="237"/>
      <c r="H234" s="237"/>
      <c r="I234" s="238"/>
      <c r="J234" s="239"/>
    </row>
    <row r="235" spans="1:10" ht="11.1" customHeight="1">
      <c r="A235" s="242">
        <v>1</v>
      </c>
      <c r="B235" s="234">
        <v>966071822</v>
      </c>
      <c r="C235" s="235" t="s">
        <v>1128</v>
      </c>
      <c r="D235" s="235" t="s">
        <v>1129</v>
      </c>
      <c r="E235" s="236" t="s">
        <v>140</v>
      </c>
      <c r="F235" s="235">
        <v>40</v>
      </c>
      <c r="G235" s="237"/>
      <c r="H235" s="237">
        <f>+IF(F235=0,"",F235*G235)</f>
        <v>0</v>
      </c>
      <c r="I235" s="238"/>
      <c r="J235" s="239">
        <f>IF(F235=0,"",F235*I235)</f>
        <v>0</v>
      </c>
    </row>
    <row r="236" spans="1:10" ht="11.1" customHeight="1">
      <c r="A236" s="242"/>
      <c r="B236" s="234"/>
      <c r="C236" s="235"/>
      <c r="D236" s="235" t="s">
        <v>1130</v>
      </c>
      <c r="E236" s="236"/>
      <c r="F236" s="235"/>
      <c r="G236" s="237"/>
      <c r="H236" s="237"/>
      <c r="I236" s="238"/>
      <c r="J236" s="239"/>
    </row>
    <row r="237" spans="1:10" ht="11.1" customHeight="1">
      <c r="A237" s="242"/>
      <c r="B237" s="234"/>
      <c r="C237" s="235"/>
      <c r="D237" s="184" t="s">
        <v>968</v>
      </c>
      <c r="E237" s="236"/>
      <c r="F237" s="235"/>
      <c r="G237" s="237"/>
      <c r="H237" s="237"/>
      <c r="I237" s="238"/>
      <c r="J237" s="239"/>
    </row>
    <row r="238" spans="1:10" ht="11.1" customHeight="1">
      <c r="A238" s="242">
        <v>2</v>
      </c>
      <c r="B238" s="234">
        <v>966071711.00000012</v>
      </c>
      <c r="C238" s="235" t="s">
        <v>1128</v>
      </c>
      <c r="D238" s="235" t="s">
        <v>1131</v>
      </c>
      <c r="E238" s="236" t="s">
        <v>419</v>
      </c>
      <c r="F238" s="235">
        <v>16</v>
      </c>
      <c r="G238" s="237"/>
      <c r="H238" s="237">
        <f>+IF(F238=0,"",F238*G238)</f>
        <v>0</v>
      </c>
      <c r="I238" s="238"/>
      <c r="J238" s="239">
        <f>IF(F238=0,"",F238*I238)</f>
        <v>0</v>
      </c>
    </row>
    <row r="239" spans="1:10" ht="11.1" customHeight="1">
      <c r="A239" s="242"/>
      <c r="B239" s="234"/>
      <c r="C239" s="235"/>
      <c r="D239" s="235" t="s">
        <v>1132</v>
      </c>
      <c r="E239" s="236"/>
      <c r="F239" s="235"/>
      <c r="G239" s="237"/>
      <c r="H239" s="237"/>
      <c r="I239" s="238"/>
      <c r="J239" s="239"/>
    </row>
    <row r="240" spans="1:10" ht="11.1" customHeight="1">
      <c r="A240" s="242"/>
      <c r="B240" s="234"/>
      <c r="C240" s="235"/>
      <c r="D240" s="184" t="s">
        <v>968</v>
      </c>
      <c r="E240" s="236"/>
      <c r="F240" s="235"/>
      <c r="G240" s="237"/>
      <c r="H240" s="237"/>
      <c r="I240" s="238"/>
      <c r="J240" s="239"/>
    </row>
    <row r="241" spans="1:10" ht="11.1" customHeight="1">
      <c r="A241" s="242">
        <v>3</v>
      </c>
      <c r="B241" s="234">
        <v>914111111</v>
      </c>
      <c r="C241" s="235" t="s">
        <v>1070</v>
      </c>
      <c r="D241" s="235" t="s">
        <v>1133</v>
      </c>
      <c r="E241" s="236" t="s">
        <v>728</v>
      </c>
      <c r="F241" s="235">
        <v>5</v>
      </c>
      <c r="G241" s="237"/>
      <c r="H241" s="237">
        <f>+IF(F241=0,"",F241*G241)</f>
        <v>0</v>
      </c>
      <c r="I241" s="238"/>
      <c r="J241" s="239">
        <f>IF(F241=0,"",F241*I241)</f>
        <v>0</v>
      </c>
    </row>
    <row r="242" spans="1:10" ht="11.1" customHeight="1">
      <c r="A242" s="242"/>
      <c r="B242" s="234"/>
      <c r="C242" s="235"/>
      <c r="D242" s="235" t="s">
        <v>1134</v>
      </c>
      <c r="E242" s="236"/>
      <c r="F242" s="235"/>
      <c r="G242" s="237"/>
      <c r="H242" s="237"/>
      <c r="I242" s="238"/>
      <c r="J242" s="239"/>
    </row>
    <row r="243" spans="1:10" ht="11.1" customHeight="1">
      <c r="A243" s="242"/>
      <c r="B243" s="234"/>
      <c r="C243" s="235"/>
      <c r="D243" s="184" t="s">
        <v>968</v>
      </c>
      <c r="E243" s="236"/>
      <c r="F243" s="235"/>
      <c r="G243" s="237"/>
      <c r="H243" s="237"/>
      <c r="I243" s="238"/>
      <c r="J243" s="239"/>
    </row>
    <row r="244" spans="1:10" ht="11.1" customHeight="1">
      <c r="A244" s="242"/>
      <c r="B244" s="234"/>
      <c r="C244" s="235"/>
      <c r="D244" s="245" t="s">
        <v>1135</v>
      </c>
      <c r="E244" s="236"/>
      <c r="F244" s="235"/>
      <c r="G244" s="237"/>
      <c r="H244" s="237"/>
      <c r="I244" s="238"/>
      <c r="J244" s="239"/>
    </row>
    <row r="245" spans="1:10" ht="11.1" customHeight="1">
      <c r="A245" s="242">
        <v>4</v>
      </c>
      <c r="B245" s="244">
        <v>40445600</v>
      </c>
      <c r="C245" s="235"/>
      <c r="D245" s="235" t="s">
        <v>1136</v>
      </c>
      <c r="E245" s="236" t="s">
        <v>728</v>
      </c>
      <c r="F245" s="235">
        <v>5</v>
      </c>
      <c r="G245" s="237"/>
      <c r="H245" s="237">
        <f>+IF(F245=0,"",F245*G245)</f>
        <v>0</v>
      </c>
      <c r="I245" s="238"/>
      <c r="J245" s="239">
        <f>IF(F245=0,"",F245*I245)</f>
        <v>0</v>
      </c>
    </row>
    <row r="246" spans="1:10" ht="11.1" customHeight="1">
      <c r="A246" s="242"/>
      <c r="B246" s="244"/>
      <c r="C246" s="235"/>
      <c r="D246" s="235" t="s">
        <v>1137</v>
      </c>
      <c r="E246" s="236"/>
      <c r="F246" s="235"/>
      <c r="G246" s="237"/>
      <c r="H246" s="237"/>
      <c r="I246" s="238"/>
      <c r="J246" s="239"/>
    </row>
    <row r="247" spans="1:10" ht="11.1" customHeight="1">
      <c r="A247" s="242">
        <v>5</v>
      </c>
      <c r="B247" s="234">
        <v>914511112</v>
      </c>
      <c r="C247" s="235" t="s">
        <v>1070</v>
      </c>
      <c r="D247" s="235" t="s">
        <v>1138</v>
      </c>
      <c r="E247" s="236" t="s">
        <v>728</v>
      </c>
      <c r="F247" s="235">
        <v>5</v>
      </c>
      <c r="G247" s="237"/>
      <c r="H247" s="237">
        <f>+IF(F247=0,"",F247*G247)</f>
        <v>0</v>
      </c>
      <c r="I247" s="238"/>
      <c r="J247" s="239">
        <f>IF(F247=0,"",F247*I247)</f>
        <v>0</v>
      </c>
    </row>
    <row r="248" spans="1:10" ht="11.1" customHeight="1">
      <c r="A248" s="242"/>
      <c r="B248" s="234"/>
      <c r="C248" s="235"/>
      <c r="D248" s="235" t="s">
        <v>1134</v>
      </c>
      <c r="E248" s="236"/>
      <c r="F248" s="235"/>
      <c r="G248" s="237"/>
      <c r="H248" s="237"/>
      <c r="I248" s="238"/>
      <c r="J248" s="239"/>
    </row>
    <row r="249" spans="1:10" ht="11.1" customHeight="1">
      <c r="A249" s="242"/>
      <c r="B249" s="234"/>
      <c r="C249" s="235"/>
      <c r="D249" s="184" t="s">
        <v>968</v>
      </c>
      <c r="E249" s="236"/>
      <c r="F249" s="235"/>
      <c r="G249" s="237"/>
      <c r="H249" s="237"/>
      <c r="I249" s="238"/>
      <c r="J249" s="239"/>
    </row>
    <row r="250" spans="1:10" ht="11.1" customHeight="1">
      <c r="A250" s="242"/>
      <c r="B250" s="234"/>
      <c r="C250" s="235"/>
      <c r="D250" s="245" t="s">
        <v>1139</v>
      </c>
      <c r="E250" s="236"/>
      <c r="F250" s="235"/>
      <c r="G250" s="237"/>
      <c r="H250" s="237"/>
      <c r="I250" s="238"/>
      <c r="J250" s="239"/>
    </row>
    <row r="251" spans="1:10" ht="11.1" customHeight="1">
      <c r="A251" s="242">
        <v>6</v>
      </c>
      <c r="B251" s="244">
        <v>40445230</v>
      </c>
      <c r="C251" s="235"/>
      <c r="D251" s="235" t="s">
        <v>1140</v>
      </c>
      <c r="E251" s="236" t="s">
        <v>728</v>
      </c>
      <c r="F251" s="235">
        <v>5</v>
      </c>
      <c r="G251" s="237"/>
      <c r="H251" s="237">
        <f>+IF(F251=0,"",F251*G251)</f>
        <v>0</v>
      </c>
      <c r="I251" s="238"/>
      <c r="J251" s="239">
        <f>IF(F251=0,"",F251*I251)</f>
        <v>0</v>
      </c>
    </row>
    <row r="252" spans="1:10" ht="11.1" customHeight="1">
      <c r="A252" s="242"/>
      <c r="B252" s="244"/>
      <c r="C252" s="235"/>
      <c r="D252" s="235" t="s">
        <v>1141</v>
      </c>
      <c r="E252" s="236"/>
      <c r="F252" s="235"/>
      <c r="G252" s="235"/>
      <c r="H252" s="235"/>
      <c r="I252" s="235"/>
      <c r="J252" s="243"/>
    </row>
    <row r="253" spans="1:10" ht="11.1" customHeight="1">
      <c r="A253" s="242">
        <v>7</v>
      </c>
      <c r="B253" s="234">
        <v>915111112</v>
      </c>
      <c r="C253" s="235" t="s">
        <v>1070</v>
      </c>
      <c r="D253" s="235" t="s">
        <v>1142</v>
      </c>
      <c r="E253" s="236" t="s">
        <v>140</v>
      </c>
      <c r="F253" s="235">
        <v>12</v>
      </c>
      <c r="G253" s="237"/>
      <c r="H253" s="237">
        <f>+IF(F253=0,"",F253*G253)</f>
        <v>0</v>
      </c>
      <c r="I253" s="238"/>
      <c r="J253" s="239">
        <f>IF(F253=0,"",F253*I253)</f>
        <v>0</v>
      </c>
    </row>
    <row r="254" spans="1:10" ht="11.1" customHeight="1">
      <c r="A254" s="242"/>
      <c r="B254" s="234"/>
      <c r="C254" s="235"/>
      <c r="D254" s="235" t="s">
        <v>1143</v>
      </c>
      <c r="E254" s="236"/>
      <c r="F254" s="235"/>
      <c r="G254" s="237"/>
      <c r="H254" s="237"/>
      <c r="I254" s="238"/>
      <c r="J254" s="239"/>
    </row>
    <row r="255" spans="1:10" ht="11.1" customHeight="1">
      <c r="A255" s="242"/>
      <c r="B255" s="234"/>
      <c r="C255" s="235"/>
      <c r="D255" s="184" t="s">
        <v>1144</v>
      </c>
      <c r="E255" s="236"/>
      <c r="F255" s="235"/>
      <c r="G255" s="237"/>
      <c r="H255" s="237"/>
      <c r="I255" s="238"/>
      <c r="J255" s="239"/>
    </row>
    <row r="256" spans="1:10" ht="11.1" customHeight="1">
      <c r="A256" s="242">
        <v>8</v>
      </c>
      <c r="B256" s="234">
        <v>915131112</v>
      </c>
      <c r="C256" s="235" t="s">
        <v>1070</v>
      </c>
      <c r="D256" s="235" t="s">
        <v>1145</v>
      </c>
      <c r="E256" s="236" t="s">
        <v>246</v>
      </c>
      <c r="F256" s="235">
        <v>9</v>
      </c>
      <c r="G256" s="237"/>
      <c r="H256" s="237">
        <f>+IF(F256=0,"",F256*G256)</f>
        <v>0</v>
      </c>
      <c r="I256" s="238"/>
      <c r="J256" s="239">
        <f>IF(F256=0,"",F256*I256)</f>
        <v>0</v>
      </c>
    </row>
    <row r="257" spans="1:10" ht="11.1" customHeight="1">
      <c r="A257" s="242"/>
      <c r="B257" s="234"/>
      <c r="C257" s="235"/>
      <c r="D257" s="235" t="s">
        <v>1146</v>
      </c>
      <c r="E257" s="236"/>
      <c r="F257" s="235"/>
      <c r="G257" s="237"/>
      <c r="H257" s="237"/>
      <c r="I257" s="238"/>
      <c r="J257" s="239"/>
    </row>
    <row r="258" spans="1:10" ht="11.1" customHeight="1">
      <c r="A258" s="242"/>
      <c r="B258" s="234"/>
      <c r="C258" s="235"/>
      <c r="D258" s="184" t="s">
        <v>1144</v>
      </c>
      <c r="E258" s="236"/>
      <c r="F258" s="235"/>
      <c r="G258" s="237"/>
      <c r="H258" s="237"/>
      <c r="I258" s="238"/>
      <c r="J258" s="239"/>
    </row>
    <row r="259" spans="1:10" ht="11.1" customHeight="1">
      <c r="A259" s="242">
        <v>9</v>
      </c>
      <c r="B259" s="234">
        <v>915611111</v>
      </c>
      <c r="C259" s="235" t="s">
        <v>1070</v>
      </c>
      <c r="D259" s="235" t="s">
        <v>1147</v>
      </c>
      <c r="E259" s="236" t="s">
        <v>140</v>
      </c>
      <c r="F259" s="235">
        <v>12</v>
      </c>
      <c r="G259" s="237"/>
      <c r="H259" s="237">
        <f>+IF(F259=0,"",F259*G259)</f>
        <v>0</v>
      </c>
      <c r="I259" s="238"/>
      <c r="J259" s="239">
        <f>IF(F259=0,"",F259*I259)</f>
        <v>0</v>
      </c>
    </row>
    <row r="260" spans="1:10" ht="11.1" customHeight="1">
      <c r="A260" s="242"/>
      <c r="B260" s="234"/>
      <c r="C260" s="235"/>
      <c r="D260" s="235" t="s">
        <v>1148</v>
      </c>
      <c r="E260" s="236"/>
      <c r="F260" s="235"/>
      <c r="G260" s="237"/>
      <c r="H260" s="237"/>
      <c r="I260" s="238"/>
      <c r="J260" s="239"/>
    </row>
    <row r="261" spans="1:10" ht="11.1" customHeight="1">
      <c r="A261" s="242">
        <v>10</v>
      </c>
      <c r="B261" s="234">
        <v>915621111</v>
      </c>
      <c r="C261" s="235" t="s">
        <v>1070</v>
      </c>
      <c r="D261" s="235" t="s">
        <v>1149</v>
      </c>
      <c r="E261" s="236" t="s">
        <v>246</v>
      </c>
      <c r="F261" s="235">
        <v>9</v>
      </c>
      <c r="G261" s="237"/>
      <c r="H261" s="237">
        <f>+IF(F261=0,"",F261*G261)</f>
        <v>0</v>
      </c>
      <c r="I261" s="238"/>
      <c r="J261" s="239">
        <f>IF(F261=0,"",F261*I261)</f>
        <v>0</v>
      </c>
    </row>
    <row r="262" spans="1:10" ht="11.1" customHeight="1">
      <c r="A262" s="242"/>
      <c r="B262" s="234"/>
      <c r="C262" s="235"/>
      <c r="D262" s="235" t="s">
        <v>1150</v>
      </c>
      <c r="E262" s="236"/>
      <c r="F262" s="235"/>
      <c r="G262" s="237"/>
      <c r="H262" s="237"/>
      <c r="I262" s="238"/>
      <c r="J262" s="239"/>
    </row>
    <row r="263" spans="1:10" ht="11.1" customHeight="1">
      <c r="A263" s="242">
        <v>11</v>
      </c>
      <c r="B263" s="234">
        <v>916131213</v>
      </c>
      <c r="C263" s="235" t="s">
        <v>1070</v>
      </c>
      <c r="D263" s="235" t="s">
        <v>1151</v>
      </c>
      <c r="E263" s="236" t="s">
        <v>140</v>
      </c>
      <c r="F263" s="235">
        <v>1417</v>
      </c>
      <c r="G263" s="237"/>
      <c r="H263" s="237">
        <f>+IF(F263=0,"",F263*G263)</f>
        <v>0</v>
      </c>
      <c r="I263" s="238"/>
      <c r="J263" s="239">
        <f>IF(F263=0,"",F263*I263)</f>
        <v>0</v>
      </c>
    </row>
    <row r="264" spans="1:10" ht="11.1" customHeight="1">
      <c r="A264" s="242"/>
      <c r="B264" s="234"/>
      <c r="C264" s="235"/>
      <c r="D264" s="235" t="s">
        <v>1152</v>
      </c>
      <c r="E264" s="236"/>
      <c r="F264" s="235"/>
      <c r="G264" s="237"/>
      <c r="H264" s="237"/>
      <c r="I264" s="238"/>
      <c r="J264" s="239"/>
    </row>
    <row r="265" spans="1:10" ht="11.1" customHeight="1">
      <c r="A265" s="242"/>
      <c r="B265" s="234"/>
      <c r="C265" s="235"/>
      <c r="D265" s="184" t="s">
        <v>1034</v>
      </c>
      <c r="E265" s="236"/>
      <c r="F265" s="235"/>
      <c r="G265" s="237"/>
      <c r="H265" s="237"/>
      <c r="I265" s="238"/>
      <c r="J265" s="239"/>
    </row>
    <row r="266" spans="1:10" ht="11.1" customHeight="1">
      <c r="A266" s="242"/>
      <c r="B266" s="234"/>
      <c r="C266" s="235"/>
      <c r="D266" s="245" t="s">
        <v>1153</v>
      </c>
      <c r="E266" s="236"/>
      <c r="F266" s="235"/>
      <c r="G266" s="237"/>
      <c r="H266" s="237"/>
      <c r="I266" s="238"/>
      <c r="J266" s="239"/>
    </row>
    <row r="267" spans="1:10" ht="11.1" customHeight="1">
      <c r="A267" s="242">
        <v>12</v>
      </c>
      <c r="B267" s="244">
        <v>59217029</v>
      </c>
      <c r="C267" s="235"/>
      <c r="D267" s="235" t="s">
        <v>1154</v>
      </c>
      <c r="E267" s="236" t="s">
        <v>728</v>
      </c>
      <c r="F267" s="235">
        <v>168</v>
      </c>
      <c r="G267" s="237"/>
      <c r="H267" s="237">
        <f>+IF(F267=0,"",F267*G267)</f>
        <v>0</v>
      </c>
      <c r="I267" s="238"/>
      <c r="J267" s="239">
        <f>IF(F267=0,"",F267*I267)</f>
        <v>0</v>
      </c>
    </row>
    <row r="268" spans="1:10" ht="11.1" customHeight="1">
      <c r="A268" s="242"/>
      <c r="B268" s="244"/>
      <c r="C268" s="235"/>
      <c r="D268" s="235" t="s">
        <v>1155</v>
      </c>
      <c r="E268" s="236"/>
      <c r="F268" s="235"/>
      <c r="G268" s="237"/>
      <c r="H268" s="237"/>
      <c r="I268" s="238"/>
      <c r="J268" s="239"/>
    </row>
    <row r="269" spans="1:10" ht="11.1" customHeight="1">
      <c r="A269" s="242">
        <v>13</v>
      </c>
      <c r="B269" s="244">
        <v>59217030</v>
      </c>
      <c r="C269" s="235"/>
      <c r="D269" s="235" t="s">
        <v>1156</v>
      </c>
      <c r="E269" s="236" t="s">
        <v>728</v>
      </c>
      <c r="F269" s="235">
        <v>8</v>
      </c>
      <c r="G269" s="237"/>
      <c r="H269" s="237">
        <f>+IF(F269=0,"",F269*G269)</f>
        <v>0</v>
      </c>
      <c r="I269" s="238"/>
      <c r="J269" s="239">
        <f>IF(F269=0,"",F269*I269)</f>
        <v>0</v>
      </c>
    </row>
    <row r="270" spans="1:10" ht="11.1" customHeight="1">
      <c r="A270" s="242"/>
      <c r="B270" s="244"/>
      <c r="C270" s="235"/>
      <c r="D270" s="235" t="s">
        <v>1157</v>
      </c>
      <c r="E270" s="236"/>
      <c r="F270" s="235"/>
      <c r="G270" s="237"/>
      <c r="H270" s="237"/>
      <c r="I270" s="238"/>
      <c r="J270" s="239"/>
    </row>
    <row r="271" spans="1:10" ht="11.1" customHeight="1">
      <c r="A271" s="242">
        <v>14</v>
      </c>
      <c r="B271" s="244">
        <v>59217030</v>
      </c>
      <c r="C271" s="235"/>
      <c r="D271" s="235" t="s">
        <v>1158</v>
      </c>
      <c r="E271" s="236" t="s">
        <v>728</v>
      </c>
      <c r="F271" s="235">
        <v>8</v>
      </c>
      <c r="G271" s="237"/>
      <c r="H271" s="237">
        <f>+IF(F271=0,"",F271*G271)</f>
        <v>0</v>
      </c>
      <c r="I271" s="238"/>
      <c r="J271" s="239">
        <f>IF(F271=0,"",F271*I271)</f>
        <v>0</v>
      </c>
    </row>
    <row r="272" spans="1:10" ht="11.1" customHeight="1">
      <c r="A272" s="242"/>
      <c r="B272" s="244"/>
      <c r="C272" s="235"/>
      <c r="D272" s="235" t="s">
        <v>1157</v>
      </c>
      <c r="E272" s="236"/>
      <c r="F272" s="235"/>
      <c r="G272" s="237"/>
      <c r="H272" s="237"/>
      <c r="I272" s="238"/>
      <c r="J272" s="239"/>
    </row>
    <row r="273" spans="1:10" ht="11.1" customHeight="1">
      <c r="A273" s="242">
        <v>15</v>
      </c>
      <c r="B273" s="244">
        <v>59217035</v>
      </c>
      <c r="C273" s="235"/>
      <c r="D273" s="235" t="s">
        <v>1159</v>
      </c>
      <c r="E273" s="236" t="s">
        <v>728</v>
      </c>
      <c r="F273" s="235">
        <v>8</v>
      </c>
      <c r="G273" s="237"/>
      <c r="H273" s="237">
        <f>+IF(F273=0,"",F273*G273)</f>
        <v>0</v>
      </c>
      <c r="I273" s="238"/>
      <c r="J273" s="239">
        <f>IF(F273=0,"",F273*I273)</f>
        <v>0</v>
      </c>
    </row>
    <row r="274" spans="1:10" ht="11.1" customHeight="1">
      <c r="A274" s="242">
        <v>16</v>
      </c>
      <c r="B274" s="244">
        <v>59217031</v>
      </c>
      <c r="C274" s="235"/>
      <c r="D274" s="235" t="s">
        <v>1160</v>
      </c>
      <c r="E274" s="236" t="s">
        <v>728</v>
      </c>
      <c r="F274" s="235">
        <v>1242</v>
      </c>
      <c r="G274" s="237"/>
      <c r="H274" s="237">
        <f>+IF(F274=0,"",F274*G274)</f>
        <v>0</v>
      </c>
      <c r="I274" s="238"/>
      <c r="J274" s="239">
        <f>IF(F274=0,"",F274*I274)</f>
        <v>0</v>
      </c>
    </row>
    <row r="275" spans="1:10" ht="11.1" customHeight="1">
      <c r="A275" s="242"/>
      <c r="B275" s="244"/>
      <c r="C275" s="235"/>
      <c r="D275" s="235" t="s">
        <v>1161</v>
      </c>
      <c r="E275" s="236"/>
      <c r="F275" s="235"/>
      <c r="G275" s="237"/>
      <c r="H275" s="237"/>
      <c r="I275" s="238"/>
      <c r="J275" s="239"/>
    </row>
    <row r="276" spans="1:10" ht="11.1" customHeight="1">
      <c r="A276" s="242">
        <v>17</v>
      </c>
      <c r="B276" s="234">
        <v>916231213</v>
      </c>
      <c r="C276" s="235" t="s">
        <v>1070</v>
      </c>
      <c r="D276" s="235" t="s">
        <v>1162</v>
      </c>
      <c r="E276" s="236" t="s">
        <v>140</v>
      </c>
      <c r="F276" s="235">
        <v>363</v>
      </c>
      <c r="G276" s="237"/>
      <c r="H276" s="237">
        <f>+IF(F276=0,"",F276*G276)</f>
        <v>0</v>
      </c>
      <c r="I276" s="238"/>
      <c r="J276" s="239">
        <f>IF(F276=0,"",F276*I276)</f>
        <v>0</v>
      </c>
    </row>
    <row r="277" spans="1:10" ht="11.1" customHeight="1">
      <c r="A277" s="242"/>
      <c r="B277" s="234"/>
      <c r="C277" s="235"/>
      <c r="D277" s="235" t="s">
        <v>1163</v>
      </c>
      <c r="E277" s="236"/>
      <c r="F277" s="235"/>
      <c r="G277" s="237"/>
      <c r="H277" s="237"/>
      <c r="I277" s="238"/>
      <c r="J277" s="239"/>
    </row>
    <row r="278" spans="1:10" ht="11.1" customHeight="1">
      <c r="A278" s="242"/>
      <c r="B278" s="234"/>
      <c r="C278" s="235"/>
      <c r="D278" s="184" t="s">
        <v>1034</v>
      </c>
      <c r="E278" s="236"/>
      <c r="F278" s="235"/>
      <c r="G278" s="237"/>
      <c r="H278" s="237"/>
      <c r="I278" s="238"/>
      <c r="J278" s="239"/>
    </row>
    <row r="279" spans="1:10" ht="11.1" customHeight="1">
      <c r="A279" s="242"/>
      <c r="B279" s="234"/>
      <c r="C279" s="235"/>
      <c r="D279" s="245" t="s">
        <v>1164</v>
      </c>
      <c r="E279" s="236"/>
      <c r="F279" s="235"/>
      <c r="G279" s="237"/>
      <c r="H279" s="237"/>
      <c r="I279" s="238"/>
      <c r="J279" s="239"/>
    </row>
    <row r="280" spans="1:10" ht="11.1" customHeight="1">
      <c r="A280" s="242">
        <v>18</v>
      </c>
      <c r="B280" s="244">
        <v>59217017</v>
      </c>
      <c r="C280" s="235"/>
      <c r="D280" s="235" t="s">
        <v>1165</v>
      </c>
      <c r="E280" s="236" t="s">
        <v>728</v>
      </c>
      <c r="F280" s="235">
        <v>367</v>
      </c>
      <c r="G280" s="237"/>
      <c r="H280" s="237">
        <f>+IF(F280=0,"",F280*G280)</f>
        <v>0</v>
      </c>
      <c r="I280" s="238"/>
      <c r="J280" s="239">
        <f>IF(F280=0,"",F280*I280)</f>
        <v>0</v>
      </c>
    </row>
    <row r="281" spans="1:10" ht="11.1" customHeight="1">
      <c r="A281" s="242"/>
      <c r="B281" s="234"/>
      <c r="C281" s="235"/>
      <c r="D281" s="235" t="s">
        <v>1166</v>
      </c>
      <c r="E281" s="236"/>
      <c r="F281" s="235"/>
      <c r="G281" s="237"/>
      <c r="H281" s="237"/>
      <c r="I281" s="238"/>
      <c r="J281" s="239"/>
    </row>
    <row r="282" spans="1:10">
      <c r="A282" s="242">
        <v>19</v>
      </c>
      <c r="B282" s="234">
        <v>919731121</v>
      </c>
      <c r="C282" s="235" t="s">
        <v>1122</v>
      </c>
      <c r="D282" s="235" t="s">
        <v>1167</v>
      </c>
      <c r="E282" s="236" t="s">
        <v>140</v>
      </c>
      <c r="F282" s="235">
        <v>207</v>
      </c>
      <c r="G282" s="237"/>
      <c r="H282" s="237">
        <f>+IF(F282=0,"",F282*G282)</f>
        <v>0</v>
      </c>
      <c r="I282" s="238"/>
      <c r="J282" s="239">
        <f>IF(F282=0,"",F282*I282)</f>
        <v>0</v>
      </c>
    </row>
    <row r="283" spans="1:10">
      <c r="A283" s="242"/>
      <c r="B283" s="234"/>
      <c r="C283" s="235"/>
      <c r="D283" s="235" t="s">
        <v>1168</v>
      </c>
      <c r="E283" s="236"/>
      <c r="F283" s="235"/>
      <c r="G283" s="235"/>
      <c r="H283" s="235"/>
      <c r="I283" s="235"/>
      <c r="J283" s="243"/>
    </row>
    <row r="284" spans="1:10">
      <c r="A284" s="242"/>
      <c r="B284" s="234"/>
      <c r="C284" s="235"/>
      <c r="D284" s="184" t="s">
        <v>968</v>
      </c>
      <c r="E284" s="236"/>
      <c r="F284" s="235"/>
      <c r="G284" s="235"/>
      <c r="H284" s="235"/>
      <c r="I284" s="235"/>
      <c r="J284" s="243"/>
    </row>
    <row r="285" spans="1:10">
      <c r="A285" s="242">
        <v>20</v>
      </c>
      <c r="B285" s="234">
        <v>919735111</v>
      </c>
      <c r="C285" s="235" t="s">
        <v>978</v>
      </c>
      <c r="D285" s="235" t="s">
        <v>1169</v>
      </c>
      <c r="E285" s="236" t="s">
        <v>140</v>
      </c>
      <c r="F285" s="235">
        <v>207</v>
      </c>
      <c r="G285" s="237"/>
      <c r="H285" s="237">
        <f>+IF(F285=0,"",F285*G285)</f>
        <v>0</v>
      </c>
      <c r="I285" s="238"/>
      <c r="J285" s="239">
        <f>IF(F285=0,"",F285*I285)</f>
        <v>0</v>
      </c>
    </row>
    <row r="286" spans="1:10">
      <c r="A286" s="242"/>
      <c r="B286" s="244"/>
      <c r="C286" s="235"/>
      <c r="D286" s="235" t="s">
        <v>1170</v>
      </c>
      <c r="E286" s="236"/>
      <c r="F286" s="235"/>
      <c r="G286" s="235"/>
      <c r="H286" s="235"/>
      <c r="I286" s="235"/>
      <c r="J286" s="243"/>
    </row>
    <row r="287" spans="1:10">
      <c r="A287" s="242">
        <v>21</v>
      </c>
      <c r="B287" s="234">
        <v>919121213</v>
      </c>
      <c r="C287" s="235" t="s">
        <v>1070</v>
      </c>
      <c r="D287" s="235" t="s">
        <v>1171</v>
      </c>
      <c r="E287" s="236" t="s">
        <v>140</v>
      </c>
      <c r="F287" s="235">
        <v>207</v>
      </c>
      <c r="G287" s="237"/>
      <c r="H287" s="237">
        <f>+IF(F287=0,"",F287*G287)</f>
        <v>0</v>
      </c>
      <c r="I287" s="238"/>
      <c r="J287" s="239">
        <f>IF(F287=0,"",F287*I287)</f>
        <v>0</v>
      </c>
    </row>
    <row r="288" spans="1:10">
      <c r="A288" s="242"/>
      <c r="B288" s="234"/>
      <c r="C288" s="235"/>
      <c r="D288" s="235" t="s">
        <v>1170</v>
      </c>
      <c r="E288" s="236"/>
      <c r="F288" s="235"/>
      <c r="G288" s="235"/>
      <c r="H288" s="235"/>
      <c r="I288" s="235"/>
      <c r="J288" s="243"/>
    </row>
    <row r="289" spans="1:10">
      <c r="A289" s="242">
        <v>22</v>
      </c>
      <c r="B289" s="234">
        <v>997221551</v>
      </c>
      <c r="C289" s="235" t="s">
        <v>978</v>
      </c>
      <c r="D289" s="235" t="s">
        <v>1172</v>
      </c>
      <c r="E289" s="236" t="s">
        <v>303</v>
      </c>
      <c r="F289" s="235">
        <v>206</v>
      </c>
      <c r="G289" s="237"/>
      <c r="H289" s="237">
        <f>+IF(F289=0,"",F289*G289)</f>
        <v>0</v>
      </c>
      <c r="I289" s="238"/>
      <c r="J289" s="239">
        <f>IF(F289=0,"",F289*I289)</f>
        <v>0</v>
      </c>
    </row>
    <row r="290" spans="1:10">
      <c r="A290" s="242"/>
      <c r="B290" s="234"/>
      <c r="C290" s="254"/>
      <c r="D290" s="254" t="s">
        <v>1173</v>
      </c>
      <c r="E290" s="255"/>
      <c r="F290" s="254"/>
      <c r="G290" s="256"/>
      <c r="H290" s="254"/>
      <c r="I290" s="257"/>
      <c r="J290" s="259"/>
    </row>
    <row r="291" spans="1:10">
      <c r="A291" s="242">
        <v>23</v>
      </c>
      <c r="B291" s="234">
        <v>997221559</v>
      </c>
      <c r="C291" s="235" t="s">
        <v>978</v>
      </c>
      <c r="D291" s="235" t="s">
        <v>1174</v>
      </c>
      <c r="E291" s="236" t="s">
        <v>303</v>
      </c>
      <c r="F291" s="235">
        <v>1854</v>
      </c>
      <c r="G291" s="237"/>
      <c r="H291" s="237">
        <f>+IF(F291=0,"",F291*G291)</f>
        <v>0</v>
      </c>
      <c r="I291" s="238"/>
      <c r="J291" s="239">
        <f>IF(F291=0,"",F291*I291)</f>
        <v>0</v>
      </c>
    </row>
    <row r="292" spans="1:10">
      <c r="A292" s="242"/>
      <c r="B292" s="234"/>
      <c r="C292" s="254"/>
      <c r="D292" s="254" t="s">
        <v>1175</v>
      </c>
      <c r="E292" s="255"/>
      <c r="F292" s="254"/>
      <c r="G292" s="256"/>
      <c r="H292" s="254"/>
      <c r="I292" s="257"/>
      <c r="J292" s="259"/>
    </row>
    <row r="293" spans="1:10">
      <c r="A293" s="242">
        <v>24</v>
      </c>
      <c r="B293" s="234">
        <v>997221561</v>
      </c>
      <c r="C293" s="235" t="s">
        <v>978</v>
      </c>
      <c r="D293" s="235" t="s">
        <v>1176</v>
      </c>
      <c r="E293" s="236" t="s">
        <v>303</v>
      </c>
      <c r="F293" s="235">
        <v>119</v>
      </c>
      <c r="G293" s="237"/>
      <c r="H293" s="237">
        <f>+IF(F293=0,"",F293*G293)</f>
        <v>0</v>
      </c>
      <c r="I293" s="238"/>
      <c r="J293" s="239">
        <f>IF(F293=0,"",F293*I293)</f>
        <v>0</v>
      </c>
    </row>
    <row r="294" spans="1:10">
      <c r="A294" s="242"/>
      <c r="B294" s="234"/>
      <c r="C294" s="254"/>
      <c r="D294" s="254" t="s">
        <v>1177</v>
      </c>
      <c r="E294" s="255"/>
      <c r="F294" s="254"/>
      <c r="G294" s="256"/>
      <c r="H294" s="254"/>
      <c r="I294" s="257"/>
      <c r="J294" s="259"/>
    </row>
    <row r="295" spans="1:10">
      <c r="A295" s="242"/>
      <c r="B295" s="234"/>
      <c r="C295" s="254"/>
      <c r="D295" s="254" t="s">
        <v>1178</v>
      </c>
      <c r="E295" s="255"/>
      <c r="F295" s="254"/>
      <c r="G295" s="256"/>
      <c r="H295" s="254"/>
      <c r="I295" s="257"/>
      <c r="J295" s="259"/>
    </row>
    <row r="296" spans="1:10">
      <c r="A296" s="242">
        <v>25</v>
      </c>
      <c r="B296" s="234">
        <v>997221569</v>
      </c>
      <c r="C296" s="235" t="s">
        <v>978</v>
      </c>
      <c r="D296" s="235" t="s">
        <v>1179</v>
      </c>
      <c r="E296" s="236" t="s">
        <v>303</v>
      </c>
      <c r="F296" s="235">
        <v>1071</v>
      </c>
      <c r="G296" s="237"/>
      <c r="H296" s="237">
        <f>+IF(F296=0,"",F296*G296)</f>
        <v>0</v>
      </c>
      <c r="I296" s="238"/>
      <c r="J296" s="239">
        <f>IF(F296=0,"",F296*I296)</f>
        <v>0</v>
      </c>
    </row>
    <row r="297" spans="1:10">
      <c r="A297" s="242"/>
      <c r="B297" s="234"/>
      <c r="C297" s="235"/>
      <c r="D297" s="254" t="s">
        <v>1180</v>
      </c>
      <c r="E297" s="236"/>
      <c r="F297" s="235"/>
      <c r="G297" s="237"/>
      <c r="H297" s="237"/>
      <c r="I297" s="238"/>
      <c r="J297" s="239"/>
    </row>
    <row r="298" spans="1:10">
      <c r="A298" s="242">
        <v>26</v>
      </c>
      <c r="B298" s="234">
        <v>997013861</v>
      </c>
      <c r="C298" s="235" t="s">
        <v>1181</v>
      </c>
      <c r="D298" s="235" t="s">
        <v>1182</v>
      </c>
      <c r="E298" s="236" t="s">
        <v>303</v>
      </c>
      <c r="F298" s="235">
        <v>119</v>
      </c>
      <c r="G298" s="237"/>
      <c r="H298" s="237">
        <f>+IF(F298=0,"",F298*G298)</f>
        <v>0</v>
      </c>
      <c r="I298" s="238"/>
      <c r="J298" s="239">
        <f>IF(F298=0,"",F298*I298)</f>
        <v>0</v>
      </c>
    </row>
    <row r="299" spans="1:10">
      <c r="A299" s="242"/>
      <c r="B299" s="234"/>
      <c r="C299" s="254"/>
      <c r="D299" s="254" t="s">
        <v>1183</v>
      </c>
      <c r="E299" s="255"/>
      <c r="F299" s="254"/>
      <c r="G299" s="256"/>
      <c r="H299" s="254"/>
      <c r="I299" s="257"/>
      <c r="J299" s="259"/>
    </row>
    <row r="300" spans="1:10">
      <c r="A300" s="242">
        <v>27</v>
      </c>
      <c r="B300" s="234">
        <v>997013645</v>
      </c>
      <c r="C300" s="235" t="s">
        <v>1181</v>
      </c>
      <c r="D300" s="235" t="s">
        <v>1184</v>
      </c>
      <c r="E300" s="236" t="s">
        <v>303</v>
      </c>
      <c r="F300" s="235">
        <v>206</v>
      </c>
      <c r="G300" s="237"/>
      <c r="H300" s="237">
        <f>+IF(F300=0,"",F300*G300)</f>
        <v>0</v>
      </c>
      <c r="I300" s="238"/>
      <c r="J300" s="239">
        <f>IF(F300=0,"",F300*I300)</f>
        <v>0</v>
      </c>
    </row>
    <row r="301" spans="1:10">
      <c r="A301" s="242"/>
      <c r="B301" s="234"/>
      <c r="C301" s="254"/>
      <c r="D301" s="254" t="s">
        <v>1185</v>
      </c>
      <c r="E301" s="255"/>
      <c r="F301" s="254"/>
      <c r="G301" s="256"/>
      <c r="H301" s="254"/>
      <c r="I301" s="257"/>
      <c r="J301" s="259"/>
    </row>
    <row r="302" spans="1:10" ht="11.1" customHeight="1">
      <c r="A302" s="242">
        <v>28</v>
      </c>
      <c r="B302" s="234">
        <v>998225111</v>
      </c>
      <c r="C302" s="235" t="s">
        <v>1070</v>
      </c>
      <c r="D302" s="235" t="s">
        <v>1186</v>
      </c>
      <c r="E302" s="236" t="s">
        <v>303</v>
      </c>
      <c r="F302" s="260">
        <v>7317.1075999999994</v>
      </c>
      <c r="G302" s="237"/>
      <c r="H302" s="237">
        <f>+IF(F302=0,"",F302*G302)</f>
        <v>0</v>
      </c>
      <c r="I302" s="238"/>
      <c r="J302" s="239">
        <v>0</v>
      </c>
    </row>
    <row r="303" spans="1:10" ht="11.1" customHeight="1">
      <c r="A303" s="242"/>
      <c r="B303" s="261"/>
      <c r="C303" s="235" t="s">
        <v>5</v>
      </c>
      <c r="D303" s="235" t="s">
        <v>1187</v>
      </c>
      <c r="E303" s="236"/>
      <c r="F303" s="235"/>
      <c r="G303" s="237"/>
      <c r="H303" s="237"/>
      <c r="I303" s="238"/>
      <c r="J303" s="239"/>
    </row>
    <row r="304" spans="1:10" ht="11.1" customHeight="1">
      <c r="A304" s="247"/>
      <c r="B304" s="262"/>
      <c r="C304" s="249"/>
      <c r="D304" s="249" t="s">
        <v>945</v>
      </c>
      <c r="E304" s="250"/>
      <c r="F304" s="249"/>
      <c r="G304" s="251"/>
      <c r="H304" s="251">
        <f>SUM(H234:H303)</f>
        <v>0</v>
      </c>
      <c r="I304" s="251"/>
      <c r="J304" s="253">
        <f>SUM(J234:J303)</f>
        <v>0</v>
      </c>
    </row>
    <row r="305" spans="5:5" ht="12" customHeight="1">
      <c r="E305" s="174"/>
    </row>
    <row r="306" spans="5:5" ht="12" customHeight="1">
      <c r="E306" s="174"/>
    </row>
    <row r="307" spans="5:5" ht="12" customHeight="1">
      <c r="E307" s="174"/>
    </row>
    <row r="308" spans="5:5" ht="12" customHeight="1">
      <c r="E308" s="174"/>
    </row>
    <row r="309" spans="5:5" ht="12" customHeight="1">
      <c r="E309" s="174"/>
    </row>
    <row r="310" spans="5:5" ht="12" customHeight="1">
      <c r="E310" s="174"/>
    </row>
    <row r="311" spans="5:5" ht="12" customHeight="1">
      <c r="E311" s="174"/>
    </row>
    <row r="312" spans="5:5" ht="12" customHeight="1">
      <c r="E312" s="174"/>
    </row>
    <row r="313" spans="5:5" ht="12" customHeight="1">
      <c r="E313" s="174"/>
    </row>
    <row r="314" spans="5:5" ht="12" customHeight="1">
      <c r="E314" s="174"/>
    </row>
    <row r="315" spans="5:5" ht="12" customHeight="1">
      <c r="E315" s="174"/>
    </row>
    <row r="316" spans="5:5" ht="12" customHeight="1">
      <c r="E316" s="174"/>
    </row>
    <row r="317" spans="5:5" ht="12" customHeight="1">
      <c r="E317" s="174"/>
    </row>
    <row r="318" spans="5:5" ht="12" customHeight="1">
      <c r="E318" s="174"/>
    </row>
    <row r="319" spans="5:5" ht="12" customHeight="1">
      <c r="E319" s="174"/>
    </row>
    <row r="320" spans="5:5" ht="12" customHeight="1">
      <c r="E320" s="174"/>
    </row>
    <row r="321" spans="5:5" ht="12" customHeight="1">
      <c r="E321" s="174"/>
    </row>
    <row r="322" spans="5:5" ht="12" customHeight="1">
      <c r="E322" s="174"/>
    </row>
    <row r="323" spans="5:5" ht="12" customHeight="1">
      <c r="E323" s="174"/>
    </row>
    <row r="324" spans="5:5" ht="12" customHeight="1">
      <c r="E324" s="174"/>
    </row>
    <row r="325" spans="5:5" ht="12" customHeight="1">
      <c r="E325" s="174"/>
    </row>
    <row r="326" spans="5:5" ht="12" customHeight="1">
      <c r="E326" s="174"/>
    </row>
    <row r="327" spans="5:5" ht="12" customHeight="1">
      <c r="E327" s="174"/>
    </row>
    <row r="328" spans="5:5" ht="12" customHeight="1">
      <c r="E328" s="174"/>
    </row>
    <row r="329" spans="5:5" ht="12" customHeight="1">
      <c r="E329" s="174"/>
    </row>
    <row r="330" spans="5:5" ht="12" customHeight="1">
      <c r="E330" s="174"/>
    </row>
    <row r="331" spans="5:5" ht="12" customHeight="1">
      <c r="E331" s="174"/>
    </row>
    <row r="332" spans="5:5" ht="12" customHeight="1">
      <c r="E332" s="174"/>
    </row>
    <row r="333" spans="5:5" ht="12" customHeight="1">
      <c r="E333" s="174"/>
    </row>
    <row r="334" spans="5:5" ht="12" customHeight="1">
      <c r="E334" s="174"/>
    </row>
    <row r="335" spans="5:5" ht="12" customHeight="1">
      <c r="E335" s="174"/>
    </row>
    <row r="336" spans="5:5" ht="12" customHeight="1">
      <c r="E336" s="174"/>
    </row>
    <row r="337" spans="5:5" ht="12" customHeight="1">
      <c r="E337" s="174"/>
    </row>
    <row r="338" spans="5:5" ht="12" customHeight="1">
      <c r="E338" s="174"/>
    </row>
    <row r="339" spans="5:5" ht="12" customHeight="1">
      <c r="E339" s="174"/>
    </row>
    <row r="340" spans="5:5" ht="12" customHeight="1">
      <c r="E340" s="174"/>
    </row>
    <row r="341" spans="5:5" ht="12" customHeight="1">
      <c r="E341" s="174"/>
    </row>
    <row r="342" spans="5:5" ht="12" customHeight="1">
      <c r="E342" s="174"/>
    </row>
    <row r="343" spans="5:5" ht="12" customHeight="1">
      <c r="E343" s="174"/>
    </row>
    <row r="344" spans="5:5" ht="12" customHeight="1">
      <c r="E344" s="174"/>
    </row>
    <row r="345" spans="5:5" ht="12" customHeight="1">
      <c r="E345" s="174"/>
    </row>
    <row r="346" spans="5:5" ht="12" customHeight="1">
      <c r="E346" s="174"/>
    </row>
    <row r="347" spans="5:5" ht="12" customHeight="1">
      <c r="E347" s="174"/>
    </row>
    <row r="348" spans="5:5" ht="12" customHeight="1">
      <c r="E348" s="174"/>
    </row>
    <row r="349" spans="5:5" ht="12" customHeight="1">
      <c r="E349" s="174"/>
    </row>
    <row r="350" spans="5:5" ht="12" customHeight="1">
      <c r="E350" s="174"/>
    </row>
    <row r="351" spans="5:5" ht="12" customHeight="1">
      <c r="E351" s="174"/>
    </row>
    <row r="352" spans="5:5" ht="12" customHeight="1">
      <c r="E352" s="174"/>
    </row>
    <row r="353" spans="5:5" ht="12" customHeight="1">
      <c r="E353" s="174"/>
    </row>
    <row r="354" spans="5:5" ht="12" customHeight="1">
      <c r="E354" s="174"/>
    </row>
    <row r="355" spans="5:5" ht="12" customHeight="1">
      <c r="E355" s="174"/>
    </row>
    <row r="356" spans="5:5" ht="12" customHeight="1">
      <c r="E356" s="174"/>
    </row>
    <row r="357" spans="5:5" ht="12" customHeight="1">
      <c r="E357" s="174"/>
    </row>
    <row r="358" spans="5:5" ht="12" customHeight="1">
      <c r="E358" s="174"/>
    </row>
    <row r="359" spans="5:5" ht="12" customHeight="1">
      <c r="E359" s="174"/>
    </row>
    <row r="360" spans="5:5" ht="12" customHeight="1">
      <c r="E360" s="174"/>
    </row>
    <row r="361" spans="5:5" ht="12" customHeight="1">
      <c r="E361" s="174"/>
    </row>
    <row r="362" spans="5:5" ht="12" customHeight="1">
      <c r="E362" s="174"/>
    </row>
    <row r="363" spans="5:5" ht="12" customHeight="1">
      <c r="E363" s="174"/>
    </row>
    <row r="364" spans="5:5" ht="12" customHeight="1">
      <c r="E364" s="174"/>
    </row>
    <row r="365" spans="5:5" ht="12" customHeight="1">
      <c r="E365" s="174"/>
    </row>
    <row r="366" spans="5:5" ht="12" customHeight="1">
      <c r="E366" s="174"/>
    </row>
    <row r="367" spans="5:5" ht="12" customHeight="1">
      <c r="E367" s="174"/>
    </row>
    <row r="368" spans="5:5" ht="12" customHeight="1">
      <c r="E368" s="174"/>
    </row>
    <row r="369" spans="5:5" ht="12" customHeight="1">
      <c r="E369" s="174"/>
    </row>
    <row r="370" spans="5:5" ht="12" customHeight="1">
      <c r="E370" s="174"/>
    </row>
    <row r="371" spans="5:5" ht="12" customHeight="1">
      <c r="E371" s="174"/>
    </row>
    <row r="372" spans="5:5" ht="12" customHeight="1">
      <c r="E372" s="174"/>
    </row>
    <row r="373" spans="5:5" ht="12" customHeight="1">
      <c r="E373" s="174"/>
    </row>
    <row r="374" spans="5:5" ht="12" customHeight="1">
      <c r="E374" s="174"/>
    </row>
    <row r="375" spans="5:5" ht="12" customHeight="1">
      <c r="E375" s="174"/>
    </row>
    <row r="376" spans="5:5" ht="12" customHeight="1">
      <c r="E376" s="174"/>
    </row>
    <row r="377" spans="5:5" ht="12" customHeight="1">
      <c r="E377" s="174"/>
    </row>
    <row r="378" spans="5:5" ht="12" customHeight="1">
      <c r="E378" s="174"/>
    </row>
    <row r="379" spans="5:5" ht="12" customHeight="1">
      <c r="E379" s="174"/>
    </row>
    <row r="380" spans="5:5" ht="12" customHeight="1">
      <c r="E380" s="174"/>
    </row>
    <row r="381" spans="5:5" ht="12" customHeight="1">
      <c r="E381" s="174"/>
    </row>
    <row r="382" spans="5:5" ht="12" customHeight="1">
      <c r="E382" s="174"/>
    </row>
    <row r="383" spans="5:5" ht="12" customHeight="1">
      <c r="E383" s="174"/>
    </row>
    <row r="384" spans="5:5" ht="12" customHeight="1">
      <c r="E384" s="174"/>
    </row>
    <row r="385" spans="5:5" ht="12" customHeight="1">
      <c r="E385" s="174"/>
    </row>
    <row r="386" spans="5:5" ht="12" customHeight="1">
      <c r="E386" s="174"/>
    </row>
    <row r="387" spans="5:5" ht="12" customHeight="1">
      <c r="E387" s="174"/>
    </row>
    <row r="388" spans="5:5" ht="12" customHeight="1">
      <c r="E388" s="174"/>
    </row>
    <row r="389" spans="5:5" ht="12" customHeight="1">
      <c r="E389" s="174"/>
    </row>
    <row r="390" spans="5:5" ht="12" customHeight="1">
      <c r="E390" s="174"/>
    </row>
    <row r="391" spans="5:5" ht="12" customHeight="1">
      <c r="E391" s="174"/>
    </row>
    <row r="392" spans="5:5" ht="12" customHeight="1">
      <c r="E392" s="174"/>
    </row>
    <row r="393" spans="5:5" ht="12" customHeight="1">
      <c r="E393" s="174"/>
    </row>
    <row r="394" spans="5:5" ht="12" customHeight="1">
      <c r="E394" s="174"/>
    </row>
    <row r="395" spans="5:5" ht="12" customHeight="1">
      <c r="E395" s="174"/>
    </row>
    <row r="396" spans="5:5" ht="12" customHeight="1">
      <c r="E396" s="174"/>
    </row>
    <row r="397" spans="5:5" ht="12" customHeight="1">
      <c r="E397" s="174"/>
    </row>
    <row r="398" spans="5:5" ht="12" customHeight="1">
      <c r="E398" s="174"/>
    </row>
    <row r="399" spans="5:5" ht="12" customHeight="1">
      <c r="E399" s="174"/>
    </row>
    <row r="400" spans="5:5" ht="12" customHeight="1">
      <c r="E400" s="174"/>
    </row>
    <row r="401" spans="5:5" ht="12" customHeight="1">
      <c r="E401" s="174"/>
    </row>
    <row r="402" spans="5:5" ht="12" customHeight="1">
      <c r="E402" s="174"/>
    </row>
    <row r="403" spans="5:5" ht="12" customHeight="1">
      <c r="E403" s="174"/>
    </row>
    <row r="404" spans="5:5" ht="12" customHeight="1">
      <c r="E404" s="174"/>
    </row>
    <row r="405" spans="5:5" ht="12" customHeight="1">
      <c r="E405" s="174"/>
    </row>
    <row r="406" spans="5:5" ht="12" customHeight="1">
      <c r="E406" s="174"/>
    </row>
    <row r="407" spans="5:5" ht="12" customHeight="1">
      <c r="E407" s="174"/>
    </row>
    <row r="408" spans="5:5" ht="12" customHeight="1">
      <c r="E408" s="174"/>
    </row>
    <row r="409" spans="5:5" ht="12" customHeight="1">
      <c r="E409" s="174"/>
    </row>
    <row r="410" spans="5:5" ht="12" customHeight="1">
      <c r="E410" s="174"/>
    </row>
    <row r="411" spans="5:5" ht="12" customHeight="1">
      <c r="E411" s="174"/>
    </row>
    <row r="412" spans="5:5" ht="12" customHeight="1">
      <c r="E412" s="174"/>
    </row>
    <row r="413" spans="5:5" ht="12" customHeight="1">
      <c r="E413" s="174"/>
    </row>
    <row r="414" spans="5:5" ht="12" customHeight="1">
      <c r="E414" s="174"/>
    </row>
    <row r="415" spans="5:5" ht="12" customHeight="1">
      <c r="E415" s="174"/>
    </row>
    <row r="416" spans="5:5" ht="12" customHeight="1">
      <c r="E416" s="174"/>
    </row>
    <row r="417" spans="5:5" ht="12" customHeight="1">
      <c r="E417" s="174"/>
    </row>
    <row r="418" spans="5:5" ht="12" customHeight="1">
      <c r="E418" s="174"/>
    </row>
    <row r="419" spans="5:5" ht="12" customHeight="1">
      <c r="E419" s="174"/>
    </row>
    <row r="420" spans="5:5" ht="12" customHeight="1">
      <c r="E420" s="174"/>
    </row>
    <row r="421" spans="5:5" ht="12" customHeight="1">
      <c r="E421" s="174"/>
    </row>
    <row r="422" spans="5:5" ht="12" customHeight="1">
      <c r="E422" s="174"/>
    </row>
    <row r="423" spans="5:5" ht="12" customHeight="1">
      <c r="E423" s="174"/>
    </row>
    <row r="424" spans="5:5" ht="12" customHeight="1">
      <c r="E424" s="174"/>
    </row>
    <row r="425" spans="5:5" ht="12" customHeight="1">
      <c r="E425" s="174"/>
    </row>
    <row r="426" spans="5:5" ht="12" customHeight="1">
      <c r="E426" s="174"/>
    </row>
    <row r="427" spans="5:5" ht="12" customHeight="1">
      <c r="E427" s="174"/>
    </row>
    <row r="428" spans="5:5" ht="12" customHeight="1">
      <c r="E428" s="174"/>
    </row>
    <row r="429" spans="5:5" ht="12" customHeight="1">
      <c r="E429" s="174"/>
    </row>
    <row r="430" spans="5:5" ht="12" customHeight="1">
      <c r="E430" s="174"/>
    </row>
    <row r="431" spans="5:5" ht="12" customHeight="1">
      <c r="E431" s="174"/>
    </row>
    <row r="432" spans="5:5" ht="12" customHeight="1">
      <c r="E432" s="174"/>
    </row>
    <row r="433" spans="5:5" ht="12" customHeight="1">
      <c r="E433" s="174"/>
    </row>
    <row r="434" spans="5:5" ht="12" customHeight="1">
      <c r="E434" s="174"/>
    </row>
    <row r="435" spans="5:5" ht="12" customHeight="1">
      <c r="E435" s="174"/>
    </row>
    <row r="436" spans="5:5" ht="12" customHeight="1">
      <c r="E436" s="174"/>
    </row>
    <row r="437" spans="5:5" ht="12" customHeight="1">
      <c r="E437" s="174"/>
    </row>
    <row r="438" spans="5:5" ht="12" customHeight="1">
      <c r="E438" s="174"/>
    </row>
    <row r="439" spans="5:5" ht="12" customHeight="1">
      <c r="E439" s="174"/>
    </row>
    <row r="440" spans="5:5" ht="12" customHeight="1">
      <c r="E440" s="174"/>
    </row>
    <row r="441" spans="5:5" ht="12" customHeight="1">
      <c r="E441" s="174"/>
    </row>
    <row r="442" spans="5:5" ht="12" customHeight="1">
      <c r="E442" s="174"/>
    </row>
    <row r="443" spans="5:5" ht="12" customHeight="1">
      <c r="E443" s="174"/>
    </row>
    <row r="444" spans="5:5" ht="12" customHeight="1">
      <c r="E444" s="174"/>
    </row>
    <row r="445" spans="5:5" ht="12" customHeight="1">
      <c r="E445" s="174"/>
    </row>
    <row r="446" spans="5:5" ht="12" customHeight="1">
      <c r="E446" s="174"/>
    </row>
    <row r="447" spans="5:5" ht="12" customHeight="1">
      <c r="E447" s="174"/>
    </row>
    <row r="448" spans="5:5" ht="12" customHeight="1">
      <c r="E448" s="174"/>
    </row>
    <row r="449" spans="5:5" ht="12" customHeight="1">
      <c r="E449" s="174"/>
    </row>
    <row r="450" spans="5:5" ht="12" customHeight="1">
      <c r="E450" s="174"/>
    </row>
    <row r="451" spans="5:5" ht="12" customHeight="1">
      <c r="E451" s="174"/>
    </row>
    <row r="452" spans="5:5" ht="12" customHeight="1">
      <c r="E452" s="174"/>
    </row>
    <row r="453" spans="5:5" ht="12" customHeight="1">
      <c r="E453" s="174"/>
    </row>
    <row r="454" spans="5:5" ht="12" customHeight="1">
      <c r="E454" s="174"/>
    </row>
    <row r="455" spans="5:5" ht="12" customHeight="1">
      <c r="E455" s="174"/>
    </row>
    <row r="456" spans="5:5" ht="12" customHeight="1">
      <c r="E456" s="174"/>
    </row>
    <row r="457" spans="5:5" ht="12" customHeight="1">
      <c r="E457" s="174"/>
    </row>
    <row r="458" spans="5:5" ht="12" customHeight="1">
      <c r="E458" s="174"/>
    </row>
    <row r="459" spans="5:5" ht="12" customHeight="1">
      <c r="E459" s="174"/>
    </row>
    <row r="460" spans="5:5" ht="12" customHeight="1">
      <c r="E460" s="174"/>
    </row>
    <row r="461" spans="5:5" ht="12" customHeight="1">
      <c r="E461" s="174"/>
    </row>
    <row r="462" spans="5:5" ht="12" customHeight="1">
      <c r="E462" s="174"/>
    </row>
    <row r="463" spans="5:5" ht="12" customHeight="1">
      <c r="E463" s="174"/>
    </row>
    <row r="464" spans="5:5" ht="12" customHeight="1">
      <c r="E464" s="174"/>
    </row>
    <row r="465" spans="5:5" ht="12" customHeight="1">
      <c r="E465" s="174"/>
    </row>
    <row r="466" spans="5:5" ht="12" customHeight="1">
      <c r="E466" s="174"/>
    </row>
    <row r="467" spans="5:5" ht="12" customHeight="1">
      <c r="E467" s="174"/>
    </row>
    <row r="468" spans="5:5" ht="12" customHeight="1">
      <c r="E468" s="174"/>
    </row>
    <row r="469" spans="5:5" ht="12" customHeight="1">
      <c r="E469" s="174"/>
    </row>
    <row r="470" spans="5:5" ht="12" customHeight="1">
      <c r="E470" s="174"/>
    </row>
    <row r="471" spans="5:5" ht="12" customHeight="1">
      <c r="E471" s="174"/>
    </row>
    <row r="472" spans="5:5" ht="12" customHeight="1">
      <c r="E472" s="174"/>
    </row>
    <row r="473" spans="5:5" ht="12" customHeight="1">
      <c r="E473" s="174"/>
    </row>
    <row r="474" spans="5:5" ht="12" customHeight="1">
      <c r="E474" s="174"/>
    </row>
    <row r="475" spans="5:5" ht="12" customHeight="1">
      <c r="E475" s="174"/>
    </row>
    <row r="476" spans="5:5" ht="12" customHeight="1">
      <c r="E476" s="174"/>
    </row>
    <row r="477" spans="5:5" ht="12" customHeight="1">
      <c r="E477" s="174"/>
    </row>
    <row r="478" spans="5:5" ht="12" customHeight="1">
      <c r="E478" s="174"/>
    </row>
    <row r="479" spans="5:5" ht="12" customHeight="1">
      <c r="E479" s="174"/>
    </row>
    <row r="480" spans="5:5" ht="12" customHeight="1">
      <c r="E480" s="174"/>
    </row>
    <row r="481" spans="5:5" ht="12" customHeight="1">
      <c r="E481" s="174"/>
    </row>
    <row r="482" spans="5:5" ht="12" customHeight="1">
      <c r="E482" s="174"/>
    </row>
    <row r="483" spans="5:5" ht="12" customHeight="1">
      <c r="E483" s="174"/>
    </row>
    <row r="484" spans="5:5" ht="12" customHeight="1">
      <c r="E484" s="174"/>
    </row>
    <row r="485" spans="5:5" ht="12" customHeight="1">
      <c r="E485" s="174"/>
    </row>
    <row r="486" spans="5:5" ht="12" customHeight="1">
      <c r="E486" s="174"/>
    </row>
    <row r="487" spans="5:5" ht="12" customHeight="1">
      <c r="E487" s="174"/>
    </row>
    <row r="488" spans="5:5" ht="12" customHeight="1">
      <c r="E488" s="174"/>
    </row>
    <row r="489" spans="5:5" ht="12" customHeight="1">
      <c r="E489" s="174"/>
    </row>
    <row r="490" spans="5:5" ht="12" customHeight="1">
      <c r="E490" s="174"/>
    </row>
    <row r="491" spans="5:5" ht="12" customHeight="1">
      <c r="E491" s="174"/>
    </row>
    <row r="492" spans="5:5" ht="12" customHeight="1">
      <c r="E492" s="174"/>
    </row>
    <row r="493" spans="5:5" ht="12" customHeight="1">
      <c r="E493" s="174"/>
    </row>
    <row r="494" spans="5:5" ht="12" customHeight="1">
      <c r="E494" s="174"/>
    </row>
    <row r="495" spans="5:5" ht="12" customHeight="1">
      <c r="E495" s="174"/>
    </row>
    <row r="496" spans="5:5" ht="12" customHeight="1">
      <c r="E496" s="174"/>
    </row>
    <row r="497" spans="5:5" ht="12" customHeight="1">
      <c r="E497" s="174"/>
    </row>
    <row r="498" spans="5:5" ht="12" customHeight="1">
      <c r="E498" s="174"/>
    </row>
    <row r="499" spans="5:5" ht="12" customHeight="1">
      <c r="E499" s="174"/>
    </row>
    <row r="500" spans="5:5" ht="12" customHeight="1">
      <c r="E500" s="174"/>
    </row>
    <row r="501" spans="5:5" ht="12" customHeight="1">
      <c r="E501" s="174"/>
    </row>
    <row r="502" spans="5:5" ht="12" customHeight="1">
      <c r="E502" s="174"/>
    </row>
    <row r="503" spans="5:5" ht="12" customHeight="1">
      <c r="E503" s="174"/>
    </row>
    <row r="504" spans="5:5" ht="12" customHeight="1">
      <c r="E504" s="174"/>
    </row>
    <row r="505" spans="5:5" ht="12" customHeight="1">
      <c r="E505" s="174"/>
    </row>
    <row r="506" spans="5:5" ht="12" customHeight="1">
      <c r="E506" s="174"/>
    </row>
    <row r="507" spans="5:5" ht="12" customHeight="1">
      <c r="E507" s="174"/>
    </row>
    <row r="508" spans="5:5" ht="12" customHeight="1">
      <c r="E508" s="174"/>
    </row>
    <row r="509" spans="5:5" ht="12" customHeight="1">
      <c r="E509" s="174"/>
    </row>
    <row r="510" spans="5:5" ht="12" customHeight="1">
      <c r="E510" s="174"/>
    </row>
    <row r="511" spans="5:5" ht="12" customHeight="1">
      <c r="E511" s="174"/>
    </row>
    <row r="512" spans="5:5" ht="12" customHeight="1">
      <c r="E512" s="174"/>
    </row>
    <row r="513" spans="5:5" ht="12" customHeight="1">
      <c r="E513" s="174"/>
    </row>
    <row r="514" spans="5:5" ht="12" customHeight="1">
      <c r="E514" s="174"/>
    </row>
    <row r="515" spans="5:5" ht="12" customHeight="1">
      <c r="E515" s="174"/>
    </row>
    <row r="516" spans="5:5" ht="12" customHeight="1">
      <c r="E516" s="174"/>
    </row>
    <row r="517" spans="5:5" ht="12" customHeight="1">
      <c r="E517" s="174"/>
    </row>
    <row r="518" spans="5:5" ht="12" customHeight="1">
      <c r="E518" s="174"/>
    </row>
    <row r="519" spans="5:5" ht="12" customHeight="1">
      <c r="E519" s="174"/>
    </row>
    <row r="520" spans="5:5" ht="12" customHeight="1">
      <c r="E520" s="174"/>
    </row>
    <row r="521" spans="5:5" ht="12" customHeight="1">
      <c r="E521" s="174"/>
    </row>
    <row r="522" spans="5:5" ht="12" customHeight="1">
      <c r="E522" s="174"/>
    </row>
    <row r="523" spans="5:5" ht="12" customHeight="1">
      <c r="E523" s="174"/>
    </row>
    <row r="524" spans="5:5" ht="12" customHeight="1">
      <c r="E524" s="174"/>
    </row>
    <row r="525" spans="5:5" ht="12" customHeight="1">
      <c r="E525" s="174"/>
    </row>
    <row r="526" spans="5:5" ht="12" customHeight="1">
      <c r="E526" s="174"/>
    </row>
    <row r="527" spans="5:5" ht="12" customHeight="1">
      <c r="E527" s="174"/>
    </row>
    <row r="528" spans="5:5" ht="12" customHeight="1">
      <c r="E528" s="174"/>
    </row>
    <row r="529" spans="5:5" ht="12" customHeight="1">
      <c r="E529" s="174"/>
    </row>
    <row r="530" spans="5:5" ht="12" customHeight="1">
      <c r="E530" s="174"/>
    </row>
    <row r="531" spans="5:5" ht="12" customHeight="1">
      <c r="E531" s="174"/>
    </row>
    <row r="532" spans="5:5" ht="12" customHeight="1">
      <c r="E532" s="174"/>
    </row>
    <row r="533" spans="5:5" ht="12" customHeight="1">
      <c r="E533" s="174"/>
    </row>
    <row r="534" spans="5:5" ht="12" customHeight="1">
      <c r="E534" s="174"/>
    </row>
    <row r="535" spans="5:5" ht="12" customHeight="1">
      <c r="E535" s="174"/>
    </row>
    <row r="536" spans="5:5" ht="12" customHeight="1">
      <c r="E536" s="174"/>
    </row>
    <row r="537" spans="5:5" ht="12" customHeight="1">
      <c r="E537" s="174"/>
    </row>
    <row r="538" spans="5:5" ht="12" customHeight="1">
      <c r="E538" s="174"/>
    </row>
    <row r="539" spans="5:5" ht="12" customHeight="1">
      <c r="E539" s="174"/>
    </row>
    <row r="540" spans="5:5" ht="12" customHeight="1">
      <c r="E540" s="174"/>
    </row>
    <row r="541" spans="5:5" ht="12" customHeight="1">
      <c r="E541" s="174"/>
    </row>
    <row r="542" spans="5:5" ht="12" customHeight="1">
      <c r="E542" s="174"/>
    </row>
    <row r="543" spans="5:5" ht="12" customHeight="1">
      <c r="E543" s="174"/>
    </row>
    <row r="544" spans="5:5" ht="12" customHeight="1">
      <c r="E544" s="174"/>
    </row>
    <row r="545" spans="5:5" ht="12" customHeight="1">
      <c r="E545" s="174"/>
    </row>
    <row r="546" spans="5:5" ht="12" customHeight="1">
      <c r="E546" s="174"/>
    </row>
    <row r="547" spans="5:5" ht="12" customHeight="1">
      <c r="E547" s="174"/>
    </row>
    <row r="548" spans="5:5" ht="12" customHeight="1">
      <c r="E548" s="174"/>
    </row>
    <row r="549" spans="5:5" ht="12" customHeight="1">
      <c r="E549" s="174"/>
    </row>
    <row r="550" spans="5:5" ht="12" customHeight="1">
      <c r="E550" s="174"/>
    </row>
    <row r="551" spans="5:5" ht="12" customHeight="1">
      <c r="E551" s="174"/>
    </row>
    <row r="552" spans="5:5" ht="12" customHeight="1">
      <c r="E552" s="174"/>
    </row>
    <row r="553" spans="5:5" ht="12" customHeight="1">
      <c r="E553" s="174"/>
    </row>
    <row r="554" spans="5:5" ht="12" customHeight="1">
      <c r="E554" s="174"/>
    </row>
    <row r="555" spans="5:5" ht="12" customHeight="1">
      <c r="E555" s="174"/>
    </row>
    <row r="556" spans="5:5" ht="12" customHeight="1">
      <c r="E556" s="174"/>
    </row>
    <row r="557" spans="5:5" ht="12" customHeight="1">
      <c r="E557" s="174"/>
    </row>
    <row r="558" spans="5:5" ht="12" customHeight="1">
      <c r="E558" s="174"/>
    </row>
    <row r="559" spans="5:5" ht="12" customHeight="1">
      <c r="E559" s="174"/>
    </row>
    <row r="560" spans="5:5" ht="12" customHeight="1">
      <c r="E560" s="174"/>
    </row>
    <row r="561" spans="5:5" ht="12" customHeight="1">
      <c r="E561" s="174"/>
    </row>
    <row r="562" spans="5:5" ht="12" customHeight="1">
      <c r="E562" s="174"/>
    </row>
    <row r="563" spans="5:5" ht="12" customHeight="1">
      <c r="E563" s="174"/>
    </row>
    <row r="564" spans="5:5" ht="12" customHeight="1">
      <c r="E564" s="174"/>
    </row>
    <row r="565" spans="5:5" ht="12" customHeight="1">
      <c r="E565" s="174"/>
    </row>
    <row r="566" spans="5:5" ht="12" customHeight="1">
      <c r="E566" s="174"/>
    </row>
    <row r="567" spans="5:5" ht="12" customHeight="1">
      <c r="E567" s="174"/>
    </row>
    <row r="568" spans="5:5" ht="12" customHeight="1">
      <c r="E568" s="174"/>
    </row>
    <row r="569" spans="5:5" ht="12" customHeight="1">
      <c r="E569" s="174"/>
    </row>
    <row r="570" spans="5:5" ht="12" customHeight="1">
      <c r="E570" s="174"/>
    </row>
    <row r="571" spans="5:5" ht="12" customHeight="1">
      <c r="E571" s="174"/>
    </row>
    <row r="572" spans="5:5" ht="12" customHeight="1">
      <c r="E572" s="174"/>
    </row>
    <row r="573" spans="5:5" ht="12" customHeight="1">
      <c r="E573" s="174"/>
    </row>
    <row r="574" spans="5:5" ht="12" customHeight="1">
      <c r="E574" s="174"/>
    </row>
    <row r="575" spans="5:5" ht="12" customHeight="1">
      <c r="E575" s="174"/>
    </row>
    <row r="576" spans="5:5" ht="12" customHeight="1">
      <c r="E576" s="174"/>
    </row>
    <row r="577" spans="5:5" ht="12" customHeight="1">
      <c r="E577" s="174"/>
    </row>
    <row r="578" spans="5:5" ht="12" customHeight="1">
      <c r="E578" s="174"/>
    </row>
    <row r="579" spans="5:5" ht="12" customHeight="1">
      <c r="E579" s="174"/>
    </row>
    <row r="580" spans="5:5" ht="12" customHeight="1">
      <c r="E580" s="174"/>
    </row>
    <row r="581" spans="5:5" ht="12" customHeight="1">
      <c r="E581" s="174"/>
    </row>
    <row r="582" spans="5:5" ht="12" customHeight="1">
      <c r="E582" s="174"/>
    </row>
    <row r="583" spans="5:5" ht="12" customHeight="1">
      <c r="E583" s="174"/>
    </row>
    <row r="584" spans="5:5" ht="12" customHeight="1">
      <c r="E584" s="174"/>
    </row>
    <row r="585" spans="5:5" ht="12" customHeight="1">
      <c r="E585" s="174"/>
    </row>
    <row r="586" spans="5:5" ht="12" customHeight="1">
      <c r="E586" s="174"/>
    </row>
    <row r="587" spans="5:5" ht="12" customHeight="1">
      <c r="E587" s="174"/>
    </row>
    <row r="588" spans="5:5" ht="12" customHeight="1">
      <c r="E588" s="174"/>
    </row>
    <row r="589" spans="5:5" ht="12" customHeight="1">
      <c r="E589" s="174"/>
    </row>
    <row r="590" spans="5:5" ht="12" customHeight="1">
      <c r="E590" s="174"/>
    </row>
    <row r="591" spans="5:5" ht="12" customHeight="1">
      <c r="E591" s="174"/>
    </row>
    <row r="592" spans="5:5" ht="12" customHeight="1">
      <c r="E592" s="174"/>
    </row>
    <row r="593" spans="5:5" ht="12" customHeight="1">
      <c r="E593" s="174"/>
    </row>
    <row r="594" spans="5:5" ht="12" customHeight="1">
      <c r="E594" s="174"/>
    </row>
    <row r="595" spans="5:5" ht="12" customHeight="1">
      <c r="E595" s="174"/>
    </row>
    <row r="596" spans="5:5" ht="12" customHeight="1">
      <c r="E596" s="174"/>
    </row>
    <row r="597" spans="5:5" ht="12" customHeight="1">
      <c r="E597" s="174"/>
    </row>
    <row r="598" spans="5:5" ht="12" customHeight="1">
      <c r="E598" s="174"/>
    </row>
    <row r="599" spans="5:5" ht="12" customHeight="1">
      <c r="E599" s="174"/>
    </row>
    <row r="600" spans="5:5" ht="12" customHeight="1">
      <c r="E600" s="174"/>
    </row>
    <row r="601" spans="5:5" ht="12" customHeight="1">
      <c r="E601" s="174"/>
    </row>
    <row r="602" spans="5:5" ht="12" customHeight="1">
      <c r="E602" s="174"/>
    </row>
    <row r="603" spans="5:5" ht="12" customHeight="1">
      <c r="E603" s="174"/>
    </row>
    <row r="604" spans="5:5" ht="12" customHeight="1">
      <c r="E604" s="174"/>
    </row>
    <row r="605" spans="5:5" ht="12" customHeight="1">
      <c r="E605" s="174"/>
    </row>
    <row r="606" spans="5:5" ht="12" customHeight="1">
      <c r="E606" s="174"/>
    </row>
    <row r="607" spans="5:5" ht="12" customHeight="1">
      <c r="E607" s="174"/>
    </row>
    <row r="608" spans="5:5" ht="12" customHeight="1">
      <c r="E608" s="174"/>
    </row>
    <row r="609" spans="5:5" ht="12" customHeight="1">
      <c r="E609" s="174"/>
    </row>
    <row r="610" spans="5:5" ht="12" customHeight="1">
      <c r="E610" s="174"/>
    </row>
    <row r="611" spans="5:5" ht="12" customHeight="1">
      <c r="E611" s="174"/>
    </row>
    <row r="612" spans="5:5" ht="12" customHeight="1">
      <c r="E612" s="174"/>
    </row>
    <row r="613" spans="5:5" ht="12" customHeight="1">
      <c r="E613" s="174"/>
    </row>
    <row r="614" spans="5:5" ht="12" customHeight="1">
      <c r="E614" s="174"/>
    </row>
    <row r="615" spans="5:5" ht="12" customHeight="1">
      <c r="E615" s="174"/>
    </row>
    <row r="616" spans="5:5" ht="12" customHeight="1">
      <c r="E616" s="174"/>
    </row>
    <row r="617" spans="5:5" ht="12" customHeight="1">
      <c r="E617" s="174"/>
    </row>
    <row r="618" spans="5:5" ht="12" customHeight="1">
      <c r="E618" s="174"/>
    </row>
    <row r="619" spans="5:5" ht="12" customHeight="1">
      <c r="E619" s="174"/>
    </row>
    <row r="620" spans="5:5" ht="12" customHeight="1">
      <c r="E620" s="174"/>
    </row>
    <row r="621" spans="5:5" ht="12" customHeight="1">
      <c r="E621" s="174"/>
    </row>
    <row r="622" spans="5:5" ht="12" customHeight="1">
      <c r="E622" s="174"/>
    </row>
    <row r="623" spans="5:5" ht="12" customHeight="1">
      <c r="E623" s="174"/>
    </row>
    <row r="624" spans="5:5" ht="12" customHeight="1">
      <c r="E624" s="174"/>
    </row>
    <row r="625" spans="5:5" ht="12" customHeight="1">
      <c r="E625" s="174"/>
    </row>
    <row r="626" spans="5:5" ht="12" customHeight="1">
      <c r="E626" s="174"/>
    </row>
    <row r="627" spans="5:5" ht="12" customHeight="1">
      <c r="E627" s="174"/>
    </row>
    <row r="628" spans="5:5" ht="12" customHeight="1">
      <c r="E628" s="174"/>
    </row>
    <row r="629" spans="5:5" ht="12" customHeight="1">
      <c r="E629" s="174"/>
    </row>
    <row r="630" spans="5:5" ht="12" customHeight="1">
      <c r="E630" s="174"/>
    </row>
    <row r="631" spans="5:5" ht="12" customHeight="1">
      <c r="E631" s="174"/>
    </row>
    <row r="632" spans="5:5" ht="12" customHeight="1">
      <c r="E632" s="174"/>
    </row>
    <row r="633" spans="5:5" ht="12" customHeight="1">
      <c r="E633" s="174"/>
    </row>
    <row r="634" spans="5:5" ht="12" customHeight="1">
      <c r="E634" s="174"/>
    </row>
    <row r="635" spans="5:5" ht="12" customHeight="1">
      <c r="E635" s="174"/>
    </row>
    <row r="636" spans="5:5" ht="12" customHeight="1">
      <c r="E636" s="174"/>
    </row>
    <row r="637" spans="5:5" ht="12" customHeight="1">
      <c r="E637" s="174"/>
    </row>
    <row r="638" spans="5:5" ht="12" customHeight="1">
      <c r="E638" s="174"/>
    </row>
    <row r="639" spans="5:5" ht="12" customHeight="1">
      <c r="E639" s="174"/>
    </row>
    <row r="640" spans="5:5" ht="12" customHeight="1">
      <c r="E640" s="174"/>
    </row>
    <row r="641" spans="5:5" ht="12" customHeight="1">
      <c r="E641" s="174"/>
    </row>
    <row r="642" spans="5:5" ht="12" customHeight="1">
      <c r="E642" s="174"/>
    </row>
    <row r="643" spans="5:5" ht="12" customHeight="1">
      <c r="E643" s="174"/>
    </row>
    <row r="644" spans="5:5" ht="12" customHeight="1">
      <c r="E644" s="174"/>
    </row>
    <row r="645" spans="5:5" ht="12" customHeight="1">
      <c r="E645" s="174"/>
    </row>
    <row r="646" spans="5:5" ht="12" customHeight="1">
      <c r="E646" s="174"/>
    </row>
    <row r="647" spans="5:5" ht="12" customHeight="1">
      <c r="E647" s="174"/>
    </row>
    <row r="648" spans="5:5" ht="12" customHeight="1">
      <c r="E648" s="174"/>
    </row>
    <row r="649" spans="5:5" ht="12" customHeight="1">
      <c r="E649" s="174"/>
    </row>
    <row r="650" spans="5:5" ht="12" customHeight="1">
      <c r="E650" s="174"/>
    </row>
    <row r="651" spans="5:5" ht="12" customHeight="1">
      <c r="E651" s="174"/>
    </row>
    <row r="652" spans="5:5" ht="12" customHeight="1">
      <c r="E652" s="174"/>
    </row>
    <row r="653" spans="5:5" ht="12" customHeight="1">
      <c r="E653" s="174"/>
    </row>
    <row r="654" spans="5:5" ht="12" customHeight="1">
      <c r="E654" s="174"/>
    </row>
    <row r="655" spans="5:5" ht="12" customHeight="1">
      <c r="E655" s="174"/>
    </row>
    <row r="656" spans="5:5" ht="12" customHeight="1">
      <c r="E656" s="174"/>
    </row>
    <row r="657" spans="5:5" ht="12" customHeight="1">
      <c r="E657" s="174"/>
    </row>
    <row r="658" spans="5:5" ht="12" customHeight="1">
      <c r="E658" s="174"/>
    </row>
    <row r="659" spans="5:5" ht="12" customHeight="1">
      <c r="E659" s="174"/>
    </row>
    <row r="660" spans="5:5" ht="12" customHeight="1">
      <c r="E660" s="174"/>
    </row>
    <row r="661" spans="5:5" ht="12" customHeight="1">
      <c r="E661" s="174"/>
    </row>
    <row r="662" spans="5:5" ht="12" customHeight="1">
      <c r="E662" s="174"/>
    </row>
    <row r="663" spans="5:5" ht="12" customHeight="1">
      <c r="E663" s="174"/>
    </row>
    <row r="664" spans="5:5" ht="12" customHeight="1">
      <c r="E664" s="174"/>
    </row>
    <row r="665" spans="5:5" ht="12" customHeight="1">
      <c r="E665" s="174"/>
    </row>
    <row r="666" spans="5:5" ht="12" customHeight="1">
      <c r="E666" s="174"/>
    </row>
    <row r="667" spans="5:5" ht="12" customHeight="1">
      <c r="E667" s="174"/>
    </row>
    <row r="668" spans="5:5" ht="12" customHeight="1">
      <c r="E668" s="174"/>
    </row>
    <row r="669" spans="5:5" ht="12" customHeight="1">
      <c r="E669" s="174"/>
    </row>
    <row r="670" spans="5:5" ht="12" customHeight="1">
      <c r="E670" s="174"/>
    </row>
    <row r="671" spans="5:5" ht="12" customHeight="1">
      <c r="E671" s="174"/>
    </row>
    <row r="672" spans="5:5" ht="12" customHeight="1">
      <c r="E672" s="174"/>
    </row>
    <row r="673" spans="5:5" ht="12" customHeight="1">
      <c r="E673" s="174"/>
    </row>
    <row r="674" spans="5:5" ht="12" customHeight="1">
      <c r="E674" s="174"/>
    </row>
    <row r="675" spans="5:5" ht="12" customHeight="1">
      <c r="E675" s="174"/>
    </row>
    <row r="676" spans="5:5" ht="12" customHeight="1">
      <c r="E676" s="174"/>
    </row>
    <row r="677" spans="5:5" ht="12" customHeight="1">
      <c r="E677" s="174"/>
    </row>
    <row r="678" spans="5:5" ht="12" customHeight="1">
      <c r="E678" s="174"/>
    </row>
    <row r="679" spans="5:5" ht="12" customHeight="1">
      <c r="E679" s="174"/>
    </row>
    <row r="680" spans="5:5" ht="12" customHeight="1">
      <c r="E680" s="174"/>
    </row>
    <row r="681" spans="5:5" ht="12" customHeight="1">
      <c r="E681" s="174"/>
    </row>
    <row r="682" spans="5:5" ht="12" customHeight="1">
      <c r="E682" s="174"/>
    </row>
    <row r="683" spans="5:5" ht="12" customHeight="1">
      <c r="E683" s="174"/>
    </row>
    <row r="684" spans="5:5" ht="12" customHeight="1">
      <c r="E684" s="174"/>
    </row>
    <row r="685" spans="5:5" ht="12" customHeight="1">
      <c r="E685" s="174"/>
    </row>
    <row r="686" spans="5:5" ht="12" customHeight="1">
      <c r="E686" s="174"/>
    </row>
    <row r="687" spans="5:5" ht="12" customHeight="1">
      <c r="E687" s="174"/>
    </row>
    <row r="688" spans="5:5" ht="12" customHeight="1">
      <c r="E688" s="174"/>
    </row>
    <row r="689" spans="5:5" ht="12" customHeight="1">
      <c r="E689" s="174"/>
    </row>
    <row r="690" spans="5:5" ht="12" customHeight="1">
      <c r="E690" s="174"/>
    </row>
    <row r="691" spans="5:5" ht="12" customHeight="1">
      <c r="E691" s="174"/>
    </row>
    <row r="692" spans="5:5" ht="12" customHeight="1">
      <c r="E692" s="174"/>
    </row>
    <row r="693" spans="5:5" ht="12" customHeight="1">
      <c r="E693" s="174"/>
    </row>
    <row r="694" spans="5:5" ht="12" customHeight="1">
      <c r="E694" s="174"/>
    </row>
    <row r="695" spans="5:5" ht="12" customHeight="1">
      <c r="E695" s="174"/>
    </row>
    <row r="696" spans="5:5" ht="12" customHeight="1">
      <c r="E696" s="174"/>
    </row>
    <row r="697" spans="5:5" ht="12" customHeight="1">
      <c r="E697" s="174"/>
    </row>
    <row r="698" spans="5:5" ht="12" customHeight="1">
      <c r="E698" s="174"/>
    </row>
    <row r="699" spans="5:5" ht="12" customHeight="1">
      <c r="E699" s="174"/>
    </row>
    <row r="700" spans="5:5" ht="12" customHeight="1">
      <c r="E700" s="174"/>
    </row>
    <row r="701" spans="5:5" ht="12" customHeight="1">
      <c r="E701" s="174"/>
    </row>
    <row r="702" spans="5:5" ht="12" customHeight="1">
      <c r="E702" s="174"/>
    </row>
    <row r="703" spans="5:5" ht="12" customHeight="1">
      <c r="E703" s="174"/>
    </row>
    <row r="704" spans="5:5" ht="12" customHeight="1">
      <c r="E704" s="174"/>
    </row>
    <row r="705" spans="5:5" ht="12" customHeight="1">
      <c r="E705" s="174"/>
    </row>
    <row r="706" spans="5:5" ht="12" customHeight="1">
      <c r="E706" s="174"/>
    </row>
    <row r="707" spans="5:5" ht="12" customHeight="1">
      <c r="E707" s="174"/>
    </row>
    <row r="708" spans="5:5" ht="12" customHeight="1">
      <c r="E708" s="174"/>
    </row>
    <row r="709" spans="5:5" ht="12" customHeight="1">
      <c r="E709" s="174"/>
    </row>
    <row r="710" spans="5:5" ht="12" customHeight="1">
      <c r="E710" s="174"/>
    </row>
    <row r="711" spans="5:5" ht="12" customHeight="1">
      <c r="E711" s="174"/>
    </row>
    <row r="712" spans="5:5" ht="12" customHeight="1">
      <c r="E712" s="174"/>
    </row>
    <row r="713" spans="5:5" ht="12" customHeight="1">
      <c r="E713" s="174"/>
    </row>
    <row r="714" spans="5:5" ht="12" customHeight="1">
      <c r="E714" s="174"/>
    </row>
    <row r="715" spans="5:5" ht="12" customHeight="1">
      <c r="E715" s="174"/>
    </row>
    <row r="716" spans="5:5" ht="12" customHeight="1">
      <c r="E716" s="174"/>
    </row>
    <row r="717" spans="5:5" ht="12" customHeight="1">
      <c r="E717" s="174"/>
    </row>
    <row r="718" spans="5:5" ht="12" customHeight="1">
      <c r="E718" s="174"/>
    </row>
    <row r="719" spans="5:5" ht="12" customHeight="1">
      <c r="E719" s="174"/>
    </row>
    <row r="720" spans="5:5" ht="12" customHeight="1">
      <c r="E720" s="174"/>
    </row>
    <row r="721" spans="5:5" ht="12" customHeight="1">
      <c r="E721" s="174"/>
    </row>
    <row r="722" spans="5:5" ht="12" customHeight="1">
      <c r="E722" s="174"/>
    </row>
    <row r="723" spans="5:5" ht="12" customHeight="1">
      <c r="E723" s="174"/>
    </row>
    <row r="724" spans="5:5" ht="12" customHeight="1">
      <c r="E724" s="174"/>
    </row>
    <row r="725" spans="5:5" ht="12" customHeight="1">
      <c r="E725" s="174"/>
    </row>
    <row r="726" spans="5:5" ht="12" customHeight="1">
      <c r="E726" s="174"/>
    </row>
    <row r="727" spans="5:5" ht="12" customHeight="1">
      <c r="E727" s="174"/>
    </row>
    <row r="728" spans="5:5" ht="12" customHeight="1">
      <c r="E728" s="174"/>
    </row>
    <row r="729" spans="5:5" ht="12" customHeight="1">
      <c r="E729" s="174"/>
    </row>
    <row r="730" spans="5:5" ht="12" customHeight="1">
      <c r="E730" s="174"/>
    </row>
    <row r="731" spans="5:5" ht="12" customHeight="1">
      <c r="E731" s="174"/>
    </row>
    <row r="732" spans="5:5" ht="12" customHeight="1">
      <c r="E732" s="174"/>
    </row>
    <row r="733" spans="5:5" ht="12" customHeight="1">
      <c r="E733" s="174"/>
    </row>
    <row r="734" spans="5:5" ht="12" customHeight="1">
      <c r="E734" s="174"/>
    </row>
    <row r="735" spans="5:5" ht="12" customHeight="1">
      <c r="E735" s="174"/>
    </row>
    <row r="736" spans="5:5" ht="12" customHeight="1">
      <c r="E736" s="174"/>
    </row>
    <row r="737" spans="5:5" ht="12" customHeight="1">
      <c r="E737" s="174"/>
    </row>
    <row r="738" spans="5:5" ht="12" customHeight="1">
      <c r="E738" s="174"/>
    </row>
    <row r="739" spans="5:5" ht="12" customHeight="1">
      <c r="E739" s="174"/>
    </row>
    <row r="740" spans="5:5" ht="12" customHeight="1">
      <c r="E740" s="174"/>
    </row>
    <row r="741" spans="5:5" ht="12" customHeight="1">
      <c r="E741" s="174"/>
    </row>
    <row r="742" spans="5:5" ht="12" customHeight="1">
      <c r="E742" s="174"/>
    </row>
    <row r="743" spans="5:5" ht="12" customHeight="1">
      <c r="E743" s="174"/>
    </row>
    <row r="744" spans="5:5" ht="12" customHeight="1">
      <c r="E744" s="174"/>
    </row>
    <row r="745" spans="5:5" ht="12" customHeight="1">
      <c r="E745" s="174"/>
    </row>
    <row r="746" spans="5:5" ht="12" customHeight="1">
      <c r="E746" s="174"/>
    </row>
    <row r="747" spans="5:5" ht="12" customHeight="1">
      <c r="E747" s="174"/>
    </row>
    <row r="748" spans="5:5" ht="12" customHeight="1">
      <c r="E748" s="174"/>
    </row>
    <row r="749" spans="5:5" ht="12" customHeight="1">
      <c r="E749" s="174"/>
    </row>
    <row r="750" spans="5:5" ht="12" customHeight="1">
      <c r="E750" s="174"/>
    </row>
    <row r="751" spans="5:5" ht="12" customHeight="1">
      <c r="E751" s="174"/>
    </row>
    <row r="752" spans="5:5" ht="12" customHeight="1">
      <c r="E752" s="174"/>
    </row>
    <row r="753" spans="5:5" ht="12" customHeight="1">
      <c r="E753" s="174"/>
    </row>
    <row r="754" spans="5:5" ht="12" customHeight="1">
      <c r="E754" s="174"/>
    </row>
    <row r="755" spans="5:5" ht="12" customHeight="1">
      <c r="E755" s="174"/>
    </row>
    <row r="756" spans="5:5" ht="12" customHeight="1">
      <c r="E756" s="174"/>
    </row>
    <row r="757" spans="5:5" ht="12" customHeight="1">
      <c r="E757" s="174"/>
    </row>
    <row r="758" spans="5:5" ht="12" customHeight="1">
      <c r="E758" s="174"/>
    </row>
    <row r="759" spans="5:5" ht="12" customHeight="1">
      <c r="E759" s="174"/>
    </row>
    <row r="760" spans="5:5" ht="12" customHeight="1">
      <c r="E760" s="174"/>
    </row>
    <row r="761" spans="5:5" ht="12" customHeight="1">
      <c r="E761" s="174"/>
    </row>
    <row r="762" spans="5:5" ht="12" customHeight="1">
      <c r="E762" s="174"/>
    </row>
    <row r="763" spans="5:5" ht="12" customHeight="1">
      <c r="E763" s="174"/>
    </row>
    <row r="764" spans="5:5" ht="12" customHeight="1">
      <c r="E764" s="174"/>
    </row>
    <row r="765" spans="5:5" ht="12" customHeight="1">
      <c r="E765" s="174"/>
    </row>
    <row r="766" spans="5:5" ht="12" customHeight="1">
      <c r="E766" s="174"/>
    </row>
    <row r="767" spans="5:5" ht="12" customHeight="1">
      <c r="E767" s="174"/>
    </row>
    <row r="768" spans="5:5" ht="12" customHeight="1">
      <c r="E768" s="174"/>
    </row>
    <row r="769" spans="5:5" ht="12" customHeight="1">
      <c r="E769" s="174"/>
    </row>
    <row r="770" spans="5:5" ht="12" customHeight="1">
      <c r="E770" s="174"/>
    </row>
    <row r="771" spans="5:5" ht="12" customHeight="1">
      <c r="E771" s="174"/>
    </row>
    <row r="772" spans="5:5" ht="12" customHeight="1">
      <c r="E772" s="174"/>
    </row>
    <row r="773" spans="5:5" ht="12" customHeight="1">
      <c r="E773" s="174"/>
    </row>
    <row r="774" spans="5:5" ht="12" customHeight="1">
      <c r="E774" s="174"/>
    </row>
    <row r="775" spans="5:5" ht="12" customHeight="1">
      <c r="E775" s="174"/>
    </row>
    <row r="776" spans="5:5" ht="12" customHeight="1">
      <c r="E776" s="174"/>
    </row>
    <row r="777" spans="5:5" ht="12" customHeight="1">
      <c r="E777" s="174"/>
    </row>
    <row r="778" spans="5:5" ht="12" customHeight="1">
      <c r="E778" s="174"/>
    </row>
    <row r="779" spans="5:5" ht="12" customHeight="1">
      <c r="E779" s="174"/>
    </row>
    <row r="780" spans="5:5" ht="12" customHeight="1">
      <c r="E780" s="174"/>
    </row>
    <row r="781" spans="5:5" ht="12" customHeight="1">
      <c r="E781" s="174"/>
    </row>
    <row r="782" spans="5:5" ht="12" customHeight="1">
      <c r="E782" s="174"/>
    </row>
    <row r="783" spans="5:5" ht="12" customHeight="1">
      <c r="E783" s="174"/>
    </row>
    <row r="784" spans="5:5" ht="12" customHeight="1">
      <c r="E784" s="174"/>
    </row>
    <row r="785" spans="5:5" ht="12" customHeight="1">
      <c r="E785" s="174"/>
    </row>
    <row r="786" spans="5:5" ht="12" customHeight="1">
      <c r="E786" s="174"/>
    </row>
    <row r="787" spans="5:5" ht="12" customHeight="1">
      <c r="E787" s="174"/>
    </row>
    <row r="788" spans="5:5" ht="12" customHeight="1">
      <c r="E788" s="174"/>
    </row>
    <row r="789" spans="5:5" ht="12" customHeight="1">
      <c r="E789" s="174"/>
    </row>
    <row r="790" spans="5:5" ht="12" customHeight="1">
      <c r="E790" s="174"/>
    </row>
    <row r="791" spans="5:5" ht="12" customHeight="1">
      <c r="E791" s="174"/>
    </row>
    <row r="792" spans="5:5" ht="12" customHeight="1">
      <c r="E792" s="174"/>
    </row>
    <row r="793" spans="5:5" ht="12" customHeight="1">
      <c r="E793" s="174"/>
    </row>
    <row r="794" spans="5:5" ht="12" customHeight="1">
      <c r="E794" s="174"/>
    </row>
    <row r="795" spans="5:5" ht="12" customHeight="1">
      <c r="E795" s="174"/>
    </row>
    <row r="796" spans="5:5" ht="12" customHeight="1">
      <c r="E796" s="174"/>
    </row>
    <row r="797" spans="5:5" ht="12" customHeight="1">
      <c r="E797" s="174"/>
    </row>
    <row r="798" spans="5:5" ht="12" customHeight="1">
      <c r="E798" s="174"/>
    </row>
    <row r="799" spans="5:5" ht="12" customHeight="1">
      <c r="E799" s="174"/>
    </row>
    <row r="800" spans="5:5" ht="12" customHeight="1">
      <c r="E800" s="174"/>
    </row>
    <row r="801" spans="5:5" ht="12" customHeight="1">
      <c r="E801" s="174"/>
    </row>
    <row r="802" spans="5:5" ht="12" customHeight="1">
      <c r="E802" s="174"/>
    </row>
    <row r="803" spans="5:5" ht="12" customHeight="1">
      <c r="E803" s="174"/>
    </row>
    <row r="804" spans="5:5" ht="12" customHeight="1">
      <c r="E804" s="174"/>
    </row>
    <row r="805" spans="5:5" ht="12" customHeight="1">
      <c r="E805" s="174"/>
    </row>
    <row r="806" spans="5:5" ht="12" customHeight="1">
      <c r="E806" s="174"/>
    </row>
    <row r="807" spans="5:5" ht="12" customHeight="1">
      <c r="E807" s="174"/>
    </row>
    <row r="808" spans="5:5" ht="12" customHeight="1">
      <c r="E808" s="174"/>
    </row>
    <row r="809" spans="5:5" ht="12" customHeight="1">
      <c r="E809" s="174"/>
    </row>
    <row r="810" spans="5:5" ht="12" customHeight="1">
      <c r="E810" s="174"/>
    </row>
    <row r="811" spans="5:5" ht="12" customHeight="1">
      <c r="E811" s="174"/>
    </row>
    <row r="812" spans="5:5" ht="12" customHeight="1">
      <c r="E812" s="174"/>
    </row>
    <row r="813" spans="5:5" ht="12" customHeight="1">
      <c r="E813" s="174"/>
    </row>
    <row r="814" spans="5:5" ht="12" customHeight="1">
      <c r="E814" s="174"/>
    </row>
    <row r="815" spans="5:5" ht="12" customHeight="1">
      <c r="E815" s="174"/>
    </row>
    <row r="816" spans="5:5" ht="12" customHeight="1">
      <c r="E816" s="174"/>
    </row>
    <row r="817" spans="5:5" ht="12" customHeight="1">
      <c r="E817" s="174"/>
    </row>
    <row r="818" spans="5:5" ht="12" customHeight="1">
      <c r="E818" s="174"/>
    </row>
    <row r="819" spans="5:5" ht="12" customHeight="1">
      <c r="E819" s="174"/>
    </row>
    <row r="820" spans="5:5" ht="12" customHeight="1">
      <c r="E820" s="174"/>
    </row>
    <row r="821" spans="5:5" ht="12" customHeight="1">
      <c r="E821" s="174"/>
    </row>
    <row r="822" spans="5:5" ht="12" customHeight="1">
      <c r="E822" s="174"/>
    </row>
    <row r="823" spans="5:5" ht="12" customHeight="1">
      <c r="E823" s="174"/>
    </row>
    <row r="824" spans="5:5" ht="12" customHeight="1">
      <c r="E824" s="174"/>
    </row>
    <row r="825" spans="5:5" ht="12" customHeight="1">
      <c r="E825" s="174"/>
    </row>
    <row r="826" spans="5:5" ht="12" customHeight="1">
      <c r="E826" s="174"/>
    </row>
    <row r="827" spans="5:5" ht="12" customHeight="1">
      <c r="E827" s="174"/>
    </row>
    <row r="828" spans="5:5" ht="12" customHeight="1">
      <c r="E828" s="174"/>
    </row>
    <row r="829" spans="5:5" ht="12" customHeight="1">
      <c r="E829" s="174"/>
    </row>
    <row r="830" spans="5:5" ht="12" customHeight="1">
      <c r="E830" s="174"/>
    </row>
    <row r="831" spans="5:5" ht="12" customHeight="1">
      <c r="E831" s="174"/>
    </row>
    <row r="832" spans="5:5" ht="12" customHeight="1">
      <c r="E832" s="174"/>
    </row>
    <row r="833" spans="5:5" ht="12" customHeight="1">
      <c r="E833" s="174"/>
    </row>
    <row r="834" spans="5:5" ht="12" customHeight="1">
      <c r="E834" s="174"/>
    </row>
    <row r="835" spans="5:5" ht="12" customHeight="1">
      <c r="E835" s="174"/>
    </row>
    <row r="836" spans="5:5" ht="12" customHeight="1">
      <c r="E836" s="174"/>
    </row>
    <row r="837" spans="5:5" ht="12" customHeight="1">
      <c r="E837" s="174"/>
    </row>
    <row r="838" spans="5:5" ht="12" customHeight="1">
      <c r="E838" s="174"/>
    </row>
    <row r="839" spans="5:5" ht="12" customHeight="1">
      <c r="E839" s="174"/>
    </row>
    <row r="840" spans="5:5" ht="12" customHeight="1">
      <c r="E840" s="174"/>
    </row>
    <row r="841" spans="5:5" ht="12" customHeight="1">
      <c r="E841" s="174"/>
    </row>
    <row r="842" spans="5:5" ht="12" customHeight="1">
      <c r="E842" s="174"/>
    </row>
    <row r="843" spans="5:5" ht="12" customHeight="1">
      <c r="E843" s="174"/>
    </row>
    <row r="844" spans="5:5" ht="12" customHeight="1">
      <c r="E844" s="174"/>
    </row>
    <row r="845" spans="5:5" ht="12" customHeight="1">
      <c r="E845" s="174"/>
    </row>
    <row r="846" spans="5:5" ht="12" customHeight="1">
      <c r="E846" s="174"/>
    </row>
    <row r="847" spans="5:5" ht="12" customHeight="1">
      <c r="E847" s="174"/>
    </row>
    <row r="848" spans="5:5" ht="12" customHeight="1">
      <c r="E848" s="174"/>
    </row>
    <row r="849" spans="5:5" ht="12" customHeight="1">
      <c r="E849" s="174"/>
    </row>
    <row r="850" spans="5:5" ht="12" customHeight="1">
      <c r="E850" s="174"/>
    </row>
    <row r="851" spans="5:5" ht="12" customHeight="1">
      <c r="E851" s="174"/>
    </row>
    <row r="852" spans="5:5" ht="12" customHeight="1">
      <c r="E852" s="174"/>
    </row>
    <row r="853" spans="5:5" ht="12" customHeight="1">
      <c r="E853" s="174"/>
    </row>
    <row r="854" spans="5:5" ht="12" customHeight="1">
      <c r="E854" s="174"/>
    </row>
    <row r="855" spans="5:5" ht="12" customHeight="1">
      <c r="E855" s="174"/>
    </row>
    <row r="856" spans="5:5" ht="12" customHeight="1">
      <c r="E856" s="174"/>
    </row>
    <row r="857" spans="5:5" ht="12" customHeight="1">
      <c r="E857" s="174"/>
    </row>
    <row r="858" spans="5:5" ht="12" customHeight="1">
      <c r="E858" s="174"/>
    </row>
    <row r="859" spans="5:5" ht="12" customHeight="1">
      <c r="E859" s="174"/>
    </row>
    <row r="860" spans="5:5" ht="12" customHeight="1">
      <c r="E860" s="174"/>
    </row>
    <row r="861" spans="5:5" ht="12" customHeight="1">
      <c r="E861" s="174"/>
    </row>
    <row r="862" spans="5:5" ht="12" customHeight="1">
      <c r="E862" s="174"/>
    </row>
    <row r="863" spans="5:5" ht="12" customHeight="1">
      <c r="E863" s="174"/>
    </row>
    <row r="864" spans="5:5" ht="12" customHeight="1">
      <c r="E864" s="174"/>
    </row>
    <row r="865" spans="5:5" ht="12" customHeight="1">
      <c r="E865" s="174"/>
    </row>
    <row r="866" spans="5:5" ht="12" customHeight="1">
      <c r="E866" s="174"/>
    </row>
    <row r="867" spans="5:5" ht="12" customHeight="1">
      <c r="E867" s="174"/>
    </row>
    <row r="868" spans="5:5" ht="12" customHeight="1">
      <c r="E868" s="174"/>
    </row>
    <row r="869" spans="5:5" ht="12" customHeight="1">
      <c r="E869" s="174"/>
    </row>
    <row r="870" spans="5:5" ht="12" customHeight="1">
      <c r="E870" s="174"/>
    </row>
    <row r="871" spans="5:5" ht="12" customHeight="1">
      <c r="E871" s="174"/>
    </row>
    <row r="872" spans="5:5" ht="12" customHeight="1">
      <c r="E872" s="174"/>
    </row>
    <row r="873" spans="5:5" ht="12" customHeight="1">
      <c r="E873" s="174"/>
    </row>
    <row r="874" spans="5:5" ht="12" customHeight="1">
      <c r="E874" s="174"/>
    </row>
    <row r="875" spans="5:5" ht="12" customHeight="1">
      <c r="E875" s="174"/>
    </row>
    <row r="876" spans="5:5" ht="12" customHeight="1">
      <c r="E876" s="174"/>
    </row>
    <row r="877" spans="5:5" ht="12" customHeight="1">
      <c r="E877" s="174"/>
    </row>
    <row r="878" spans="5:5" ht="12" customHeight="1">
      <c r="E878" s="174"/>
    </row>
    <row r="879" spans="5:5" ht="12" customHeight="1">
      <c r="E879" s="174"/>
    </row>
    <row r="880" spans="5:5" ht="12" customHeight="1">
      <c r="E880" s="174"/>
    </row>
    <row r="881" spans="5:5" ht="12" customHeight="1">
      <c r="E881" s="174"/>
    </row>
    <row r="882" spans="5:5" ht="12" customHeight="1">
      <c r="E882" s="174"/>
    </row>
    <row r="883" spans="5:5" ht="12" customHeight="1">
      <c r="E883" s="174"/>
    </row>
    <row r="884" spans="5:5" ht="12" customHeight="1">
      <c r="E884" s="174"/>
    </row>
    <row r="885" spans="5:5" ht="12" customHeight="1">
      <c r="E885" s="174"/>
    </row>
    <row r="886" spans="5:5" ht="12" customHeight="1">
      <c r="E886" s="174"/>
    </row>
    <row r="887" spans="5:5" ht="12" customHeight="1">
      <c r="E887" s="174"/>
    </row>
    <row r="888" spans="5:5" ht="12" customHeight="1">
      <c r="E888" s="174"/>
    </row>
    <row r="889" spans="5:5" ht="12" customHeight="1">
      <c r="E889" s="174"/>
    </row>
    <row r="890" spans="5:5" ht="12" customHeight="1">
      <c r="E890" s="174"/>
    </row>
    <row r="891" spans="5:5" ht="12" customHeight="1">
      <c r="E891" s="174"/>
    </row>
    <row r="892" spans="5:5" ht="12" customHeight="1">
      <c r="E892" s="174"/>
    </row>
    <row r="893" spans="5:5" ht="12" customHeight="1">
      <c r="E893" s="174"/>
    </row>
    <row r="894" spans="5:5" ht="12" customHeight="1">
      <c r="E894" s="174"/>
    </row>
    <row r="895" spans="5:5" ht="12" customHeight="1">
      <c r="E895" s="174"/>
    </row>
    <row r="896" spans="5:5" ht="12" customHeight="1">
      <c r="E896" s="174"/>
    </row>
    <row r="897" spans="5:5" ht="12" customHeight="1">
      <c r="E897" s="174"/>
    </row>
    <row r="898" spans="5:5" ht="12" customHeight="1">
      <c r="E898" s="174"/>
    </row>
    <row r="899" spans="5:5" ht="12" customHeight="1">
      <c r="E899" s="174"/>
    </row>
    <row r="900" spans="5:5" ht="12" customHeight="1">
      <c r="E900" s="174"/>
    </row>
    <row r="901" spans="5:5" ht="12" customHeight="1">
      <c r="E901" s="174"/>
    </row>
    <row r="902" spans="5:5" ht="12" customHeight="1">
      <c r="E902" s="174"/>
    </row>
    <row r="903" spans="5:5" ht="12" customHeight="1">
      <c r="E903" s="174"/>
    </row>
    <row r="904" spans="5:5" ht="12" customHeight="1">
      <c r="E904" s="174"/>
    </row>
    <row r="905" spans="5:5" ht="12" customHeight="1">
      <c r="E905" s="174"/>
    </row>
    <row r="906" spans="5:5" ht="12" customHeight="1">
      <c r="E906" s="174"/>
    </row>
    <row r="907" spans="5:5" ht="12" customHeight="1">
      <c r="E907" s="174"/>
    </row>
    <row r="908" spans="5:5" ht="12" customHeight="1">
      <c r="E908" s="174"/>
    </row>
    <row r="909" spans="5:5" ht="12" customHeight="1">
      <c r="E909" s="174"/>
    </row>
    <row r="910" spans="5:5" ht="12" customHeight="1">
      <c r="E910" s="174"/>
    </row>
    <row r="911" spans="5:5" ht="12" customHeight="1">
      <c r="E911" s="174"/>
    </row>
    <row r="912" spans="5:5" ht="12" customHeight="1">
      <c r="E912" s="174"/>
    </row>
    <row r="913" spans="5:5" ht="12" customHeight="1">
      <c r="E913" s="174"/>
    </row>
    <row r="914" spans="5:5" ht="12" customHeight="1">
      <c r="E914" s="174"/>
    </row>
    <row r="915" spans="5:5" ht="12" customHeight="1">
      <c r="E915" s="174"/>
    </row>
    <row r="916" spans="5:5" ht="12" customHeight="1">
      <c r="E916" s="174"/>
    </row>
    <row r="917" spans="5:5" ht="12" customHeight="1">
      <c r="E917" s="174"/>
    </row>
    <row r="918" spans="5:5" ht="12" customHeight="1">
      <c r="E918" s="174"/>
    </row>
    <row r="919" spans="5:5" ht="12" customHeight="1">
      <c r="E919" s="174"/>
    </row>
    <row r="920" spans="5:5" ht="12" customHeight="1">
      <c r="E920" s="174"/>
    </row>
    <row r="921" spans="5:5" ht="12" customHeight="1">
      <c r="E921" s="174"/>
    </row>
    <row r="922" spans="5:5" ht="12" customHeight="1">
      <c r="E922" s="174"/>
    </row>
    <row r="923" spans="5:5" ht="12" customHeight="1">
      <c r="E923" s="174"/>
    </row>
    <row r="924" spans="5:5" ht="12" customHeight="1">
      <c r="E924" s="174"/>
    </row>
    <row r="925" spans="5:5" ht="12" customHeight="1">
      <c r="E925" s="174"/>
    </row>
    <row r="926" spans="5:5" ht="12" customHeight="1">
      <c r="E926" s="174"/>
    </row>
    <row r="927" spans="5:5" ht="12" customHeight="1">
      <c r="E927" s="174"/>
    </row>
    <row r="928" spans="5:5" ht="12" customHeight="1">
      <c r="E928" s="174"/>
    </row>
    <row r="929" spans="5:5" ht="12" customHeight="1">
      <c r="E929" s="174"/>
    </row>
    <row r="930" spans="5:5" ht="12" customHeight="1">
      <c r="E930" s="174"/>
    </row>
    <row r="931" spans="5:5" ht="12" customHeight="1">
      <c r="E931" s="174"/>
    </row>
    <row r="932" spans="5:5" ht="12" customHeight="1">
      <c r="E932" s="174"/>
    </row>
    <row r="933" spans="5:5" ht="12" customHeight="1">
      <c r="E933" s="174"/>
    </row>
    <row r="934" spans="5:5" ht="12" customHeight="1">
      <c r="E934" s="174"/>
    </row>
    <row r="935" spans="5:5" ht="12" customHeight="1">
      <c r="E935" s="174"/>
    </row>
    <row r="936" spans="5:5" ht="12" customHeight="1">
      <c r="E936" s="174"/>
    </row>
    <row r="937" spans="5:5" ht="12" customHeight="1">
      <c r="E937" s="174"/>
    </row>
    <row r="938" spans="5:5" ht="12" customHeight="1">
      <c r="E938" s="174"/>
    </row>
    <row r="939" spans="5:5" ht="12" customHeight="1">
      <c r="E939" s="174"/>
    </row>
    <row r="940" spans="5:5" ht="12" customHeight="1">
      <c r="E940" s="174"/>
    </row>
    <row r="941" spans="5:5" ht="12" customHeight="1">
      <c r="E941" s="174"/>
    </row>
    <row r="942" spans="5:5" ht="12" customHeight="1">
      <c r="E942" s="174"/>
    </row>
    <row r="943" spans="5:5" ht="12" customHeight="1">
      <c r="E943" s="174"/>
    </row>
    <row r="944" spans="5:5" ht="12" customHeight="1">
      <c r="E944" s="174"/>
    </row>
    <row r="945" spans="5:5" ht="12" customHeight="1">
      <c r="E945" s="174"/>
    </row>
    <row r="946" spans="5:5" ht="12" customHeight="1">
      <c r="E946" s="174"/>
    </row>
    <row r="947" spans="5:5" ht="12" customHeight="1">
      <c r="E947" s="174"/>
    </row>
    <row r="948" spans="5:5" ht="12" customHeight="1">
      <c r="E948" s="174"/>
    </row>
    <row r="949" spans="5:5" ht="12" customHeight="1">
      <c r="E949" s="174"/>
    </row>
    <row r="950" spans="5:5" ht="12" customHeight="1">
      <c r="E950" s="174"/>
    </row>
    <row r="951" spans="5:5" ht="12" customHeight="1">
      <c r="E951" s="174"/>
    </row>
    <row r="952" spans="5:5" ht="12" customHeight="1">
      <c r="E952" s="174"/>
    </row>
    <row r="953" spans="5:5" ht="12" customHeight="1">
      <c r="E953" s="174"/>
    </row>
    <row r="954" spans="5:5" ht="12" customHeight="1">
      <c r="E954" s="174"/>
    </row>
    <row r="955" spans="5:5" ht="12" customHeight="1">
      <c r="E955" s="174"/>
    </row>
    <row r="956" spans="5:5" ht="12" customHeight="1">
      <c r="E956" s="174"/>
    </row>
    <row r="957" spans="5:5" ht="12" customHeight="1">
      <c r="E957" s="174"/>
    </row>
    <row r="958" spans="5:5" ht="12" customHeight="1">
      <c r="E958" s="174"/>
    </row>
    <row r="959" spans="5:5" ht="12" customHeight="1">
      <c r="E959" s="174"/>
    </row>
    <row r="960" spans="5:5" ht="12" customHeight="1">
      <c r="E960" s="174"/>
    </row>
    <row r="961" spans="5:5" ht="12" customHeight="1">
      <c r="E961" s="174"/>
    </row>
    <row r="962" spans="5:5" ht="12" customHeight="1">
      <c r="E962" s="174"/>
    </row>
    <row r="963" spans="5:5" ht="12" customHeight="1">
      <c r="E963" s="174"/>
    </row>
    <row r="964" spans="5:5" ht="12" customHeight="1">
      <c r="E964" s="174"/>
    </row>
    <row r="965" spans="5:5" ht="12" customHeight="1">
      <c r="E965" s="174"/>
    </row>
    <row r="966" spans="5:5" ht="12" customHeight="1">
      <c r="E966" s="174"/>
    </row>
    <row r="967" spans="5:5" ht="12" customHeight="1">
      <c r="E967" s="174"/>
    </row>
    <row r="968" spans="5:5" ht="12" customHeight="1">
      <c r="E968" s="174"/>
    </row>
    <row r="969" spans="5:5" ht="12" customHeight="1">
      <c r="E969" s="174"/>
    </row>
    <row r="970" spans="5:5" ht="12" customHeight="1">
      <c r="E970" s="174"/>
    </row>
    <row r="971" spans="5:5" ht="12" customHeight="1">
      <c r="E971" s="174"/>
    </row>
    <row r="972" spans="5:5" ht="12" customHeight="1">
      <c r="E972" s="174"/>
    </row>
    <row r="973" spans="5:5" ht="12" customHeight="1">
      <c r="E973" s="174"/>
    </row>
    <row r="974" spans="5:5" ht="12" customHeight="1">
      <c r="E974" s="174"/>
    </row>
    <row r="975" spans="5:5" ht="12" customHeight="1">
      <c r="E975" s="174"/>
    </row>
    <row r="976" spans="5:5" ht="12" customHeight="1">
      <c r="E976" s="174"/>
    </row>
    <row r="977" spans="5:5" ht="12" customHeight="1">
      <c r="E977" s="174"/>
    </row>
    <row r="978" spans="5:5" ht="12" customHeight="1">
      <c r="E978" s="174"/>
    </row>
    <row r="979" spans="5:5" ht="12" customHeight="1">
      <c r="E979" s="174"/>
    </row>
    <row r="980" spans="5:5" ht="12" customHeight="1">
      <c r="E980" s="174"/>
    </row>
    <row r="981" spans="5:5" ht="12" customHeight="1">
      <c r="E981" s="174"/>
    </row>
    <row r="982" spans="5:5" ht="12" customHeight="1">
      <c r="E982" s="174"/>
    </row>
    <row r="983" spans="5:5" ht="12" customHeight="1">
      <c r="E983" s="174"/>
    </row>
    <row r="984" spans="5:5" ht="12" customHeight="1">
      <c r="E984" s="174"/>
    </row>
    <row r="985" spans="5:5" ht="12" customHeight="1">
      <c r="E985" s="174"/>
    </row>
    <row r="986" spans="5:5" ht="12" customHeight="1">
      <c r="E986" s="174"/>
    </row>
    <row r="987" spans="5:5" ht="12" customHeight="1">
      <c r="E987" s="174"/>
    </row>
    <row r="988" spans="5:5" ht="12" customHeight="1">
      <c r="E988" s="174"/>
    </row>
    <row r="989" spans="5:5" ht="12" customHeight="1">
      <c r="E989" s="174"/>
    </row>
    <row r="990" spans="5:5" ht="12" customHeight="1">
      <c r="E990" s="174"/>
    </row>
    <row r="991" spans="5:5" ht="12" customHeight="1">
      <c r="E991" s="174"/>
    </row>
    <row r="992" spans="5:5" ht="12" customHeight="1">
      <c r="E992" s="174"/>
    </row>
    <row r="993" spans="5:5" ht="12" customHeight="1">
      <c r="E993" s="174"/>
    </row>
    <row r="994" spans="5:5" ht="12" customHeight="1">
      <c r="E994" s="174"/>
    </row>
    <row r="995" spans="5:5" ht="12" customHeight="1">
      <c r="E995" s="174"/>
    </row>
    <row r="996" spans="5:5" ht="12" customHeight="1">
      <c r="E996" s="174"/>
    </row>
    <row r="997" spans="5:5" ht="12" customHeight="1">
      <c r="E997" s="174"/>
    </row>
    <row r="998" spans="5:5" ht="12" customHeight="1">
      <c r="E998" s="174"/>
    </row>
    <row r="999" spans="5:5" ht="12" customHeight="1">
      <c r="E999" s="174"/>
    </row>
    <row r="1000" spans="5:5" ht="12" customHeight="1">
      <c r="E1000" s="174"/>
    </row>
    <row r="1001" spans="5:5" ht="12" customHeight="1">
      <c r="E1001" s="174"/>
    </row>
    <row r="1002" spans="5:5" ht="12" customHeight="1">
      <c r="E1002" s="174"/>
    </row>
    <row r="1003" spans="5:5" ht="12" customHeight="1">
      <c r="E1003" s="174"/>
    </row>
    <row r="1004" spans="5:5" ht="12" customHeight="1">
      <c r="E1004" s="174"/>
    </row>
    <row r="1005" spans="5:5" ht="12" customHeight="1">
      <c r="E1005" s="174"/>
    </row>
    <row r="1006" spans="5:5" ht="12" customHeight="1">
      <c r="E1006" s="174"/>
    </row>
    <row r="1007" spans="5:5" ht="12" customHeight="1">
      <c r="E1007" s="174"/>
    </row>
    <row r="1008" spans="5:5" ht="12" customHeight="1">
      <c r="E1008" s="174"/>
    </row>
    <row r="1009" spans="5:5" ht="12" customHeight="1">
      <c r="E1009" s="174"/>
    </row>
    <row r="1010" spans="5:5" ht="12" customHeight="1">
      <c r="E1010" s="174"/>
    </row>
    <row r="1011" spans="5:5" ht="12" customHeight="1">
      <c r="E1011" s="174"/>
    </row>
    <row r="1012" spans="5:5" ht="12" customHeight="1">
      <c r="E1012" s="174"/>
    </row>
    <row r="1013" spans="5:5" ht="12" customHeight="1">
      <c r="E1013" s="174"/>
    </row>
    <row r="1014" spans="5:5" ht="12" customHeight="1">
      <c r="E1014" s="174"/>
    </row>
    <row r="1015" spans="5:5" ht="12" customHeight="1">
      <c r="E1015" s="174"/>
    </row>
    <row r="1016" spans="5:5" ht="12" customHeight="1">
      <c r="E1016" s="174"/>
    </row>
    <row r="1017" spans="5:5" ht="12" customHeight="1">
      <c r="E1017" s="174"/>
    </row>
    <row r="1018" spans="5:5" ht="12" customHeight="1">
      <c r="E1018" s="174"/>
    </row>
    <row r="1019" spans="5:5" ht="12" customHeight="1">
      <c r="E1019" s="174"/>
    </row>
    <row r="1020" spans="5:5" ht="12" customHeight="1">
      <c r="E1020" s="174"/>
    </row>
    <row r="1021" spans="5:5" ht="12" customHeight="1">
      <c r="E1021" s="174"/>
    </row>
    <row r="1022" spans="5:5" ht="12" customHeight="1">
      <c r="E1022" s="174"/>
    </row>
    <row r="1023" spans="5:5" ht="12" customHeight="1">
      <c r="E1023" s="174"/>
    </row>
    <row r="1024" spans="5:5" ht="12" customHeight="1">
      <c r="E1024" s="174"/>
    </row>
    <row r="1025" spans="5:5" ht="12" customHeight="1">
      <c r="E1025" s="174"/>
    </row>
    <row r="1026" spans="5:5" ht="12" customHeight="1">
      <c r="E1026" s="174"/>
    </row>
    <row r="1027" spans="5:5" ht="12" customHeight="1">
      <c r="E1027" s="174"/>
    </row>
    <row r="1028" spans="5:5" ht="12" customHeight="1">
      <c r="E1028" s="174"/>
    </row>
    <row r="1029" spans="5:5" ht="12" customHeight="1">
      <c r="E1029" s="174"/>
    </row>
    <row r="1030" spans="5:5" ht="12" customHeight="1">
      <c r="E1030" s="174"/>
    </row>
    <row r="1031" spans="5:5" ht="12" customHeight="1">
      <c r="E1031" s="174"/>
    </row>
    <row r="1032" spans="5:5" ht="12" customHeight="1">
      <c r="E1032" s="174"/>
    </row>
    <row r="1033" spans="5:5" ht="12" customHeight="1">
      <c r="E1033" s="174"/>
    </row>
    <row r="1034" spans="5:5" ht="12" customHeight="1">
      <c r="E1034" s="174"/>
    </row>
    <row r="1035" spans="5:5" ht="12" customHeight="1">
      <c r="E1035" s="174"/>
    </row>
    <row r="1036" spans="5:5" ht="12" customHeight="1">
      <c r="E1036" s="174"/>
    </row>
    <row r="1037" spans="5:5" ht="12" customHeight="1">
      <c r="E1037" s="174"/>
    </row>
    <row r="1038" spans="5:5" ht="12" customHeight="1">
      <c r="E1038" s="174"/>
    </row>
    <row r="1039" spans="5:5" ht="12" customHeight="1">
      <c r="E1039" s="174"/>
    </row>
    <row r="1040" spans="5:5" ht="12" customHeight="1">
      <c r="E1040" s="174"/>
    </row>
    <row r="1041" spans="5:5" ht="12" customHeight="1">
      <c r="E1041" s="174"/>
    </row>
    <row r="1042" spans="5:5" ht="12" customHeight="1">
      <c r="E1042" s="174"/>
    </row>
    <row r="1043" spans="5:5" ht="12" customHeight="1">
      <c r="E1043" s="174"/>
    </row>
    <row r="1044" spans="5:5" ht="12" customHeight="1">
      <c r="E1044" s="174"/>
    </row>
    <row r="1045" spans="5:5" ht="12" customHeight="1">
      <c r="E1045" s="174"/>
    </row>
    <row r="1046" spans="5:5" ht="12" customHeight="1">
      <c r="E1046" s="174"/>
    </row>
    <row r="1047" spans="5:5" ht="12" customHeight="1">
      <c r="E1047" s="174"/>
    </row>
    <row r="1048" spans="5:5" ht="12" customHeight="1">
      <c r="E1048" s="174"/>
    </row>
    <row r="1049" spans="5:5" ht="12" customHeight="1">
      <c r="E1049" s="174"/>
    </row>
    <row r="1050" spans="5:5" ht="12" customHeight="1">
      <c r="E1050" s="174"/>
    </row>
    <row r="1051" spans="5:5" ht="12" customHeight="1">
      <c r="E1051" s="174"/>
    </row>
    <row r="1052" spans="5:5" ht="12" customHeight="1">
      <c r="E1052" s="174"/>
    </row>
    <row r="1053" spans="5:5" ht="12" customHeight="1">
      <c r="E1053" s="174"/>
    </row>
    <row r="1054" spans="5:5" ht="12" customHeight="1">
      <c r="E1054" s="174"/>
    </row>
    <row r="1055" spans="5:5" ht="12" customHeight="1">
      <c r="E1055" s="174"/>
    </row>
    <row r="1056" spans="5:5" ht="12" customHeight="1">
      <c r="E1056" s="174"/>
    </row>
    <row r="1057" spans="5:5" ht="12" customHeight="1">
      <c r="E1057" s="174"/>
    </row>
    <row r="1058" spans="5:5" ht="12" customHeight="1">
      <c r="E1058" s="174"/>
    </row>
    <row r="1059" spans="5:5" ht="12" customHeight="1">
      <c r="E1059" s="174"/>
    </row>
    <row r="1060" spans="5:5" ht="12" customHeight="1">
      <c r="E1060" s="174"/>
    </row>
    <row r="1061" spans="5:5" ht="12" customHeight="1">
      <c r="E1061" s="174"/>
    </row>
    <row r="1062" spans="5:5" ht="12" customHeight="1">
      <c r="E1062" s="174"/>
    </row>
    <row r="1063" spans="5:5" ht="12" customHeight="1">
      <c r="E1063" s="174"/>
    </row>
    <row r="1064" spans="5:5" ht="12" customHeight="1">
      <c r="E1064" s="174"/>
    </row>
    <row r="1065" spans="5:5" ht="12" customHeight="1">
      <c r="E1065" s="174"/>
    </row>
    <row r="1066" spans="5:5" ht="12" customHeight="1">
      <c r="E1066" s="174"/>
    </row>
    <row r="1067" spans="5:5" ht="12" customHeight="1">
      <c r="E1067" s="174"/>
    </row>
    <row r="1068" spans="5:5" ht="12" customHeight="1">
      <c r="E1068" s="174"/>
    </row>
    <row r="1069" spans="5:5" ht="12" customHeight="1">
      <c r="E1069" s="174"/>
    </row>
    <row r="1070" spans="5:5" ht="12" customHeight="1">
      <c r="E1070" s="174"/>
    </row>
    <row r="1071" spans="5:5" ht="12" customHeight="1">
      <c r="E1071" s="174"/>
    </row>
    <row r="1072" spans="5:5" ht="12" customHeight="1">
      <c r="E1072" s="174"/>
    </row>
    <row r="1073" spans="5:5" ht="12" customHeight="1">
      <c r="E1073" s="174"/>
    </row>
    <row r="1074" spans="5:5" ht="12" customHeight="1">
      <c r="E1074" s="174"/>
    </row>
    <row r="1075" spans="5:5" ht="12" customHeight="1">
      <c r="E1075" s="174"/>
    </row>
    <row r="1076" spans="5:5" ht="12" customHeight="1">
      <c r="E1076" s="174"/>
    </row>
    <row r="1077" spans="5:5" ht="12" customHeight="1">
      <c r="E1077" s="174"/>
    </row>
    <row r="1078" spans="5:5" ht="12" customHeight="1">
      <c r="E1078" s="174"/>
    </row>
    <row r="1079" spans="5:5" ht="12" customHeight="1">
      <c r="E1079" s="174"/>
    </row>
    <row r="1080" spans="5:5" ht="12" customHeight="1">
      <c r="E1080" s="174"/>
    </row>
    <row r="1081" spans="5:5" ht="12" customHeight="1">
      <c r="E1081" s="174"/>
    </row>
    <row r="1082" spans="5:5" ht="12" customHeight="1">
      <c r="E1082" s="174"/>
    </row>
    <row r="1083" spans="5:5" ht="12" customHeight="1">
      <c r="E1083" s="174"/>
    </row>
    <row r="1084" spans="5:5" ht="12" customHeight="1">
      <c r="E1084" s="174"/>
    </row>
    <row r="1085" spans="5:5" ht="12" customHeight="1">
      <c r="E1085" s="174"/>
    </row>
    <row r="1086" spans="5:5" ht="12" customHeight="1">
      <c r="E1086" s="174"/>
    </row>
    <row r="1087" spans="5:5" ht="12" customHeight="1">
      <c r="E1087" s="174"/>
    </row>
    <row r="1088" spans="5:5" ht="12" customHeight="1">
      <c r="E1088" s="174"/>
    </row>
    <row r="1089" spans="5:5" ht="12" customHeight="1">
      <c r="E1089" s="174"/>
    </row>
    <row r="1090" spans="5:5" ht="12" customHeight="1">
      <c r="E1090" s="174"/>
    </row>
    <row r="1091" spans="5:5" ht="12" customHeight="1">
      <c r="E1091" s="174"/>
    </row>
    <row r="1092" spans="5:5" ht="12" customHeight="1">
      <c r="E1092" s="174"/>
    </row>
    <row r="1093" spans="5:5" ht="12" customHeight="1">
      <c r="E1093" s="174"/>
    </row>
    <row r="1094" spans="5:5" ht="12" customHeight="1">
      <c r="E1094" s="174"/>
    </row>
    <row r="1095" spans="5:5" ht="12" customHeight="1">
      <c r="E1095" s="174"/>
    </row>
    <row r="1096" spans="5:5" ht="12" customHeight="1">
      <c r="E1096" s="174"/>
    </row>
    <row r="1097" spans="5:5" ht="12" customHeight="1">
      <c r="E1097" s="174"/>
    </row>
    <row r="1098" spans="5:5" ht="12" customHeight="1">
      <c r="E1098" s="174"/>
    </row>
    <row r="1099" spans="5:5" ht="12" customHeight="1">
      <c r="E1099" s="174"/>
    </row>
    <row r="1100" spans="5:5" ht="12" customHeight="1">
      <c r="E1100" s="174"/>
    </row>
    <row r="1101" spans="5:5" ht="12" customHeight="1">
      <c r="E1101" s="174"/>
    </row>
    <row r="1102" spans="5:5" ht="12" customHeight="1">
      <c r="E1102" s="174"/>
    </row>
    <row r="1103" spans="5:5" ht="12" customHeight="1">
      <c r="E1103" s="174"/>
    </row>
    <row r="1104" spans="5:5" ht="12" customHeight="1">
      <c r="E1104" s="174"/>
    </row>
    <row r="1105" spans="5:5" ht="12" customHeight="1">
      <c r="E1105" s="174"/>
    </row>
    <row r="1106" spans="5:5" ht="12" customHeight="1">
      <c r="E1106" s="174"/>
    </row>
    <row r="1107" spans="5:5" ht="12" customHeight="1">
      <c r="E1107" s="174"/>
    </row>
    <row r="1108" spans="5:5" ht="12" customHeight="1">
      <c r="E1108" s="174"/>
    </row>
    <row r="1109" spans="5:5" ht="12" customHeight="1">
      <c r="E1109" s="174"/>
    </row>
    <row r="1110" spans="5:5" ht="12" customHeight="1">
      <c r="E1110" s="174"/>
    </row>
    <row r="1111" spans="5:5" ht="12" customHeight="1">
      <c r="E1111" s="174"/>
    </row>
    <row r="1112" spans="5:5" ht="12" customHeight="1">
      <c r="E1112" s="174"/>
    </row>
    <row r="1113" spans="5:5" ht="12" customHeight="1">
      <c r="E1113" s="174"/>
    </row>
    <row r="1114" spans="5:5" ht="12" customHeight="1">
      <c r="E1114" s="174"/>
    </row>
    <row r="1115" spans="5:5" ht="12" customHeight="1">
      <c r="E1115" s="174"/>
    </row>
    <row r="1116" spans="5:5" ht="12" customHeight="1">
      <c r="E1116" s="174"/>
    </row>
    <row r="1117" spans="5:5" ht="12" customHeight="1">
      <c r="E1117" s="174"/>
    </row>
    <row r="1118" spans="5:5" ht="12" customHeight="1">
      <c r="E1118" s="174"/>
    </row>
    <row r="1119" spans="5:5" ht="12" customHeight="1">
      <c r="E1119" s="174"/>
    </row>
    <row r="1120" spans="5:5" ht="12" customHeight="1">
      <c r="E1120" s="174"/>
    </row>
    <row r="1121" spans="5:5" ht="12" customHeight="1">
      <c r="E1121" s="174"/>
    </row>
    <row r="1122" spans="5:5" ht="12" customHeight="1">
      <c r="E1122" s="174"/>
    </row>
    <row r="1123" spans="5:5" ht="12" customHeight="1">
      <c r="E1123" s="174"/>
    </row>
    <row r="1124" spans="5:5" ht="12" customHeight="1">
      <c r="E1124" s="174"/>
    </row>
    <row r="1125" spans="5:5" ht="12" customHeight="1">
      <c r="E1125" s="174"/>
    </row>
    <row r="1126" spans="5:5" ht="12" customHeight="1">
      <c r="E1126" s="174"/>
    </row>
    <row r="1127" spans="5:5" ht="12" customHeight="1">
      <c r="E1127" s="174"/>
    </row>
    <row r="1128" spans="5:5" ht="12" customHeight="1">
      <c r="E1128" s="174"/>
    </row>
    <row r="1129" spans="5:5" ht="12" customHeight="1">
      <c r="E1129" s="174"/>
    </row>
    <row r="1130" spans="5:5" ht="12" customHeight="1">
      <c r="E1130" s="174"/>
    </row>
    <row r="1131" spans="5:5" ht="12" customHeight="1">
      <c r="E1131" s="174"/>
    </row>
    <row r="1132" spans="5:5" ht="12" customHeight="1">
      <c r="E1132" s="174"/>
    </row>
    <row r="1133" spans="5:5" ht="12" customHeight="1">
      <c r="E1133" s="174"/>
    </row>
    <row r="1134" spans="5:5" ht="12" customHeight="1">
      <c r="E1134" s="174"/>
    </row>
    <row r="1135" spans="5:5" ht="12" customHeight="1">
      <c r="E1135" s="174"/>
    </row>
    <row r="1136" spans="5:5" ht="12" customHeight="1">
      <c r="E1136" s="174"/>
    </row>
    <row r="1137" spans="5:5" ht="12" customHeight="1">
      <c r="E1137" s="174"/>
    </row>
    <row r="1138" spans="5:5" ht="12" customHeight="1">
      <c r="E1138" s="174"/>
    </row>
    <row r="1139" spans="5:5" ht="12" customHeight="1">
      <c r="E1139" s="174"/>
    </row>
    <row r="1140" spans="5:5" ht="12" customHeight="1">
      <c r="E1140" s="174"/>
    </row>
    <row r="1141" spans="5:5" ht="12" customHeight="1">
      <c r="E1141" s="174"/>
    </row>
    <row r="1142" spans="5:5" ht="12" customHeight="1">
      <c r="E1142" s="174"/>
    </row>
    <row r="1143" spans="5:5" ht="12" customHeight="1">
      <c r="E1143" s="174"/>
    </row>
    <row r="1144" spans="5:5" ht="12" customHeight="1">
      <c r="E1144" s="174"/>
    </row>
    <row r="1145" spans="5:5" ht="12" customHeight="1">
      <c r="E1145" s="174"/>
    </row>
    <row r="1146" spans="5:5" ht="12" customHeight="1">
      <c r="E1146" s="174"/>
    </row>
    <row r="1147" spans="5:5" ht="12" customHeight="1">
      <c r="E1147" s="174"/>
    </row>
    <row r="1148" spans="5:5" ht="12" customHeight="1">
      <c r="E1148" s="174"/>
    </row>
    <row r="1149" spans="5:5" ht="12" customHeight="1">
      <c r="E1149" s="174"/>
    </row>
    <row r="1150" spans="5:5" ht="12" customHeight="1">
      <c r="E1150" s="174"/>
    </row>
    <row r="1151" spans="5:5" ht="12" customHeight="1">
      <c r="E1151" s="174"/>
    </row>
    <row r="1152" spans="5:5" ht="12" customHeight="1">
      <c r="E1152" s="174"/>
    </row>
    <row r="1153" spans="5:5" ht="12" customHeight="1">
      <c r="E1153" s="174"/>
    </row>
    <row r="1154" spans="5:5" ht="12" customHeight="1">
      <c r="E1154" s="174"/>
    </row>
    <row r="1155" spans="5:5" ht="12" customHeight="1">
      <c r="E1155" s="174"/>
    </row>
    <row r="1156" spans="5:5" ht="12" customHeight="1">
      <c r="E1156" s="174"/>
    </row>
    <row r="1157" spans="5:5" ht="12" customHeight="1">
      <c r="E1157" s="174"/>
    </row>
    <row r="1158" spans="5:5" ht="12" customHeight="1">
      <c r="E1158" s="174"/>
    </row>
    <row r="1159" spans="5:5" ht="12" customHeight="1">
      <c r="E1159" s="174"/>
    </row>
    <row r="1160" spans="5:5" ht="12" customHeight="1">
      <c r="E1160" s="174"/>
    </row>
    <row r="1161" spans="5:5" ht="12" customHeight="1">
      <c r="E1161" s="174"/>
    </row>
    <row r="1162" spans="5:5" ht="12" customHeight="1">
      <c r="E1162" s="174"/>
    </row>
    <row r="1163" spans="5:5" ht="12" customHeight="1">
      <c r="E1163" s="174"/>
    </row>
    <row r="1164" spans="5:5" ht="12" customHeight="1">
      <c r="E1164" s="174"/>
    </row>
    <row r="1165" spans="5:5" ht="12" customHeight="1">
      <c r="E1165" s="174"/>
    </row>
    <row r="1166" spans="5:5" ht="12" customHeight="1">
      <c r="E1166" s="174"/>
    </row>
    <row r="1167" spans="5:5" ht="12" customHeight="1">
      <c r="E1167" s="174"/>
    </row>
    <row r="1168" spans="5:5" ht="12" customHeight="1">
      <c r="E1168" s="174"/>
    </row>
    <row r="1169" spans="5:5" ht="12" customHeight="1">
      <c r="E1169" s="174"/>
    </row>
    <row r="1170" spans="5:5" ht="12" customHeight="1">
      <c r="E1170" s="174"/>
    </row>
    <row r="1171" spans="5:5" ht="12" customHeight="1">
      <c r="E1171" s="174"/>
    </row>
    <row r="1172" spans="5:5" ht="12" customHeight="1">
      <c r="E1172" s="174"/>
    </row>
    <row r="1173" spans="5:5" ht="12" customHeight="1">
      <c r="E1173" s="174"/>
    </row>
    <row r="1174" spans="5:5" ht="12" customHeight="1">
      <c r="E1174" s="174"/>
    </row>
    <row r="1175" spans="5:5" ht="12" customHeight="1">
      <c r="E1175" s="174"/>
    </row>
    <row r="1176" spans="5:5" ht="12" customHeight="1">
      <c r="E1176" s="174"/>
    </row>
    <row r="1177" spans="5:5" ht="12" customHeight="1">
      <c r="E1177" s="174"/>
    </row>
    <row r="1178" spans="5:5" ht="12" customHeight="1">
      <c r="E1178" s="174"/>
    </row>
    <row r="1179" spans="5:5" ht="12" customHeight="1">
      <c r="E1179" s="174"/>
    </row>
    <row r="1180" spans="5:5" ht="12" customHeight="1">
      <c r="E1180" s="174"/>
    </row>
    <row r="1181" spans="5:5" ht="12" customHeight="1">
      <c r="E1181" s="174"/>
    </row>
    <row r="1182" spans="5:5" ht="12" customHeight="1">
      <c r="E1182" s="174"/>
    </row>
    <row r="1183" spans="5:5" ht="12" customHeight="1">
      <c r="E1183" s="174"/>
    </row>
    <row r="1184" spans="5:5" ht="12" customHeight="1">
      <c r="E1184" s="174"/>
    </row>
    <row r="1185" spans="5:5" ht="12" customHeight="1">
      <c r="E1185" s="174"/>
    </row>
    <row r="1186" spans="5:5" ht="12" customHeight="1">
      <c r="E1186" s="174"/>
    </row>
    <row r="1187" spans="5:5" ht="12" customHeight="1">
      <c r="E1187" s="174"/>
    </row>
    <row r="1188" spans="5:5" ht="12" customHeight="1">
      <c r="E1188" s="174"/>
    </row>
    <row r="1189" spans="5:5" ht="12" customHeight="1">
      <c r="E1189" s="174"/>
    </row>
    <row r="1190" spans="5:5" ht="12" customHeight="1">
      <c r="E1190" s="174"/>
    </row>
    <row r="1191" spans="5:5" ht="12" customHeight="1">
      <c r="E1191" s="174"/>
    </row>
    <row r="1192" spans="5:5" ht="12" customHeight="1">
      <c r="E1192" s="174"/>
    </row>
    <row r="1193" spans="5:5" ht="12" customHeight="1">
      <c r="E1193" s="174"/>
    </row>
    <row r="1194" spans="5:5" ht="12" customHeight="1">
      <c r="E1194" s="174"/>
    </row>
    <row r="1195" spans="5:5" ht="12" customHeight="1">
      <c r="E1195" s="174"/>
    </row>
    <row r="1196" spans="5:5" ht="12" customHeight="1">
      <c r="E1196" s="174"/>
    </row>
    <row r="1197" spans="5:5" ht="12" customHeight="1">
      <c r="E1197" s="174"/>
    </row>
    <row r="1198" spans="5:5" ht="12" customHeight="1">
      <c r="E1198" s="174"/>
    </row>
    <row r="1199" spans="5:5" ht="12" customHeight="1">
      <c r="E1199" s="174"/>
    </row>
    <row r="1200" spans="5:5" ht="12" customHeight="1">
      <c r="E1200" s="174"/>
    </row>
    <row r="1201" spans="5:5" ht="12" customHeight="1">
      <c r="E1201" s="174"/>
    </row>
    <row r="1202" spans="5:5" ht="12" customHeight="1">
      <c r="E1202" s="174"/>
    </row>
    <row r="1203" spans="5:5" ht="12" customHeight="1">
      <c r="E1203" s="174"/>
    </row>
    <row r="1204" spans="5:5" ht="12" customHeight="1">
      <c r="E1204" s="174"/>
    </row>
    <row r="1205" spans="5:5" ht="12" customHeight="1">
      <c r="E1205" s="174"/>
    </row>
    <row r="1206" spans="5:5" ht="12" customHeight="1">
      <c r="E1206" s="174"/>
    </row>
    <row r="1207" spans="5:5" ht="12" customHeight="1">
      <c r="E1207" s="174"/>
    </row>
    <row r="1208" spans="5:5" ht="12" customHeight="1">
      <c r="E1208" s="174"/>
    </row>
    <row r="1209" spans="5:5" ht="12" customHeight="1">
      <c r="E1209" s="174"/>
    </row>
    <row r="1210" spans="5:5" ht="12" customHeight="1">
      <c r="E1210" s="174"/>
    </row>
    <row r="1211" spans="5:5" ht="12" customHeight="1">
      <c r="E1211" s="174"/>
    </row>
    <row r="1212" spans="5:5" ht="12" customHeight="1">
      <c r="E1212" s="174"/>
    </row>
    <row r="1213" spans="5:5" ht="12" customHeight="1">
      <c r="E1213" s="174"/>
    </row>
    <row r="1214" spans="5:5" ht="12" customHeight="1">
      <c r="E1214" s="174"/>
    </row>
    <row r="1215" spans="5:5" ht="12" customHeight="1">
      <c r="E1215" s="174"/>
    </row>
    <row r="1216" spans="5:5" ht="12" customHeight="1">
      <c r="E1216" s="174"/>
    </row>
    <row r="1217" spans="5:5" ht="12" customHeight="1">
      <c r="E1217" s="174"/>
    </row>
    <row r="1218" spans="5:5" ht="12" customHeight="1">
      <c r="E1218" s="174"/>
    </row>
    <row r="1219" spans="5:5" ht="12" customHeight="1">
      <c r="E1219" s="174"/>
    </row>
    <row r="1220" spans="5:5" ht="12" customHeight="1">
      <c r="E1220" s="174"/>
    </row>
    <row r="1221" spans="5:5" ht="12" customHeight="1">
      <c r="E1221" s="174"/>
    </row>
    <row r="1222" spans="5:5" ht="12" customHeight="1">
      <c r="E1222" s="174"/>
    </row>
    <row r="1223" spans="5:5" ht="12" customHeight="1">
      <c r="E1223" s="174"/>
    </row>
    <row r="1224" spans="5:5" ht="12" customHeight="1">
      <c r="E1224" s="174"/>
    </row>
    <row r="1225" spans="5:5" ht="12" customHeight="1">
      <c r="E1225" s="174"/>
    </row>
    <row r="1226" spans="5:5" ht="12" customHeight="1">
      <c r="E1226" s="174"/>
    </row>
    <row r="1227" spans="5:5" ht="12" customHeight="1">
      <c r="E1227" s="174"/>
    </row>
    <row r="1228" spans="5:5" ht="12" customHeight="1">
      <c r="E1228" s="174"/>
    </row>
    <row r="1229" spans="5:5" ht="12" customHeight="1">
      <c r="E1229" s="174"/>
    </row>
    <row r="1230" spans="5:5" ht="12" customHeight="1">
      <c r="E1230" s="174"/>
    </row>
    <row r="1231" spans="5:5" ht="12" customHeight="1">
      <c r="E1231" s="174"/>
    </row>
    <row r="1232" spans="5:5" ht="12" customHeight="1">
      <c r="E1232" s="174"/>
    </row>
    <row r="1233" spans="5:5" ht="12" customHeight="1">
      <c r="E1233" s="174"/>
    </row>
    <row r="1234" spans="5:5" ht="12" customHeight="1">
      <c r="E1234" s="174"/>
    </row>
    <row r="1235" spans="5:5" ht="12" customHeight="1">
      <c r="E1235" s="174"/>
    </row>
    <row r="1236" spans="5:5" ht="12" customHeight="1">
      <c r="E1236" s="174"/>
    </row>
    <row r="1237" spans="5:5" ht="12" customHeight="1">
      <c r="E1237" s="174"/>
    </row>
    <row r="1238" spans="5:5" ht="12" customHeight="1">
      <c r="E1238" s="174"/>
    </row>
    <row r="1239" spans="5:5" ht="12" customHeight="1">
      <c r="E1239" s="174"/>
    </row>
    <row r="1240" spans="5:5" ht="12" customHeight="1">
      <c r="E1240" s="174"/>
    </row>
    <row r="1241" spans="5:5" ht="12" customHeight="1">
      <c r="E1241" s="174"/>
    </row>
    <row r="1242" spans="5:5" ht="12" customHeight="1">
      <c r="E1242" s="174"/>
    </row>
    <row r="1243" spans="5:5" ht="12" customHeight="1">
      <c r="E1243" s="174"/>
    </row>
    <row r="1244" spans="5:5" ht="12" customHeight="1">
      <c r="E1244" s="174"/>
    </row>
    <row r="1245" spans="5:5" ht="12" customHeight="1">
      <c r="E1245" s="174"/>
    </row>
    <row r="1246" spans="5:5" ht="12" customHeight="1">
      <c r="E1246" s="174"/>
    </row>
    <row r="1247" spans="5:5" ht="12" customHeight="1">
      <c r="E1247" s="174"/>
    </row>
    <row r="1248" spans="5:5" ht="12" customHeight="1">
      <c r="E1248" s="174"/>
    </row>
    <row r="1249" spans="5:5" ht="12" customHeight="1">
      <c r="E1249" s="174"/>
    </row>
    <row r="1250" spans="5:5" ht="12" customHeight="1">
      <c r="E1250" s="174"/>
    </row>
    <row r="1251" spans="5:5" ht="12" customHeight="1">
      <c r="E1251" s="174"/>
    </row>
    <row r="1252" spans="5:5" ht="12" customHeight="1">
      <c r="E1252" s="174"/>
    </row>
    <row r="1253" spans="5:5" ht="12" customHeight="1">
      <c r="E1253" s="174"/>
    </row>
    <row r="1254" spans="5:5" ht="12" customHeight="1">
      <c r="E1254" s="174"/>
    </row>
    <row r="1255" spans="5:5" ht="12" customHeight="1">
      <c r="E1255" s="174"/>
    </row>
    <row r="1256" spans="5:5" ht="12" customHeight="1">
      <c r="E1256" s="174"/>
    </row>
    <row r="1257" spans="5:5" ht="12" customHeight="1">
      <c r="E1257" s="174"/>
    </row>
    <row r="1258" spans="5:5" ht="12" customHeight="1">
      <c r="E1258" s="174"/>
    </row>
    <row r="1259" spans="5:5" ht="12" customHeight="1">
      <c r="E1259" s="174"/>
    </row>
    <row r="1260" spans="5:5" ht="12" customHeight="1">
      <c r="E1260" s="174"/>
    </row>
    <row r="1261" spans="5:5" ht="12" customHeight="1">
      <c r="E1261" s="174"/>
    </row>
    <row r="1262" spans="5:5" ht="12" customHeight="1">
      <c r="E1262" s="174"/>
    </row>
    <row r="1263" spans="5:5" ht="12" customHeight="1">
      <c r="E1263" s="174"/>
    </row>
    <row r="1264" spans="5:5" ht="12" customHeight="1">
      <c r="E1264" s="174"/>
    </row>
    <row r="1265" spans="5:5" ht="12" customHeight="1">
      <c r="E1265" s="174"/>
    </row>
    <row r="1266" spans="5:5" ht="12" customHeight="1">
      <c r="E1266" s="174"/>
    </row>
    <row r="1267" spans="5:5" ht="12" customHeight="1">
      <c r="E1267" s="174"/>
    </row>
    <row r="1268" spans="5:5" ht="12" customHeight="1">
      <c r="E1268" s="174"/>
    </row>
    <row r="1269" spans="5:5" ht="12" customHeight="1">
      <c r="E1269" s="174"/>
    </row>
    <row r="1270" spans="5:5" ht="12" customHeight="1">
      <c r="E1270" s="174"/>
    </row>
    <row r="1271" spans="5:5" ht="12" customHeight="1">
      <c r="E1271" s="174"/>
    </row>
    <row r="1272" spans="5:5" ht="12" customHeight="1">
      <c r="E1272" s="174"/>
    </row>
    <row r="1273" spans="5:5" ht="12" customHeight="1">
      <c r="E1273" s="174"/>
    </row>
    <row r="1274" spans="5:5" ht="12" customHeight="1">
      <c r="E1274" s="174"/>
    </row>
    <row r="1275" spans="5:5" ht="12" customHeight="1">
      <c r="E1275" s="174"/>
    </row>
    <row r="1276" spans="5:5" ht="12" customHeight="1">
      <c r="E1276" s="174"/>
    </row>
    <row r="1277" spans="5:5" ht="12" customHeight="1">
      <c r="E1277" s="174"/>
    </row>
    <row r="1278" spans="5:5" ht="12" customHeight="1">
      <c r="E1278" s="174"/>
    </row>
    <row r="1279" spans="5:5" ht="12" customHeight="1">
      <c r="E1279" s="174"/>
    </row>
    <row r="1280" spans="5:5" ht="12" customHeight="1">
      <c r="E1280" s="174"/>
    </row>
    <row r="1281" spans="5:5" ht="12" customHeight="1">
      <c r="E1281" s="174"/>
    </row>
    <row r="1282" spans="5:5" ht="12" customHeight="1">
      <c r="E1282" s="174"/>
    </row>
    <row r="1283" spans="5:5" ht="12" customHeight="1">
      <c r="E1283" s="174"/>
    </row>
    <row r="1284" spans="5:5" ht="12" customHeight="1">
      <c r="E1284" s="174"/>
    </row>
    <row r="1285" spans="5:5" ht="12" customHeight="1">
      <c r="E1285" s="174"/>
    </row>
    <row r="1286" spans="5:5" ht="12" customHeight="1">
      <c r="E1286" s="174"/>
    </row>
    <row r="1287" spans="5:5" ht="12" customHeight="1">
      <c r="E1287" s="174"/>
    </row>
    <row r="1288" spans="5:5" ht="12" customHeight="1">
      <c r="E1288" s="174"/>
    </row>
    <row r="1289" spans="5:5" ht="12" customHeight="1">
      <c r="E1289" s="174"/>
    </row>
    <row r="1290" spans="5:5" ht="12" customHeight="1">
      <c r="E1290" s="174"/>
    </row>
    <row r="1291" spans="5:5" ht="12" customHeight="1">
      <c r="E1291" s="174"/>
    </row>
    <row r="1292" spans="5:5" ht="12" customHeight="1">
      <c r="E1292" s="174"/>
    </row>
    <row r="1293" spans="5:5" ht="12" customHeight="1">
      <c r="E1293" s="174"/>
    </row>
    <row r="1294" spans="5:5" ht="12" customHeight="1">
      <c r="E1294" s="174"/>
    </row>
    <row r="1295" spans="5:5" ht="12" customHeight="1">
      <c r="E1295" s="174"/>
    </row>
    <row r="1296" spans="5:5" ht="12" customHeight="1">
      <c r="E1296" s="174"/>
    </row>
    <row r="1297" spans="5:5" ht="12" customHeight="1">
      <c r="E1297" s="174"/>
    </row>
    <row r="1298" spans="5:5" ht="12" customHeight="1">
      <c r="E1298" s="174"/>
    </row>
    <row r="1299" spans="5:5" ht="12" customHeight="1">
      <c r="E1299" s="174"/>
    </row>
    <row r="1300" spans="5:5" ht="12" customHeight="1">
      <c r="E1300" s="174"/>
    </row>
    <row r="1301" spans="5:5" ht="12" customHeight="1">
      <c r="E1301" s="174"/>
    </row>
    <row r="1302" spans="5:5" ht="12" customHeight="1">
      <c r="E1302" s="174"/>
    </row>
    <row r="1303" spans="5:5" ht="12" customHeight="1">
      <c r="E1303" s="174"/>
    </row>
    <row r="1304" spans="5:5" ht="12" customHeight="1">
      <c r="E1304" s="174"/>
    </row>
    <row r="1305" spans="5:5" ht="12" customHeight="1">
      <c r="E1305" s="174"/>
    </row>
    <row r="1306" spans="5:5" ht="12" customHeight="1">
      <c r="E1306" s="174"/>
    </row>
    <row r="1307" spans="5:5" ht="12" customHeight="1">
      <c r="E1307" s="174"/>
    </row>
    <row r="1308" spans="5:5" ht="12" customHeight="1">
      <c r="E1308" s="174"/>
    </row>
    <row r="1309" spans="5:5" ht="12" customHeight="1">
      <c r="E1309" s="174"/>
    </row>
    <row r="1310" spans="5:5" ht="12" customHeight="1">
      <c r="E1310" s="174"/>
    </row>
    <row r="1311" spans="5:5" ht="12" customHeight="1">
      <c r="E1311" s="174"/>
    </row>
    <row r="1312" spans="5:5" ht="12" customHeight="1">
      <c r="E1312" s="174"/>
    </row>
    <row r="1313" spans="5:5" ht="12" customHeight="1">
      <c r="E1313" s="174"/>
    </row>
    <row r="1314" spans="5:5" ht="12" customHeight="1">
      <c r="E1314" s="174"/>
    </row>
    <row r="1315" spans="5:5" ht="12" customHeight="1">
      <c r="E1315" s="174"/>
    </row>
    <row r="1316" spans="5:5" ht="12" customHeight="1">
      <c r="E1316" s="174"/>
    </row>
    <row r="1317" spans="5:5" ht="12" customHeight="1">
      <c r="E1317" s="174"/>
    </row>
    <row r="1318" spans="5:5" ht="12" customHeight="1">
      <c r="E1318" s="174"/>
    </row>
    <row r="1319" spans="5:5" ht="12" customHeight="1">
      <c r="E1319" s="174"/>
    </row>
    <row r="1320" spans="5:5" ht="12" customHeight="1">
      <c r="E1320" s="174"/>
    </row>
    <row r="1321" spans="5:5" ht="12" customHeight="1">
      <c r="E1321" s="174"/>
    </row>
    <row r="1322" spans="5:5" ht="12" customHeight="1">
      <c r="E1322" s="174"/>
    </row>
    <row r="1323" spans="5:5" ht="12" customHeight="1">
      <c r="E1323" s="174"/>
    </row>
    <row r="1324" spans="5:5" ht="12" customHeight="1">
      <c r="E1324" s="174"/>
    </row>
    <row r="1325" spans="5:5" ht="12" customHeight="1">
      <c r="E1325" s="174"/>
    </row>
    <row r="1326" spans="5:5" ht="12" customHeight="1">
      <c r="E1326" s="174"/>
    </row>
    <row r="1327" spans="5:5" ht="12" customHeight="1">
      <c r="E1327" s="174"/>
    </row>
    <row r="1328" spans="5:5" ht="12" customHeight="1">
      <c r="E1328" s="174"/>
    </row>
    <row r="1329" spans="5:5" ht="12" customHeight="1">
      <c r="E1329" s="174"/>
    </row>
    <row r="1330" spans="5:5" ht="12" customHeight="1">
      <c r="E1330" s="174"/>
    </row>
    <row r="1331" spans="5:5" ht="12" customHeight="1">
      <c r="E1331" s="174"/>
    </row>
    <row r="1332" spans="5:5" ht="12" customHeight="1">
      <c r="E1332" s="174"/>
    </row>
    <row r="1333" spans="5:5" ht="12" customHeight="1">
      <c r="E1333" s="174"/>
    </row>
    <row r="1334" spans="5:5" ht="12" customHeight="1">
      <c r="E1334" s="174"/>
    </row>
    <row r="1335" spans="5:5" ht="12" customHeight="1">
      <c r="E1335" s="174"/>
    </row>
    <row r="1336" spans="5:5" ht="12" customHeight="1">
      <c r="E1336" s="174"/>
    </row>
    <row r="1337" spans="5:5" ht="12" customHeight="1">
      <c r="E1337" s="174"/>
    </row>
    <row r="1338" spans="5:5" ht="12" customHeight="1">
      <c r="E1338" s="174"/>
    </row>
    <row r="1339" spans="5:5" ht="12" customHeight="1">
      <c r="E1339" s="174"/>
    </row>
    <row r="1340" spans="5:5" ht="12" customHeight="1">
      <c r="E1340" s="174"/>
    </row>
    <row r="1341" spans="5:5" ht="12" customHeight="1">
      <c r="E1341" s="174"/>
    </row>
    <row r="1342" spans="5:5" ht="12" customHeight="1">
      <c r="E1342" s="174"/>
    </row>
    <row r="1343" spans="5:5" ht="12" customHeight="1">
      <c r="E1343" s="174"/>
    </row>
    <row r="1344" spans="5:5" ht="12" customHeight="1">
      <c r="E1344" s="174"/>
    </row>
    <row r="1345" spans="5:5" ht="12" customHeight="1">
      <c r="E1345" s="174"/>
    </row>
    <row r="1346" spans="5:5" ht="12" customHeight="1">
      <c r="E1346" s="174"/>
    </row>
    <row r="1347" spans="5:5" ht="12" customHeight="1">
      <c r="E1347" s="174"/>
    </row>
    <row r="1348" spans="5:5" ht="12" customHeight="1">
      <c r="E1348" s="174"/>
    </row>
    <row r="1349" spans="5:5" ht="12" customHeight="1">
      <c r="E1349" s="174"/>
    </row>
    <row r="1350" spans="5:5" ht="12" customHeight="1">
      <c r="E1350" s="174"/>
    </row>
    <row r="1351" spans="5:5" ht="12" customHeight="1">
      <c r="E1351" s="174"/>
    </row>
    <row r="1352" spans="5:5" ht="12" customHeight="1">
      <c r="E1352" s="174"/>
    </row>
    <row r="1353" spans="5:5" ht="12" customHeight="1">
      <c r="E1353" s="174"/>
    </row>
    <row r="1354" spans="5:5" ht="12" customHeight="1">
      <c r="E1354" s="174"/>
    </row>
    <row r="1355" spans="5:5" ht="12" customHeight="1">
      <c r="E1355" s="174"/>
    </row>
    <row r="1356" spans="5:5" ht="12" customHeight="1">
      <c r="E1356" s="174"/>
    </row>
    <row r="1357" spans="5:5" ht="12" customHeight="1">
      <c r="E1357" s="174"/>
    </row>
    <row r="1358" spans="5:5" ht="12" customHeight="1">
      <c r="E1358" s="174"/>
    </row>
    <row r="1359" spans="5:5" ht="12" customHeight="1">
      <c r="E1359" s="174"/>
    </row>
    <row r="1360" spans="5:5" ht="12" customHeight="1">
      <c r="E1360" s="174"/>
    </row>
    <row r="1361" spans="5:5" ht="12" customHeight="1">
      <c r="E1361" s="174"/>
    </row>
    <row r="1362" spans="5:5" ht="12" customHeight="1">
      <c r="E1362" s="174"/>
    </row>
    <row r="1363" spans="5:5" ht="12" customHeight="1">
      <c r="E1363" s="174"/>
    </row>
    <row r="1364" spans="5:5" ht="12" customHeight="1">
      <c r="E1364" s="174"/>
    </row>
    <row r="1365" spans="5:5" ht="12" customHeight="1">
      <c r="E1365" s="174"/>
    </row>
    <row r="1366" spans="5:5" ht="12" customHeight="1">
      <c r="E1366" s="174"/>
    </row>
    <row r="1367" spans="5:5" ht="12" customHeight="1">
      <c r="E1367" s="174"/>
    </row>
    <row r="1368" spans="5:5" ht="12" customHeight="1">
      <c r="E1368" s="174"/>
    </row>
    <row r="1369" spans="5:5" ht="12" customHeight="1">
      <c r="E1369" s="174"/>
    </row>
    <row r="1370" spans="5:5" ht="12" customHeight="1">
      <c r="E1370" s="174"/>
    </row>
    <row r="1371" spans="5:5" ht="12" customHeight="1">
      <c r="E1371" s="174"/>
    </row>
    <row r="1372" spans="5:5" ht="12" customHeight="1">
      <c r="E1372" s="174"/>
    </row>
    <row r="1373" spans="5:5" ht="12" customHeight="1">
      <c r="E1373" s="174"/>
    </row>
    <row r="1374" spans="5:5" ht="12" customHeight="1">
      <c r="E1374" s="174"/>
    </row>
    <row r="1375" spans="5:5" ht="12" customHeight="1">
      <c r="E1375" s="174"/>
    </row>
    <row r="1376" spans="5:5" ht="12" customHeight="1">
      <c r="E1376" s="174"/>
    </row>
    <row r="1377" spans="5:5" ht="12" customHeight="1">
      <c r="E1377" s="174"/>
    </row>
    <row r="1378" spans="5:5" ht="12" customHeight="1">
      <c r="E1378" s="174"/>
    </row>
    <row r="1379" spans="5:5" ht="12" customHeight="1">
      <c r="E1379" s="174"/>
    </row>
    <row r="1380" spans="5:5" ht="12" customHeight="1">
      <c r="E1380" s="174"/>
    </row>
    <row r="1381" spans="5:5" ht="12" customHeight="1">
      <c r="E1381" s="174"/>
    </row>
    <row r="1382" spans="5:5" ht="12" customHeight="1">
      <c r="E1382" s="174"/>
    </row>
    <row r="1383" spans="5:5" ht="12" customHeight="1">
      <c r="E1383" s="174"/>
    </row>
    <row r="1384" spans="5:5" ht="12" customHeight="1">
      <c r="E1384" s="174"/>
    </row>
    <row r="1385" spans="5:5" ht="12" customHeight="1">
      <c r="E1385" s="174"/>
    </row>
    <row r="1386" spans="5:5" ht="12" customHeight="1">
      <c r="E1386" s="174"/>
    </row>
    <row r="1387" spans="5:5" ht="12" customHeight="1">
      <c r="E1387" s="174"/>
    </row>
    <row r="1388" spans="5:5" ht="12" customHeight="1">
      <c r="E1388" s="174"/>
    </row>
    <row r="1389" spans="5:5" ht="12" customHeight="1">
      <c r="E1389" s="174"/>
    </row>
    <row r="1390" spans="5:5" ht="12" customHeight="1">
      <c r="E1390" s="174"/>
    </row>
    <row r="1391" spans="5:5" ht="12" customHeight="1">
      <c r="E1391" s="174"/>
    </row>
    <row r="1392" spans="5:5" ht="12" customHeight="1">
      <c r="E1392" s="174"/>
    </row>
    <row r="1393" spans="5:5" ht="12" customHeight="1">
      <c r="E1393" s="174"/>
    </row>
    <row r="1394" spans="5:5" ht="12" customHeight="1">
      <c r="E1394" s="174"/>
    </row>
    <row r="1395" spans="5:5" ht="12" customHeight="1">
      <c r="E1395" s="174"/>
    </row>
    <row r="1396" spans="5:5" ht="12" customHeight="1">
      <c r="E1396" s="174"/>
    </row>
    <row r="1397" spans="5:5" ht="12" customHeight="1">
      <c r="E1397" s="174"/>
    </row>
    <row r="1398" spans="5:5" ht="12" customHeight="1">
      <c r="E1398" s="174"/>
    </row>
    <row r="1399" spans="5:5" ht="12" customHeight="1">
      <c r="E1399" s="174"/>
    </row>
    <row r="1400" spans="5:5" ht="12" customHeight="1">
      <c r="E1400" s="174"/>
    </row>
    <row r="1401" spans="5:5" ht="12" customHeight="1">
      <c r="E1401" s="174"/>
    </row>
    <row r="1402" spans="5:5" ht="12" customHeight="1">
      <c r="E1402" s="174"/>
    </row>
    <row r="1403" spans="5:5" ht="12" customHeight="1">
      <c r="E1403" s="174"/>
    </row>
    <row r="1404" spans="5:5" ht="12" customHeight="1">
      <c r="E1404" s="174"/>
    </row>
    <row r="1405" spans="5:5" ht="12" customHeight="1">
      <c r="E1405" s="174"/>
    </row>
    <row r="1406" spans="5:5" ht="12" customHeight="1">
      <c r="E1406" s="174"/>
    </row>
    <row r="1407" spans="5:5" ht="12" customHeight="1">
      <c r="E1407" s="174"/>
    </row>
    <row r="1408" spans="5:5" ht="12" customHeight="1">
      <c r="E1408" s="174"/>
    </row>
    <row r="1409" spans="5:5" ht="12" customHeight="1">
      <c r="E1409" s="174"/>
    </row>
    <row r="1410" spans="5:5" ht="12" customHeight="1">
      <c r="E1410" s="174"/>
    </row>
    <row r="1411" spans="5:5" ht="12" customHeight="1">
      <c r="E1411" s="174"/>
    </row>
    <row r="1412" spans="5:5" ht="12" customHeight="1">
      <c r="E1412" s="174"/>
    </row>
    <row r="1413" spans="5:5" ht="12" customHeight="1">
      <c r="E1413" s="174"/>
    </row>
    <row r="1414" spans="5:5" ht="12" customHeight="1">
      <c r="E1414" s="174"/>
    </row>
    <row r="1415" spans="5:5" ht="12" customHeight="1">
      <c r="E1415" s="174"/>
    </row>
    <row r="1416" spans="5:5" ht="12" customHeight="1">
      <c r="E1416" s="174"/>
    </row>
    <row r="1417" spans="5:5" ht="12" customHeight="1">
      <c r="E1417" s="174"/>
    </row>
    <row r="1418" spans="5:5" ht="12" customHeight="1">
      <c r="E1418" s="174"/>
    </row>
    <row r="1419" spans="5:5" ht="12" customHeight="1">
      <c r="E1419" s="174"/>
    </row>
    <row r="1420" spans="5:5" ht="12" customHeight="1">
      <c r="E1420" s="174"/>
    </row>
    <row r="1421" spans="5:5" ht="12" customHeight="1">
      <c r="E1421" s="174"/>
    </row>
    <row r="1422" spans="5:5" ht="12" customHeight="1">
      <c r="E1422" s="174"/>
    </row>
    <row r="1423" spans="5:5" ht="12" customHeight="1">
      <c r="E1423" s="174"/>
    </row>
    <row r="1424" spans="5:5" ht="12" customHeight="1">
      <c r="E1424" s="174"/>
    </row>
    <row r="1425" spans="5:5" ht="12" customHeight="1">
      <c r="E1425" s="174"/>
    </row>
    <row r="1426" spans="5:5" ht="12" customHeight="1">
      <c r="E1426" s="174"/>
    </row>
    <row r="1427" spans="5:5" ht="12" customHeight="1">
      <c r="E1427" s="174"/>
    </row>
    <row r="1428" spans="5:5" ht="12" customHeight="1">
      <c r="E1428" s="174"/>
    </row>
    <row r="1429" spans="5:5" ht="12" customHeight="1">
      <c r="E1429" s="174"/>
    </row>
    <row r="1430" spans="5:5" ht="12" customHeight="1">
      <c r="E1430" s="174"/>
    </row>
    <row r="1431" spans="5:5" ht="12" customHeight="1">
      <c r="E1431" s="174"/>
    </row>
    <row r="1432" spans="5:5" ht="12" customHeight="1">
      <c r="E1432" s="174"/>
    </row>
    <row r="1433" spans="5:5" ht="12" customHeight="1">
      <c r="E1433" s="174"/>
    </row>
    <row r="1434" spans="5:5" ht="12" customHeight="1">
      <c r="E1434" s="174"/>
    </row>
    <row r="1435" spans="5:5" ht="12" customHeight="1">
      <c r="E1435" s="174"/>
    </row>
    <row r="1436" spans="5:5" ht="12" customHeight="1">
      <c r="E1436" s="174"/>
    </row>
    <row r="1437" spans="5:5" ht="12" customHeight="1">
      <c r="E1437" s="174"/>
    </row>
    <row r="1438" spans="5:5" ht="12" customHeight="1">
      <c r="E1438" s="174"/>
    </row>
    <row r="1439" spans="5:5" ht="12" customHeight="1">
      <c r="E1439" s="174"/>
    </row>
    <row r="1440" spans="5:5" ht="12" customHeight="1">
      <c r="E1440" s="174"/>
    </row>
    <row r="1441" spans="5:5" ht="12" customHeight="1">
      <c r="E1441" s="174"/>
    </row>
    <row r="1442" spans="5:5" ht="12" customHeight="1">
      <c r="E1442" s="174"/>
    </row>
    <row r="1443" spans="5:5" ht="12" customHeight="1">
      <c r="E1443" s="174"/>
    </row>
    <row r="1444" spans="5:5" ht="12" customHeight="1">
      <c r="E1444" s="174"/>
    </row>
    <row r="1445" spans="5:5" ht="12" customHeight="1">
      <c r="E1445" s="174"/>
    </row>
    <row r="1446" spans="5:5" ht="12" customHeight="1">
      <c r="E1446" s="174"/>
    </row>
    <row r="1447" spans="5:5" ht="12" customHeight="1">
      <c r="E1447" s="174"/>
    </row>
    <row r="1448" spans="5:5" ht="12" customHeight="1">
      <c r="E1448" s="174"/>
    </row>
    <row r="1449" spans="5:5" ht="12" customHeight="1">
      <c r="E1449" s="174"/>
    </row>
    <row r="1450" spans="5:5" ht="12" customHeight="1">
      <c r="E1450" s="174"/>
    </row>
    <row r="1451" spans="5:5" ht="12" customHeight="1">
      <c r="E1451" s="174"/>
    </row>
    <row r="1452" spans="5:5" ht="12" customHeight="1">
      <c r="E1452" s="174"/>
    </row>
    <row r="1453" spans="5:5" ht="12" customHeight="1">
      <c r="E1453" s="174"/>
    </row>
    <row r="1454" spans="5:5" ht="12" customHeight="1">
      <c r="E1454" s="174"/>
    </row>
    <row r="1455" spans="5:5" ht="12" customHeight="1">
      <c r="E1455" s="174"/>
    </row>
    <row r="1456" spans="5:5" ht="12" customHeight="1">
      <c r="E1456" s="174"/>
    </row>
    <row r="1457" spans="5:5" ht="12" customHeight="1">
      <c r="E1457" s="174"/>
    </row>
    <row r="1458" spans="5:5" ht="12" customHeight="1">
      <c r="E1458" s="174"/>
    </row>
    <row r="1459" spans="5:5" ht="12" customHeight="1">
      <c r="E1459" s="174"/>
    </row>
    <row r="1460" spans="5:5" ht="12" customHeight="1">
      <c r="E1460" s="174"/>
    </row>
    <row r="1461" spans="5:5" ht="12" customHeight="1">
      <c r="E1461" s="174"/>
    </row>
    <row r="1462" spans="5:5" ht="12" customHeight="1">
      <c r="E1462" s="174"/>
    </row>
    <row r="1463" spans="5:5" ht="12" customHeight="1">
      <c r="E1463" s="174"/>
    </row>
    <row r="1464" spans="5:5" ht="12" customHeight="1">
      <c r="E1464" s="174"/>
    </row>
    <row r="1465" spans="5:5" ht="12" customHeight="1">
      <c r="E1465" s="174"/>
    </row>
    <row r="1466" spans="5:5" ht="12" customHeight="1">
      <c r="E1466" s="174"/>
    </row>
    <row r="1467" spans="5:5" ht="12" customHeight="1">
      <c r="E1467" s="174"/>
    </row>
    <row r="1468" spans="5:5" ht="12" customHeight="1">
      <c r="E1468" s="174"/>
    </row>
    <row r="1469" spans="5:5" ht="12" customHeight="1">
      <c r="E1469" s="174"/>
    </row>
    <row r="1470" spans="5:5" ht="12" customHeight="1">
      <c r="E1470" s="174"/>
    </row>
    <row r="1471" spans="5:5" ht="12" customHeight="1">
      <c r="E1471" s="174"/>
    </row>
    <row r="1472" spans="5:5" ht="12" customHeight="1">
      <c r="E1472" s="174"/>
    </row>
    <row r="1473" spans="5:5" ht="12" customHeight="1">
      <c r="E1473" s="174"/>
    </row>
    <row r="1474" spans="5:5" ht="12" customHeight="1">
      <c r="E1474" s="174"/>
    </row>
    <row r="1475" spans="5:5" ht="12" customHeight="1">
      <c r="E1475" s="174"/>
    </row>
    <row r="1476" spans="5:5" ht="12" customHeight="1">
      <c r="E1476" s="174"/>
    </row>
    <row r="1477" spans="5:5" ht="12" customHeight="1">
      <c r="E1477" s="174"/>
    </row>
    <row r="1478" spans="5:5" ht="12" customHeight="1">
      <c r="E1478" s="174"/>
    </row>
    <row r="1479" spans="5:5" ht="12" customHeight="1">
      <c r="E1479" s="174"/>
    </row>
    <row r="1480" spans="5:5" ht="12" customHeight="1">
      <c r="E1480" s="174"/>
    </row>
    <row r="1481" spans="5:5" ht="12" customHeight="1">
      <c r="E1481" s="174"/>
    </row>
    <row r="1482" spans="5:5" ht="12" customHeight="1">
      <c r="E1482" s="174"/>
    </row>
    <row r="1483" spans="5:5" ht="12" customHeight="1">
      <c r="E1483" s="174"/>
    </row>
    <row r="1484" spans="5:5" ht="12" customHeight="1">
      <c r="E1484" s="174"/>
    </row>
    <row r="1485" spans="5:5" ht="12" customHeight="1">
      <c r="E1485" s="174"/>
    </row>
    <row r="1486" spans="5:5" ht="12" customHeight="1">
      <c r="E1486" s="174"/>
    </row>
    <row r="1487" spans="5:5" ht="12" customHeight="1">
      <c r="E1487" s="174"/>
    </row>
    <row r="1488" spans="5:5" ht="12" customHeight="1">
      <c r="E1488" s="174"/>
    </row>
    <row r="1489" spans="5:5" ht="12" customHeight="1">
      <c r="E1489" s="174"/>
    </row>
    <row r="1490" spans="5:5" ht="12" customHeight="1">
      <c r="E1490" s="174"/>
    </row>
    <row r="1491" spans="5:5" ht="12" customHeight="1">
      <c r="E1491" s="174"/>
    </row>
    <row r="1492" spans="5:5" ht="12" customHeight="1">
      <c r="E1492" s="174"/>
    </row>
    <row r="1493" spans="5:5" ht="12" customHeight="1">
      <c r="E1493" s="174"/>
    </row>
    <row r="1494" spans="5:5" ht="12" customHeight="1">
      <c r="E1494" s="174"/>
    </row>
    <row r="1495" spans="5:5" ht="12" customHeight="1">
      <c r="E1495" s="174"/>
    </row>
    <row r="1496" spans="5:5" ht="12" customHeight="1">
      <c r="E1496" s="174"/>
    </row>
    <row r="1497" spans="5:5" ht="12" customHeight="1">
      <c r="E1497" s="174"/>
    </row>
    <row r="1498" spans="5:5" ht="12" customHeight="1">
      <c r="E1498" s="174"/>
    </row>
    <row r="1499" spans="5:5" ht="12" customHeight="1">
      <c r="E1499" s="174"/>
    </row>
    <row r="1500" spans="5:5" ht="12" customHeight="1">
      <c r="E1500" s="174"/>
    </row>
    <row r="1501" spans="5:5" ht="12" customHeight="1">
      <c r="E1501" s="174"/>
    </row>
    <row r="1502" spans="5:5" ht="12" customHeight="1">
      <c r="E1502" s="174"/>
    </row>
    <row r="1503" spans="5:5" ht="12" customHeight="1">
      <c r="E1503" s="174"/>
    </row>
    <row r="1504" spans="5:5" ht="12" customHeight="1">
      <c r="E1504" s="174"/>
    </row>
    <row r="1505" spans="5:5" ht="12" customHeight="1">
      <c r="E1505" s="174"/>
    </row>
    <row r="1506" spans="5:5" ht="12" customHeight="1">
      <c r="E1506" s="174"/>
    </row>
    <row r="1507" spans="5:5" ht="12" customHeight="1">
      <c r="E1507" s="174"/>
    </row>
    <row r="1508" spans="5:5" ht="12" customHeight="1">
      <c r="E1508" s="174"/>
    </row>
    <row r="1509" spans="5:5" ht="12" customHeight="1">
      <c r="E1509" s="174"/>
    </row>
    <row r="1510" spans="5:5" ht="12" customHeight="1">
      <c r="E1510" s="174"/>
    </row>
    <row r="1511" spans="5:5" ht="12" customHeight="1">
      <c r="E1511" s="174"/>
    </row>
    <row r="1512" spans="5:5" ht="12" customHeight="1">
      <c r="E1512" s="174"/>
    </row>
    <row r="1513" spans="5:5" ht="12" customHeight="1">
      <c r="E1513" s="174"/>
    </row>
    <row r="1514" spans="5:5" ht="12" customHeight="1">
      <c r="E1514" s="174"/>
    </row>
    <row r="1515" spans="5:5" ht="12" customHeight="1">
      <c r="E1515" s="174"/>
    </row>
    <row r="1516" spans="5:5" ht="12" customHeight="1">
      <c r="E1516" s="174"/>
    </row>
    <row r="1517" spans="5:5" ht="12" customHeight="1">
      <c r="E1517" s="174"/>
    </row>
    <row r="1518" spans="5:5" ht="12" customHeight="1">
      <c r="E1518" s="174"/>
    </row>
    <row r="1519" spans="5:5" ht="12" customHeight="1">
      <c r="E1519" s="174"/>
    </row>
    <row r="1520" spans="5:5" ht="12" customHeight="1">
      <c r="E1520" s="174"/>
    </row>
    <row r="1521" spans="5:5" ht="12" customHeight="1">
      <c r="E1521" s="174"/>
    </row>
    <row r="1522" spans="5:5" ht="12" customHeight="1">
      <c r="E1522" s="174"/>
    </row>
    <row r="1523" spans="5:5" ht="12" customHeight="1">
      <c r="E1523" s="174"/>
    </row>
    <row r="1524" spans="5:5" ht="12" customHeight="1">
      <c r="E1524" s="174"/>
    </row>
    <row r="1525" spans="5:5" ht="12" customHeight="1">
      <c r="E1525" s="174"/>
    </row>
    <row r="1526" spans="5:5" ht="12" customHeight="1">
      <c r="E1526" s="174"/>
    </row>
    <row r="1527" spans="5:5" ht="12" customHeight="1">
      <c r="E1527" s="174"/>
    </row>
    <row r="1528" spans="5:5" ht="12" customHeight="1">
      <c r="E1528" s="174"/>
    </row>
    <row r="1529" spans="5:5" ht="12" customHeight="1">
      <c r="E1529" s="174"/>
    </row>
    <row r="1530" spans="5:5" ht="12" customHeight="1">
      <c r="E1530" s="174"/>
    </row>
    <row r="1531" spans="5:5" ht="12" customHeight="1">
      <c r="E1531" s="174"/>
    </row>
    <row r="1532" spans="5:5" ht="12" customHeight="1">
      <c r="E1532" s="174"/>
    </row>
    <row r="1533" spans="5:5" ht="12" customHeight="1">
      <c r="E1533" s="174"/>
    </row>
    <row r="1534" spans="5:5" ht="12" customHeight="1">
      <c r="E1534" s="174"/>
    </row>
    <row r="1535" spans="5:5" ht="12" customHeight="1">
      <c r="E1535" s="174"/>
    </row>
    <row r="1536" spans="5:5" ht="12" customHeight="1">
      <c r="E1536" s="174"/>
    </row>
    <row r="1537" spans="5:5" ht="12" customHeight="1">
      <c r="E1537" s="174"/>
    </row>
    <row r="1538" spans="5:5" ht="12" customHeight="1">
      <c r="E1538" s="174"/>
    </row>
    <row r="1539" spans="5:5" ht="12" customHeight="1">
      <c r="E1539" s="174"/>
    </row>
    <row r="1540" spans="5:5" ht="12" customHeight="1">
      <c r="E1540" s="174"/>
    </row>
    <row r="1541" spans="5:5" ht="12" customHeight="1">
      <c r="E1541" s="174"/>
    </row>
    <row r="1542" spans="5:5" ht="12" customHeight="1">
      <c r="E1542" s="174"/>
    </row>
    <row r="1543" spans="5:5" ht="12" customHeight="1">
      <c r="E1543" s="174"/>
    </row>
    <row r="1544" spans="5:5" ht="12" customHeight="1">
      <c r="E1544" s="174"/>
    </row>
    <row r="1545" spans="5:5" ht="12" customHeight="1">
      <c r="E1545" s="174"/>
    </row>
    <row r="1546" spans="5:5" ht="12" customHeight="1">
      <c r="E1546" s="174"/>
    </row>
    <row r="1547" spans="5:5" ht="12" customHeight="1">
      <c r="E1547" s="174"/>
    </row>
    <row r="1548" spans="5:5" ht="12" customHeight="1">
      <c r="E1548" s="174"/>
    </row>
    <row r="1549" spans="5:5" ht="12" customHeight="1">
      <c r="E1549" s="174"/>
    </row>
    <row r="1550" spans="5:5" ht="12" customHeight="1">
      <c r="E1550" s="174"/>
    </row>
    <row r="1551" spans="5:5" ht="12" customHeight="1">
      <c r="E1551" s="174"/>
    </row>
    <row r="1552" spans="5:5" ht="12" customHeight="1">
      <c r="E1552" s="174"/>
    </row>
    <row r="1553" spans="5:5" ht="12" customHeight="1">
      <c r="E1553" s="174"/>
    </row>
    <row r="1554" spans="5:5" ht="12" customHeight="1">
      <c r="E1554" s="174"/>
    </row>
    <row r="1555" spans="5:5" ht="12" customHeight="1">
      <c r="E1555" s="174"/>
    </row>
    <row r="1556" spans="5:5" ht="12" customHeight="1">
      <c r="E1556" s="174"/>
    </row>
    <row r="1557" spans="5:5" ht="12" customHeight="1">
      <c r="E1557" s="174"/>
    </row>
    <row r="1558" spans="5:5" ht="12" customHeight="1">
      <c r="E1558" s="174"/>
    </row>
    <row r="1559" spans="5:5" ht="12" customHeight="1">
      <c r="E1559" s="174"/>
    </row>
    <row r="1560" spans="5:5" ht="12" customHeight="1">
      <c r="E1560" s="174"/>
    </row>
    <row r="1561" spans="5:5" ht="12" customHeight="1">
      <c r="E1561" s="174"/>
    </row>
    <row r="1562" spans="5:5" ht="12" customHeight="1">
      <c r="E1562" s="174"/>
    </row>
    <row r="1563" spans="5:5" ht="12" customHeight="1">
      <c r="E1563" s="174"/>
    </row>
    <row r="1564" spans="5:5" ht="12" customHeight="1">
      <c r="E1564" s="174"/>
    </row>
    <row r="1565" spans="5:5" ht="12" customHeight="1">
      <c r="E1565" s="174"/>
    </row>
    <row r="1566" spans="5:5" ht="12" customHeight="1">
      <c r="E1566" s="174"/>
    </row>
    <row r="1567" spans="5:5" ht="12" customHeight="1">
      <c r="E1567" s="174"/>
    </row>
    <row r="1568" spans="5:5" ht="12" customHeight="1">
      <c r="E1568" s="174"/>
    </row>
    <row r="1569" spans="5:5" ht="12" customHeight="1">
      <c r="E1569" s="174"/>
    </row>
    <row r="1570" spans="5:5" ht="12" customHeight="1">
      <c r="E1570" s="174"/>
    </row>
    <row r="1571" spans="5:5" ht="12" customHeight="1">
      <c r="E1571" s="174"/>
    </row>
    <row r="1572" spans="5:5" ht="12" customHeight="1">
      <c r="E1572" s="174"/>
    </row>
    <row r="1573" spans="5:5" ht="12" customHeight="1">
      <c r="E1573" s="174"/>
    </row>
    <row r="1574" spans="5:5" ht="12" customHeight="1">
      <c r="E1574" s="174"/>
    </row>
    <row r="1575" spans="5:5" ht="12" customHeight="1">
      <c r="E1575" s="174"/>
    </row>
    <row r="1576" spans="5:5" ht="12" customHeight="1">
      <c r="E1576" s="174"/>
    </row>
    <row r="1577" spans="5:5" ht="12" customHeight="1">
      <c r="E1577" s="174"/>
    </row>
    <row r="1578" spans="5:5" ht="12" customHeight="1">
      <c r="E1578" s="174"/>
    </row>
    <row r="1579" spans="5:5" ht="12" customHeight="1">
      <c r="E1579" s="174"/>
    </row>
    <row r="1580" spans="5:5" ht="12" customHeight="1">
      <c r="E1580" s="174"/>
    </row>
    <row r="1581" spans="5:5" ht="12" customHeight="1">
      <c r="E1581" s="174"/>
    </row>
    <row r="1582" spans="5:5" ht="12" customHeight="1">
      <c r="E1582" s="174"/>
    </row>
    <row r="1583" spans="5:5" ht="12" customHeight="1">
      <c r="E1583" s="174"/>
    </row>
    <row r="1584" spans="5:5" ht="12" customHeight="1">
      <c r="E1584" s="174"/>
    </row>
    <row r="1585" spans="5:5" ht="12" customHeight="1">
      <c r="E1585" s="174"/>
    </row>
    <row r="1586" spans="5:5" ht="12" customHeight="1">
      <c r="E1586" s="174"/>
    </row>
    <row r="1587" spans="5:5" ht="12" customHeight="1">
      <c r="E1587" s="174"/>
    </row>
    <row r="1588" spans="5:5" ht="12" customHeight="1">
      <c r="E1588" s="174"/>
    </row>
    <row r="1589" spans="5:5" ht="12" customHeight="1">
      <c r="E1589" s="174"/>
    </row>
    <row r="1590" spans="5:5" ht="12" customHeight="1">
      <c r="E1590" s="174"/>
    </row>
    <row r="1591" spans="5:5" ht="12" customHeight="1">
      <c r="E1591" s="174"/>
    </row>
    <row r="1592" spans="5:5" ht="12" customHeight="1">
      <c r="E1592" s="174"/>
    </row>
    <row r="1593" spans="5:5" ht="12" customHeight="1">
      <c r="E1593" s="174"/>
    </row>
    <row r="1594" spans="5:5" ht="12" customHeight="1">
      <c r="E1594" s="174"/>
    </row>
    <row r="1595" spans="5:5" ht="12" customHeight="1">
      <c r="E1595" s="174"/>
    </row>
    <row r="1596" spans="5:5" ht="12" customHeight="1">
      <c r="E1596" s="174"/>
    </row>
    <row r="1597" spans="5:5" ht="12" customHeight="1">
      <c r="E1597" s="174"/>
    </row>
    <row r="1598" spans="5:5" ht="12" customHeight="1">
      <c r="E1598" s="174"/>
    </row>
    <row r="1599" spans="5:5" ht="12" customHeight="1">
      <c r="E1599" s="174"/>
    </row>
    <row r="1600" spans="5:5" ht="12" customHeight="1">
      <c r="E1600" s="174"/>
    </row>
    <row r="1601" spans="5:5" ht="12" customHeight="1">
      <c r="E1601" s="174"/>
    </row>
    <row r="1602" spans="5:5" ht="12" customHeight="1">
      <c r="E1602" s="174"/>
    </row>
    <row r="1603" spans="5:5" ht="12" customHeight="1">
      <c r="E1603" s="174"/>
    </row>
    <row r="1604" spans="5:5" ht="12" customHeight="1">
      <c r="E1604" s="174"/>
    </row>
    <row r="1605" spans="5:5" ht="12" customHeight="1">
      <c r="E1605" s="174"/>
    </row>
    <row r="1606" spans="5:5" ht="12" customHeight="1">
      <c r="E1606" s="174"/>
    </row>
    <row r="1607" spans="5:5" ht="12" customHeight="1">
      <c r="E1607" s="174"/>
    </row>
    <row r="1608" spans="5:5" ht="12" customHeight="1">
      <c r="E1608" s="174"/>
    </row>
    <row r="1609" spans="5:5" ht="12" customHeight="1">
      <c r="E1609" s="174"/>
    </row>
    <row r="1610" spans="5:5" ht="12" customHeight="1">
      <c r="E1610" s="174"/>
    </row>
    <row r="1611" spans="5:5" ht="12" customHeight="1">
      <c r="E1611" s="174"/>
    </row>
    <row r="1612" spans="5:5" ht="12" customHeight="1">
      <c r="E1612" s="174"/>
    </row>
    <row r="1613" spans="5:5" ht="12" customHeight="1">
      <c r="E1613" s="174"/>
    </row>
    <row r="1614" spans="5:5" ht="12" customHeight="1">
      <c r="E1614" s="174"/>
    </row>
    <row r="1615" spans="5:5" ht="12" customHeight="1">
      <c r="E1615" s="174"/>
    </row>
    <row r="1616" spans="5:5" ht="12" customHeight="1">
      <c r="E1616" s="174"/>
    </row>
    <row r="1617" spans="5:5" ht="12" customHeight="1">
      <c r="E1617" s="174"/>
    </row>
    <row r="1618" spans="5:5" ht="12" customHeight="1">
      <c r="E1618" s="174"/>
    </row>
    <row r="1619" spans="5:5" ht="12" customHeight="1">
      <c r="E1619" s="174"/>
    </row>
    <row r="1620" spans="5:5" ht="12" customHeight="1">
      <c r="E1620" s="174"/>
    </row>
    <row r="1621" spans="5:5" ht="12" customHeight="1">
      <c r="E1621" s="174"/>
    </row>
    <row r="1622" spans="5:5" ht="12" customHeight="1">
      <c r="E1622" s="174"/>
    </row>
    <row r="1623" spans="5:5" ht="12" customHeight="1">
      <c r="E1623" s="174"/>
    </row>
    <row r="1624" spans="5:5" ht="12" customHeight="1">
      <c r="E1624" s="174"/>
    </row>
    <row r="1625" spans="5:5" ht="12" customHeight="1">
      <c r="E1625" s="174"/>
    </row>
    <row r="1626" spans="5:5" ht="12" customHeight="1">
      <c r="E1626" s="174"/>
    </row>
    <row r="1627" spans="5:5" ht="12" customHeight="1">
      <c r="E1627" s="174"/>
    </row>
    <row r="1628" spans="5:5" ht="12" customHeight="1">
      <c r="E1628" s="174"/>
    </row>
    <row r="1629" spans="5:5" ht="12" customHeight="1">
      <c r="E1629" s="174"/>
    </row>
    <row r="1630" spans="5:5" ht="12" customHeight="1">
      <c r="E1630" s="174"/>
    </row>
    <row r="1631" spans="5:5" ht="12" customHeight="1">
      <c r="E1631" s="174"/>
    </row>
    <row r="1632" spans="5:5" ht="12" customHeight="1">
      <c r="E1632" s="174"/>
    </row>
    <row r="1633" spans="5:5" ht="12" customHeight="1">
      <c r="E1633" s="174"/>
    </row>
    <row r="1634" spans="5:5" ht="12" customHeight="1">
      <c r="E1634" s="174"/>
    </row>
    <row r="1635" spans="5:5" ht="12" customHeight="1">
      <c r="E1635" s="174"/>
    </row>
    <row r="1636" spans="5:5" ht="12" customHeight="1">
      <c r="E1636" s="174"/>
    </row>
    <row r="1637" spans="5:5" ht="12" customHeight="1">
      <c r="E1637" s="174"/>
    </row>
    <row r="1638" spans="5:5" ht="12" customHeight="1">
      <c r="E1638" s="174"/>
    </row>
    <row r="1639" spans="5:5" ht="12" customHeight="1">
      <c r="E1639" s="174"/>
    </row>
    <row r="1640" spans="5:5" ht="12" customHeight="1">
      <c r="E1640" s="174"/>
    </row>
    <row r="1641" spans="5:5" ht="12" customHeight="1">
      <c r="E1641" s="174"/>
    </row>
    <row r="1642" spans="5:5" ht="12" customHeight="1">
      <c r="E1642" s="174"/>
    </row>
    <row r="1643" spans="5:5" ht="12" customHeight="1">
      <c r="E1643" s="174"/>
    </row>
    <row r="1644" spans="5:5" ht="12" customHeight="1">
      <c r="E1644" s="174"/>
    </row>
    <row r="1645" spans="5:5" ht="12" customHeight="1">
      <c r="E1645" s="174"/>
    </row>
    <row r="1646" spans="5:5" ht="12" customHeight="1">
      <c r="E1646" s="174"/>
    </row>
    <row r="1647" spans="5:5" ht="12" customHeight="1">
      <c r="E1647" s="174"/>
    </row>
    <row r="1648" spans="5:5" ht="12" customHeight="1">
      <c r="E1648" s="174"/>
    </row>
    <row r="1649" spans="5:5" ht="12" customHeight="1">
      <c r="E1649" s="174"/>
    </row>
    <row r="1650" spans="5:5" ht="12" customHeight="1">
      <c r="E1650" s="174"/>
    </row>
    <row r="1651" spans="5:5" ht="12" customHeight="1">
      <c r="E1651" s="174"/>
    </row>
    <row r="1652" spans="5:5" ht="12" customHeight="1">
      <c r="E1652" s="174"/>
    </row>
    <row r="1653" spans="5:5" ht="12" customHeight="1">
      <c r="E1653" s="174"/>
    </row>
    <row r="1654" spans="5:5" ht="12" customHeight="1">
      <c r="E1654" s="174"/>
    </row>
    <row r="1655" spans="5:5" ht="12" customHeight="1">
      <c r="E1655" s="174"/>
    </row>
    <row r="1656" spans="5:5" ht="12" customHeight="1">
      <c r="E1656" s="174"/>
    </row>
    <row r="1657" spans="5:5" ht="12" customHeight="1">
      <c r="E1657" s="174"/>
    </row>
    <row r="1658" spans="5:5" ht="12" customHeight="1">
      <c r="E1658" s="174"/>
    </row>
    <row r="1659" spans="5:5" ht="12" customHeight="1">
      <c r="E1659" s="174"/>
    </row>
    <row r="1660" spans="5:5" ht="12" customHeight="1">
      <c r="E1660" s="174"/>
    </row>
    <row r="1661" spans="5:5" ht="12" customHeight="1">
      <c r="E1661" s="174"/>
    </row>
    <row r="1662" spans="5:5" ht="12" customHeight="1">
      <c r="E1662" s="174"/>
    </row>
    <row r="1663" spans="5:5" ht="12" customHeight="1">
      <c r="E1663" s="174"/>
    </row>
    <row r="1664" spans="5:5" ht="12" customHeight="1">
      <c r="E1664" s="174"/>
    </row>
    <row r="1665" spans="5:5" ht="12" customHeight="1">
      <c r="E1665" s="174"/>
    </row>
    <row r="1666" spans="5:5" ht="12" customHeight="1">
      <c r="E1666" s="174"/>
    </row>
    <row r="1667" spans="5:5" ht="12" customHeight="1">
      <c r="E1667" s="174"/>
    </row>
    <row r="1668" spans="5:5" ht="12" customHeight="1">
      <c r="E1668" s="174"/>
    </row>
    <row r="1669" spans="5:5" ht="12" customHeight="1">
      <c r="E1669" s="174"/>
    </row>
    <row r="1670" spans="5:5" ht="12" customHeight="1">
      <c r="E1670" s="174"/>
    </row>
    <row r="1671" spans="5:5" ht="12" customHeight="1">
      <c r="E1671" s="174"/>
    </row>
    <row r="1672" spans="5:5" ht="12" customHeight="1">
      <c r="E1672" s="174"/>
    </row>
    <row r="1673" spans="5:5" ht="12" customHeight="1">
      <c r="E1673" s="174"/>
    </row>
    <row r="1674" spans="5:5" ht="12" customHeight="1">
      <c r="E1674" s="174"/>
    </row>
    <row r="1675" spans="5:5" ht="12" customHeight="1">
      <c r="E1675" s="174"/>
    </row>
    <row r="1676" spans="5:5" ht="12" customHeight="1">
      <c r="E1676" s="174"/>
    </row>
    <row r="1677" spans="5:5" ht="12" customHeight="1">
      <c r="E1677" s="174"/>
    </row>
    <row r="1678" spans="5:5" ht="12" customHeight="1">
      <c r="E1678" s="174"/>
    </row>
    <row r="1679" spans="5:5" ht="12" customHeight="1">
      <c r="E1679" s="174"/>
    </row>
    <row r="1680" spans="5:5" ht="12" customHeight="1">
      <c r="E1680" s="174"/>
    </row>
    <row r="1681" spans="5:5" ht="12" customHeight="1">
      <c r="E1681" s="174"/>
    </row>
    <row r="1682" spans="5:5" ht="12" customHeight="1">
      <c r="E1682" s="174"/>
    </row>
    <row r="1683" spans="5:5" ht="12" customHeight="1">
      <c r="E1683" s="174"/>
    </row>
    <row r="1684" spans="5:5" ht="12" customHeight="1">
      <c r="E1684" s="174"/>
    </row>
    <row r="1685" spans="5:5" ht="12" customHeight="1">
      <c r="E1685" s="174"/>
    </row>
    <row r="1686" spans="5:5" ht="12" customHeight="1">
      <c r="E1686" s="174"/>
    </row>
    <row r="1687" spans="5:5" ht="12" customHeight="1">
      <c r="E1687" s="174"/>
    </row>
    <row r="1688" spans="5:5" ht="12" customHeight="1">
      <c r="E1688" s="174"/>
    </row>
    <row r="1689" spans="5:5" ht="12" customHeight="1">
      <c r="E1689" s="174"/>
    </row>
    <row r="1690" spans="5:5" ht="12" customHeight="1">
      <c r="E1690" s="174"/>
    </row>
    <row r="1691" spans="5:5" ht="12" customHeight="1">
      <c r="E1691" s="174"/>
    </row>
    <row r="1692" spans="5:5" ht="12" customHeight="1">
      <c r="E1692" s="174"/>
    </row>
    <row r="1693" spans="5:5" ht="12" customHeight="1">
      <c r="E1693" s="174"/>
    </row>
    <row r="1694" spans="5:5" ht="12" customHeight="1">
      <c r="E1694" s="174"/>
    </row>
    <row r="1695" spans="5:5" ht="12" customHeight="1">
      <c r="E1695" s="174"/>
    </row>
    <row r="1696" spans="5:5" ht="12" customHeight="1">
      <c r="E1696" s="174"/>
    </row>
    <row r="1697" spans="5:5" ht="12" customHeight="1">
      <c r="E1697" s="174"/>
    </row>
    <row r="1698" spans="5:5" ht="12" customHeight="1">
      <c r="E1698" s="174"/>
    </row>
    <row r="1699" spans="5:5" ht="12" customHeight="1">
      <c r="E1699" s="174"/>
    </row>
    <row r="1700" spans="5:5" ht="12" customHeight="1">
      <c r="E1700" s="174"/>
    </row>
    <row r="1701" spans="5:5" ht="12" customHeight="1">
      <c r="E1701" s="174"/>
    </row>
    <row r="1702" spans="5:5" ht="12" customHeight="1">
      <c r="E1702" s="174"/>
    </row>
    <row r="1703" spans="5:5" ht="12" customHeight="1">
      <c r="E1703" s="174"/>
    </row>
    <row r="1704" spans="5:5" ht="12" customHeight="1">
      <c r="E1704" s="174"/>
    </row>
    <row r="1705" spans="5:5" ht="12" customHeight="1">
      <c r="E1705" s="174"/>
    </row>
    <row r="1706" spans="5:5" ht="12" customHeight="1">
      <c r="E1706" s="174"/>
    </row>
    <row r="1707" spans="5:5" ht="12" customHeight="1">
      <c r="E1707" s="174"/>
    </row>
    <row r="1708" spans="5:5" ht="12" customHeight="1">
      <c r="E1708" s="174"/>
    </row>
    <row r="1709" spans="5:5" ht="12" customHeight="1">
      <c r="E1709" s="174"/>
    </row>
    <row r="1710" spans="5:5" ht="12" customHeight="1">
      <c r="E1710" s="174"/>
    </row>
    <row r="1711" spans="5:5" ht="12" customHeight="1">
      <c r="E1711" s="174"/>
    </row>
    <row r="1712" spans="5:5" ht="12" customHeight="1">
      <c r="E1712" s="174"/>
    </row>
    <row r="1713" spans="5:5" ht="12" customHeight="1">
      <c r="E1713" s="174"/>
    </row>
    <row r="1714" spans="5:5" ht="12" customHeight="1">
      <c r="E1714" s="174"/>
    </row>
    <row r="1715" spans="5:5" ht="12" customHeight="1">
      <c r="E1715" s="174"/>
    </row>
    <row r="1716" spans="5:5" ht="12" customHeight="1">
      <c r="E1716" s="174"/>
    </row>
    <row r="1717" spans="5:5" ht="12" customHeight="1">
      <c r="E1717" s="174"/>
    </row>
    <row r="1718" spans="5:5" ht="12" customHeight="1">
      <c r="E1718" s="174"/>
    </row>
    <row r="1719" spans="5:5" ht="12" customHeight="1">
      <c r="E1719" s="174"/>
    </row>
    <row r="1720" spans="5:5" ht="12" customHeight="1">
      <c r="E1720" s="174"/>
    </row>
    <row r="1721" spans="5:5" ht="12" customHeight="1">
      <c r="E1721" s="174"/>
    </row>
    <row r="1722" spans="5:5" ht="12" customHeight="1">
      <c r="E1722" s="174"/>
    </row>
    <row r="1723" spans="5:5" ht="12" customHeight="1">
      <c r="E1723" s="174"/>
    </row>
    <row r="1724" spans="5:5" ht="12" customHeight="1">
      <c r="E1724" s="174"/>
    </row>
    <row r="1725" spans="5:5" ht="12" customHeight="1">
      <c r="E1725" s="174"/>
    </row>
    <row r="1726" spans="5:5" ht="12" customHeight="1">
      <c r="E1726" s="174"/>
    </row>
    <row r="1727" spans="5:5" ht="12" customHeight="1">
      <c r="E1727" s="174"/>
    </row>
    <row r="1728" spans="5:5" ht="12" customHeight="1">
      <c r="E1728" s="174"/>
    </row>
    <row r="1729" spans="5:5" ht="12" customHeight="1">
      <c r="E1729" s="174"/>
    </row>
    <row r="1730" spans="5:5" ht="12" customHeight="1">
      <c r="E1730" s="174"/>
    </row>
    <row r="1731" spans="5:5" ht="12" customHeight="1">
      <c r="E1731" s="174"/>
    </row>
    <row r="1732" spans="5:5" ht="12" customHeight="1">
      <c r="E1732" s="174"/>
    </row>
    <row r="1733" spans="5:5" ht="12" customHeight="1">
      <c r="E1733" s="174"/>
    </row>
    <row r="1734" spans="5:5" ht="12" customHeight="1">
      <c r="E1734" s="174"/>
    </row>
    <row r="1735" spans="5:5" ht="12" customHeight="1">
      <c r="E1735" s="174"/>
    </row>
    <row r="1736" spans="5:5" ht="12" customHeight="1">
      <c r="E1736" s="174"/>
    </row>
    <row r="1737" spans="5:5" ht="12" customHeight="1">
      <c r="E1737" s="174"/>
    </row>
    <row r="1738" spans="5:5" ht="12" customHeight="1">
      <c r="E1738" s="174"/>
    </row>
    <row r="1739" spans="5:5" ht="12" customHeight="1">
      <c r="E1739" s="174"/>
    </row>
    <row r="1740" spans="5:5" ht="12" customHeight="1">
      <c r="E1740" s="174"/>
    </row>
    <row r="1741" spans="5:5" ht="12" customHeight="1">
      <c r="E1741" s="174"/>
    </row>
    <row r="1742" spans="5:5" ht="12" customHeight="1">
      <c r="E1742" s="174"/>
    </row>
    <row r="1743" spans="5:5" ht="12" customHeight="1">
      <c r="E1743" s="174"/>
    </row>
    <row r="1744" spans="5:5" ht="12" customHeight="1">
      <c r="E1744" s="174"/>
    </row>
    <row r="1745" spans="5:5" ht="12" customHeight="1">
      <c r="E1745" s="174"/>
    </row>
    <row r="1746" spans="5:5" ht="12" customHeight="1">
      <c r="E1746" s="174"/>
    </row>
    <row r="1747" spans="5:5" ht="12" customHeight="1">
      <c r="E1747" s="174"/>
    </row>
    <row r="1748" spans="5:5" ht="12" customHeight="1">
      <c r="E1748" s="174"/>
    </row>
    <row r="1749" spans="5:5" ht="12" customHeight="1">
      <c r="E1749" s="174"/>
    </row>
    <row r="1750" spans="5:5" ht="12" customHeight="1">
      <c r="E1750" s="174"/>
    </row>
    <row r="1751" spans="5:5" ht="12" customHeight="1">
      <c r="E1751" s="174"/>
    </row>
    <row r="1752" spans="5:5" ht="12" customHeight="1">
      <c r="E1752" s="174"/>
    </row>
    <row r="1753" spans="5:5" ht="12" customHeight="1">
      <c r="E1753" s="174"/>
    </row>
    <row r="1754" spans="5:5" ht="12" customHeight="1">
      <c r="E1754" s="174"/>
    </row>
    <row r="1755" spans="5:5" ht="12" customHeight="1">
      <c r="E1755" s="174"/>
    </row>
    <row r="1756" spans="5:5" ht="12" customHeight="1">
      <c r="E1756" s="174"/>
    </row>
    <row r="1757" spans="5:5" ht="12" customHeight="1">
      <c r="E1757" s="174"/>
    </row>
    <row r="1758" spans="5:5" ht="12" customHeight="1">
      <c r="E1758" s="174"/>
    </row>
    <row r="1759" spans="5:5" ht="12" customHeight="1">
      <c r="E1759" s="174"/>
    </row>
    <row r="1760" spans="5:5" ht="12" customHeight="1">
      <c r="E1760" s="174"/>
    </row>
    <row r="1761" spans="5:5" ht="12" customHeight="1">
      <c r="E1761" s="174"/>
    </row>
    <row r="1762" spans="5:5" ht="12" customHeight="1">
      <c r="E1762" s="174"/>
    </row>
    <row r="1763" spans="5:5" ht="12" customHeight="1">
      <c r="E1763" s="174"/>
    </row>
    <row r="1764" spans="5:5" ht="12" customHeight="1">
      <c r="E1764" s="174"/>
    </row>
    <row r="1765" spans="5:5" ht="12" customHeight="1">
      <c r="E1765" s="174"/>
    </row>
    <row r="1766" spans="5:5" ht="12" customHeight="1">
      <c r="E1766" s="174"/>
    </row>
    <row r="1767" spans="5:5" ht="12" customHeight="1">
      <c r="E1767" s="174"/>
    </row>
    <row r="1768" spans="5:5" ht="12" customHeight="1">
      <c r="E1768" s="174"/>
    </row>
    <row r="1769" spans="5:5" ht="12" customHeight="1">
      <c r="E1769" s="174"/>
    </row>
    <row r="1770" spans="5:5" ht="12" customHeight="1">
      <c r="E1770" s="174"/>
    </row>
    <row r="1771" spans="5:5" ht="12" customHeight="1">
      <c r="E1771" s="174"/>
    </row>
    <row r="1772" spans="5:5" ht="12" customHeight="1">
      <c r="E1772" s="174"/>
    </row>
    <row r="1773" spans="5:5" ht="12" customHeight="1">
      <c r="E1773" s="174"/>
    </row>
    <row r="1774" spans="5:5" ht="12" customHeight="1">
      <c r="E1774" s="174"/>
    </row>
    <row r="1775" spans="5:5" ht="12" customHeight="1">
      <c r="E1775" s="174"/>
    </row>
    <row r="1776" spans="5:5" ht="12" customHeight="1">
      <c r="E1776" s="174"/>
    </row>
    <row r="1777" spans="5:5" ht="12" customHeight="1">
      <c r="E1777" s="174"/>
    </row>
    <row r="1778" spans="5:5" ht="12" customHeight="1">
      <c r="E1778" s="174"/>
    </row>
    <row r="1779" spans="5:5" ht="12" customHeight="1">
      <c r="E1779" s="174"/>
    </row>
    <row r="1780" spans="5:5" ht="12" customHeight="1">
      <c r="E1780" s="174"/>
    </row>
    <row r="1781" spans="5:5" ht="12" customHeight="1">
      <c r="E1781" s="174"/>
    </row>
    <row r="1782" spans="5:5" ht="12" customHeight="1">
      <c r="E1782" s="174"/>
    </row>
    <row r="1783" spans="5:5" ht="12" customHeight="1">
      <c r="E1783" s="174"/>
    </row>
    <row r="1784" spans="5:5" ht="12" customHeight="1">
      <c r="E1784" s="174"/>
    </row>
    <row r="1785" spans="5:5" ht="12" customHeight="1">
      <c r="E1785" s="174"/>
    </row>
    <row r="1786" spans="5:5" ht="12" customHeight="1">
      <c r="E1786" s="174"/>
    </row>
    <row r="1787" spans="5:5" ht="12" customHeight="1">
      <c r="E1787" s="174"/>
    </row>
    <row r="1788" spans="5:5" ht="12" customHeight="1">
      <c r="E1788" s="174"/>
    </row>
    <row r="1789" spans="5:5" ht="12" customHeight="1">
      <c r="E1789" s="174"/>
    </row>
    <row r="1790" spans="5:5" ht="12" customHeight="1">
      <c r="E1790" s="174"/>
    </row>
    <row r="1791" spans="5:5" ht="12" customHeight="1">
      <c r="E1791" s="174"/>
    </row>
    <row r="1792" spans="5:5" ht="12" customHeight="1">
      <c r="E1792" s="174"/>
    </row>
    <row r="1793" spans="5:5" ht="12" customHeight="1">
      <c r="E1793" s="174"/>
    </row>
    <row r="1794" spans="5:5" ht="12" customHeight="1">
      <c r="E1794" s="174"/>
    </row>
    <row r="1795" spans="5:5" ht="12" customHeight="1">
      <c r="E1795" s="174"/>
    </row>
    <row r="1796" spans="5:5" ht="12" customHeight="1">
      <c r="E1796" s="174"/>
    </row>
    <row r="1797" spans="5:5" ht="12" customHeight="1">
      <c r="E1797" s="174"/>
    </row>
    <row r="1798" spans="5:5" ht="12" customHeight="1">
      <c r="E1798" s="174"/>
    </row>
    <row r="1799" spans="5:5" ht="12" customHeight="1">
      <c r="E1799" s="174"/>
    </row>
    <row r="1800" spans="5:5" ht="12" customHeight="1">
      <c r="E1800" s="174"/>
    </row>
    <row r="1801" spans="5:5" ht="12" customHeight="1">
      <c r="E1801" s="174"/>
    </row>
    <row r="1802" spans="5:5" ht="12" customHeight="1">
      <c r="E1802" s="174"/>
    </row>
    <row r="1803" spans="5:5" ht="12" customHeight="1">
      <c r="E1803" s="174"/>
    </row>
    <row r="1804" spans="5:5" ht="12" customHeight="1">
      <c r="E1804" s="174"/>
    </row>
    <row r="1805" spans="5:5" ht="12" customHeight="1">
      <c r="E1805" s="174"/>
    </row>
    <row r="1806" spans="5:5" ht="12" customHeight="1">
      <c r="E1806" s="174"/>
    </row>
    <row r="1807" spans="5:5" ht="12" customHeight="1">
      <c r="E1807" s="174"/>
    </row>
    <row r="1808" spans="5:5" ht="12" customHeight="1">
      <c r="E1808" s="174"/>
    </row>
    <row r="1809" spans="5:5" ht="12" customHeight="1">
      <c r="E1809" s="174"/>
    </row>
    <row r="1810" spans="5:5" ht="12" customHeight="1">
      <c r="E1810" s="174"/>
    </row>
    <row r="1811" spans="5:5" ht="12" customHeight="1">
      <c r="E1811" s="174"/>
    </row>
    <row r="1812" spans="5:5" ht="12" customHeight="1">
      <c r="E1812" s="174"/>
    </row>
    <row r="1813" spans="5:5" ht="12" customHeight="1">
      <c r="E1813" s="174"/>
    </row>
    <row r="1814" spans="5:5" ht="12" customHeight="1">
      <c r="E1814" s="174"/>
    </row>
    <row r="1815" spans="5:5" ht="12" customHeight="1">
      <c r="E1815" s="174"/>
    </row>
    <row r="1816" spans="5:5" ht="12" customHeight="1">
      <c r="E1816" s="174"/>
    </row>
    <row r="1817" spans="5:5" ht="12" customHeight="1">
      <c r="E1817" s="174"/>
    </row>
    <row r="1818" spans="5:5" ht="12" customHeight="1">
      <c r="E1818" s="174"/>
    </row>
    <row r="1819" spans="5:5" ht="12" customHeight="1">
      <c r="E1819" s="174"/>
    </row>
    <row r="1820" spans="5:5" ht="12" customHeight="1">
      <c r="E1820" s="174"/>
    </row>
    <row r="1821" spans="5:5" ht="12" customHeight="1">
      <c r="E1821" s="174"/>
    </row>
    <row r="1822" spans="5:5" ht="12" customHeight="1">
      <c r="E1822" s="174"/>
    </row>
    <row r="1823" spans="5:5" ht="12" customHeight="1">
      <c r="E1823" s="174"/>
    </row>
    <row r="1824" spans="5:5" ht="12" customHeight="1">
      <c r="E1824" s="174"/>
    </row>
    <row r="1825" spans="5:5" ht="12" customHeight="1">
      <c r="E1825" s="174"/>
    </row>
    <row r="1826" spans="5:5" ht="12" customHeight="1">
      <c r="E1826" s="174"/>
    </row>
    <row r="1827" spans="5:5" ht="12" customHeight="1">
      <c r="E1827" s="174"/>
    </row>
    <row r="1828" spans="5:5" ht="12" customHeight="1">
      <c r="E1828" s="174"/>
    </row>
    <row r="1829" spans="5:5" ht="12" customHeight="1">
      <c r="E1829" s="174"/>
    </row>
    <row r="1830" spans="5:5" ht="12" customHeight="1">
      <c r="E1830" s="174"/>
    </row>
    <row r="1831" spans="5:5" ht="12" customHeight="1">
      <c r="E1831" s="174"/>
    </row>
    <row r="1832" spans="5:5" ht="12" customHeight="1">
      <c r="E1832" s="174"/>
    </row>
    <row r="1833" spans="5:5" ht="12" customHeight="1">
      <c r="E1833" s="174"/>
    </row>
    <row r="1834" spans="5:5" ht="12" customHeight="1">
      <c r="E1834" s="174"/>
    </row>
    <row r="1835" spans="5:5" ht="12" customHeight="1">
      <c r="E1835" s="174"/>
    </row>
    <row r="1836" spans="5:5" ht="12" customHeight="1">
      <c r="E1836" s="174"/>
    </row>
    <row r="1837" spans="5:5" ht="12" customHeight="1">
      <c r="E1837" s="174"/>
    </row>
    <row r="1838" spans="5:5" ht="12" customHeight="1">
      <c r="E1838" s="174"/>
    </row>
    <row r="1839" spans="5:5" ht="12" customHeight="1">
      <c r="E1839" s="174"/>
    </row>
    <row r="1840" spans="5:5" ht="12" customHeight="1">
      <c r="E1840" s="174"/>
    </row>
    <row r="1841" spans="5:5" ht="12" customHeight="1">
      <c r="E1841" s="174"/>
    </row>
    <row r="1842" spans="5:5" ht="12" customHeight="1">
      <c r="E1842" s="174"/>
    </row>
    <row r="1843" spans="5:5" ht="12" customHeight="1">
      <c r="E1843" s="174"/>
    </row>
    <row r="1844" spans="5:5" ht="12" customHeight="1">
      <c r="E1844" s="174"/>
    </row>
    <row r="1845" spans="5:5" ht="12" customHeight="1">
      <c r="E1845" s="174"/>
    </row>
    <row r="1846" spans="5:5" ht="12" customHeight="1">
      <c r="E1846" s="174"/>
    </row>
    <row r="1847" spans="5:5" ht="12" customHeight="1">
      <c r="E1847" s="174"/>
    </row>
    <row r="1848" spans="5:5" ht="12" customHeight="1">
      <c r="E1848" s="174"/>
    </row>
    <row r="1849" spans="5:5" ht="12" customHeight="1">
      <c r="E1849" s="174"/>
    </row>
    <row r="1850" spans="5:5" ht="12" customHeight="1">
      <c r="E1850" s="174"/>
    </row>
    <row r="1851" spans="5:5" ht="12" customHeight="1">
      <c r="E1851" s="174"/>
    </row>
    <row r="1852" spans="5:5" ht="12" customHeight="1">
      <c r="E1852" s="174"/>
    </row>
    <row r="1853" spans="5:5" ht="12" customHeight="1">
      <c r="E1853" s="174"/>
    </row>
    <row r="1854" spans="5:5" ht="12" customHeight="1">
      <c r="E1854" s="174"/>
    </row>
    <row r="1855" spans="5:5" ht="12" customHeight="1">
      <c r="E1855" s="174"/>
    </row>
    <row r="1856" spans="5:5" ht="12" customHeight="1">
      <c r="E1856" s="174"/>
    </row>
    <row r="1857" spans="5:5" ht="12" customHeight="1">
      <c r="E1857" s="174"/>
    </row>
    <row r="1858" spans="5:5" ht="12" customHeight="1">
      <c r="E1858" s="174"/>
    </row>
    <row r="1859" spans="5:5" ht="12" customHeight="1">
      <c r="E1859" s="174"/>
    </row>
    <row r="1860" spans="5:5" ht="12" customHeight="1">
      <c r="E1860" s="174"/>
    </row>
    <row r="1861" spans="5:5" ht="12" customHeight="1">
      <c r="E1861" s="174"/>
    </row>
    <row r="1862" spans="5:5" ht="12" customHeight="1">
      <c r="E1862" s="174"/>
    </row>
    <row r="1863" spans="5:5" ht="12" customHeight="1">
      <c r="E1863" s="174"/>
    </row>
    <row r="1864" spans="5:5" ht="12" customHeight="1">
      <c r="E1864" s="174"/>
    </row>
    <row r="1865" spans="5:5" ht="12" customHeight="1">
      <c r="E1865" s="174"/>
    </row>
    <row r="1866" spans="5:5" ht="12" customHeight="1">
      <c r="E1866" s="174"/>
    </row>
    <row r="1867" spans="5:5" ht="12" customHeight="1">
      <c r="E1867" s="174"/>
    </row>
    <row r="1868" spans="5:5" ht="12" customHeight="1">
      <c r="E1868" s="174"/>
    </row>
    <row r="1869" spans="5:5" ht="12" customHeight="1">
      <c r="E1869" s="174"/>
    </row>
    <row r="1870" spans="5:5" ht="12" customHeight="1">
      <c r="E1870" s="174"/>
    </row>
    <row r="1871" spans="5:5" ht="12" customHeight="1">
      <c r="E1871" s="174"/>
    </row>
    <row r="1872" spans="5:5" ht="12" customHeight="1">
      <c r="E1872" s="174"/>
    </row>
    <row r="1873" spans="5:5" ht="12" customHeight="1">
      <c r="E1873" s="174"/>
    </row>
    <row r="1874" spans="5:5" ht="12" customHeight="1">
      <c r="E1874" s="174"/>
    </row>
    <row r="1875" spans="5:5" ht="12" customHeight="1">
      <c r="E1875" s="174"/>
    </row>
    <row r="1876" spans="5:5" ht="12" customHeight="1">
      <c r="E1876" s="174"/>
    </row>
    <row r="1877" spans="5:5" ht="12" customHeight="1">
      <c r="E1877" s="174"/>
    </row>
    <row r="1878" spans="5:5" ht="12" customHeight="1">
      <c r="E1878" s="174"/>
    </row>
    <row r="1879" spans="5:5" ht="12" customHeight="1">
      <c r="E1879" s="174"/>
    </row>
    <row r="1880" spans="5:5" ht="12" customHeight="1">
      <c r="E1880" s="174"/>
    </row>
    <row r="1881" spans="5:5" ht="12" customHeight="1">
      <c r="E1881" s="174"/>
    </row>
    <row r="1882" spans="5:5" ht="12" customHeight="1">
      <c r="E1882" s="174"/>
    </row>
    <row r="1883" spans="5:5" ht="12" customHeight="1">
      <c r="E1883" s="174"/>
    </row>
    <row r="1884" spans="5:5" ht="12" customHeight="1">
      <c r="E1884" s="174"/>
    </row>
    <row r="1885" spans="5:5" ht="12" customHeight="1">
      <c r="E1885" s="174"/>
    </row>
    <row r="1886" spans="5:5" ht="12" customHeight="1">
      <c r="E1886" s="174"/>
    </row>
    <row r="1887" spans="5:5" ht="12" customHeight="1">
      <c r="E1887" s="174"/>
    </row>
    <row r="1888" spans="5:5" ht="12" customHeight="1">
      <c r="E1888" s="174"/>
    </row>
    <row r="1889" spans="5:5" ht="12" customHeight="1">
      <c r="E1889" s="174"/>
    </row>
    <row r="1890" spans="5:5" ht="12" customHeight="1">
      <c r="E1890" s="174"/>
    </row>
    <row r="1891" spans="5:5" ht="12" customHeight="1">
      <c r="E1891" s="174"/>
    </row>
    <row r="1892" spans="5:5" ht="12" customHeight="1">
      <c r="E1892" s="174"/>
    </row>
    <row r="1893" spans="5:5" ht="12" customHeight="1">
      <c r="E1893" s="174"/>
    </row>
    <row r="1894" spans="5:5" ht="12" customHeight="1">
      <c r="E1894" s="174"/>
    </row>
    <row r="1895" spans="5:5" ht="12" customHeight="1">
      <c r="E1895" s="174"/>
    </row>
    <row r="1896" spans="5:5" ht="12" customHeight="1">
      <c r="E1896" s="174"/>
    </row>
    <row r="1897" spans="5:5" ht="12" customHeight="1">
      <c r="E1897" s="174"/>
    </row>
    <row r="1898" spans="5:5" ht="12" customHeight="1">
      <c r="E1898" s="174"/>
    </row>
    <row r="1899" spans="5:5" ht="12" customHeight="1">
      <c r="E1899" s="174"/>
    </row>
    <row r="1900" spans="5:5" ht="12" customHeight="1">
      <c r="E1900" s="174"/>
    </row>
    <row r="1901" spans="5:5" ht="12" customHeight="1">
      <c r="E1901" s="174"/>
    </row>
    <row r="1902" spans="5:5" ht="12" customHeight="1">
      <c r="E1902" s="174"/>
    </row>
    <row r="1903" spans="5:5" ht="12" customHeight="1">
      <c r="E1903" s="174"/>
    </row>
    <row r="1904" spans="5:5" ht="12" customHeight="1">
      <c r="E1904" s="174"/>
    </row>
    <row r="1905" spans="5:5" ht="12" customHeight="1">
      <c r="E1905" s="174"/>
    </row>
    <row r="1906" spans="5:5" ht="12" customHeight="1">
      <c r="E1906" s="174"/>
    </row>
    <row r="1907" spans="5:5" ht="12" customHeight="1">
      <c r="E1907" s="174"/>
    </row>
    <row r="1908" spans="5:5" ht="12" customHeight="1">
      <c r="E1908" s="174"/>
    </row>
    <row r="1909" spans="5:5" ht="12" customHeight="1">
      <c r="E1909" s="174"/>
    </row>
    <row r="1910" spans="5:5" ht="12" customHeight="1">
      <c r="E1910" s="174"/>
    </row>
    <row r="1911" spans="5:5" ht="12" customHeight="1">
      <c r="E1911" s="174"/>
    </row>
    <row r="1912" spans="5:5" ht="12" customHeight="1">
      <c r="E1912" s="174"/>
    </row>
    <row r="1913" spans="5:5" ht="12" customHeight="1">
      <c r="E1913" s="174"/>
    </row>
    <row r="1914" spans="5:5" ht="12" customHeight="1">
      <c r="E1914" s="174"/>
    </row>
    <row r="1915" spans="5:5" ht="12" customHeight="1">
      <c r="E1915" s="174"/>
    </row>
    <row r="1916" spans="5:5" ht="12" customHeight="1">
      <c r="E1916" s="174"/>
    </row>
    <row r="1917" spans="5:5" ht="12" customHeight="1">
      <c r="E1917" s="174"/>
    </row>
    <row r="1918" spans="5:5" ht="12" customHeight="1">
      <c r="E1918" s="174"/>
    </row>
    <row r="1919" spans="5:5" ht="12" customHeight="1">
      <c r="E1919" s="174"/>
    </row>
    <row r="1920" spans="5:5" ht="12" customHeight="1">
      <c r="E1920" s="174"/>
    </row>
    <row r="1921" spans="5:5" ht="12" customHeight="1">
      <c r="E1921" s="174"/>
    </row>
    <row r="1922" spans="5:5" ht="12" customHeight="1">
      <c r="E1922" s="174"/>
    </row>
    <row r="1923" spans="5:5" ht="12" customHeight="1">
      <c r="E1923" s="174"/>
    </row>
    <row r="1924" spans="5:5" ht="12" customHeight="1">
      <c r="E1924" s="174"/>
    </row>
    <row r="1925" spans="5:5" ht="12" customHeight="1">
      <c r="E1925" s="174"/>
    </row>
    <row r="1926" spans="5:5" ht="12" customHeight="1">
      <c r="E1926" s="174"/>
    </row>
    <row r="1927" spans="5:5" ht="12" customHeight="1">
      <c r="E1927" s="174"/>
    </row>
    <row r="1928" spans="5:5" ht="12" customHeight="1">
      <c r="E1928" s="174"/>
    </row>
    <row r="1929" spans="5:5" ht="12" customHeight="1">
      <c r="E1929" s="174"/>
    </row>
    <row r="1930" spans="5:5" ht="12" customHeight="1">
      <c r="E1930" s="174"/>
    </row>
    <row r="1931" spans="5:5" ht="12" customHeight="1">
      <c r="E1931" s="174"/>
    </row>
    <row r="1932" spans="5:5" ht="12" customHeight="1">
      <c r="E1932" s="174"/>
    </row>
    <row r="1933" spans="5:5" ht="12" customHeight="1">
      <c r="E1933" s="174"/>
    </row>
    <row r="1934" spans="5:5" ht="12" customHeight="1">
      <c r="E1934" s="174"/>
    </row>
    <row r="1935" spans="5:5" ht="12" customHeight="1">
      <c r="E1935" s="174"/>
    </row>
    <row r="1936" spans="5:5" ht="12" customHeight="1">
      <c r="E1936" s="174"/>
    </row>
    <row r="1937" spans="5:5" ht="12" customHeight="1">
      <c r="E1937" s="174"/>
    </row>
    <row r="1938" spans="5:5" ht="12" customHeight="1">
      <c r="E1938" s="174"/>
    </row>
    <row r="1939" spans="5:5" ht="12" customHeight="1">
      <c r="E1939" s="174"/>
    </row>
    <row r="1940" spans="5:5" ht="12" customHeight="1">
      <c r="E1940" s="174"/>
    </row>
    <row r="1941" spans="5:5" ht="12" customHeight="1">
      <c r="E1941" s="174"/>
    </row>
    <row r="1942" spans="5:5" ht="12" customHeight="1">
      <c r="E1942" s="174"/>
    </row>
    <row r="1943" spans="5:5" ht="12" customHeight="1">
      <c r="E1943" s="174"/>
    </row>
    <row r="1944" spans="5:5" ht="12" customHeight="1">
      <c r="E1944" s="174"/>
    </row>
    <row r="1945" spans="5:5" ht="12" customHeight="1">
      <c r="E1945" s="174"/>
    </row>
    <row r="1946" spans="5:5" ht="12" customHeight="1">
      <c r="E1946" s="174"/>
    </row>
    <row r="1947" spans="5:5" ht="12" customHeight="1">
      <c r="E1947" s="174"/>
    </row>
    <row r="1948" spans="5:5" ht="12" customHeight="1">
      <c r="E1948" s="174"/>
    </row>
    <row r="1949" spans="5:5" ht="12" customHeight="1">
      <c r="E1949" s="174"/>
    </row>
    <row r="1950" spans="5:5" ht="12" customHeight="1">
      <c r="E1950" s="174"/>
    </row>
    <row r="1951" spans="5:5" ht="12" customHeight="1">
      <c r="E1951" s="174"/>
    </row>
    <row r="1952" spans="5:5" ht="12" customHeight="1">
      <c r="E1952" s="174"/>
    </row>
    <row r="1953" spans="5:5" ht="12" customHeight="1">
      <c r="E1953" s="174"/>
    </row>
    <row r="1954" spans="5:5" ht="12" customHeight="1">
      <c r="E1954" s="174"/>
    </row>
    <row r="1955" spans="5:5" ht="12" customHeight="1">
      <c r="E1955" s="174"/>
    </row>
    <row r="1956" spans="5:5" ht="12" customHeight="1">
      <c r="E1956" s="174"/>
    </row>
    <row r="1957" spans="5:5" ht="12" customHeight="1">
      <c r="E1957" s="174"/>
    </row>
    <row r="1958" spans="5:5" ht="12" customHeight="1">
      <c r="E1958" s="174"/>
    </row>
    <row r="1959" spans="5:5" ht="12" customHeight="1">
      <c r="E1959" s="174"/>
    </row>
    <row r="1960" spans="5:5" ht="12" customHeight="1">
      <c r="E1960" s="174"/>
    </row>
    <row r="1961" spans="5:5" ht="12" customHeight="1">
      <c r="E1961" s="174"/>
    </row>
    <row r="1962" spans="5:5" ht="12" customHeight="1">
      <c r="E1962" s="174"/>
    </row>
    <row r="1963" spans="5:5" ht="12" customHeight="1">
      <c r="E1963" s="174"/>
    </row>
    <row r="1964" spans="5:5" ht="12" customHeight="1">
      <c r="E1964" s="174"/>
    </row>
    <row r="1965" spans="5:5" ht="12" customHeight="1">
      <c r="E1965" s="174"/>
    </row>
    <row r="1966" spans="5:5" ht="12" customHeight="1">
      <c r="E1966" s="174"/>
    </row>
    <row r="1967" spans="5:5" ht="12" customHeight="1">
      <c r="E1967" s="174"/>
    </row>
    <row r="1968" spans="5:5" ht="12" customHeight="1">
      <c r="E1968" s="174"/>
    </row>
    <row r="1969" spans="5:5" ht="12" customHeight="1">
      <c r="E1969" s="174"/>
    </row>
    <row r="1970" spans="5:5" ht="12" customHeight="1">
      <c r="E1970" s="174"/>
    </row>
    <row r="1971" spans="5:5" ht="12" customHeight="1">
      <c r="E1971" s="174"/>
    </row>
    <row r="1972" spans="5:5" ht="12" customHeight="1">
      <c r="E1972" s="174"/>
    </row>
    <row r="1973" spans="5:5" ht="12" customHeight="1">
      <c r="E1973" s="174"/>
    </row>
    <row r="1974" spans="5:5" ht="12" customHeight="1">
      <c r="E1974" s="174"/>
    </row>
    <row r="1975" spans="5:5" ht="12" customHeight="1">
      <c r="E1975" s="174"/>
    </row>
    <row r="1976" spans="5:5" ht="12" customHeight="1">
      <c r="E1976" s="174"/>
    </row>
    <row r="1977" spans="5:5" ht="12" customHeight="1">
      <c r="E1977" s="174"/>
    </row>
    <row r="1978" spans="5:5" ht="12" customHeight="1">
      <c r="E1978" s="174"/>
    </row>
    <row r="1979" spans="5:5" ht="12" customHeight="1">
      <c r="E1979" s="174"/>
    </row>
    <row r="1980" spans="5:5" ht="12" customHeight="1">
      <c r="E1980" s="174"/>
    </row>
    <row r="1981" spans="5:5" ht="12" customHeight="1">
      <c r="E1981" s="174"/>
    </row>
    <row r="1982" spans="5:5" ht="12" customHeight="1">
      <c r="E1982" s="174"/>
    </row>
    <row r="1983" spans="5:5" ht="12" customHeight="1">
      <c r="E1983" s="174"/>
    </row>
    <row r="1984" spans="5:5" ht="12" customHeight="1">
      <c r="E1984" s="174"/>
    </row>
    <row r="1985" spans="5:5" ht="12" customHeight="1">
      <c r="E1985" s="174"/>
    </row>
    <row r="1986" spans="5:5" ht="12" customHeight="1">
      <c r="E1986" s="174"/>
    </row>
    <row r="1987" spans="5:5" ht="12" customHeight="1">
      <c r="E1987" s="174"/>
    </row>
    <row r="1988" spans="5:5" ht="12" customHeight="1">
      <c r="E1988" s="174"/>
    </row>
    <row r="1989" spans="5:5" ht="12" customHeight="1">
      <c r="E1989" s="174"/>
    </row>
    <row r="1990" spans="5:5" ht="12" customHeight="1">
      <c r="E1990" s="174"/>
    </row>
    <row r="1991" spans="5:5" ht="12" customHeight="1">
      <c r="E1991" s="174"/>
    </row>
    <row r="1992" spans="5:5" ht="12" customHeight="1">
      <c r="E1992" s="174"/>
    </row>
    <row r="1993" spans="5:5" ht="12" customHeight="1">
      <c r="E1993" s="174"/>
    </row>
    <row r="1994" spans="5:5" ht="12" customHeight="1">
      <c r="E1994" s="174"/>
    </row>
    <row r="1995" spans="5:5" ht="12" customHeight="1">
      <c r="E1995" s="174"/>
    </row>
    <row r="1996" spans="5:5" ht="12" customHeight="1">
      <c r="E1996" s="174"/>
    </row>
    <row r="1997" spans="5:5" ht="12" customHeight="1">
      <c r="E1997" s="174"/>
    </row>
    <row r="1998" spans="5:5" ht="12" customHeight="1">
      <c r="E1998" s="174"/>
    </row>
    <row r="1999" spans="5:5" ht="12" customHeight="1">
      <c r="E1999" s="174"/>
    </row>
    <row r="2000" spans="5:5" ht="12" customHeight="1">
      <c r="E2000" s="174"/>
    </row>
    <row r="2001" spans="5:5" ht="12" customHeight="1">
      <c r="E2001" s="174"/>
    </row>
    <row r="2002" spans="5:5" ht="12" customHeight="1">
      <c r="E2002" s="174"/>
    </row>
    <row r="2003" spans="5:5" ht="12" customHeight="1">
      <c r="E2003" s="174"/>
    </row>
    <row r="2004" spans="5:5" ht="12" customHeight="1">
      <c r="E2004" s="174"/>
    </row>
    <row r="2005" spans="5:5" ht="12" customHeight="1">
      <c r="E2005" s="174"/>
    </row>
    <row r="2006" spans="5:5" ht="12" customHeight="1">
      <c r="E2006" s="174"/>
    </row>
    <row r="2007" spans="5:5" ht="12" customHeight="1">
      <c r="E2007" s="174"/>
    </row>
    <row r="2008" spans="5:5" ht="12" customHeight="1">
      <c r="E2008" s="174"/>
    </row>
    <row r="2009" spans="5:5" ht="12" customHeight="1">
      <c r="E2009" s="174"/>
    </row>
    <row r="2010" spans="5:5" ht="12" customHeight="1">
      <c r="E2010" s="174"/>
    </row>
    <row r="2011" spans="5:5" ht="12" customHeight="1">
      <c r="E2011" s="174"/>
    </row>
    <row r="2012" spans="5:5" ht="12" customHeight="1">
      <c r="E2012" s="174"/>
    </row>
    <row r="2013" spans="5:5" ht="12" customHeight="1">
      <c r="E2013" s="174"/>
    </row>
    <row r="2014" spans="5:5" ht="12" customHeight="1">
      <c r="E2014" s="174"/>
    </row>
    <row r="2015" spans="5:5" ht="12" customHeight="1">
      <c r="E2015" s="174"/>
    </row>
    <row r="2016" spans="5:5" ht="12" customHeight="1">
      <c r="E2016" s="174"/>
    </row>
    <row r="2017" spans="5:5" ht="12" customHeight="1">
      <c r="E2017" s="174"/>
    </row>
    <row r="2018" spans="5:5" ht="12" customHeight="1">
      <c r="E2018" s="174"/>
    </row>
    <row r="2019" spans="5:5" ht="12" customHeight="1">
      <c r="E2019" s="174"/>
    </row>
    <row r="2020" spans="5:5" ht="12" customHeight="1">
      <c r="E2020" s="174"/>
    </row>
    <row r="2021" spans="5:5" ht="12" customHeight="1">
      <c r="E2021" s="174"/>
    </row>
    <row r="2022" spans="5:5" ht="12" customHeight="1">
      <c r="E2022" s="174"/>
    </row>
    <row r="2023" spans="5:5" ht="12" customHeight="1">
      <c r="E2023" s="174"/>
    </row>
    <row r="2024" spans="5:5" ht="12" customHeight="1">
      <c r="E2024" s="174"/>
    </row>
    <row r="2025" spans="5:5" ht="12" customHeight="1">
      <c r="E2025" s="174"/>
    </row>
    <row r="2026" spans="5:5" ht="12" customHeight="1">
      <c r="E2026" s="174"/>
    </row>
    <row r="2027" spans="5:5" ht="12" customHeight="1">
      <c r="E2027" s="174"/>
    </row>
    <row r="2028" spans="5:5" ht="12" customHeight="1">
      <c r="E2028" s="174"/>
    </row>
    <row r="2029" spans="5:5" ht="12" customHeight="1">
      <c r="E2029" s="174"/>
    </row>
    <row r="2030" spans="5:5" ht="12" customHeight="1">
      <c r="E2030" s="174"/>
    </row>
    <row r="2031" spans="5:5" ht="12" customHeight="1">
      <c r="E2031" s="174"/>
    </row>
    <row r="2032" spans="5:5" ht="12" customHeight="1">
      <c r="E2032" s="174"/>
    </row>
    <row r="2033" spans="5:5" ht="12" customHeight="1">
      <c r="E2033" s="174"/>
    </row>
    <row r="2034" spans="5:5" ht="12" customHeight="1">
      <c r="E2034" s="174"/>
    </row>
    <row r="2035" spans="5:5" ht="12" customHeight="1">
      <c r="E2035" s="174"/>
    </row>
    <row r="2036" spans="5:5" ht="12" customHeight="1">
      <c r="E2036" s="174"/>
    </row>
    <row r="2037" spans="5:5" ht="12" customHeight="1">
      <c r="E2037" s="174"/>
    </row>
    <row r="2038" spans="5:5" ht="12" customHeight="1">
      <c r="E2038" s="174"/>
    </row>
    <row r="2039" spans="5:5" ht="12" customHeight="1">
      <c r="E2039" s="174"/>
    </row>
    <row r="2040" spans="5:5" ht="12" customHeight="1">
      <c r="E2040" s="174"/>
    </row>
    <row r="2041" spans="5:5" ht="12" customHeight="1">
      <c r="E2041" s="174"/>
    </row>
    <row r="2042" spans="5:5" ht="12" customHeight="1">
      <c r="E2042" s="174"/>
    </row>
    <row r="2043" spans="5:5" ht="12" customHeight="1">
      <c r="E2043" s="174"/>
    </row>
    <row r="2044" spans="5:5" ht="12" customHeight="1">
      <c r="E2044" s="174"/>
    </row>
    <row r="2045" spans="5:5" ht="12" customHeight="1">
      <c r="E2045" s="174"/>
    </row>
    <row r="2046" spans="5:5" ht="12" customHeight="1">
      <c r="E2046" s="174"/>
    </row>
    <row r="2047" spans="5:5" ht="12" customHeight="1">
      <c r="E2047" s="174"/>
    </row>
    <row r="2048" spans="5:5" ht="12" customHeight="1">
      <c r="E2048" s="174"/>
    </row>
    <row r="2049" spans="5:5" ht="12" customHeight="1">
      <c r="E2049" s="174"/>
    </row>
    <row r="2050" spans="5:5" ht="12" customHeight="1">
      <c r="E2050" s="174"/>
    </row>
    <row r="2051" spans="5:5" ht="12" customHeight="1">
      <c r="E2051" s="174"/>
    </row>
    <row r="2052" spans="5:5" ht="12" customHeight="1">
      <c r="E2052" s="174"/>
    </row>
    <row r="2053" spans="5:5" ht="12" customHeight="1">
      <c r="E2053" s="174"/>
    </row>
    <row r="2054" spans="5:5" ht="12" customHeight="1">
      <c r="E2054" s="174"/>
    </row>
    <row r="2055" spans="5:5" ht="12" customHeight="1">
      <c r="E2055" s="174"/>
    </row>
    <row r="2056" spans="5:5" ht="12" customHeight="1">
      <c r="E2056" s="174"/>
    </row>
    <row r="2057" spans="5:5" ht="12" customHeight="1">
      <c r="E2057" s="174"/>
    </row>
    <row r="2058" spans="5:5" ht="12" customHeight="1">
      <c r="E2058" s="174"/>
    </row>
    <row r="2059" spans="5:5" ht="12" customHeight="1">
      <c r="E2059" s="174"/>
    </row>
    <row r="2060" spans="5:5" ht="12" customHeight="1">
      <c r="E2060" s="174"/>
    </row>
    <row r="2061" spans="5:5" ht="12" customHeight="1">
      <c r="E2061" s="174"/>
    </row>
    <row r="2062" spans="5:5" ht="12" customHeight="1">
      <c r="E2062" s="174"/>
    </row>
    <row r="2063" spans="5:5" ht="12" customHeight="1">
      <c r="E2063" s="174"/>
    </row>
    <row r="2064" spans="5:5" ht="12" customHeight="1">
      <c r="E2064" s="174"/>
    </row>
    <row r="2065" spans="5:5" ht="12" customHeight="1">
      <c r="E2065" s="174"/>
    </row>
    <row r="2066" spans="5:5" ht="12" customHeight="1">
      <c r="E2066" s="174"/>
    </row>
    <row r="2067" spans="5:5" ht="12" customHeight="1">
      <c r="E2067" s="174"/>
    </row>
    <row r="2068" spans="5:5" ht="12" customHeight="1">
      <c r="E2068" s="174"/>
    </row>
    <row r="2069" spans="5:5" ht="12" customHeight="1">
      <c r="E2069" s="174"/>
    </row>
    <row r="2070" spans="5:5" ht="12" customHeight="1">
      <c r="E2070" s="174"/>
    </row>
    <row r="2071" spans="5:5" ht="12" customHeight="1">
      <c r="E2071" s="174"/>
    </row>
    <row r="2072" spans="5:5" ht="12" customHeight="1">
      <c r="E2072" s="174"/>
    </row>
    <row r="2073" spans="5:5" ht="12" customHeight="1">
      <c r="E2073" s="174"/>
    </row>
    <row r="2074" spans="5:5" ht="12" customHeight="1">
      <c r="E2074" s="174"/>
    </row>
    <row r="2075" spans="5:5" ht="12" customHeight="1">
      <c r="E2075" s="174"/>
    </row>
    <row r="2076" spans="5:5" ht="12" customHeight="1">
      <c r="E2076" s="174"/>
    </row>
    <row r="2077" spans="5:5" ht="12" customHeight="1">
      <c r="E2077" s="174"/>
    </row>
    <row r="2078" spans="5:5" ht="12" customHeight="1">
      <c r="E2078" s="174"/>
    </row>
    <row r="2079" spans="5:5" ht="12" customHeight="1">
      <c r="E2079" s="174"/>
    </row>
    <row r="2080" spans="5:5" ht="12" customHeight="1">
      <c r="E2080" s="174"/>
    </row>
    <row r="2081" spans="5:5" ht="12" customHeight="1">
      <c r="E2081" s="174"/>
    </row>
    <row r="2082" spans="5:5" ht="12" customHeight="1">
      <c r="E2082" s="174"/>
    </row>
    <row r="2083" spans="5:5" ht="12" customHeight="1">
      <c r="E2083" s="174"/>
    </row>
    <row r="2084" spans="5:5" ht="12" customHeight="1">
      <c r="E2084" s="174"/>
    </row>
    <row r="2085" spans="5:5" ht="12" customHeight="1">
      <c r="E2085" s="174"/>
    </row>
    <row r="2086" spans="5:5" ht="12" customHeight="1">
      <c r="E2086" s="174"/>
    </row>
    <row r="2087" spans="5:5" ht="12" customHeight="1">
      <c r="E2087" s="174"/>
    </row>
    <row r="2088" spans="5:5" ht="12" customHeight="1">
      <c r="E2088" s="174"/>
    </row>
    <row r="2089" spans="5:5" ht="12" customHeight="1">
      <c r="E2089" s="174"/>
    </row>
    <row r="2090" spans="5:5" ht="12" customHeight="1">
      <c r="E2090" s="174"/>
    </row>
    <row r="2091" spans="5:5" ht="12" customHeight="1">
      <c r="E2091" s="174"/>
    </row>
    <row r="2092" spans="5:5" ht="12" customHeight="1">
      <c r="E2092" s="174"/>
    </row>
    <row r="2093" spans="5:5" ht="12" customHeight="1">
      <c r="E2093" s="174"/>
    </row>
    <row r="2094" spans="5:5" ht="12" customHeight="1">
      <c r="E2094" s="174"/>
    </row>
    <row r="2095" spans="5:5" ht="12" customHeight="1">
      <c r="E2095" s="174"/>
    </row>
    <row r="2096" spans="5:5" ht="12" customHeight="1">
      <c r="E2096" s="174"/>
    </row>
    <row r="2097" spans="5:5" ht="12" customHeight="1">
      <c r="E2097" s="174"/>
    </row>
    <row r="2098" spans="5:5" ht="12" customHeight="1">
      <c r="E2098" s="174"/>
    </row>
    <row r="2099" spans="5:5" ht="12" customHeight="1">
      <c r="E2099" s="174"/>
    </row>
    <row r="2100" spans="5:5" ht="12" customHeight="1">
      <c r="E2100" s="174"/>
    </row>
    <row r="2101" spans="5:5" ht="12" customHeight="1">
      <c r="E2101" s="174"/>
    </row>
    <row r="2102" spans="5:5" ht="12" customHeight="1">
      <c r="E2102" s="174"/>
    </row>
    <row r="2103" spans="5:5" ht="12" customHeight="1">
      <c r="E2103" s="174"/>
    </row>
    <row r="2104" spans="5:5" ht="12" customHeight="1">
      <c r="E2104" s="174"/>
    </row>
    <row r="2105" spans="5:5" ht="12" customHeight="1">
      <c r="E2105" s="174"/>
    </row>
    <row r="2106" spans="5:5" ht="12" customHeight="1">
      <c r="E2106" s="174"/>
    </row>
    <row r="2107" spans="5:5" ht="12" customHeight="1">
      <c r="E2107" s="174"/>
    </row>
    <row r="2108" spans="5:5" ht="12" customHeight="1">
      <c r="E2108" s="174"/>
    </row>
    <row r="2109" spans="5:5" ht="12" customHeight="1">
      <c r="E2109" s="174"/>
    </row>
    <row r="2110" spans="5:5" ht="12" customHeight="1">
      <c r="E2110" s="174"/>
    </row>
    <row r="2111" spans="5:5" ht="12" customHeight="1">
      <c r="E2111" s="174"/>
    </row>
    <row r="2112" spans="5:5" ht="12" customHeight="1">
      <c r="E2112" s="174"/>
    </row>
    <row r="2113" spans="5:5" ht="12" customHeight="1">
      <c r="E2113" s="174"/>
    </row>
    <row r="2114" spans="5:5" ht="12" customHeight="1">
      <c r="E2114" s="174"/>
    </row>
    <row r="2115" spans="5:5" ht="12" customHeight="1">
      <c r="E2115" s="174"/>
    </row>
    <row r="2116" spans="5:5" ht="12" customHeight="1">
      <c r="E2116" s="174"/>
    </row>
    <row r="2117" spans="5:5" ht="12" customHeight="1">
      <c r="E2117" s="174"/>
    </row>
    <row r="2118" spans="5:5" ht="12" customHeight="1">
      <c r="E2118" s="174"/>
    </row>
    <row r="2119" spans="5:5" ht="12" customHeight="1">
      <c r="E2119" s="174"/>
    </row>
    <row r="2120" spans="5:5" ht="12" customHeight="1">
      <c r="E2120" s="174"/>
    </row>
    <row r="2121" spans="5:5" ht="12" customHeight="1">
      <c r="E2121" s="174"/>
    </row>
    <row r="2122" spans="5:5" ht="12" customHeight="1">
      <c r="E2122" s="174"/>
    </row>
    <row r="2123" spans="5:5" ht="12" customHeight="1">
      <c r="E2123" s="174"/>
    </row>
    <row r="2124" spans="5:5" ht="12" customHeight="1">
      <c r="E2124" s="174"/>
    </row>
    <row r="2125" spans="5:5" ht="12" customHeight="1">
      <c r="E2125" s="174"/>
    </row>
    <row r="2126" spans="5:5" ht="12" customHeight="1">
      <c r="E2126" s="174"/>
    </row>
    <row r="2127" spans="5:5" ht="12" customHeight="1">
      <c r="E2127" s="174"/>
    </row>
    <row r="2128" spans="5:5" ht="12" customHeight="1">
      <c r="E2128" s="174"/>
    </row>
    <row r="2129" spans="5:5" ht="12" customHeight="1">
      <c r="E2129" s="174"/>
    </row>
    <row r="2130" spans="5:5" ht="12" customHeight="1">
      <c r="E2130" s="174"/>
    </row>
    <row r="2131" spans="5:5" ht="12" customHeight="1">
      <c r="E2131" s="174"/>
    </row>
    <row r="2132" spans="5:5" ht="12" customHeight="1">
      <c r="E2132" s="174"/>
    </row>
    <row r="2133" spans="5:5" ht="12" customHeight="1">
      <c r="E2133" s="174"/>
    </row>
    <row r="2134" spans="5:5" ht="12" customHeight="1">
      <c r="E2134" s="174"/>
    </row>
    <row r="2135" spans="5:5" ht="12" customHeight="1">
      <c r="E2135" s="174"/>
    </row>
    <row r="2136" spans="5:5" ht="12" customHeight="1">
      <c r="E2136" s="174"/>
    </row>
    <row r="2137" spans="5:5" ht="12" customHeight="1">
      <c r="E2137" s="174"/>
    </row>
    <row r="2138" spans="5:5" ht="12" customHeight="1">
      <c r="E2138" s="174"/>
    </row>
    <row r="2139" spans="5:5" ht="12" customHeight="1">
      <c r="E2139" s="174"/>
    </row>
    <row r="2140" spans="5:5" ht="12" customHeight="1">
      <c r="E2140" s="174"/>
    </row>
    <row r="2141" spans="5:5" ht="12" customHeight="1">
      <c r="E2141" s="174"/>
    </row>
    <row r="2142" spans="5:5" ht="12" customHeight="1">
      <c r="E2142" s="174"/>
    </row>
    <row r="2143" spans="5:5" ht="12" customHeight="1">
      <c r="E2143" s="174"/>
    </row>
    <row r="2144" spans="5:5" ht="12" customHeight="1">
      <c r="E2144" s="174"/>
    </row>
    <row r="2145" spans="5:5" ht="12" customHeight="1">
      <c r="E2145" s="174"/>
    </row>
    <row r="2146" spans="5:5" ht="12" customHeight="1">
      <c r="E2146" s="174"/>
    </row>
    <row r="2147" spans="5:5" ht="12" customHeight="1">
      <c r="E2147" s="174"/>
    </row>
    <row r="2148" spans="5:5" ht="12" customHeight="1">
      <c r="E2148" s="174"/>
    </row>
    <row r="2149" spans="5:5" ht="12" customHeight="1">
      <c r="E2149" s="174"/>
    </row>
    <row r="2150" spans="5:5" ht="12" customHeight="1">
      <c r="E2150" s="174"/>
    </row>
    <row r="2151" spans="5:5" ht="12" customHeight="1">
      <c r="E2151" s="174"/>
    </row>
    <row r="2152" spans="5:5" ht="12" customHeight="1">
      <c r="E2152" s="174"/>
    </row>
    <row r="2153" spans="5:5" ht="12" customHeight="1">
      <c r="E2153" s="174"/>
    </row>
    <row r="2154" spans="5:5" ht="12" customHeight="1">
      <c r="E2154" s="174"/>
    </row>
    <row r="2155" spans="5:5" ht="12" customHeight="1">
      <c r="E2155" s="174"/>
    </row>
    <row r="2156" spans="5:5" ht="12" customHeight="1">
      <c r="E2156" s="174"/>
    </row>
    <row r="2157" spans="5:5" ht="12" customHeight="1">
      <c r="E2157" s="174"/>
    </row>
    <row r="2158" spans="5:5" ht="12" customHeight="1">
      <c r="E2158" s="174"/>
    </row>
    <row r="2159" spans="5:5" ht="12" customHeight="1">
      <c r="E2159" s="174"/>
    </row>
    <row r="2160" spans="5:5" ht="12" customHeight="1">
      <c r="E2160" s="174"/>
    </row>
    <row r="2161" spans="5:5" ht="12" customHeight="1">
      <c r="E2161" s="174"/>
    </row>
    <row r="2162" spans="5:5" ht="12" customHeight="1">
      <c r="E2162" s="174"/>
    </row>
    <row r="2163" spans="5:5" ht="12" customHeight="1">
      <c r="E2163" s="174"/>
    </row>
    <row r="2164" spans="5:5" ht="12" customHeight="1">
      <c r="E2164" s="174"/>
    </row>
    <row r="2165" spans="5:5" ht="12" customHeight="1">
      <c r="E2165" s="174"/>
    </row>
    <row r="2166" spans="5:5" ht="12" customHeight="1">
      <c r="E2166" s="174"/>
    </row>
    <row r="2167" spans="5:5" ht="12" customHeight="1">
      <c r="E2167" s="174"/>
    </row>
    <row r="2168" spans="5:5" ht="12" customHeight="1">
      <c r="E2168" s="174"/>
    </row>
    <row r="2169" spans="5:5" ht="12" customHeight="1">
      <c r="E2169" s="174"/>
    </row>
    <row r="2170" spans="5:5" ht="12" customHeight="1">
      <c r="E2170" s="174"/>
    </row>
    <row r="2171" spans="5:5" ht="12" customHeight="1">
      <c r="E2171" s="174"/>
    </row>
    <row r="2172" spans="5:5" ht="12" customHeight="1">
      <c r="E2172" s="174"/>
    </row>
    <row r="2173" spans="5:5" ht="12" customHeight="1">
      <c r="E2173" s="174"/>
    </row>
    <row r="2174" spans="5:5" ht="12" customHeight="1">
      <c r="E2174" s="174"/>
    </row>
    <row r="2175" spans="5:5" ht="12" customHeight="1">
      <c r="E2175" s="174"/>
    </row>
    <row r="2176" spans="5:5" ht="12" customHeight="1">
      <c r="E2176" s="174"/>
    </row>
    <row r="2177" spans="5:5" ht="12" customHeight="1">
      <c r="E2177" s="174"/>
    </row>
    <row r="2178" spans="5:5" ht="12" customHeight="1">
      <c r="E2178" s="174"/>
    </row>
    <row r="2179" spans="5:5" ht="12" customHeight="1">
      <c r="E2179" s="174"/>
    </row>
    <row r="2180" spans="5:5" ht="12" customHeight="1">
      <c r="E2180" s="174"/>
    </row>
    <row r="2181" spans="5:5" ht="12" customHeight="1">
      <c r="E2181" s="174"/>
    </row>
    <row r="2182" spans="5:5" ht="12" customHeight="1">
      <c r="E2182" s="174"/>
    </row>
    <row r="2183" spans="5:5" ht="12" customHeight="1">
      <c r="E2183" s="174"/>
    </row>
    <row r="2184" spans="5:5" ht="12" customHeight="1">
      <c r="E2184" s="174"/>
    </row>
    <row r="2185" spans="5:5" ht="12" customHeight="1">
      <c r="E2185" s="174"/>
    </row>
    <row r="2186" spans="5:5" ht="12" customHeight="1">
      <c r="E2186" s="174"/>
    </row>
    <row r="2187" spans="5:5" ht="12" customHeight="1">
      <c r="E2187" s="174"/>
    </row>
    <row r="2188" spans="5:5" ht="12" customHeight="1">
      <c r="E2188" s="174"/>
    </row>
    <row r="2189" spans="5:5" ht="12" customHeight="1">
      <c r="E2189" s="174"/>
    </row>
    <row r="2190" spans="5:5" ht="12" customHeight="1">
      <c r="E2190" s="174"/>
    </row>
    <row r="2191" spans="5:5" ht="12" customHeight="1">
      <c r="E2191" s="174"/>
    </row>
    <row r="2192" spans="5:5" ht="12" customHeight="1">
      <c r="E2192" s="174"/>
    </row>
    <row r="2193" spans="5:5" ht="12" customHeight="1">
      <c r="E2193" s="174"/>
    </row>
    <row r="2194" spans="5:5" ht="12" customHeight="1">
      <c r="E2194" s="174"/>
    </row>
    <row r="2195" spans="5:5" ht="12" customHeight="1">
      <c r="E2195" s="174"/>
    </row>
    <row r="2196" spans="5:5" ht="12" customHeight="1">
      <c r="E2196" s="174"/>
    </row>
    <row r="2197" spans="5:5" ht="12" customHeight="1">
      <c r="E2197" s="174"/>
    </row>
    <row r="2198" spans="5:5" ht="12" customHeight="1">
      <c r="E2198" s="174"/>
    </row>
    <row r="2199" spans="5:5" ht="12" customHeight="1">
      <c r="E2199" s="174"/>
    </row>
    <row r="2200" spans="5:5" ht="12" customHeight="1">
      <c r="E2200" s="174"/>
    </row>
    <row r="2201" spans="5:5" ht="12" customHeight="1">
      <c r="E2201" s="174"/>
    </row>
    <row r="2202" spans="5:5" ht="12" customHeight="1">
      <c r="E2202" s="174"/>
    </row>
    <row r="2203" spans="5:5" ht="12" customHeight="1">
      <c r="E2203" s="174"/>
    </row>
    <row r="2204" spans="5:5" ht="12" customHeight="1">
      <c r="E2204" s="174"/>
    </row>
    <row r="2205" spans="5:5" ht="12" customHeight="1">
      <c r="E2205" s="174"/>
    </row>
    <row r="2206" spans="5:5" ht="12" customHeight="1">
      <c r="E2206" s="174"/>
    </row>
    <row r="2207" spans="5:5" ht="12" customHeight="1">
      <c r="E2207" s="174"/>
    </row>
    <row r="2208" spans="5:5" ht="12" customHeight="1">
      <c r="E2208" s="174"/>
    </row>
    <row r="2209" spans="5:5" ht="12" customHeight="1">
      <c r="E2209" s="174"/>
    </row>
    <row r="2210" spans="5:5" ht="12" customHeight="1">
      <c r="E2210" s="174"/>
    </row>
    <row r="2211" spans="5:5" ht="12" customHeight="1">
      <c r="E2211" s="174"/>
    </row>
    <row r="2212" spans="5:5" ht="12" customHeight="1">
      <c r="E2212" s="174"/>
    </row>
    <row r="2213" spans="5:5" ht="12" customHeight="1">
      <c r="E2213" s="174"/>
    </row>
    <row r="2214" spans="5:5" ht="12" customHeight="1">
      <c r="E2214" s="174"/>
    </row>
    <row r="2215" spans="5:5" ht="12" customHeight="1">
      <c r="E2215" s="174"/>
    </row>
    <row r="2216" spans="5:5" ht="12" customHeight="1">
      <c r="E2216" s="174"/>
    </row>
    <row r="2217" spans="5:5" ht="12" customHeight="1">
      <c r="E2217" s="174"/>
    </row>
    <row r="2218" spans="5:5" ht="12" customHeight="1">
      <c r="E2218" s="174"/>
    </row>
    <row r="2219" spans="5:5" ht="12" customHeight="1">
      <c r="E2219" s="174"/>
    </row>
    <row r="2220" spans="5:5" ht="12" customHeight="1">
      <c r="E2220" s="174"/>
    </row>
    <row r="2221" spans="5:5" ht="12" customHeight="1">
      <c r="E2221" s="174"/>
    </row>
    <row r="2222" spans="5:5" ht="12" customHeight="1">
      <c r="E2222" s="174"/>
    </row>
    <row r="2223" spans="5:5" ht="12" customHeight="1">
      <c r="E2223" s="174"/>
    </row>
    <row r="2224" spans="5:5" ht="12" customHeight="1">
      <c r="E2224" s="174"/>
    </row>
    <row r="2225" spans="5:5" ht="12" customHeight="1">
      <c r="E2225" s="174"/>
    </row>
    <row r="2226" spans="5:5" ht="12" customHeight="1">
      <c r="E2226" s="174"/>
    </row>
    <row r="2227" spans="5:5" ht="12" customHeight="1">
      <c r="E2227" s="174"/>
    </row>
    <row r="2228" spans="5:5" ht="12" customHeight="1">
      <c r="E2228" s="174"/>
    </row>
    <row r="2229" spans="5:5" ht="12" customHeight="1">
      <c r="E2229" s="174"/>
    </row>
    <row r="2230" spans="5:5" ht="12" customHeight="1">
      <c r="E2230" s="174"/>
    </row>
    <row r="2231" spans="5:5" ht="12" customHeight="1">
      <c r="E2231" s="174"/>
    </row>
    <row r="2232" spans="5:5" ht="12" customHeight="1">
      <c r="E2232" s="174"/>
    </row>
    <row r="2233" spans="5:5" ht="12" customHeight="1">
      <c r="E2233" s="174"/>
    </row>
    <row r="2234" spans="5:5" ht="12" customHeight="1">
      <c r="E2234" s="174"/>
    </row>
    <row r="2235" spans="5:5" ht="12" customHeight="1">
      <c r="E2235" s="174"/>
    </row>
    <row r="2236" spans="5:5" ht="12" customHeight="1">
      <c r="E2236" s="174"/>
    </row>
    <row r="2237" spans="5:5" ht="12" customHeight="1">
      <c r="E2237" s="174"/>
    </row>
    <row r="2238" spans="5:5" ht="12" customHeight="1">
      <c r="E2238" s="174"/>
    </row>
    <row r="2239" spans="5:5" ht="12" customHeight="1">
      <c r="E2239" s="174"/>
    </row>
    <row r="2240" spans="5:5" ht="12" customHeight="1">
      <c r="E2240" s="174"/>
    </row>
    <row r="2241" spans="5:5" ht="12" customHeight="1">
      <c r="E2241" s="174"/>
    </row>
    <row r="2242" spans="5:5" ht="12" customHeight="1">
      <c r="E2242" s="174"/>
    </row>
    <row r="2243" spans="5:5" ht="12" customHeight="1">
      <c r="E2243" s="174"/>
    </row>
    <row r="2244" spans="5:5" ht="12" customHeight="1">
      <c r="E2244" s="174"/>
    </row>
    <row r="2245" spans="5:5" ht="12" customHeight="1">
      <c r="E2245" s="174"/>
    </row>
    <row r="2246" spans="5:5" ht="12" customHeight="1">
      <c r="E2246" s="174"/>
    </row>
    <row r="2247" spans="5:5" ht="12" customHeight="1">
      <c r="E2247" s="174"/>
    </row>
    <row r="2248" spans="5:5" ht="12" customHeight="1">
      <c r="E2248" s="174"/>
    </row>
    <row r="2249" spans="5:5" ht="12" customHeight="1">
      <c r="E2249" s="174"/>
    </row>
    <row r="2250" spans="5:5" ht="12" customHeight="1">
      <c r="E2250" s="174"/>
    </row>
    <row r="2251" spans="5:5" ht="12" customHeight="1">
      <c r="E2251" s="174"/>
    </row>
    <row r="2252" spans="5:5" ht="12" customHeight="1">
      <c r="E2252" s="174"/>
    </row>
    <row r="2253" spans="5:5" ht="12" customHeight="1">
      <c r="E2253" s="174"/>
    </row>
    <row r="2254" spans="5:5" ht="12" customHeight="1">
      <c r="E2254" s="174"/>
    </row>
    <row r="2255" spans="5:5" ht="12" customHeight="1">
      <c r="E2255" s="174"/>
    </row>
    <row r="2256" spans="5:5" ht="12" customHeight="1">
      <c r="E2256" s="174"/>
    </row>
    <row r="2257" spans="5:5" ht="12" customHeight="1">
      <c r="E2257" s="174"/>
    </row>
    <row r="2258" spans="5:5" ht="12" customHeight="1">
      <c r="E2258" s="174"/>
    </row>
    <row r="2259" spans="5:5" ht="12" customHeight="1">
      <c r="E2259" s="174"/>
    </row>
    <row r="2260" spans="5:5" ht="12" customHeight="1">
      <c r="E2260" s="174"/>
    </row>
    <row r="2261" spans="5:5" ht="12" customHeight="1">
      <c r="E2261" s="174"/>
    </row>
    <row r="2262" spans="5:5" ht="12" customHeight="1">
      <c r="E2262" s="174"/>
    </row>
    <row r="2263" spans="5:5" ht="12" customHeight="1">
      <c r="E2263" s="174"/>
    </row>
    <row r="2264" spans="5:5" ht="12" customHeight="1">
      <c r="E2264" s="174"/>
    </row>
    <row r="2265" spans="5:5" ht="12" customHeight="1">
      <c r="E2265" s="174"/>
    </row>
    <row r="2266" spans="5:5" ht="12" customHeight="1">
      <c r="E2266" s="174"/>
    </row>
    <row r="2267" spans="5:5" ht="12" customHeight="1">
      <c r="E2267" s="174"/>
    </row>
    <row r="2268" spans="5:5" ht="12" customHeight="1">
      <c r="E2268" s="174"/>
    </row>
    <row r="2269" spans="5:5" ht="12" customHeight="1">
      <c r="E2269" s="174"/>
    </row>
    <row r="2270" spans="5:5" ht="12" customHeight="1">
      <c r="E2270" s="174"/>
    </row>
    <row r="2271" spans="5:5" ht="12" customHeight="1">
      <c r="E2271" s="174"/>
    </row>
    <row r="2272" spans="5:5" ht="12" customHeight="1">
      <c r="E2272" s="174"/>
    </row>
    <row r="2273" spans="5:5" ht="12" customHeight="1">
      <c r="E2273" s="174"/>
    </row>
    <row r="2274" spans="5:5" ht="12" customHeight="1">
      <c r="E2274" s="174"/>
    </row>
    <row r="2275" spans="5:5" ht="12" customHeight="1">
      <c r="E2275" s="174"/>
    </row>
    <row r="2276" spans="5:5" ht="12" customHeight="1">
      <c r="E2276" s="174"/>
    </row>
    <row r="2277" spans="5:5" ht="12" customHeight="1">
      <c r="E2277" s="174"/>
    </row>
    <row r="2278" spans="5:5" ht="12" customHeight="1">
      <c r="E2278" s="174"/>
    </row>
    <row r="2279" spans="5:5" ht="12" customHeight="1">
      <c r="E2279" s="174"/>
    </row>
    <row r="2280" spans="5:5" ht="12" customHeight="1">
      <c r="E2280" s="174"/>
    </row>
    <row r="2281" spans="5:5" ht="12" customHeight="1">
      <c r="E2281" s="174"/>
    </row>
    <row r="2282" spans="5:5" ht="12" customHeight="1">
      <c r="E2282" s="174"/>
    </row>
    <row r="2283" spans="5:5" ht="12" customHeight="1">
      <c r="E2283" s="174"/>
    </row>
    <row r="2284" spans="5:5" ht="12" customHeight="1">
      <c r="E2284" s="174"/>
    </row>
    <row r="2285" spans="5:5" ht="12" customHeight="1">
      <c r="E2285" s="174"/>
    </row>
    <row r="2286" spans="5:5" ht="12" customHeight="1">
      <c r="E2286" s="174"/>
    </row>
    <row r="2287" spans="5:5" ht="12" customHeight="1">
      <c r="E2287" s="174"/>
    </row>
    <row r="2288" spans="5:5" ht="12" customHeight="1">
      <c r="E2288" s="174"/>
    </row>
    <row r="2289" spans="5:5" ht="12" customHeight="1">
      <c r="E2289" s="174"/>
    </row>
    <row r="2290" spans="5:5" ht="12" customHeight="1">
      <c r="E2290" s="174"/>
    </row>
    <row r="2291" spans="5:5" ht="12" customHeight="1">
      <c r="E2291" s="174"/>
    </row>
    <row r="2292" spans="5:5" ht="12" customHeight="1">
      <c r="E2292" s="174"/>
    </row>
    <row r="2293" spans="5:5" ht="12" customHeight="1">
      <c r="E2293" s="174"/>
    </row>
    <row r="2294" spans="5:5" ht="12" customHeight="1">
      <c r="E2294" s="174"/>
    </row>
    <row r="2295" spans="5:5" ht="12" customHeight="1">
      <c r="E2295" s="174"/>
    </row>
    <row r="2296" spans="5:5" ht="12" customHeight="1">
      <c r="E2296" s="174"/>
    </row>
    <row r="2297" spans="5:5" ht="12" customHeight="1">
      <c r="E2297" s="174"/>
    </row>
    <row r="2298" spans="5:5" ht="12" customHeight="1">
      <c r="E2298" s="174"/>
    </row>
    <row r="2299" spans="5:5" ht="12" customHeight="1">
      <c r="E2299" s="174"/>
    </row>
    <row r="2300" spans="5:5" ht="12" customHeight="1">
      <c r="E2300" s="174"/>
    </row>
    <row r="2301" spans="5:5" ht="12" customHeight="1">
      <c r="E2301" s="174"/>
    </row>
    <row r="2302" spans="5:5" ht="12" customHeight="1">
      <c r="E2302" s="174"/>
    </row>
    <row r="2303" spans="5:5" ht="12" customHeight="1">
      <c r="E2303" s="174"/>
    </row>
    <row r="2304" spans="5:5" ht="12" customHeight="1">
      <c r="E2304" s="174"/>
    </row>
    <row r="2305" spans="5:5" ht="12" customHeight="1">
      <c r="E2305" s="174"/>
    </row>
    <row r="2306" spans="5:5" ht="12" customHeight="1">
      <c r="E2306" s="174"/>
    </row>
    <row r="2307" spans="5:5" ht="12" customHeight="1">
      <c r="E2307" s="174"/>
    </row>
    <row r="2308" spans="5:5" ht="12" customHeight="1">
      <c r="E2308" s="174"/>
    </row>
    <row r="2309" spans="5:5" ht="12" customHeight="1">
      <c r="E2309" s="174"/>
    </row>
    <row r="2310" spans="5:5" ht="12" customHeight="1">
      <c r="E2310" s="174"/>
    </row>
    <row r="2311" spans="5:5" ht="12" customHeight="1">
      <c r="E2311" s="174"/>
    </row>
    <row r="2312" spans="5:5" ht="12" customHeight="1">
      <c r="E2312" s="174"/>
    </row>
    <row r="2313" spans="5:5" ht="12" customHeight="1">
      <c r="E2313" s="174"/>
    </row>
    <row r="2314" spans="5:5" ht="12" customHeight="1">
      <c r="E2314" s="174"/>
    </row>
    <row r="2315" spans="5:5" ht="12" customHeight="1">
      <c r="E2315" s="174"/>
    </row>
    <row r="2316" spans="5:5" ht="12" customHeight="1">
      <c r="E2316" s="174"/>
    </row>
    <row r="2317" spans="5:5" ht="12" customHeight="1">
      <c r="E2317" s="174"/>
    </row>
    <row r="2318" spans="5:5" ht="12" customHeight="1">
      <c r="E2318" s="174"/>
    </row>
    <row r="2319" spans="5:5" ht="12" customHeight="1">
      <c r="E2319" s="174"/>
    </row>
    <row r="2320" spans="5:5" ht="12" customHeight="1">
      <c r="E2320" s="174"/>
    </row>
    <row r="2321" spans="5:5" ht="12" customHeight="1">
      <c r="E2321" s="174"/>
    </row>
    <row r="2322" spans="5:5" ht="12" customHeight="1">
      <c r="E2322" s="174"/>
    </row>
    <row r="2323" spans="5:5" ht="12" customHeight="1">
      <c r="E2323" s="174"/>
    </row>
    <row r="2324" spans="5:5" ht="12" customHeight="1">
      <c r="E2324" s="174"/>
    </row>
    <row r="2325" spans="5:5" ht="12" customHeight="1">
      <c r="E2325" s="174"/>
    </row>
    <row r="2326" spans="5:5" ht="12" customHeight="1">
      <c r="E2326" s="174"/>
    </row>
    <row r="2327" spans="5:5" ht="12" customHeight="1">
      <c r="E2327" s="174"/>
    </row>
    <row r="2328" spans="5:5" ht="12" customHeight="1">
      <c r="E2328" s="174"/>
    </row>
    <row r="2329" spans="5:5" ht="12" customHeight="1">
      <c r="E2329" s="174"/>
    </row>
    <row r="2330" spans="5:5" ht="12" customHeight="1">
      <c r="E2330" s="174"/>
    </row>
    <row r="2331" spans="5:5" ht="12" customHeight="1">
      <c r="E2331" s="174"/>
    </row>
    <row r="2332" spans="5:5" ht="12" customHeight="1">
      <c r="E2332" s="174"/>
    </row>
    <row r="2333" spans="5:5" ht="12" customHeight="1">
      <c r="E2333" s="174"/>
    </row>
    <row r="2334" spans="5:5" ht="12" customHeight="1">
      <c r="E2334" s="174"/>
    </row>
    <row r="2335" spans="5:5" ht="12" customHeight="1">
      <c r="E2335" s="174"/>
    </row>
    <row r="2336" spans="5:5" ht="12" customHeight="1">
      <c r="E2336" s="174"/>
    </row>
    <row r="2337" spans="5:5" ht="12" customHeight="1">
      <c r="E2337" s="174"/>
    </row>
    <row r="2338" spans="5:5" ht="12" customHeight="1">
      <c r="E2338" s="174"/>
    </row>
    <row r="2339" spans="5:5" ht="12" customHeight="1">
      <c r="E2339" s="174"/>
    </row>
    <row r="2340" spans="5:5" ht="12" customHeight="1">
      <c r="E2340" s="174"/>
    </row>
    <row r="2341" spans="5:5" ht="12" customHeight="1">
      <c r="E2341" s="174"/>
    </row>
    <row r="2342" spans="5:5" ht="12" customHeight="1">
      <c r="E2342" s="174"/>
    </row>
    <row r="2343" spans="5:5" ht="12" customHeight="1">
      <c r="E2343" s="174"/>
    </row>
    <row r="2344" spans="5:5" ht="12" customHeight="1">
      <c r="E2344" s="174"/>
    </row>
    <row r="2345" spans="5:5" ht="12" customHeight="1">
      <c r="E2345" s="174"/>
    </row>
    <row r="2346" spans="5:5" ht="12" customHeight="1">
      <c r="E2346" s="174"/>
    </row>
    <row r="2347" spans="5:5" ht="12" customHeight="1">
      <c r="E2347" s="174"/>
    </row>
    <row r="2348" spans="5:5" ht="12" customHeight="1">
      <c r="E2348" s="174"/>
    </row>
    <row r="2349" spans="5:5" ht="12" customHeight="1">
      <c r="E2349" s="174"/>
    </row>
    <row r="2350" spans="5:5" ht="12" customHeight="1">
      <c r="E2350" s="174"/>
    </row>
    <row r="2351" spans="5:5" ht="12" customHeight="1">
      <c r="E2351" s="174"/>
    </row>
    <row r="2352" spans="5:5" ht="12" customHeight="1">
      <c r="E2352" s="174"/>
    </row>
    <row r="2353" spans="5:5" ht="12" customHeight="1">
      <c r="E2353" s="174"/>
    </row>
    <row r="2354" spans="5:5" ht="12" customHeight="1">
      <c r="E2354" s="174"/>
    </row>
    <row r="2355" spans="5:5" ht="12" customHeight="1">
      <c r="E2355" s="174"/>
    </row>
    <row r="2356" spans="5:5" ht="12" customHeight="1">
      <c r="E2356" s="174"/>
    </row>
    <row r="2357" spans="5:5" ht="12" customHeight="1">
      <c r="E2357" s="174"/>
    </row>
    <row r="2358" spans="5:5" ht="12" customHeight="1">
      <c r="E2358" s="174"/>
    </row>
    <row r="2359" spans="5:5" ht="12" customHeight="1">
      <c r="E2359" s="174"/>
    </row>
    <row r="2360" spans="5:5" ht="12" customHeight="1">
      <c r="E2360" s="174"/>
    </row>
    <row r="2361" spans="5:5" ht="12" customHeight="1">
      <c r="E2361" s="174"/>
    </row>
    <row r="2362" spans="5:5" ht="12" customHeight="1">
      <c r="E2362" s="174"/>
    </row>
    <row r="2363" spans="5:5" ht="12" customHeight="1">
      <c r="E2363" s="174"/>
    </row>
    <row r="2364" spans="5:5" ht="12" customHeight="1">
      <c r="E2364" s="174"/>
    </row>
    <row r="2365" spans="5:5" ht="12" customHeight="1">
      <c r="E2365" s="174"/>
    </row>
    <row r="2366" spans="5:5" ht="12" customHeight="1">
      <c r="E2366" s="174"/>
    </row>
    <row r="2367" spans="5:5" ht="12" customHeight="1">
      <c r="E2367" s="174"/>
    </row>
    <row r="2368" spans="5:5" ht="12" customHeight="1">
      <c r="E2368" s="174"/>
    </row>
    <row r="2369" spans="5:5" ht="12" customHeight="1">
      <c r="E2369" s="174"/>
    </row>
    <row r="2370" spans="5:5" ht="12" customHeight="1">
      <c r="E2370" s="174"/>
    </row>
    <row r="2371" spans="5:5" ht="12" customHeight="1">
      <c r="E2371" s="174"/>
    </row>
    <row r="2372" spans="5:5" ht="12" customHeight="1">
      <c r="E2372" s="174"/>
    </row>
    <row r="2373" spans="5:5" ht="12" customHeight="1">
      <c r="E2373" s="174"/>
    </row>
    <row r="2374" spans="5:5" ht="12" customHeight="1">
      <c r="E2374" s="174"/>
    </row>
    <row r="2375" spans="5:5" ht="12" customHeight="1">
      <c r="E2375" s="174"/>
    </row>
    <row r="2376" spans="5:5" ht="12" customHeight="1">
      <c r="E2376" s="174"/>
    </row>
    <row r="2377" spans="5:5" ht="12" customHeight="1">
      <c r="E2377" s="174"/>
    </row>
    <row r="2378" spans="5:5" ht="12" customHeight="1">
      <c r="E2378" s="174"/>
    </row>
    <row r="2379" spans="5:5" ht="12" customHeight="1">
      <c r="E2379" s="174"/>
    </row>
    <row r="2380" spans="5:5" ht="12" customHeight="1">
      <c r="E2380" s="174"/>
    </row>
    <row r="2381" spans="5:5" ht="12" customHeight="1">
      <c r="E2381" s="174"/>
    </row>
    <row r="2382" spans="5:5" ht="12" customHeight="1">
      <c r="E2382" s="174"/>
    </row>
    <row r="2383" spans="5:5" ht="12" customHeight="1">
      <c r="E2383" s="174"/>
    </row>
    <row r="2384" spans="5:5" ht="12" customHeight="1">
      <c r="E2384" s="174"/>
    </row>
    <row r="2385" spans="5:5" ht="12" customHeight="1">
      <c r="E2385" s="174"/>
    </row>
    <row r="2386" spans="5:5" ht="12" customHeight="1">
      <c r="E2386" s="174"/>
    </row>
    <row r="2387" spans="5:5" ht="12" customHeight="1">
      <c r="E2387" s="174"/>
    </row>
    <row r="2388" spans="5:5" ht="12" customHeight="1">
      <c r="E2388" s="174"/>
    </row>
    <row r="2389" spans="5:5" ht="12" customHeight="1">
      <c r="E2389" s="174"/>
    </row>
    <row r="2390" spans="5:5" ht="12" customHeight="1">
      <c r="E2390" s="174"/>
    </row>
    <row r="2391" spans="5:5" ht="12" customHeight="1">
      <c r="E2391" s="174"/>
    </row>
    <row r="2392" spans="5:5" ht="12" customHeight="1">
      <c r="E2392" s="174"/>
    </row>
    <row r="2393" spans="5:5" ht="12" customHeight="1">
      <c r="E2393" s="174"/>
    </row>
    <row r="2394" spans="5:5" ht="12" customHeight="1">
      <c r="E2394" s="174"/>
    </row>
    <row r="2395" spans="5:5" ht="12" customHeight="1">
      <c r="E2395" s="174"/>
    </row>
    <row r="2396" spans="5:5" ht="12" customHeight="1">
      <c r="E2396" s="174"/>
    </row>
    <row r="2397" spans="5:5" ht="12" customHeight="1">
      <c r="E2397" s="174"/>
    </row>
    <row r="2398" spans="5:5" ht="12" customHeight="1">
      <c r="E2398" s="174"/>
    </row>
    <row r="2399" spans="5:5" ht="12" customHeight="1">
      <c r="E2399" s="174"/>
    </row>
    <row r="2400" spans="5:5" ht="12" customHeight="1">
      <c r="E2400" s="174"/>
    </row>
    <row r="2401" spans="5:5" ht="12" customHeight="1">
      <c r="E2401" s="174"/>
    </row>
    <row r="2402" spans="5:5" ht="12" customHeight="1">
      <c r="E2402" s="174"/>
    </row>
    <row r="2403" spans="5:5" ht="12" customHeight="1">
      <c r="E2403" s="174"/>
    </row>
    <row r="2404" spans="5:5" ht="12" customHeight="1">
      <c r="E2404" s="174"/>
    </row>
    <row r="2405" spans="5:5" ht="12" customHeight="1">
      <c r="E2405" s="174"/>
    </row>
    <row r="2406" spans="5:5" ht="12" customHeight="1">
      <c r="E2406" s="174"/>
    </row>
    <row r="2407" spans="5:5" ht="12" customHeight="1">
      <c r="E2407" s="174"/>
    </row>
    <row r="2408" spans="5:5" ht="12" customHeight="1">
      <c r="E2408" s="174"/>
    </row>
    <row r="2409" spans="5:5" ht="12" customHeight="1">
      <c r="E2409" s="174"/>
    </row>
    <row r="2410" spans="5:5" ht="12" customHeight="1">
      <c r="E2410" s="174"/>
    </row>
    <row r="2411" spans="5:5" ht="12" customHeight="1">
      <c r="E2411" s="174"/>
    </row>
    <row r="2412" spans="5:5" ht="12" customHeight="1">
      <c r="E2412" s="174"/>
    </row>
    <row r="2413" spans="5:5" ht="12" customHeight="1">
      <c r="E2413" s="174"/>
    </row>
    <row r="2414" spans="5:5" ht="12" customHeight="1">
      <c r="E2414" s="174"/>
    </row>
    <row r="2415" spans="5:5" ht="12" customHeight="1">
      <c r="E2415" s="174"/>
    </row>
    <row r="2416" spans="5:5" ht="12" customHeight="1">
      <c r="E2416" s="174"/>
    </row>
    <row r="2417" spans="5:5" ht="12" customHeight="1">
      <c r="E2417" s="174"/>
    </row>
    <row r="2418" spans="5:5" ht="12" customHeight="1">
      <c r="E2418" s="174"/>
    </row>
    <row r="2419" spans="5:5" ht="12" customHeight="1">
      <c r="E2419" s="174"/>
    </row>
    <row r="2420" spans="5:5" ht="12" customHeight="1">
      <c r="E2420" s="174"/>
    </row>
    <row r="2421" spans="5:5" ht="12" customHeight="1">
      <c r="E2421" s="174"/>
    </row>
    <row r="2422" spans="5:5" ht="12" customHeight="1">
      <c r="E2422" s="174"/>
    </row>
    <row r="2423" spans="5:5" ht="12" customHeight="1">
      <c r="E2423" s="174"/>
    </row>
    <row r="2424" spans="5:5" ht="12" customHeight="1">
      <c r="E2424" s="174"/>
    </row>
    <row r="2425" spans="5:5" ht="12" customHeight="1">
      <c r="E2425" s="174"/>
    </row>
    <row r="2426" spans="5:5" ht="12" customHeight="1">
      <c r="E2426" s="174"/>
    </row>
    <row r="2427" spans="5:5" ht="12" customHeight="1">
      <c r="E2427" s="174"/>
    </row>
    <row r="2428" spans="5:5" ht="12" customHeight="1">
      <c r="E2428" s="174"/>
    </row>
    <row r="2429" spans="5:5" ht="12" customHeight="1">
      <c r="E2429" s="174"/>
    </row>
    <row r="2430" spans="5:5" ht="12" customHeight="1">
      <c r="E2430" s="174"/>
    </row>
    <row r="2431" spans="5:5" ht="12" customHeight="1">
      <c r="E2431" s="174"/>
    </row>
    <row r="2432" spans="5:5" ht="12" customHeight="1">
      <c r="E2432" s="174"/>
    </row>
    <row r="2433" spans="5:5" ht="12" customHeight="1">
      <c r="E2433" s="174"/>
    </row>
    <row r="2434" spans="5:5" ht="12" customHeight="1">
      <c r="E2434" s="174"/>
    </row>
    <row r="2435" spans="5:5" ht="12" customHeight="1">
      <c r="E2435" s="174"/>
    </row>
    <row r="2436" spans="5:5" ht="12" customHeight="1">
      <c r="E2436" s="174"/>
    </row>
    <row r="2437" spans="5:5" ht="12" customHeight="1">
      <c r="E2437" s="174"/>
    </row>
    <row r="2438" spans="5:5" ht="12" customHeight="1">
      <c r="E2438" s="174"/>
    </row>
    <row r="2439" spans="5:5" ht="12" customHeight="1">
      <c r="E2439" s="174"/>
    </row>
    <row r="2440" spans="5:5" ht="12" customHeight="1">
      <c r="E2440" s="174"/>
    </row>
    <row r="2441" spans="5:5" ht="12" customHeight="1">
      <c r="E2441" s="174"/>
    </row>
    <row r="2442" spans="5:5" ht="12" customHeight="1">
      <c r="E2442" s="174"/>
    </row>
    <row r="2443" spans="5:5" ht="12" customHeight="1">
      <c r="E2443" s="174"/>
    </row>
    <row r="2444" spans="5:5" ht="12" customHeight="1">
      <c r="E2444" s="174"/>
    </row>
    <row r="2445" spans="5:5" ht="12" customHeight="1">
      <c r="E2445" s="174"/>
    </row>
    <row r="2446" spans="5:5" ht="12" customHeight="1">
      <c r="E2446" s="174"/>
    </row>
    <row r="2447" spans="5:5" ht="12" customHeight="1">
      <c r="E2447" s="174"/>
    </row>
    <row r="2448" spans="5:5" ht="12" customHeight="1">
      <c r="E2448" s="174"/>
    </row>
    <row r="2449" spans="5:5" ht="12" customHeight="1">
      <c r="E2449" s="174"/>
    </row>
    <row r="2450" spans="5:5" ht="12" customHeight="1">
      <c r="E2450" s="174"/>
    </row>
    <row r="2451" spans="5:5" ht="12" customHeight="1">
      <c r="E2451" s="174"/>
    </row>
    <row r="2452" spans="5:5" ht="12" customHeight="1">
      <c r="E2452" s="174"/>
    </row>
    <row r="2453" spans="5:5" ht="12" customHeight="1">
      <c r="E2453" s="174"/>
    </row>
    <row r="2454" spans="5:5" ht="12" customHeight="1">
      <c r="E2454" s="174"/>
    </row>
    <row r="2455" spans="5:5" ht="12" customHeight="1">
      <c r="E2455" s="174"/>
    </row>
    <row r="2456" spans="5:5" ht="12" customHeight="1">
      <c r="E2456" s="174"/>
    </row>
    <row r="2457" spans="5:5" ht="12" customHeight="1">
      <c r="E2457" s="174"/>
    </row>
    <row r="2458" spans="5:5" ht="12" customHeight="1">
      <c r="E2458" s="174"/>
    </row>
    <row r="2459" spans="5:5" ht="12" customHeight="1">
      <c r="E2459" s="174"/>
    </row>
    <row r="2460" spans="5:5" ht="12" customHeight="1">
      <c r="E2460" s="174"/>
    </row>
    <row r="2461" spans="5:5" ht="12" customHeight="1">
      <c r="E2461" s="174"/>
    </row>
    <row r="2462" spans="5:5" ht="12" customHeight="1">
      <c r="E2462" s="174"/>
    </row>
    <row r="2463" spans="5:5" ht="12" customHeight="1">
      <c r="E2463" s="174"/>
    </row>
    <row r="2464" spans="5:5" ht="12" customHeight="1">
      <c r="E2464" s="174"/>
    </row>
    <row r="2465" spans="5:5" ht="12" customHeight="1">
      <c r="E2465" s="174"/>
    </row>
    <row r="2466" spans="5:5" ht="12" customHeight="1">
      <c r="E2466" s="174"/>
    </row>
    <row r="2467" spans="5:5" ht="12" customHeight="1">
      <c r="E2467" s="174"/>
    </row>
    <row r="2468" spans="5:5" ht="12" customHeight="1">
      <c r="E2468" s="174"/>
    </row>
    <row r="2469" spans="5:5" ht="12" customHeight="1">
      <c r="E2469" s="174"/>
    </row>
    <row r="2470" spans="5:5" ht="12" customHeight="1">
      <c r="E2470" s="174"/>
    </row>
    <row r="2471" spans="5:5" ht="12" customHeight="1">
      <c r="E2471" s="174"/>
    </row>
    <row r="2472" spans="5:5" ht="12" customHeight="1">
      <c r="E2472" s="174"/>
    </row>
    <row r="2473" spans="5:5" ht="12" customHeight="1">
      <c r="E2473" s="174"/>
    </row>
    <row r="2474" spans="5:5" ht="12" customHeight="1">
      <c r="E2474" s="174"/>
    </row>
    <row r="2475" spans="5:5" ht="12" customHeight="1">
      <c r="E2475" s="174"/>
    </row>
    <row r="2476" spans="5:5" ht="12" customHeight="1">
      <c r="E2476" s="174"/>
    </row>
    <row r="2477" spans="5:5" ht="12" customHeight="1">
      <c r="E2477" s="174"/>
    </row>
    <row r="2478" spans="5:5" ht="12" customHeight="1">
      <c r="E2478" s="174"/>
    </row>
    <row r="2479" spans="5:5" ht="12" customHeight="1">
      <c r="E2479" s="174"/>
    </row>
    <row r="2480" spans="5:5" ht="12" customHeight="1">
      <c r="E2480" s="174"/>
    </row>
    <row r="2481" spans="5:5" ht="12" customHeight="1">
      <c r="E2481" s="174"/>
    </row>
    <row r="2482" spans="5:5" ht="12" customHeight="1">
      <c r="E2482" s="174"/>
    </row>
    <row r="2483" spans="5:5" ht="12" customHeight="1">
      <c r="E2483" s="174"/>
    </row>
    <row r="2484" spans="5:5" ht="12" customHeight="1">
      <c r="E2484" s="174"/>
    </row>
    <row r="2485" spans="5:5" ht="12" customHeight="1">
      <c r="E2485" s="174"/>
    </row>
    <row r="2486" spans="5:5" ht="12" customHeight="1">
      <c r="E2486" s="174"/>
    </row>
    <row r="2487" spans="5:5" ht="12" customHeight="1">
      <c r="E2487" s="174"/>
    </row>
    <row r="2488" spans="5:5" ht="12" customHeight="1">
      <c r="E2488" s="174"/>
    </row>
    <row r="2489" spans="5:5" ht="12" customHeight="1">
      <c r="E2489" s="174"/>
    </row>
    <row r="2490" spans="5:5" ht="12" customHeight="1">
      <c r="E2490" s="174"/>
    </row>
    <row r="2491" spans="5:5" ht="12" customHeight="1">
      <c r="E2491" s="174"/>
    </row>
    <row r="2492" spans="5:5" ht="12" customHeight="1">
      <c r="E2492" s="174"/>
    </row>
    <row r="2493" spans="5:5" ht="12" customHeight="1">
      <c r="E2493" s="174"/>
    </row>
    <row r="2494" spans="5:5" ht="12" customHeight="1">
      <c r="E2494" s="174"/>
    </row>
    <row r="2495" spans="5:5" ht="12" customHeight="1">
      <c r="E2495" s="174"/>
    </row>
    <row r="2496" spans="5:5" ht="12" customHeight="1">
      <c r="E2496" s="174"/>
    </row>
    <row r="2497" spans="5:5" ht="12" customHeight="1">
      <c r="E2497" s="174"/>
    </row>
    <row r="2498" spans="5:5" ht="12" customHeight="1">
      <c r="E2498" s="174"/>
    </row>
    <row r="2499" spans="5:5" ht="12" customHeight="1">
      <c r="E2499" s="174"/>
    </row>
    <row r="2500" spans="5:5" ht="12" customHeight="1">
      <c r="E2500" s="174"/>
    </row>
    <row r="2501" spans="5:5" ht="12" customHeight="1">
      <c r="E2501" s="174"/>
    </row>
    <row r="2502" spans="5:5" ht="12" customHeight="1">
      <c r="E2502" s="174"/>
    </row>
    <row r="2503" spans="5:5" ht="12" customHeight="1">
      <c r="E2503" s="174"/>
    </row>
    <row r="2504" spans="5:5" ht="12" customHeight="1">
      <c r="E2504" s="174"/>
    </row>
    <row r="2505" spans="5:5" ht="12" customHeight="1">
      <c r="E2505" s="174"/>
    </row>
    <row r="2506" spans="5:5" ht="12" customHeight="1">
      <c r="E2506" s="174"/>
    </row>
    <row r="2507" spans="5:5" ht="12" customHeight="1">
      <c r="E2507" s="174"/>
    </row>
    <row r="2508" spans="5:5" ht="12" customHeight="1">
      <c r="E2508" s="174"/>
    </row>
    <row r="2509" spans="5:5" ht="12" customHeight="1">
      <c r="E2509" s="174"/>
    </row>
    <row r="2510" spans="5:5" ht="12" customHeight="1">
      <c r="E2510" s="174"/>
    </row>
    <row r="2511" spans="5:5" ht="12" customHeight="1">
      <c r="E2511" s="174"/>
    </row>
    <row r="2512" spans="5:5" ht="12" customHeight="1">
      <c r="E2512" s="174"/>
    </row>
    <row r="2513" spans="5:5" ht="12" customHeight="1">
      <c r="E2513" s="174"/>
    </row>
    <row r="2514" spans="5:5" ht="12" customHeight="1">
      <c r="E2514" s="174"/>
    </row>
    <row r="2515" spans="5:5" ht="12" customHeight="1">
      <c r="E2515" s="174"/>
    </row>
    <row r="2516" spans="5:5" ht="12" customHeight="1">
      <c r="E2516" s="174"/>
    </row>
    <row r="2517" spans="5:5" ht="12" customHeight="1">
      <c r="E2517" s="174"/>
    </row>
    <row r="2518" spans="5:5" ht="12" customHeight="1">
      <c r="E2518" s="174"/>
    </row>
    <row r="2519" spans="5:5" ht="12" customHeight="1">
      <c r="E2519" s="174"/>
    </row>
    <row r="2520" spans="5:5" ht="12" customHeight="1">
      <c r="E2520" s="174"/>
    </row>
    <row r="2521" spans="5:5" ht="12" customHeight="1">
      <c r="E2521" s="174"/>
    </row>
    <row r="2522" spans="5:5" ht="12" customHeight="1">
      <c r="E2522" s="174"/>
    </row>
    <row r="2523" spans="5:5" ht="12" customHeight="1">
      <c r="E2523" s="174"/>
    </row>
    <row r="2524" spans="5:5" ht="12" customHeight="1">
      <c r="E2524" s="174"/>
    </row>
    <row r="2525" spans="5:5" ht="12" customHeight="1">
      <c r="E2525" s="174"/>
    </row>
    <row r="2526" spans="5:5" ht="12" customHeight="1">
      <c r="E2526" s="174"/>
    </row>
    <row r="2527" spans="5:5" ht="12" customHeight="1">
      <c r="E2527" s="174"/>
    </row>
    <row r="2528" spans="5:5" ht="12" customHeight="1">
      <c r="E2528" s="174"/>
    </row>
    <row r="2529" spans="5:5" ht="12" customHeight="1">
      <c r="E2529" s="174"/>
    </row>
    <row r="2530" spans="5:5" ht="12" customHeight="1">
      <c r="E2530" s="174"/>
    </row>
    <row r="2531" spans="5:5" ht="12" customHeight="1">
      <c r="E2531" s="174"/>
    </row>
    <row r="2532" spans="5:5" ht="12" customHeight="1">
      <c r="E2532" s="174"/>
    </row>
    <row r="2533" spans="5:5" ht="12" customHeight="1">
      <c r="E2533" s="174"/>
    </row>
    <row r="2534" spans="5:5" ht="12" customHeight="1">
      <c r="E2534" s="174"/>
    </row>
    <row r="2535" spans="5:5" ht="12" customHeight="1">
      <c r="E2535" s="174"/>
    </row>
    <row r="2536" spans="5:5" ht="12" customHeight="1">
      <c r="E2536" s="174"/>
    </row>
    <row r="2537" spans="5:5" ht="12" customHeight="1">
      <c r="E2537" s="174"/>
    </row>
    <row r="2538" spans="5:5" ht="12" customHeight="1">
      <c r="E2538" s="174"/>
    </row>
    <row r="2539" spans="5:5" ht="12" customHeight="1">
      <c r="E2539" s="174"/>
    </row>
    <row r="2540" spans="5:5" ht="12" customHeight="1">
      <c r="E2540" s="174"/>
    </row>
    <row r="2541" spans="5:5" ht="12" customHeight="1">
      <c r="E2541" s="174"/>
    </row>
    <row r="2542" spans="5:5" ht="12" customHeight="1">
      <c r="E2542" s="174"/>
    </row>
    <row r="2543" spans="5:5" ht="12" customHeight="1">
      <c r="E2543" s="174"/>
    </row>
    <row r="2544" spans="5:5" ht="12" customHeight="1">
      <c r="E2544" s="174"/>
    </row>
    <row r="2545" spans="5:5" ht="12" customHeight="1">
      <c r="E2545" s="174"/>
    </row>
    <row r="2546" spans="5:5" ht="12" customHeight="1">
      <c r="E2546" s="174"/>
    </row>
    <row r="2547" spans="5:5" ht="12" customHeight="1">
      <c r="E2547" s="174"/>
    </row>
    <row r="2548" spans="5:5" ht="12" customHeight="1">
      <c r="E2548" s="174"/>
    </row>
    <row r="2549" spans="5:5" ht="12" customHeight="1">
      <c r="E2549" s="174"/>
    </row>
    <row r="2550" spans="5:5" ht="12" customHeight="1">
      <c r="E2550" s="174"/>
    </row>
    <row r="2551" spans="5:5" ht="12" customHeight="1">
      <c r="E2551" s="174"/>
    </row>
    <row r="2552" spans="5:5" ht="12" customHeight="1">
      <c r="E2552" s="174"/>
    </row>
    <row r="2553" spans="5:5" ht="12" customHeight="1">
      <c r="E2553" s="174"/>
    </row>
    <row r="2554" spans="5:5" ht="12" customHeight="1">
      <c r="E2554" s="174"/>
    </row>
    <row r="2555" spans="5:5" ht="12" customHeight="1">
      <c r="E2555" s="174"/>
    </row>
    <row r="2556" spans="5:5" ht="12" customHeight="1">
      <c r="E2556" s="174"/>
    </row>
    <row r="2557" spans="5:5" ht="12" customHeight="1">
      <c r="E2557" s="174"/>
    </row>
    <row r="2558" spans="5:5" ht="12" customHeight="1">
      <c r="E2558" s="174"/>
    </row>
    <row r="2559" spans="5:5" ht="12" customHeight="1">
      <c r="E2559" s="174"/>
    </row>
    <row r="2560" spans="5:5" ht="12" customHeight="1">
      <c r="E2560" s="174"/>
    </row>
    <row r="2561" spans="5:5" ht="12" customHeight="1">
      <c r="E2561" s="174"/>
    </row>
    <row r="2562" spans="5:5" ht="12" customHeight="1">
      <c r="E2562" s="174"/>
    </row>
    <row r="2563" spans="5:5" ht="12" customHeight="1">
      <c r="E2563" s="174"/>
    </row>
    <row r="2564" spans="5:5" ht="12" customHeight="1">
      <c r="E2564" s="174"/>
    </row>
    <row r="2565" spans="5:5" ht="12" customHeight="1">
      <c r="E2565" s="174"/>
    </row>
    <row r="2566" spans="5:5" ht="12" customHeight="1">
      <c r="E2566" s="174"/>
    </row>
    <row r="2567" spans="5:5" ht="12" customHeight="1">
      <c r="E2567" s="174"/>
    </row>
    <row r="2568" spans="5:5" ht="12" customHeight="1">
      <c r="E2568" s="174"/>
    </row>
    <row r="2569" spans="5:5" ht="12" customHeight="1">
      <c r="E2569" s="174"/>
    </row>
    <row r="2570" spans="5:5" ht="12" customHeight="1">
      <c r="E2570" s="174"/>
    </row>
    <row r="2571" spans="5:5" ht="12" customHeight="1">
      <c r="E2571" s="174"/>
    </row>
    <row r="2572" spans="5:5" ht="12" customHeight="1">
      <c r="E2572" s="174"/>
    </row>
    <row r="2573" spans="5:5" ht="12" customHeight="1">
      <c r="E2573" s="174"/>
    </row>
    <row r="2574" spans="5:5" ht="12" customHeight="1">
      <c r="E2574" s="174"/>
    </row>
    <row r="2575" spans="5:5" ht="12" customHeight="1">
      <c r="E2575" s="174"/>
    </row>
    <row r="2576" spans="5:5" ht="12" customHeight="1">
      <c r="E2576" s="174"/>
    </row>
    <row r="2577" spans="5:5" ht="12" customHeight="1">
      <c r="E2577" s="174"/>
    </row>
    <row r="2578" spans="5:5" ht="12" customHeight="1">
      <c r="E2578" s="174"/>
    </row>
    <row r="2579" spans="5:5" ht="12" customHeight="1">
      <c r="E2579" s="174"/>
    </row>
    <row r="2580" spans="5:5" ht="12" customHeight="1">
      <c r="E2580" s="174"/>
    </row>
    <row r="2581" spans="5:5" ht="12" customHeight="1">
      <c r="E2581" s="174"/>
    </row>
    <row r="2582" spans="5:5" ht="12" customHeight="1">
      <c r="E2582" s="174"/>
    </row>
    <row r="2583" spans="5:5" ht="12" customHeight="1">
      <c r="E2583" s="174"/>
    </row>
    <row r="2584" spans="5:5" ht="12" customHeight="1">
      <c r="E2584" s="174"/>
    </row>
    <row r="2585" spans="5:5" ht="12" customHeight="1">
      <c r="E2585" s="174"/>
    </row>
    <row r="2586" spans="5:5" ht="12" customHeight="1">
      <c r="E2586" s="174"/>
    </row>
    <row r="2587" spans="5:5" ht="12" customHeight="1">
      <c r="E2587" s="174"/>
    </row>
    <row r="2588" spans="5:5" ht="12" customHeight="1">
      <c r="E2588" s="174"/>
    </row>
    <row r="2589" spans="5:5" ht="12" customHeight="1">
      <c r="E2589" s="174"/>
    </row>
    <row r="2590" spans="5:5" ht="12" customHeight="1">
      <c r="E2590" s="174"/>
    </row>
    <row r="2591" spans="5:5" ht="12" customHeight="1">
      <c r="E2591" s="174"/>
    </row>
    <row r="2592" spans="5:5" ht="12" customHeight="1">
      <c r="E2592" s="174"/>
    </row>
    <row r="2593" spans="5:5" ht="12" customHeight="1">
      <c r="E2593" s="174"/>
    </row>
    <row r="2594" spans="5:5" ht="12" customHeight="1">
      <c r="E2594" s="174"/>
    </row>
    <row r="2595" spans="5:5" ht="12" customHeight="1">
      <c r="E2595" s="174"/>
    </row>
    <row r="2596" spans="5:5" ht="12" customHeight="1">
      <c r="E2596" s="174"/>
    </row>
    <row r="2597" spans="5:5" ht="12" customHeight="1">
      <c r="E2597" s="174"/>
    </row>
    <row r="2598" spans="5:5" ht="12" customHeight="1">
      <c r="E2598" s="174"/>
    </row>
    <row r="2599" spans="5:5" ht="12" customHeight="1">
      <c r="E2599" s="174"/>
    </row>
    <row r="2600" spans="5:5" ht="12" customHeight="1">
      <c r="E2600" s="174"/>
    </row>
    <row r="2601" spans="5:5" ht="12" customHeight="1">
      <c r="E2601" s="174"/>
    </row>
    <row r="2602" spans="5:5" ht="12" customHeight="1">
      <c r="E2602" s="174"/>
    </row>
    <row r="2603" spans="5:5" ht="12" customHeight="1">
      <c r="E2603" s="174"/>
    </row>
    <row r="2604" spans="5:5" ht="12" customHeight="1">
      <c r="E2604" s="174"/>
    </row>
    <row r="2605" spans="5:5" ht="12" customHeight="1">
      <c r="E2605" s="174"/>
    </row>
    <row r="2606" spans="5:5" ht="12" customHeight="1">
      <c r="E2606" s="174"/>
    </row>
    <row r="2607" spans="5:5" ht="12" customHeight="1">
      <c r="E2607" s="174"/>
    </row>
    <row r="2608" spans="5:5" ht="12" customHeight="1">
      <c r="E2608" s="174"/>
    </row>
    <row r="2609" spans="5:5" ht="12" customHeight="1">
      <c r="E2609" s="174"/>
    </row>
    <row r="2610" spans="5:5" ht="12" customHeight="1">
      <c r="E2610" s="174"/>
    </row>
    <row r="2611" spans="5:5" ht="12" customHeight="1">
      <c r="E2611" s="174"/>
    </row>
    <row r="2612" spans="5:5" ht="12" customHeight="1">
      <c r="E2612" s="174"/>
    </row>
    <row r="2613" spans="5:5" ht="12" customHeight="1">
      <c r="E2613" s="174"/>
    </row>
    <row r="2614" spans="5:5" ht="12" customHeight="1">
      <c r="E2614" s="174"/>
    </row>
    <row r="2615" spans="5:5" ht="12" customHeight="1">
      <c r="E2615" s="174"/>
    </row>
    <row r="2616" spans="5:5" ht="12" customHeight="1">
      <c r="E2616" s="174"/>
    </row>
    <row r="2617" spans="5:5" ht="12" customHeight="1">
      <c r="E2617" s="174"/>
    </row>
    <row r="2618" spans="5:5" ht="12" customHeight="1">
      <c r="E2618" s="174"/>
    </row>
    <row r="2619" spans="5:5" ht="12" customHeight="1">
      <c r="E2619" s="174"/>
    </row>
    <row r="2620" spans="5:5" ht="12" customHeight="1">
      <c r="E2620" s="174"/>
    </row>
    <row r="2621" spans="5:5" ht="12" customHeight="1">
      <c r="E2621" s="174"/>
    </row>
    <row r="2622" spans="5:5" ht="12" customHeight="1">
      <c r="E2622" s="174"/>
    </row>
    <row r="2623" spans="5:5" ht="12" customHeight="1">
      <c r="E2623" s="174"/>
    </row>
    <row r="2624" spans="5:5" ht="12" customHeight="1">
      <c r="E2624" s="174"/>
    </row>
    <row r="2625" spans="5:5" ht="12" customHeight="1">
      <c r="E2625" s="174"/>
    </row>
    <row r="2626" spans="5:5" ht="12" customHeight="1">
      <c r="E2626" s="174"/>
    </row>
    <row r="2627" spans="5:5" ht="12" customHeight="1">
      <c r="E2627" s="174"/>
    </row>
    <row r="2628" spans="5:5" ht="12" customHeight="1">
      <c r="E2628" s="174"/>
    </row>
    <row r="2629" spans="5:5" ht="12" customHeight="1">
      <c r="E2629" s="174"/>
    </row>
    <row r="2630" spans="5:5" ht="12" customHeight="1">
      <c r="E2630" s="174"/>
    </row>
    <row r="2631" spans="5:5" ht="12" customHeight="1">
      <c r="E2631" s="174"/>
    </row>
    <row r="2632" spans="5:5" ht="12" customHeight="1">
      <c r="E2632" s="174"/>
    </row>
    <row r="2633" spans="5:5" ht="12" customHeight="1">
      <c r="E2633" s="174"/>
    </row>
    <row r="2634" spans="5:5" ht="12" customHeight="1">
      <c r="E2634" s="174"/>
    </row>
    <row r="2635" spans="5:5" ht="12" customHeight="1">
      <c r="E2635" s="174"/>
    </row>
    <row r="2636" spans="5:5" ht="12" customHeight="1">
      <c r="E2636" s="174"/>
    </row>
    <row r="2637" spans="5:5" ht="12" customHeight="1">
      <c r="E2637" s="174"/>
    </row>
    <row r="2638" spans="5:5" ht="12" customHeight="1">
      <c r="E2638" s="174"/>
    </row>
    <row r="2639" spans="5:5" ht="12" customHeight="1">
      <c r="E2639" s="174"/>
    </row>
    <row r="2640" spans="5:5" ht="12" customHeight="1">
      <c r="E2640" s="174"/>
    </row>
    <row r="2641" spans="5:5" ht="12" customHeight="1">
      <c r="E2641" s="174"/>
    </row>
    <row r="2642" spans="5:5" ht="12" customHeight="1">
      <c r="E2642" s="174"/>
    </row>
    <row r="2643" spans="5:5" ht="12" customHeight="1">
      <c r="E2643" s="174"/>
    </row>
    <row r="2644" spans="5:5" ht="12" customHeight="1">
      <c r="E2644" s="174"/>
    </row>
    <row r="2645" spans="5:5" ht="12" customHeight="1">
      <c r="E2645" s="174"/>
    </row>
    <row r="2646" spans="5:5" ht="12" customHeight="1">
      <c r="E2646" s="174"/>
    </row>
    <row r="2647" spans="5:5" ht="12" customHeight="1">
      <c r="E2647" s="174"/>
    </row>
    <row r="2648" spans="5:5" ht="12" customHeight="1">
      <c r="E2648" s="174"/>
    </row>
    <row r="2649" spans="5:5" ht="12" customHeight="1">
      <c r="E2649" s="174"/>
    </row>
    <row r="2650" spans="5:5" ht="12" customHeight="1">
      <c r="E2650" s="174"/>
    </row>
    <row r="2651" spans="5:5" ht="12" customHeight="1">
      <c r="E2651" s="174"/>
    </row>
    <row r="2652" spans="5:5" ht="12" customHeight="1">
      <c r="E2652" s="174"/>
    </row>
    <row r="2653" spans="5:5" ht="12" customHeight="1">
      <c r="E2653" s="174"/>
    </row>
    <row r="2654" spans="5:5" ht="12" customHeight="1">
      <c r="E2654" s="174"/>
    </row>
    <row r="2655" spans="5:5" ht="12" customHeight="1">
      <c r="E2655" s="174"/>
    </row>
    <row r="2656" spans="5:5" ht="12" customHeight="1">
      <c r="E2656" s="174"/>
    </row>
    <row r="2657" spans="5:5" ht="12" customHeight="1">
      <c r="E2657" s="174"/>
    </row>
    <row r="2658" spans="5:5" ht="12" customHeight="1">
      <c r="E2658" s="174"/>
    </row>
    <row r="2659" spans="5:5" ht="12" customHeight="1">
      <c r="E2659" s="174"/>
    </row>
    <row r="2660" spans="5:5" ht="12" customHeight="1">
      <c r="E2660" s="174"/>
    </row>
    <row r="2661" spans="5:5" ht="12" customHeight="1">
      <c r="E2661" s="174"/>
    </row>
    <row r="2662" spans="5:5" ht="12" customHeight="1">
      <c r="E2662" s="174"/>
    </row>
    <row r="2663" spans="5:5" ht="12" customHeight="1">
      <c r="E2663" s="174"/>
    </row>
    <row r="2664" spans="5:5" ht="12" customHeight="1">
      <c r="E2664" s="174"/>
    </row>
    <row r="2665" spans="5:5" ht="12" customHeight="1">
      <c r="E2665" s="174"/>
    </row>
    <row r="2666" spans="5:5" ht="12" customHeight="1">
      <c r="E2666" s="174"/>
    </row>
    <row r="2667" spans="5:5" ht="12" customHeight="1">
      <c r="E2667" s="174"/>
    </row>
    <row r="2668" spans="5:5" ht="12" customHeight="1">
      <c r="E2668" s="174"/>
    </row>
    <row r="2669" spans="5:5" ht="12" customHeight="1">
      <c r="E2669" s="174"/>
    </row>
    <row r="2670" spans="5:5" ht="12" customHeight="1">
      <c r="E2670" s="174"/>
    </row>
    <row r="2671" spans="5:5" ht="12" customHeight="1">
      <c r="E2671" s="174"/>
    </row>
    <row r="2672" spans="5:5" ht="12" customHeight="1">
      <c r="E2672" s="174"/>
    </row>
    <row r="2673" spans="5:5" ht="12" customHeight="1">
      <c r="E2673" s="174"/>
    </row>
    <row r="2674" spans="5:5" ht="12" customHeight="1">
      <c r="E2674" s="174"/>
    </row>
    <row r="2675" spans="5:5" ht="12" customHeight="1">
      <c r="E2675" s="174"/>
    </row>
    <row r="2676" spans="5:5" ht="12" customHeight="1">
      <c r="E2676" s="174"/>
    </row>
    <row r="2677" spans="5:5" ht="12" customHeight="1">
      <c r="E2677" s="174"/>
    </row>
    <row r="2678" spans="5:5" ht="12" customHeight="1">
      <c r="E2678" s="174"/>
    </row>
    <row r="2679" spans="5:5" ht="12" customHeight="1">
      <c r="E2679" s="174"/>
    </row>
    <row r="2680" spans="5:5" ht="12" customHeight="1">
      <c r="E2680" s="174"/>
    </row>
    <row r="2681" spans="5:5" ht="12" customHeight="1">
      <c r="E2681" s="174"/>
    </row>
    <row r="2682" spans="5:5" ht="12" customHeight="1">
      <c r="E2682" s="174"/>
    </row>
    <row r="2683" spans="5:5" ht="12" customHeight="1">
      <c r="E2683" s="174"/>
    </row>
    <row r="2684" spans="5:5" ht="12" customHeight="1">
      <c r="E2684" s="174"/>
    </row>
    <row r="2685" spans="5:5" ht="12" customHeight="1">
      <c r="E2685" s="174"/>
    </row>
    <row r="2686" spans="5:5" ht="12" customHeight="1">
      <c r="E2686" s="174"/>
    </row>
    <row r="2687" spans="5:5" ht="12" customHeight="1">
      <c r="E2687" s="174"/>
    </row>
    <row r="2688" spans="5:5" ht="12" customHeight="1">
      <c r="E2688" s="174"/>
    </row>
    <row r="2689" spans="5:5" ht="12" customHeight="1">
      <c r="E2689" s="174"/>
    </row>
    <row r="2690" spans="5:5" ht="12" customHeight="1">
      <c r="E2690" s="174"/>
    </row>
    <row r="2691" spans="5:5" ht="12" customHeight="1">
      <c r="E2691" s="174"/>
    </row>
    <row r="2692" spans="5:5" ht="12" customHeight="1">
      <c r="E2692" s="174"/>
    </row>
    <row r="2693" spans="5:5" ht="12" customHeight="1">
      <c r="E2693" s="174"/>
    </row>
    <row r="2694" spans="5:5" ht="12" customHeight="1">
      <c r="E2694" s="174"/>
    </row>
    <row r="2695" spans="5:5" ht="12" customHeight="1">
      <c r="E2695" s="174"/>
    </row>
    <row r="2696" spans="5:5" ht="12" customHeight="1">
      <c r="E2696" s="174"/>
    </row>
    <row r="2697" spans="5:5" ht="12" customHeight="1">
      <c r="E2697" s="174"/>
    </row>
    <row r="2698" spans="5:5" ht="12" customHeight="1">
      <c r="E2698" s="174"/>
    </row>
    <row r="2699" spans="5:5" ht="12" customHeight="1">
      <c r="E2699" s="174"/>
    </row>
    <row r="2700" spans="5:5" ht="12" customHeight="1">
      <c r="E2700" s="174"/>
    </row>
    <row r="2701" spans="5:5" ht="12" customHeight="1">
      <c r="E2701" s="174"/>
    </row>
    <row r="2702" spans="5:5" ht="12" customHeight="1">
      <c r="E2702" s="174"/>
    </row>
    <row r="2703" spans="5:5" ht="12" customHeight="1">
      <c r="E2703" s="174"/>
    </row>
    <row r="2704" spans="5:5" ht="12" customHeight="1">
      <c r="E2704" s="174"/>
    </row>
    <row r="2705" spans="5:5" ht="12" customHeight="1">
      <c r="E2705" s="174"/>
    </row>
    <row r="2706" spans="5:5" ht="12" customHeight="1">
      <c r="E2706" s="174"/>
    </row>
    <row r="2707" spans="5:5" ht="12" customHeight="1">
      <c r="E2707" s="174"/>
    </row>
    <row r="2708" spans="5:5" ht="12" customHeight="1">
      <c r="E2708" s="174"/>
    </row>
    <row r="2709" spans="5:5" ht="12" customHeight="1">
      <c r="E2709" s="174"/>
    </row>
    <row r="2710" spans="5:5" ht="12" customHeight="1">
      <c r="E2710" s="174"/>
    </row>
    <row r="2711" spans="5:5" ht="12" customHeight="1">
      <c r="E2711" s="174"/>
    </row>
    <row r="2712" spans="5:5" ht="12" customHeight="1">
      <c r="E2712" s="174"/>
    </row>
    <row r="2713" spans="5:5" ht="12" customHeight="1">
      <c r="E2713" s="174"/>
    </row>
    <row r="2714" spans="5:5" ht="12" customHeight="1">
      <c r="E2714" s="174"/>
    </row>
    <row r="2715" spans="5:5" ht="12" customHeight="1">
      <c r="E2715" s="174"/>
    </row>
    <row r="2716" spans="5:5" ht="12" customHeight="1">
      <c r="E2716" s="174"/>
    </row>
    <row r="2717" spans="5:5" ht="12" customHeight="1">
      <c r="E2717" s="174"/>
    </row>
    <row r="2718" spans="5:5" ht="12" customHeight="1">
      <c r="E2718" s="174"/>
    </row>
    <row r="2719" spans="5:5" ht="12" customHeight="1">
      <c r="E2719" s="174"/>
    </row>
    <row r="2720" spans="5:5" ht="12" customHeight="1">
      <c r="E2720" s="174"/>
    </row>
    <row r="2721" spans="5:5" ht="12" customHeight="1">
      <c r="E2721" s="174"/>
    </row>
    <row r="2722" spans="5:5" ht="12" customHeight="1">
      <c r="E2722" s="174"/>
    </row>
    <row r="2723" spans="5:5" ht="12" customHeight="1">
      <c r="E2723" s="174"/>
    </row>
    <row r="2724" spans="5:5" ht="12" customHeight="1">
      <c r="E2724" s="174"/>
    </row>
    <row r="2725" spans="5:5" ht="12" customHeight="1">
      <c r="E2725" s="174"/>
    </row>
    <row r="2726" spans="5:5" ht="12" customHeight="1">
      <c r="E2726" s="174"/>
    </row>
    <row r="2727" spans="5:5" ht="12" customHeight="1">
      <c r="E2727" s="174"/>
    </row>
    <row r="2728" spans="5:5" ht="12" customHeight="1">
      <c r="E2728" s="174"/>
    </row>
    <row r="2729" spans="5:5" ht="12" customHeight="1">
      <c r="E2729" s="174"/>
    </row>
    <row r="2730" spans="5:5" ht="12" customHeight="1">
      <c r="E2730" s="174"/>
    </row>
    <row r="2731" spans="5:5" ht="12" customHeight="1">
      <c r="E2731" s="174"/>
    </row>
    <row r="2732" spans="5:5" ht="12" customHeight="1">
      <c r="E2732" s="174"/>
    </row>
    <row r="2733" spans="5:5" ht="12" customHeight="1">
      <c r="E2733" s="174"/>
    </row>
    <row r="2734" spans="5:5" ht="12" customHeight="1">
      <c r="E2734" s="174"/>
    </row>
    <row r="2735" spans="5:5" ht="12" customHeight="1">
      <c r="E2735" s="174"/>
    </row>
    <row r="2736" spans="5:5" ht="12" customHeight="1">
      <c r="E2736" s="174"/>
    </row>
    <row r="2737" spans="5:5" ht="12" customHeight="1">
      <c r="E2737" s="174"/>
    </row>
    <row r="2738" spans="5:5" ht="12" customHeight="1">
      <c r="E2738" s="174"/>
    </row>
    <row r="2739" spans="5:5" ht="12" customHeight="1">
      <c r="E2739" s="174"/>
    </row>
    <row r="2740" spans="5:5" ht="12" customHeight="1">
      <c r="E2740" s="174"/>
    </row>
    <row r="2741" spans="5:5" ht="12" customHeight="1">
      <c r="E2741" s="174"/>
    </row>
    <row r="2742" spans="5:5" ht="12" customHeight="1">
      <c r="E2742" s="174"/>
    </row>
    <row r="2743" spans="5:5" ht="12" customHeight="1">
      <c r="E2743" s="174"/>
    </row>
    <row r="2744" spans="5:5" ht="12" customHeight="1">
      <c r="E2744" s="174"/>
    </row>
    <row r="2745" spans="5:5" ht="12" customHeight="1">
      <c r="E2745" s="174"/>
    </row>
    <row r="2746" spans="5:5" ht="12" customHeight="1">
      <c r="E2746" s="174"/>
    </row>
    <row r="2747" spans="5:5" ht="12" customHeight="1">
      <c r="E2747" s="174"/>
    </row>
    <row r="2748" spans="5:5" ht="12" customHeight="1">
      <c r="E2748" s="174"/>
    </row>
    <row r="2749" spans="5:5" ht="12" customHeight="1">
      <c r="E2749" s="174"/>
    </row>
    <row r="2750" spans="5:5" ht="12" customHeight="1">
      <c r="E2750" s="174"/>
    </row>
    <row r="2751" spans="5:5" ht="12" customHeight="1">
      <c r="E2751" s="174"/>
    </row>
    <row r="2752" spans="5:5" ht="12" customHeight="1">
      <c r="E2752" s="174"/>
    </row>
    <row r="2753" spans="5:5" ht="12" customHeight="1">
      <c r="E2753" s="174"/>
    </row>
    <row r="2754" spans="5:5" ht="12" customHeight="1">
      <c r="E2754" s="174"/>
    </row>
    <row r="2755" spans="5:5" ht="12" customHeight="1">
      <c r="E2755" s="174"/>
    </row>
    <row r="2756" spans="5:5" ht="12" customHeight="1">
      <c r="E2756" s="174"/>
    </row>
    <row r="2757" spans="5:5" ht="12" customHeight="1">
      <c r="E2757" s="174"/>
    </row>
    <row r="2758" spans="5:5" ht="12" customHeight="1">
      <c r="E2758" s="174"/>
    </row>
    <row r="2759" spans="5:5" ht="12" customHeight="1">
      <c r="E2759" s="174"/>
    </row>
    <row r="2760" spans="5:5" ht="12" customHeight="1">
      <c r="E2760" s="174"/>
    </row>
    <row r="2761" spans="5:5" ht="12" customHeight="1">
      <c r="E2761" s="174"/>
    </row>
    <row r="2762" spans="5:5" ht="12" customHeight="1">
      <c r="E2762" s="174"/>
    </row>
    <row r="2763" spans="5:5" ht="12" customHeight="1">
      <c r="E2763" s="174"/>
    </row>
    <row r="2764" spans="5:5" ht="12" customHeight="1">
      <c r="E2764" s="174"/>
    </row>
    <row r="2765" spans="5:5" ht="12" customHeight="1">
      <c r="E2765" s="174"/>
    </row>
    <row r="2766" spans="5:5" ht="12" customHeight="1">
      <c r="E2766" s="174"/>
    </row>
    <row r="2767" spans="5:5" ht="12" customHeight="1">
      <c r="E2767" s="174"/>
    </row>
    <row r="2768" spans="5:5" ht="12" customHeight="1">
      <c r="E2768" s="174"/>
    </row>
    <row r="2769" spans="5:5" ht="12" customHeight="1">
      <c r="E2769" s="174"/>
    </row>
    <row r="2770" spans="5:5" ht="12" customHeight="1">
      <c r="E2770" s="174"/>
    </row>
    <row r="2771" spans="5:5" ht="12" customHeight="1">
      <c r="E2771" s="174"/>
    </row>
    <row r="2772" spans="5:5" ht="12" customHeight="1">
      <c r="E2772" s="174"/>
    </row>
    <row r="2773" spans="5:5" ht="12" customHeight="1">
      <c r="E2773" s="174"/>
    </row>
    <row r="2774" spans="5:5" ht="12" customHeight="1">
      <c r="E2774" s="174"/>
    </row>
    <row r="2775" spans="5:5" ht="12" customHeight="1">
      <c r="E2775" s="174"/>
    </row>
    <row r="2776" spans="5:5" ht="12" customHeight="1">
      <c r="E2776" s="174"/>
    </row>
    <row r="2777" spans="5:5" ht="12" customHeight="1">
      <c r="E2777" s="174"/>
    </row>
    <row r="2778" spans="5:5" ht="12" customHeight="1">
      <c r="E2778" s="174"/>
    </row>
    <row r="2779" spans="5:5" ht="12" customHeight="1">
      <c r="E2779" s="174"/>
    </row>
    <row r="2780" spans="5:5" ht="12" customHeight="1">
      <c r="E2780" s="174"/>
    </row>
    <row r="2781" spans="5:5" ht="12" customHeight="1">
      <c r="E2781" s="174"/>
    </row>
    <row r="2782" spans="5:5" ht="12" customHeight="1">
      <c r="E2782" s="174"/>
    </row>
    <row r="2783" spans="5:5" ht="12" customHeight="1">
      <c r="E2783" s="174"/>
    </row>
    <row r="2784" spans="5:5" ht="12" customHeight="1">
      <c r="E2784" s="174"/>
    </row>
    <row r="2785" spans="5:5" ht="12" customHeight="1">
      <c r="E2785" s="174"/>
    </row>
    <row r="2786" spans="5:5" ht="12" customHeight="1">
      <c r="E2786" s="174"/>
    </row>
    <row r="2787" spans="5:5" ht="12" customHeight="1">
      <c r="E2787" s="174"/>
    </row>
    <row r="2788" spans="5:5" ht="12" customHeight="1">
      <c r="E2788" s="174"/>
    </row>
    <row r="2789" spans="5:5" ht="12" customHeight="1">
      <c r="E2789" s="174"/>
    </row>
    <row r="2790" spans="5:5" ht="12" customHeight="1">
      <c r="E2790" s="174"/>
    </row>
    <row r="2791" spans="5:5" ht="12" customHeight="1">
      <c r="E2791" s="174"/>
    </row>
    <row r="2792" spans="5:5" ht="12" customHeight="1">
      <c r="E2792" s="174"/>
    </row>
    <row r="2793" spans="5:5" ht="12" customHeight="1">
      <c r="E2793" s="174"/>
    </row>
    <row r="2794" spans="5:5" ht="12" customHeight="1">
      <c r="E2794" s="174"/>
    </row>
    <row r="2795" spans="5:5" ht="12" customHeight="1">
      <c r="E2795" s="174"/>
    </row>
    <row r="2796" spans="5:5" ht="12" customHeight="1">
      <c r="E2796" s="174"/>
    </row>
    <row r="2797" spans="5:5" ht="12" customHeight="1">
      <c r="E2797" s="174"/>
    </row>
    <row r="2798" spans="5:5" ht="12" customHeight="1">
      <c r="E2798" s="174"/>
    </row>
    <row r="2799" spans="5:5" ht="12" customHeight="1">
      <c r="E2799" s="174"/>
    </row>
    <row r="2800" spans="5:5" ht="12" customHeight="1">
      <c r="E2800" s="174"/>
    </row>
    <row r="2801" spans="5:5" ht="12" customHeight="1">
      <c r="E2801" s="174"/>
    </row>
    <row r="2802" spans="5:5" ht="12" customHeight="1">
      <c r="E2802" s="174"/>
    </row>
    <row r="2803" spans="5:5" ht="12" customHeight="1">
      <c r="E2803" s="174"/>
    </row>
    <row r="2804" spans="5:5" ht="12" customHeight="1">
      <c r="E2804" s="174"/>
    </row>
    <row r="2805" spans="5:5" ht="12" customHeight="1">
      <c r="E2805" s="174"/>
    </row>
    <row r="2806" spans="5:5" ht="12" customHeight="1">
      <c r="E2806" s="174"/>
    </row>
    <row r="2807" spans="5:5" ht="12" customHeight="1">
      <c r="E2807" s="174"/>
    </row>
    <row r="2808" spans="5:5" ht="12" customHeight="1">
      <c r="E2808" s="174"/>
    </row>
    <row r="2809" spans="5:5" ht="12" customHeight="1">
      <c r="E2809" s="174"/>
    </row>
    <row r="2810" spans="5:5" ht="12" customHeight="1">
      <c r="E2810" s="174"/>
    </row>
    <row r="2811" spans="5:5" ht="12" customHeight="1">
      <c r="E2811" s="174"/>
    </row>
    <row r="2812" spans="5:5" ht="12" customHeight="1">
      <c r="E2812" s="174"/>
    </row>
    <row r="2813" spans="5:5" ht="12" customHeight="1">
      <c r="E2813" s="174"/>
    </row>
    <row r="2814" spans="5:5" ht="12" customHeight="1">
      <c r="E2814" s="174"/>
    </row>
    <row r="2815" spans="5:5" ht="12" customHeight="1">
      <c r="E2815" s="174"/>
    </row>
    <row r="2816" spans="5:5" ht="12" customHeight="1">
      <c r="E2816" s="174"/>
    </row>
    <row r="2817" spans="5:5" ht="12" customHeight="1">
      <c r="E2817" s="174"/>
    </row>
    <row r="2818" spans="5:5" ht="12" customHeight="1">
      <c r="E2818" s="174"/>
    </row>
    <row r="2819" spans="5:5" ht="12" customHeight="1">
      <c r="E2819" s="174"/>
    </row>
    <row r="2820" spans="5:5" ht="12" customHeight="1">
      <c r="E2820" s="174"/>
    </row>
    <row r="2821" spans="5:5" ht="12" customHeight="1">
      <c r="E2821" s="174"/>
    </row>
    <row r="2822" spans="5:5" ht="12" customHeight="1">
      <c r="E2822" s="174"/>
    </row>
    <row r="2823" spans="5:5" ht="12" customHeight="1">
      <c r="E2823" s="174"/>
    </row>
    <row r="2824" spans="5:5" ht="12" customHeight="1">
      <c r="E2824" s="174"/>
    </row>
    <row r="2825" spans="5:5" ht="12" customHeight="1">
      <c r="E2825" s="174"/>
    </row>
    <row r="2826" spans="5:5" ht="12" customHeight="1">
      <c r="E2826" s="174"/>
    </row>
    <row r="2827" spans="5:5" ht="12" customHeight="1">
      <c r="E2827" s="174"/>
    </row>
    <row r="2828" spans="5:5" ht="12" customHeight="1">
      <c r="E2828" s="174"/>
    </row>
    <row r="2829" spans="5:5" ht="12" customHeight="1">
      <c r="E2829" s="174"/>
    </row>
    <row r="2830" spans="5:5" ht="12" customHeight="1">
      <c r="E2830" s="174"/>
    </row>
    <row r="2831" spans="5:5" ht="12" customHeight="1">
      <c r="E2831" s="174"/>
    </row>
    <row r="2832" spans="5:5" ht="12" customHeight="1">
      <c r="E2832" s="174"/>
    </row>
    <row r="2833" spans="5:5" ht="12" customHeight="1">
      <c r="E2833" s="174"/>
    </row>
    <row r="2834" spans="5:5" ht="12" customHeight="1">
      <c r="E2834" s="174"/>
    </row>
    <row r="2835" spans="5:5" ht="12" customHeight="1">
      <c r="E2835" s="174"/>
    </row>
    <row r="2836" spans="5:5" ht="12" customHeight="1">
      <c r="E2836" s="174"/>
    </row>
    <row r="2837" spans="5:5" ht="12" customHeight="1">
      <c r="E2837" s="174"/>
    </row>
    <row r="2838" spans="5:5" ht="12" customHeight="1">
      <c r="E2838" s="174"/>
    </row>
    <row r="2839" spans="5:5" ht="12" customHeight="1">
      <c r="E2839" s="174"/>
    </row>
    <row r="2840" spans="5:5" ht="12" customHeight="1">
      <c r="E2840" s="174"/>
    </row>
    <row r="2841" spans="5:5" ht="12" customHeight="1">
      <c r="E2841" s="174"/>
    </row>
    <row r="2842" spans="5:5" ht="12" customHeight="1">
      <c r="E2842" s="174"/>
    </row>
    <row r="2843" spans="5:5" ht="12" customHeight="1">
      <c r="E2843" s="174"/>
    </row>
    <row r="2844" spans="5:5" ht="12" customHeight="1">
      <c r="E2844" s="174"/>
    </row>
    <row r="2845" spans="5:5" ht="12" customHeight="1">
      <c r="E2845" s="174"/>
    </row>
    <row r="2846" spans="5:5" ht="12" customHeight="1">
      <c r="E2846" s="174"/>
    </row>
    <row r="2847" spans="5:5" ht="12" customHeight="1">
      <c r="E2847" s="174"/>
    </row>
    <row r="2848" spans="5:5" ht="12" customHeight="1">
      <c r="E2848" s="174"/>
    </row>
    <row r="2849" spans="5:5" ht="12" customHeight="1">
      <c r="E2849" s="174"/>
    </row>
    <row r="2850" spans="5:5" ht="12" customHeight="1">
      <c r="E2850" s="174"/>
    </row>
    <row r="2851" spans="5:5" ht="12" customHeight="1">
      <c r="E2851" s="174"/>
    </row>
    <row r="2852" spans="5:5" ht="12" customHeight="1">
      <c r="E2852" s="174"/>
    </row>
    <row r="2853" spans="5:5" ht="12" customHeight="1">
      <c r="E2853" s="174"/>
    </row>
    <row r="2854" spans="5:5" ht="12" customHeight="1">
      <c r="E2854" s="174"/>
    </row>
    <row r="2855" spans="5:5" ht="12" customHeight="1">
      <c r="E2855" s="174"/>
    </row>
    <row r="2856" spans="5:5" ht="12" customHeight="1">
      <c r="E2856" s="174"/>
    </row>
    <row r="2857" spans="5:5" ht="12" customHeight="1">
      <c r="E2857" s="174"/>
    </row>
    <row r="2858" spans="5:5" ht="12" customHeight="1">
      <c r="E2858" s="174"/>
    </row>
    <row r="2859" spans="5:5" ht="12" customHeight="1">
      <c r="E2859" s="174"/>
    </row>
    <row r="2860" spans="5:5" ht="12" customHeight="1">
      <c r="E2860" s="174"/>
    </row>
    <row r="2861" spans="5:5" ht="12" customHeight="1">
      <c r="E2861" s="174"/>
    </row>
    <row r="2862" spans="5:5" ht="12" customHeight="1">
      <c r="E2862" s="174"/>
    </row>
    <row r="2863" spans="5:5" ht="12" customHeight="1">
      <c r="E2863" s="174"/>
    </row>
    <row r="2864" spans="5:5" ht="12" customHeight="1">
      <c r="E2864" s="174"/>
    </row>
    <row r="2865" spans="5:5" ht="12" customHeight="1">
      <c r="E2865" s="174"/>
    </row>
    <row r="2866" spans="5:5" ht="12" customHeight="1">
      <c r="E2866" s="174"/>
    </row>
    <row r="2867" spans="5:5" ht="12" customHeight="1">
      <c r="E2867" s="174"/>
    </row>
    <row r="2868" spans="5:5" ht="12" customHeight="1">
      <c r="E2868" s="174"/>
    </row>
    <row r="2869" spans="5:5" ht="12" customHeight="1">
      <c r="E2869" s="174"/>
    </row>
    <row r="2870" spans="5:5" ht="12" customHeight="1">
      <c r="E2870" s="174"/>
    </row>
    <row r="2871" spans="5:5" ht="12" customHeight="1">
      <c r="E2871" s="174"/>
    </row>
    <row r="2872" spans="5:5" ht="12" customHeight="1">
      <c r="E2872" s="174"/>
    </row>
    <row r="2873" spans="5:5" ht="12" customHeight="1">
      <c r="E2873" s="174"/>
    </row>
    <row r="2874" spans="5:5" ht="12" customHeight="1">
      <c r="E2874" s="174"/>
    </row>
    <row r="2875" spans="5:5" ht="12" customHeight="1">
      <c r="E2875" s="174"/>
    </row>
    <row r="2876" spans="5:5" ht="12" customHeight="1">
      <c r="E2876" s="174"/>
    </row>
    <row r="2877" spans="5:5" ht="12" customHeight="1">
      <c r="E2877" s="174"/>
    </row>
    <row r="2878" spans="5:5" ht="12" customHeight="1">
      <c r="E2878" s="174"/>
    </row>
    <row r="2879" spans="5:5" ht="12" customHeight="1">
      <c r="E2879" s="174"/>
    </row>
    <row r="2880" spans="5:5" ht="12" customHeight="1">
      <c r="E2880" s="174"/>
    </row>
    <row r="2881" spans="5:5" ht="12" customHeight="1">
      <c r="E2881" s="174"/>
    </row>
    <row r="2882" spans="5:5" ht="12" customHeight="1">
      <c r="E2882" s="174"/>
    </row>
    <row r="2883" spans="5:5" ht="12" customHeight="1">
      <c r="E2883" s="174"/>
    </row>
    <row r="2884" spans="5:5" ht="12" customHeight="1">
      <c r="E2884" s="174"/>
    </row>
    <row r="2885" spans="5:5" ht="12" customHeight="1">
      <c r="E2885" s="174"/>
    </row>
    <row r="2886" spans="5:5" ht="12" customHeight="1">
      <c r="E2886" s="174"/>
    </row>
    <row r="2887" spans="5:5" ht="12" customHeight="1">
      <c r="E2887" s="174"/>
    </row>
    <row r="2888" spans="5:5" ht="12" customHeight="1">
      <c r="E2888" s="174"/>
    </row>
    <row r="2889" spans="5:5" ht="12" customHeight="1">
      <c r="E2889" s="174"/>
    </row>
    <row r="2890" spans="5:5" ht="12" customHeight="1">
      <c r="E2890" s="174"/>
    </row>
    <row r="2891" spans="5:5" ht="12" customHeight="1">
      <c r="E2891" s="174"/>
    </row>
    <row r="2892" spans="5:5" ht="12" customHeight="1">
      <c r="E2892" s="174"/>
    </row>
    <row r="2893" spans="5:5" ht="12" customHeight="1">
      <c r="E2893" s="174"/>
    </row>
    <row r="2894" spans="5:5" ht="12" customHeight="1">
      <c r="E2894" s="174"/>
    </row>
    <row r="2895" spans="5:5" ht="12" customHeight="1">
      <c r="E2895" s="174"/>
    </row>
    <row r="2896" spans="5:5" ht="12" customHeight="1">
      <c r="E2896" s="174"/>
    </row>
    <row r="2897" spans="5:5" ht="12" customHeight="1">
      <c r="E2897" s="174"/>
    </row>
    <row r="2898" spans="5:5" ht="12" customHeight="1">
      <c r="E2898" s="174"/>
    </row>
    <row r="2899" spans="5:5" ht="12" customHeight="1">
      <c r="E2899" s="174"/>
    </row>
    <row r="2900" spans="5:5" ht="12" customHeight="1">
      <c r="E2900" s="174"/>
    </row>
    <row r="2901" spans="5:5" ht="12" customHeight="1">
      <c r="E2901" s="174"/>
    </row>
    <row r="2902" spans="5:5" ht="12" customHeight="1">
      <c r="E2902" s="174"/>
    </row>
    <row r="2903" spans="5:5" ht="12" customHeight="1">
      <c r="E2903" s="174"/>
    </row>
    <row r="2904" spans="5:5" ht="12" customHeight="1">
      <c r="E2904" s="174"/>
    </row>
    <row r="2905" spans="5:5" ht="12" customHeight="1">
      <c r="E2905" s="174"/>
    </row>
    <row r="2906" spans="5:5" ht="12" customHeight="1">
      <c r="E2906" s="174"/>
    </row>
    <row r="2907" spans="5:5" ht="12" customHeight="1">
      <c r="E2907" s="174"/>
    </row>
    <row r="2908" spans="5:5" ht="12" customHeight="1">
      <c r="E2908" s="174"/>
    </row>
    <row r="2909" spans="5:5" ht="12" customHeight="1">
      <c r="E2909" s="174"/>
    </row>
    <row r="2910" spans="5:5" ht="12" customHeight="1">
      <c r="E2910" s="174"/>
    </row>
    <row r="2911" spans="5:5" ht="12" customHeight="1">
      <c r="E2911" s="174"/>
    </row>
    <row r="2912" spans="5:5" ht="12" customHeight="1">
      <c r="E2912" s="174"/>
    </row>
    <row r="2913" spans="5:5" ht="12" customHeight="1">
      <c r="E2913" s="174"/>
    </row>
    <row r="2914" spans="5:5" ht="12" customHeight="1">
      <c r="E2914" s="174"/>
    </row>
    <row r="2915" spans="5:5" ht="12" customHeight="1">
      <c r="E2915" s="174"/>
    </row>
    <row r="2916" spans="5:5" ht="12" customHeight="1">
      <c r="E2916" s="174"/>
    </row>
    <row r="2917" spans="5:5" ht="12" customHeight="1">
      <c r="E2917" s="174"/>
    </row>
    <row r="2918" spans="5:5" ht="12" customHeight="1">
      <c r="E2918" s="174"/>
    </row>
    <row r="2919" spans="5:5" ht="12" customHeight="1">
      <c r="E2919" s="174"/>
    </row>
    <row r="2920" spans="5:5" ht="12" customHeight="1">
      <c r="E2920" s="174"/>
    </row>
    <row r="2921" spans="5:5" ht="12" customHeight="1">
      <c r="E2921" s="174"/>
    </row>
    <row r="2922" spans="5:5" ht="12" customHeight="1">
      <c r="E2922" s="174"/>
    </row>
    <row r="2923" spans="5:5" ht="12" customHeight="1">
      <c r="E2923" s="174"/>
    </row>
    <row r="2924" spans="5:5" ht="12" customHeight="1">
      <c r="E2924" s="174"/>
    </row>
    <row r="2925" spans="5:5" ht="12" customHeight="1">
      <c r="E2925" s="174"/>
    </row>
    <row r="2926" spans="5:5" ht="12" customHeight="1">
      <c r="E2926" s="174"/>
    </row>
    <row r="2927" spans="5:5" ht="12" customHeight="1">
      <c r="E2927" s="174"/>
    </row>
    <row r="2928" spans="5:5" ht="12" customHeight="1">
      <c r="E2928" s="174"/>
    </row>
    <row r="2929" spans="5:5" ht="12" customHeight="1">
      <c r="E2929" s="174"/>
    </row>
    <row r="2930" spans="5:5" ht="12" customHeight="1">
      <c r="E2930" s="174"/>
    </row>
    <row r="2931" spans="5:5" ht="12" customHeight="1">
      <c r="E2931" s="174"/>
    </row>
    <row r="2932" spans="5:5" ht="12" customHeight="1">
      <c r="E2932" s="174"/>
    </row>
    <row r="2933" spans="5:5" ht="12" customHeight="1">
      <c r="E2933" s="174"/>
    </row>
    <row r="2934" spans="5:5" ht="12" customHeight="1">
      <c r="E2934" s="174"/>
    </row>
    <row r="2935" spans="5:5" ht="12" customHeight="1">
      <c r="E2935" s="174"/>
    </row>
    <row r="2936" spans="5:5" ht="12" customHeight="1">
      <c r="E2936" s="174"/>
    </row>
    <row r="2937" spans="5:5" ht="12" customHeight="1">
      <c r="E2937" s="174"/>
    </row>
    <row r="2938" spans="5:5" ht="12" customHeight="1">
      <c r="E2938" s="174"/>
    </row>
    <row r="2939" spans="5:5" ht="12" customHeight="1">
      <c r="E2939" s="174"/>
    </row>
    <row r="2940" spans="5:5" ht="12" customHeight="1">
      <c r="E2940" s="174"/>
    </row>
    <row r="2941" spans="5:5" ht="12" customHeight="1">
      <c r="E2941" s="174"/>
    </row>
    <row r="2942" spans="5:5" ht="12" customHeight="1">
      <c r="E2942" s="174"/>
    </row>
    <row r="2943" spans="5:5" ht="12" customHeight="1">
      <c r="E2943" s="174"/>
    </row>
    <row r="2944" spans="5:5" ht="12" customHeight="1">
      <c r="E2944" s="174"/>
    </row>
    <row r="2945" spans="5:5" ht="12" customHeight="1">
      <c r="E2945" s="174"/>
    </row>
    <row r="2946" spans="5:5" ht="12" customHeight="1">
      <c r="E2946" s="174"/>
    </row>
    <row r="2947" spans="5:5" ht="12" customHeight="1">
      <c r="E2947" s="174"/>
    </row>
    <row r="2948" spans="5:5" ht="12" customHeight="1">
      <c r="E2948" s="174"/>
    </row>
    <row r="2949" spans="5:5" ht="12" customHeight="1">
      <c r="E2949" s="174"/>
    </row>
    <row r="2950" spans="5:5" ht="12" customHeight="1">
      <c r="E2950" s="174"/>
    </row>
    <row r="2951" spans="5:5" ht="12" customHeight="1">
      <c r="E2951" s="174"/>
    </row>
    <row r="2952" spans="5:5" ht="12" customHeight="1">
      <c r="E2952" s="174"/>
    </row>
    <row r="2953" spans="5:5" ht="12" customHeight="1">
      <c r="E2953" s="174"/>
    </row>
    <row r="2954" spans="5:5" ht="12" customHeight="1">
      <c r="E2954" s="174"/>
    </row>
    <row r="2955" spans="5:5" ht="12" customHeight="1">
      <c r="E2955" s="174"/>
    </row>
    <row r="2956" spans="5:5" ht="12" customHeight="1">
      <c r="E2956" s="174"/>
    </row>
    <row r="2957" spans="5:5" ht="12" customHeight="1">
      <c r="E2957" s="174"/>
    </row>
    <row r="2958" spans="5:5" ht="12" customHeight="1">
      <c r="E2958" s="174"/>
    </row>
    <row r="2959" spans="5:5" ht="12" customHeight="1">
      <c r="E2959" s="174"/>
    </row>
    <row r="2960" spans="5:5" ht="12" customHeight="1">
      <c r="E2960" s="174"/>
    </row>
    <row r="2961" spans="5:5" ht="12" customHeight="1">
      <c r="E2961" s="174"/>
    </row>
    <row r="2962" spans="5:5" ht="12" customHeight="1">
      <c r="E2962" s="174"/>
    </row>
    <row r="2963" spans="5:5" ht="12" customHeight="1">
      <c r="E2963" s="174"/>
    </row>
    <row r="2964" spans="5:5" ht="12" customHeight="1">
      <c r="E2964" s="174"/>
    </row>
    <row r="2965" spans="5:5" ht="12" customHeight="1">
      <c r="E2965" s="174"/>
    </row>
    <row r="2966" spans="5:5" ht="12" customHeight="1">
      <c r="E2966" s="174"/>
    </row>
    <row r="2967" spans="5:5" ht="12" customHeight="1">
      <c r="E2967" s="174"/>
    </row>
    <row r="2968" spans="5:5" ht="12" customHeight="1">
      <c r="E2968" s="174"/>
    </row>
    <row r="2969" spans="5:5" ht="12" customHeight="1">
      <c r="E2969" s="174"/>
    </row>
    <row r="2970" spans="5:5" ht="12" customHeight="1">
      <c r="E2970" s="174"/>
    </row>
    <row r="2971" spans="5:5" ht="12" customHeight="1">
      <c r="E2971" s="174"/>
    </row>
    <row r="2972" spans="5:5" ht="12" customHeight="1">
      <c r="E2972" s="174"/>
    </row>
    <row r="2973" spans="5:5" ht="12" customHeight="1">
      <c r="E2973" s="174"/>
    </row>
    <row r="2974" spans="5:5" ht="12" customHeight="1">
      <c r="E2974" s="174"/>
    </row>
    <row r="2975" spans="5:5" ht="12" customHeight="1">
      <c r="E2975" s="174"/>
    </row>
    <row r="2976" spans="5:5" ht="12" customHeight="1">
      <c r="E2976" s="174"/>
    </row>
    <row r="2977" spans="5:5" ht="12" customHeight="1">
      <c r="E2977" s="174"/>
    </row>
    <row r="2978" spans="5:5" ht="12" customHeight="1">
      <c r="E2978" s="174"/>
    </row>
    <row r="2979" spans="5:5" ht="12" customHeight="1">
      <c r="E2979" s="174"/>
    </row>
    <row r="2980" spans="5:5" ht="12" customHeight="1">
      <c r="E2980" s="174"/>
    </row>
    <row r="2981" spans="5:5" ht="12" customHeight="1">
      <c r="E2981" s="174"/>
    </row>
    <row r="2982" spans="5:5" ht="12" customHeight="1">
      <c r="E2982" s="174"/>
    </row>
    <row r="2983" spans="5:5" ht="12" customHeight="1">
      <c r="E2983" s="174"/>
    </row>
    <row r="2984" spans="5:5" ht="12" customHeight="1">
      <c r="E2984" s="174"/>
    </row>
    <row r="2985" spans="5:5" ht="12" customHeight="1">
      <c r="E2985" s="174"/>
    </row>
    <row r="2986" spans="5:5" ht="12" customHeight="1">
      <c r="E2986" s="174"/>
    </row>
    <row r="2987" spans="5:5" ht="12" customHeight="1">
      <c r="E2987" s="174"/>
    </row>
    <row r="2988" spans="5:5" ht="12" customHeight="1">
      <c r="E2988" s="174"/>
    </row>
    <row r="2989" spans="5:5" ht="12" customHeight="1">
      <c r="E2989" s="174"/>
    </row>
    <row r="2990" spans="5:5" ht="12" customHeight="1">
      <c r="E2990" s="174"/>
    </row>
    <row r="2991" spans="5:5" ht="12" customHeight="1">
      <c r="E2991" s="174"/>
    </row>
    <row r="2992" spans="5:5" ht="12" customHeight="1">
      <c r="E2992" s="174"/>
    </row>
    <row r="2993" spans="5:5" ht="12" customHeight="1">
      <c r="E2993" s="174"/>
    </row>
    <row r="2994" spans="5:5" ht="12" customHeight="1">
      <c r="E2994" s="174"/>
    </row>
    <row r="2995" spans="5:5" ht="12" customHeight="1">
      <c r="E2995" s="174"/>
    </row>
    <row r="2996" spans="5:5" ht="12" customHeight="1">
      <c r="E2996" s="174"/>
    </row>
    <row r="2997" spans="5:5" ht="12" customHeight="1">
      <c r="E2997" s="174"/>
    </row>
    <row r="2998" spans="5:5" ht="12" customHeight="1">
      <c r="E2998" s="174"/>
    </row>
    <row r="2999" spans="5:5" ht="12" customHeight="1">
      <c r="E2999" s="174"/>
    </row>
    <row r="3000" spans="5:5" ht="12" customHeight="1">
      <c r="E3000" s="174"/>
    </row>
    <row r="3001" spans="5:5" ht="12" customHeight="1">
      <c r="E3001" s="174"/>
    </row>
    <row r="3002" spans="5:5" ht="12" customHeight="1">
      <c r="E3002" s="174"/>
    </row>
    <row r="3003" spans="5:5" ht="12" customHeight="1">
      <c r="E3003" s="174"/>
    </row>
    <row r="3004" spans="5:5" ht="12" customHeight="1">
      <c r="E3004" s="174"/>
    </row>
    <row r="3005" spans="5:5" ht="12" customHeight="1">
      <c r="E3005" s="174"/>
    </row>
    <row r="3006" spans="5:5" ht="12" customHeight="1">
      <c r="E3006" s="174"/>
    </row>
    <row r="3007" spans="5:5" ht="12" customHeight="1">
      <c r="E3007" s="174"/>
    </row>
    <row r="3008" spans="5:5" ht="12" customHeight="1">
      <c r="E3008" s="174"/>
    </row>
    <row r="3009" spans="5:5" ht="12" customHeight="1">
      <c r="E3009" s="174"/>
    </row>
    <row r="3010" spans="5:5" ht="12" customHeight="1">
      <c r="E3010" s="174"/>
    </row>
    <row r="3011" spans="5:5" ht="12" customHeight="1">
      <c r="E3011" s="174"/>
    </row>
    <row r="3012" spans="5:5" ht="12" customHeight="1">
      <c r="E3012" s="174"/>
    </row>
    <row r="3013" spans="5:5" ht="12" customHeight="1">
      <c r="E3013" s="174"/>
    </row>
    <row r="3014" spans="5:5" ht="12" customHeight="1">
      <c r="E3014" s="174"/>
    </row>
    <row r="3015" spans="5:5" ht="12" customHeight="1">
      <c r="E3015" s="174"/>
    </row>
    <row r="3016" spans="5:5" ht="12" customHeight="1">
      <c r="E3016" s="174"/>
    </row>
    <row r="3017" spans="5:5" ht="12" customHeight="1">
      <c r="E3017" s="174"/>
    </row>
    <row r="3018" spans="5:5" ht="12" customHeight="1">
      <c r="E3018" s="174"/>
    </row>
    <row r="3019" spans="5:5" ht="12" customHeight="1">
      <c r="E3019" s="174"/>
    </row>
    <row r="3020" spans="5:5" ht="12" customHeight="1">
      <c r="E3020" s="174"/>
    </row>
    <row r="3021" spans="5:5" ht="12" customHeight="1">
      <c r="E3021" s="174"/>
    </row>
    <row r="3022" spans="5:5" ht="12" customHeight="1">
      <c r="E3022" s="174"/>
    </row>
    <row r="3023" spans="5:5" ht="12" customHeight="1">
      <c r="E3023" s="174"/>
    </row>
    <row r="3024" spans="5:5" ht="12" customHeight="1">
      <c r="E3024" s="174"/>
    </row>
    <row r="3025" spans="5:5" ht="12" customHeight="1">
      <c r="E3025" s="174"/>
    </row>
    <row r="3026" spans="5:5" ht="12" customHeight="1">
      <c r="E3026" s="174"/>
    </row>
    <row r="3027" spans="5:5" ht="12" customHeight="1">
      <c r="E3027" s="174"/>
    </row>
    <row r="3028" spans="5:5" ht="12" customHeight="1">
      <c r="E3028" s="174"/>
    </row>
    <row r="3029" spans="5:5" ht="12" customHeight="1">
      <c r="E3029" s="174"/>
    </row>
    <row r="3030" spans="5:5" ht="12" customHeight="1">
      <c r="E3030" s="174"/>
    </row>
    <row r="3031" spans="5:5" ht="12" customHeight="1">
      <c r="E3031" s="174"/>
    </row>
    <row r="3032" spans="5:5" ht="12" customHeight="1">
      <c r="E3032" s="174"/>
    </row>
    <row r="3033" spans="5:5" ht="12" customHeight="1">
      <c r="E3033" s="174"/>
    </row>
    <row r="3034" spans="5:5" ht="12" customHeight="1">
      <c r="E3034" s="174"/>
    </row>
    <row r="3035" spans="5:5" ht="12" customHeight="1">
      <c r="E3035" s="174"/>
    </row>
    <row r="3036" spans="5:5" ht="12" customHeight="1">
      <c r="E3036" s="174"/>
    </row>
    <row r="3037" spans="5:5" ht="12" customHeight="1">
      <c r="E3037" s="174"/>
    </row>
    <row r="3038" spans="5:5" ht="12" customHeight="1">
      <c r="E3038" s="174"/>
    </row>
    <row r="3039" spans="5:5" ht="12" customHeight="1">
      <c r="E3039" s="174"/>
    </row>
    <row r="3040" spans="5:5" ht="12" customHeight="1">
      <c r="E3040" s="174"/>
    </row>
    <row r="3041" spans="5:5" ht="12" customHeight="1">
      <c r="E3041" s="174"/>
    </row>
    <row r="3042" spans="5:5" ht="12" customHeight="1">
      <c r="E3042" s="174"/>
    </row>
    <row r="3043" spans="5:5" ht="12" customHeight="1">
      <c r="E3043" s="174"/>
    </row>
    <row r="3044" spans="5:5" ht="12" customHeight="1">
      <c r="E3044" s="174"/>
    </row>
    <row r="3045" spans="5:5" ht="12" customHeight="1">
      <c r="E3045" s="174"/>
    </row>
    <row r="3046" spans="5:5" ht="12" customHeight="1">
      <c r="E3046" s="174"/>
    </row>
    <row r="3047" spans="5:5" ht="12" customHeight="1">
      <c r="E3047" s="174"/>
    </row>
    <row r="3048" spans="5:5" ht="12" customHeight="1">
      <c r="E3048" s="174"/>
    </row>
    <row r="3049" spans="5:5" ht="12" customHeight="1">
      <c r="E3049" s="174"/>
    </row>
    <row r="3050" spans="5:5" ht="12" customHeight="1">
      <c r="E3050" s="174"/>
    </row>
    <row r="3051" spans="5:5" ht="12" customHeight="1">
      <c r="E3051" s="174"/>
    </row>
    <row r="3052" spans="5:5" ht="12" customHeight="1">
      <c r="E3052" s="174"/>
    </row>
    <row r="3053" spans="5:5" ht="12" customHeight="1">
      <c r="E3053" s="174"/>
    </row>
    <row r="3054" spans="5:5" ht="12" customHeight="1">
      <c r="E3054" s="174"/>
    </row>
    <row r="3055" spans="5:5" ht="12" customHeight="1">
      <c r="E3055" s="174"/>
    </row>
    <row r="3056" spans="5:5" ht="12" customHeight="1">
      <c r="E3056" s="174"/>
    </row>
    <row r="3057" spans="5:5" ht="12" customHeight="1">
      <c r="E3057" s="174"/>
    </row>
    <row r="3058" spans="5:5" ht="12" customHeight="1">
      <c r="E3058" s="174"/>
    </row>
    <row r="3059" spans="5:5" ht="12" customHeight="1">
      <c r="E3059" s="174"/>
    </row>
    <row r="3060" spans="5:5" ht="12" customHeight="1">
      <c r="E3060" s="174"/>
    </row>
    <row r="3061" spans="5:5" ht="12" customHeight="1">
      <c r="E3061" s="174"/>
    </row>
    <row r="3062" spans="5:5" ht="12" customHeight="1">
      <c r="E3062" s="174"/>
    </row>
    <row r="3063" spans="5:5" ht="12" customHeight="1">
      <c r="E3063" s="174"/>
    </row>
    <row r="3064" spans="5:5" ht="12" customHeight="1">
      <c r="E3064" s="174"/>
    </row>
    <row r="3065" spans="5:5" ht="12" customHeight="1">
      <c r="E3065" s="174"/>
    </row>
    <row r="3066" spans="5:5" ht="12" customHeight="1">
      <c r="E3066" s="174"/>
    </row>
    <row r="3067" spans="5:5" ht="12" customHeight="1">
      <c r="E3067" s="174"/>
    </row>
    <row r="3068" spans="5:5" ht="12" customHeight="1">
      <c r="E3068" s="174"/>
    </row>
    <row r="3069" spans="5:5" ht="12" customHeight="1">
      <c r="E3069" s="174"/>
    </row>
    <row r="3070" spans="5:5" ht="12" customHeight="1">
      <c r="E3070" s="174"/>
    </row>
    <row r="3071" spans="5:5" ht="12" customHeight="1">
      <c r="E3071" s="174"/>
    </row>
    <row r="3072" spans="5:5" ht="12" customHeight="1">
      <c r="E3072" s="174"/>
    </row>
    <row r="3073" spans="5:5" ht="12" customHeight="1">
      <c r="E3073" s="174"/>
    </row>
    <row r="3074" spans="5:5" ht="12" customHeight="1">
      <c r="E3074" s="174"/>
    </row>
    <row r="3075" spans="5:5" ht="12" customHeight="1">
      <c r="E3075" s="174"/>
    </row>
    <row r="3076" spans="5:5" ht="12" customHeight="1">
      <c r="E3076" s="174"/>
    </row>
    <row r="3077" spans="5:5" ht="12" customHeight="1">
      <c r="E3077" s="174"/>
    </row>
    <row r="3078" spans="5:5" ht="12" customHeight="1">
      <c r="E3078" s="174"/>
    </row>
    <row r="3079" spans="5:5" ht="12" customHeight="1">
      <c r="E3079" s="174"/>
    </row>
    <row r="3080" spans="5:5" ht="12" customHeight="1">
      <c r="E3080" s="174"/>
    </row>
    <row r="3081" spans="5:5" ht="12" customHeight="1">
      <c r="E3081" s="174"/>
    </row>
    <row r="3082" spans="5:5" ht="12" customHeight="1">
      <c r="E3082" s="174"/>
    </row>
    <row r="3083" spans="5:5" ht="12" customHeight="1">
      <c r="E3083" s="174"/>
    </row>
    <row r="3084" spans="5:5" ht="12" customHeight="1">
      <c r="E3084" s="174"/>
    </row>
    <row r="3085" spans="5:5" ht="12" customHeight="1">
      <c r="E3085" s="174"/>
    </row>
    <row r="3086" spans="5:5" ht="12" customHeight="1">
      <c r="E3086" s="174"/>
    </row>
    <row r="3087" spans="5:5" ht="12" customHeight="1">
      <c r="E3087" s="174"/>
    </row>
    <row r="3088" spans="5:5" ht="12" customHeight="1">
      <c r="E3088" s="174"/>
    </row>
    <row r="3089" spans="5:5" ht="12" customHeight="1">
      <c r="E3089" s="174"/>
    </row>
    <row r="3090" spans="5:5" ht="12" customHeight="1">
      <c r="E3090" s="174"/>
    </row>
    <row r="3091" spans="5:5" ht="12" customHeight="1">
      <c r="E3091" s="174"/>
    </row>
    <row r="3092" spans="5:5" ht="12" customHeight="1">
      <c r="E3092" s="174"/>
    </row>
    <row r="3093" spans="5:5" ht="12" customHeight="1">
      <c r="E3093" s="174"/>
    </row>
    <row r="3094" spans="5:5" ht="12" customHeight="1">
      <c r="E3094" s="174"/>
    </row>
    <row r="3095" spans="5:5" ht="12" customHeight="1">
      <c r="E3095" s="174"/>
    </row>
    <row r="3096" spans="5:5" ht="12" customHeight="1">
      <c r="E3096" s="174"/>
    </row>
    <row r="3097" spans="5:5" ht="12" customHeight="1">
      <c r="E3097" s="174"/>
    </row>
    <row r="3098" spans="5:5" ht="12" customHeight="1">
      <c r="E3098" s="174"/>
    </row>
    <row r="3099" spans="5:5" ht="12" customHeight="1">
      <c r="E3099" s="174"/>
    </row>
    <row r="3100" spans="5:5" ht="12" customHeight="1">
      <c r="E3100" s="174"/>
    </row>
    <row r="3101" spans="5:5" ht="12" customHeight="1">
      <c r="E3101" s="174"/>
    </row>
    <row r="3102" spans="5:5" ht="12" customHeight="1">
      <c r="E3102" s="174"/>
    </row>
    <row r="3103" spans="5:5" ht="12" customHeight="1">
      <c r="E3103" s="174"/>
    </row>
    <row r="3104" spans="5:5" ht="12" customHeight="1">
      <c r="E3104" s="174"/>
    </row>
    <row r="3105" spans="5:5" ht="12" customHeight="1">
      <c r="E3105" s="174"/>
    </row>
    <row r="3106" spans="5:5" ht="12" customHeight="1">
      <c r="E3106" s="174"/>
    </row>
    <row r="3107" spans="5:5" ht="12" customHeight="1">
      <c r="E3107" s="174"/>
    </row>
    <row r="3108" spans="5:5" ht="12" customHeight="1">
      <c r="E3108" s="174"/>
    </row>
    <row r="3109" spans="5:5" ht="12" customHeight="1">
      <c r="E3109" s="174"/>
    </row>
    <row r="3110" spans="5:5" ht="12" customHeight="1">
      <c r="E3110" s="174"/>
    </row>
    <row r="3111" spans="5:5" ht="12" customHeight="1">
      <c r="E3111" s="174"/>
    </row>
    <row r="3112" spans="5:5" ht="12" customHeight="1">
      <c r="E3112" s="174"/>
    </row>
    <row r="3113" spans="5:5" ht="12" customHeight="1">
      <c r="E3113" s="174"/>
    </row>
    <row r="3114" spans="5:5" ht="12" customHeight="1">
      <c r="E3114" s="174"/>
    </row>
    <row r="3115" spans="5:5" ht="12" customHeight="1">
      <c r="E3115" s="174"/>
    </row>
    <row r="3116" spans="5:5" ht="12" customHeight="1">
      <c r="E3116" s="174"/>
    </row>
    <row r="3117" spans="5:5" ht="12" customHeight="1">
      <c r="E3117" s="174"/>
    </row>
    <row r="3118" spans="5:5" ht="12" customHeight="1">
      <c r="E3118" s="174"/>
    </row>
    <row r="3119" spans="5:5" ht="12" customHeight="1">
      <c r="E3119" s="174"/>
    </row>
    <row r="3120" spans="5:5" ht="12" customHeight="1">
      <c r="E3120" s="174"/>
    </row>
    <row r="3121" spans="5:5" ht="12" customHeight="1">
      <c r="E3121" s="174"/>
    </row>
    <row r="3122" spans="5:5" ht="12" customHeight="1">
      <c r="E3122" s="174"/>
    </row>
    <row r="3123" spans="5:5" ht="12" customHeight="1">
      <c r="E3123" s="174"/>
    </row>
    <row r="3124" spans="5:5" ht="12" customHeight="1">
      <c r="E3124" s="174"/>
    </row>
    <row r="3125" spans="5:5" ht="12" customHeight="1">
      <c r="E3125" s="174"/>
    </row>
    <row r="3126" spans="5:5" ht="12" customHeight="1">
      <c r="E3126" s="174"/>
    </row>
    <row r="3127" spans="5:5" ht="12" customHeight="1">
      <c r="E3127" s="174"/>
    </row>
    <row r="3128" spans="5:5" ht="12" customHeight="1">
      <c r="E3128" s="174"/>
    </row>
    <row r="3129" spans="5:5" ht="12" customHeight="1">
      <c r="E3129" s="174"/>
    </row>
    <row r="3130" spans="5:5" ht="12" customHeight="1">
      <c r="E3130" s="174"/>
    </row>
    <row r="3131" spans="5:5" ht="12" customHeight="1">
      <c r="E3131" s="174"/>
    </row>
    <row r="3132" spans="5:5" ht="12" customHeight="1">
      <c r="E3132" s="174"/>
    </row>
    <row r="3133" spans="5:5" ht="12" customHeight="1">
      <c r="E3133" s="174"/>
    </row>
    <row r="3134" spans="5:5" ht="12" customHeight="1">
      <c r="E3134" s="174"/>
    </row>
    <row r="3135" spans="5:5" ht="12" customHeight="1">
      <c r="E3135" s="174"/>
    </row>
    <row r="3136" spans="5:5" ht="12" customHeight="1">
      <c r="E3136" s="174"/>
    </row>
    <row r="3137" spans="5:5" ht="12" customHeight="1">
      <c r="E3137" s="174"/>
    </row>
    <row r="3138" spans="5:5" ht="12" customHeight="1">
      <c r="E3138" s="174"/>
    </row>
    <row r="3139" spans="5:5" ht="12" customHeight="1">
      <c r="E3139" s="174"/>
    </row>
    <row r="3140" spans="5:5" ht="12" customHeight="1">
      <c r="E3140" s="174"/>
    </row>
    <row r="3141" spans="5:5" ht="12" customHeight="1">
      <c r="E3141" s="174"/>
    </row>
    <row r="3142" spans="5:5" ht="12" customHeight="1">
      <c r="E3142" s="174"/>
    </row>
    <row r="3143" spans="5:5" ht="12" customHeight="1">
      <c r="E3143" s="174"/>
    </row>
    <row r="3144" spans="5:5" ht="12" customHeight="1">
      <c r="E3144" s="174"/>
    </row>
    <row r="3145" spans="5:5" ht="12" customHeight="1">
      <c r="E3145" s="174"/>
    </row>
    <row r="3146" spans="5:5" ht="12" customHeight="1">
      <c r="E3146" s="174"/>
    </row>
    <row r="3147" spans="5:5" ht="12" customHeight="1">
      <c r="E3147" s="174"/>
    </row>
    <row r="3148" spans="5:5" ht="12" customHeight="1">
      <c r="E3148" s="174"/>
    </row>
    <row r="3149" spans="5:5" ht="12" customHeight="1">
      <c r="E3149" s="174"/>
    </row>
    <row r="3150" spans="5:5" ht="12" customHeight="1">
      <c r="E3150" s="174"/>
    </row>
    <row r="3151" spans="5:5" ht="12" customHeight="1">
      <c r="E3151" s="174"/>
    </row>
    <row r="3152" spans="5:5" ht="12" customHeight="1">
      <c r="E3152" s="174"/>
    </row>
    <row r="3153" spans="5:5" ht="12" customHeight="1">
      <c r="E3153" s="174"/>
    </row>
    <row r="3154" spans="5:5" ht="12" customHeight="1">
      <c r="E3154" s="174"/>
    </row>
    <row r="3155" spans="5:5" ht="12" customHeight="1">
      <c r="E3155" s="174"/>
    </row>
    <row r="3156" spans="5:5" ht="12" customHeight="1">
      <c r="E3156" s="174"/>
    </row>
    <row r="3157" spans="5:5" ht="12" customHeight="1">
      <c r="E3157" s="174"/>
    </row>
    <row r="3158" spans="5:5" ht="12" customHeight="1">
      <c r="E3158" s="174"/>
    </row>
    <row r="3159" spans="5:5" ht="12" customHeight="1">
      <c r="E3159" s="174"/>
    </row>
    <row r="3160" spans="5:5" ht="12" customHeight="1">
      <c r="E3160" s="174"/>
    </row>
    <row r="3161" spans="5:5" ht="12" customHeight="1">
      <c r="E3161" s="174"/>
    </row>
    <row r="3162" spans="5:5" ht="12" customHeight="1">
      <c r="E3162" s="174"/>
    </row>
    <row r="3163" spans="5:5" ht="12" customHeight="1">
      <c r="E3163" s="174"/>
    </row>
    <row r="3164" spans="5:5" ht="12" customHeight="1">
      <c r="E3164" s="174"/>
    </row>
    <row r="3165" spans="5:5" ht="12" customHeight="1">
      <c r="E3165" s="174"/>
    </row>
    <row r="3166" spans="5:5" ht="12" customHeight="1">
      <c r="E3166" s="174"/>
    </row>
    <row r="3167" spans="5:5" ht="12" customHeight="1">
      <c r="E3167" s="174"/>
    </row>
    <row r="3168" spans="5:5" ht="12" customHeight="1">
      <c r="E3168" s="174"/>
    </row>
    <row r="3169" spans="5:5" ht="12" customHeight="1">
      <c r="E3169" s="174"/>
    </row>
    <row r="3170" spans="5:5" ht="12" customHeight="1">
      <c r="E3170" s="174"/>
    </row>
    <row r="3171" spans="5:5" ht="12" customHeight="1">
      <c r="E3171" s="174"/>
    </row>
    <row r="3172" spans="5:5" ht="12" customHeight="1">
      <c r="E3172" s="174"/>
    </row>
    <row r="3173" spans="5:5" ht="12" customHeight="1">
      <c r="E3173" s="174"/>
    </row>
    <row r="3174" spans="5:5" ht="12" customHeight="1">
      <c r="E3174" s="174"/>
    </row>
    <row r="3175" spans="5:5" ht="12" customHeight="1">
      <c r="E3175" s="174"/>
    </row>
    <row r="3176" spans="5:5" ht="12" customHeight="1">
      <c r="E3176" s="174"/>
    </row>
    <row r="3177" spans="5:5" ht="12" customHeight="1">
      <c r="E3177" s="174"/>
    </row>
    <row r="3178" spans="5:5" ht="12" customHeight="1">
      <c r="E3178" s="174"/>
    </row>
    <row r="3179" spans="5:5" ht="12" customHeight="1">
      <c r="E3179" s="174"/>
    </row>
    <row r="3180" spans="5:5" ht="12" customHeight="1">
      <c r="E3180" s="174"/>
    </row>
    <row r="3181" spans="5:5" ht="12" customHeight="1">
      <c r="E3181" s="174"/>
    </row>
    <row r="3182" spans="5:5" ht="12" customHeight="1">
      <c r="E3182" s="174"/>
    </row>
    <row r="3183" spans="5:5" ht="12" customHeight="1">
      <c r="E3183" s="174"/>
    </row>
    <row r="3184" spans="5:5" ht="12" customHeight="1">
      <c r="E3184" s="174"/>
    </row>
    <row r="3185" spans="5:5" ht="12" customHeight="1">
      <c r="E3185" s="174"/>
    </row>
    <row r="3186" spans="5:5" ht="12" customHeight="1">
      <c r="E3186" s="174"/>
    </row>
    <row r="3187" spans="5:5" ht="12" customHeight="1">
      <c r="E3187" s="174"/>
    </row>
    <row r="3188" spans="5:5" ht="12" customHeight="1">
      <c r="E3188" s="174"/>
    </row>
    <row r="3189" spans="5:5" ht="12" customHeight="1">
      <c r="E3189" s="174"/>
    </row>
    <row r="3190" spans="5:5" ht="12" customHeight="1">
      <c r="E3190" s="174"/>
    </row>
    <row r="3191" spans="5:5" ht="12" customHeight="1">
      <c r="E3191" s="174"/>
    </row>
    <row r="3192" spans="5:5" ht="12" customHeight="1">
      <c r="E3192" s="174"/>
    </row>
    <row r="3193" spans="5:5" ht="12" customHeight="1">
      <c r="E3193" s="174"/>
    </row>
    <row r="3194" spans="5:5" ht="12" customHeight="1">
      <c r="E3194" s="174"/>
    </row>
    <row r="3195" spans="5:5" ht="12" customHeight="1">
      <c r="E3195" s="174"/>
    </row>
    <row r="3196" spans="5:5" ht="12" customHeight="1">
      <c r="E3196" s="174"/>
    </row>
    <row r="3197" spans="5:5" ht="12" customHeight="1">
      <c r="E3197" s="174"/>
    </row>
    <row r="3198" spans="5:5" ht="12" customHeight="1">
      <c r="E3198" s="174"/>
    </row>
    <row r="3199" spans="5:5" ht="12" customHeight="1">
      <c r="E3199" s="174"/>
    </row>
    <row r="3200" spans="5:5" ht="12" customHeight="1">
      <c r="E3200" s="174"/>
    </row>
    <row r="3201" spans="5:5" ht="12" customHeight="1">
      <c r="E3201" s="174"/>
    </row>
    <row r="3202" spans="5:5" ht="12" customHeight="1">
      <c r="E3202" s="174"/>
    </row>
    <row r="3203" spans="5:5" ht="12" customHeight="1">
      <c r="E3203" s="174"/>
    </row>
    <row r="3204" spans="5:5" ht="12" customHeight="1">
      <c r="E3204" s="174"/>
    </row>
    <row r="3205" spans="5:5" ht="12" customHeight="1">
      <c r="E3205" s="174"/>
    </row>
    <row r="3206" spans="5:5" ht="12" customHeight="1">
      <c r="E3206" s="174"/>
    </row>
    <row r="3207" spans="5:5" ht="12" customHeight="1">
      <c r="E3207" s="174"/>
    </row>
    <row r="3208" spans="5:5" ht="12" customHeight="1">
      <c r="E3208" s="174"/>
    </row>
    <row r="3209" spans="5:5" ht="12" customHeight="1">
      <c r="E3209" s="174"/>
    </row>
    <row r="3210" spans="5:5" ht="12" customHeight="1">
      <c r="E3210" s="174"/>
    </row>
    <row r="3211" spans="5:5" ht="12" customHeight="1">
      <c r="E3211" s="174"/>
    </row>
    <row r="3212" spans="5:5" ht="12" customHeight="1">
      <c r="E3212" s="174"/>
    </row>
    <row r="3213" spans="5:5" ht="12" customHeight="1">
      <c r="E3213" s="174"/>
    </row>
    <row r="3214" spans="5:5" ht="12" customHeight="1">
      <c r="E3214" s="174"/>
    </row>
    <row r="3215" spans="5:5" ht="12" customHeight="1">
      <c r="E3215" s="174"/>
    </row>
    <row r="3216" spans="5:5" ht="12" customHeight="1">
      <c r="E3216" s="174"/>
    </row>
    <row r="3217" spans="5:5" ht="12" customHeight="1">
      <c r="E3217" s="174"/>
    </row>
    <row r="3218" spans="5:5" ht="12" customHeight="1">
      <c r="E3218" s="174"/>
    </row>
    <row r="3219" spans="5:5" ht="12" customHeight="1">
      <c r="E3219" s="174"/>
    </row>
    <row r="3220" spans="5:5" ht="12" customHeight="1">
      <c r="E3220" s="174"/>
    </row>
    <row r="3221" spans="5:5" ht="12" customHeight="1">
      <c r="E3221" s="174"/>
    </row>
    <row r="3222" spans="5:5" ht="12" customHeight="1">
      <c r="E3222" s="174"/>
    </row>
    <row r="3223" spans="5:5" ht="12" customHeight="1">
      <c r="E3223" s="174"/>
    </row>
    <row r="3224" spans="5:5" ht="12" customHeight="1">
      <c r="E3224" s="174"/>
    </row>
    <row r="3225" spans="5:5" ht="12" customHeight="1">
      <c r="E3225" s="174"/>
    </row>
    <row r="3226" spans="5:5" ht="12" customHeight="1">
      <c r="E3226" s="174"/>
    </row>
    <row r="3227" spans="5:5" ht="12" customHeight="1">
      <c r="E3227" s="174"/>
    </row>
    <row r="3228" spans="5:5" ht="12" customHeight="1">
      <c r="E3228" s="174"/>
    </row>
    <row r="3229" spans="5:5" ht="12" customHeight="1">
      <c r="E3229" s="174"/>
    </row>
    <row r="3230" spans="5:5" ht="12" customHeight="1">
      <c r="E3230" s="174"/>
    </row>
    <row r="3231" spans="5:5" ht="12" customHeight="1">
      <c r="E3231" s="174"/>
    </row>
    <row r="3232" spans="5:5" ht="12" customHeight="1">
      <c r="E3232" s="174"/>
    </row>
    <row r="3233" spans="5:5" ht="12" customHeight="1">
      <c r="E3233" s="174"/>
    </row>
    <row r="3234" spans="5:5" ht="12" customHeight="1">
      <c r="E3234" s="174"/>
    </row>
    <row r="3235" spans="5:5" ht="12" customHeight="1">
      <c r="E3235" s="174"/>
    </row>
    <row r="3236" spans="5:5" ht="12" customHeight="1">
      <c r="E3236" s="174"/>
    </row>
    <row r="3237" spans="5:5" ht="12" customHeight="1">
      <c r="E3237" s="174"/>
    </row>
    <row r="3238" spans="5:5" ht="12" customHeight="1">
      <c r="E3238" s="174"/>
    </row>
    <row r="3239" spans="5:5" ht="12" customHeight="1">
      <c r="E3239" s="174"/>
    </row>
    <row r="3240" spans="5:5" ht="12" customHeight="1">
      <c r="E3240" s="174"/>
    </row>
    <row r="3241" spans="5:5" ht="12" customHeight="1">
      <c r="E3241" s="174"/>
    </row>
    <row r="3242" spans="5:5" ht="12" customHeight="1">
      <c r="E3242" s="174"/>
    </row>
    <row r="3243" spans="5:5" ht="12" customHeight="1">
      <c r="E3243" s="174"/>
    </row>
    <row r="3244" spans="5:5" ht="12" customHeight="1">
      <c r="E3244" s="174"/>
    </row>
    <row r="3245" spans="5:5" ht="12" customHeight="1">
      <c r="E3245" s="174"/>
    </row>
    <row r="3246" spans="5:5" ht="12" customHeight="1">
      <c r="E3246" s="174"/>
    </row>
    <row r="3247" spans="5:5" ht="12" customHeight="1">
      <c r="E3247" s="174"/>
    </row>
    <row r="3248" spans="5:5" ht="12" customHeight="1">
      <c r="E3248" s="174"/>
    </row>
    <row r="3249" spans="5:5" ht="12" customHeight="1">
      <c r="E3249" s="174"/>
    </row>
    <row r="3250" spans="5:5" ht="12" customHeight="1">
      <c r="E3250" s="174"/>
    </row>
    <row r="3251" spans="5:5" ht="12" customHeight="1">
      <c r="E3251" s="174"/>
    </row>
    <row r="3252" spans="5:5" ht="12" customHeight="1">
      <c r="E3252" s="174"/>
    </row>
    <row r="3253" spans="5:5" ht="12" customHeight="1">
      <c r="E3253" s="174"/>
    </row>
    <row r="3254" spans="5:5" ht="12" customHeight="1">
      <c r="E3254" s="174"/>
    </row>
    <row r="3255" spans="5:5" ht="12" customHeight="1">
      <c r="E3255" s="174"/>
    </row>
    <row r="3256" spans="5:5" ht="12" customHeight="1">
      <c r="E3256" s="174"/>
    </row>
    <row r="3257" spans="5:5" ht="12" customHeight="1">
      <c r="E3257" s="174"/>
    </row>
    <row r="3258" spans="5:5" ht="12" customHeight="1">
      <c r="E3258" s="174"/>
    </row>
    <row r="3259" spans="5:5" ht="12" customHeight="1">
      <c r="E3259" s="174"/>
    </row>
    <row r="3260" spans="5:5" ht="12" customHeight="1">
      <c r="E3260" s="174"/>
    </row>
    <row r="3261" spans="5:5" ht="12" customHeight="1">
      <c r="E3261" s="174"/>
    </row>
    <row r="3262" spans="5:5" ht="12" customHeight="1">
      <c r="E3262" s="174"/>
    </row>
    <row r="3263" spans="5:5" ht="12" customHeight="1">
      <c r="E3263" s="174"/>
    </row>
    <row r="3264" spans="5:5" ht="12" customHeight="1">
      <c r="E3264" s="174"/>
    </row>
    <row r="3265" spans="5:5" ht="12" customHeight="1">
      <c r="E3265" s="174"/>
    </row>
    <row r="3266" spans="5:5" ht="12" customHeight="1">
      <c r="E3266" s="174"/>
    </row>
    <row r="3267" spans="5:5" ht="12" customHeight="1">
      <c r="E3267" s="174"/>
    </row>
    <row r="3268" spans="5:5" ht="12" customHeight="1">
      <c r="E3268" s="174"/>
    </row>
    <row r="3269" spans="5:5" ht="12" customHeight="1">
      <c r="E3269" s="174"/>
    </row>
    <row r="3270" spans="5:5" ht="12" customHeight="1">
      <c r="E3270" s="174"/>
    </row>
    <row r="3271" spans="5:5" ht="12" customHeight="1">
      <c r="E3271" s="174"/>
    </row>
    <row r="3272" spans="5:5" ht="12" customHeight="1">
      <c r="E3272" s="174"/>
    </row>
    <row r="3273" spans="5:5" ht="12" customHeight="1">
      <c r="E3273" s="174"/>
    </row>
    <row r="3274" spans="5:5" ht="12" customHeight="1">
      <c r="E3274" s="174"/>
    </row>
    <row r="3275" spans="5:5" ht="12" customHeight="1">
      <c r="E3275" s="174"/>
    </row>
    <row r="3276" spans="5:5" ht="12" customHeight="1">
      <c r="E3276" s="174"/>
    </row>
    <row r="3277" spans="5:5" ht="12" customHeight="1">
      <c r="E3277" s="174"/>
    </row>
    <row r="3278" spans="5:5" ht="12" customHeight="1">
      <c r="E3278" s="174"/>
    </row>
    <row r="3279" spans="5:5" ht="12" customHeight="1">
      <c r="E3279" s="174"/>
    </row>
    <row r="3280" spans="5:5" ht="12" customHeight="1">
      <c r="E3280" s="174"/>
    </row>
    <row r="3281" spans="5:5" ht="12" customHeight="1">
      <c r="E3281" s="174"/>
    </row>
    <row r="3282" spans="5:5" ht="12" customHeight="1">
      <c r="E3282" s="174"/>
    </row>
    <row r="3283" spans="5:5" ht="12" customHeight="1">
      <c r="E3283" s="174"/>
    </row>
    <row r="3284" spans="5:5" ht="12" customHeight="1">
      <c r="E3284" s="174"/>
    </row>
    <row r="3285" spans="5:5" ht="12" customHeight="1">
      <c r="E3285" s="174"/>
    </row>
    <row r="3286" spans="5:5" ht="12" customHeight="1">
      <c r="E3286" s="174"/>
    </row>
    <row r="3287" spans="5:5" ht="12" customHeight="1">
      <c r="E3287" s="174"/>
    </row>
    <row r="3288" spans="5:5" ht="12" customHeight="1">
      <c r="E3288" s="174"/>
    </row>
    <row r="3289" spans="5:5" ht="12" customHeight="1">
      <c r="E3289" s="174"/>
    </row>
    <row r="3290" spans="5:5" ht="12" customHeight="1">
      <c r="E3290" s="174"/>
    </row>
    <row r="3291" spans="5:5" ht="12" customHeight="1">
      <c r="E3291" s="174"/>
    </row>
    <row r="3292" spans="5:5" ht="12" customHeight="1">
      <c r="E3292" s="174"/>
    </row>
    <row r="3293" spans="5:5" ht="12" customHeight="1">
      <c r="E3293" s="174"/>
    </row>
    <row r="3294" spans="5:5" ht="12" customHeight="1">
      <c r="E3294" s="174"/>
    </row>
    <row r="3295" spans="5:5" ht="12" customHeight="1">
      <c r="E3295" s="174"/>
    </row>
    <row r="3296" spans="5:5" ht="12" customHeight="1">
      <c r="E3296" s="174"/>
    </row>
    <row r="3297" spans="5:5" ht="12" customHeight="1">
      <c r="E3297" s="174"/>
    </row>
    <row r="3298" spans="5:5" ht="12" customHeight="1">
      <c r="E3298" s="174"/>
    </row>
    <row r="3299" spans="5:5" ht="12" customHeight="1">
      <c r="E3299" s="174"/>
    </row>
    <row r="3300" spans="5:5" ht="12" customHeight="1">
      <c r="E3300" s="174"/>
    </row>
    <row r="3301" spans="5:5" ht="12" customHeight="1">
      <c r="E3301" s="174"/>
    </row>
    <row r="3302" spans="5:5" ht="12" customHeight="1">
      <c r="E3302" s="174"/>
    </row>
    <row r="3303" spans="5:5" ht="12" customHeight="1">
      <c r="E3303" s="174"/>
    </row>
    <row r="3304" spans="5:5" ht="12" customHeight="1">
      <c r="E3304" s="174"/>
    </row>
    <row r="3305" spans="5:5" ht="12" customHeight="1">
      <c r="E3305" s="174"/>
    </row>
    <row r="3306" spans="5:5" ht="12" customHeight="1">
      <c r="E3306" s="174"/>
    </row>
    <row r="3307" spans="5:5" ht="12" customHeight="1">
      <c r="E3307" s="174"/>
    </row>
    <row r="3308" spans="5:5" ht="12" customHeight="1">
      <c r="E3308" s="174"/>
    </row>
    <row r="3309" spans="5:5" ht="12" customHeight="1">
      <c r="E3309" s="174"/>
    </row>
    <row r="3310" spans="5:5" ht="12" customHeight="1">
      <c r="E3310" s="174"/>
    </row>
    <row r="3311" spans="5:5" ht="12" customHeight="1">
      <c r="E3311" s="174"/>
    </row>
    <row r="3312" spans="5:5" ht="12" customHeight="1">
      <c r="E3312" s="174"/>
    </row>
    <row r="3313" spans="5:5" ht="12" customHeight="1">
      <c r="E3313" s="174"/>
    </row>
    <row r="3314" spans="5:5" ht="12" customHeight="1">
      <c r="E3314" s="174"/>
    </row>
    <row r="3315" spans="5:5" ht="12" customHeight="1">
      <c r="E3315" s="174"/>
    </row>
    <row r="3316" spans="5:5" ht="12" customHeight="1">
      <c r="E3316" s="174"/>
    </row>
    <row r="3317" spans="5:5" ht="12" customHeight="1">
      <c r="E3317" s="174"/>
    </row>
    <row r="3318" spans="5:5" ht="12" customHeight="1">
      <c r="E3318" s="174"/>
    </row>
    <row r="3319" spans="5:5" ht="12" customHeight="1">
      <c r="E3319" s="174"/>
    </row>
    <row r="3320" spans="5:5" ht="12" customHeight="1">
      <c r="E3320" s="174"/>
    </row>
    <row r="3321" spans="5:5" ht="12" customHeight="1">
      <c r="E3321" s="174"/>
    </row>
    <row r="3322" spans="5:5" ht="12" customHeight="1">
      <c r="E3322" s="174"/>
    </row>
    <row r="3323" spans="5:5" ht="12" customHeight="1">
      <c r="E3323" s="174"/>
    </row>
    <row r="3324" spans="5:5" ht="12" customHeight="1">
      <c r="E3324" s="174"/>
    </row>
    <row r="3325" spans="5:5" ht="12" customHeight="1">
      <c r="E3325" s="174"/>
    </row>
    <row r="3326" spans="5:5" ht="12" customHeight="1">
      <c r="E3326" s="174"/>
    </row>
    <row r="3327" spans="5:5" ht="12" customHeight="1">
      <c r="E3327" s="174"/>
    </row>
    <row r="3328" spans="5:5" ht="12" customHeight="1">
      <c r="E3328" s="174"/>
    </row>
    <row r="3329" spans="5:5" ht="12" customHeight="1">
      <c r="E3329" s="174"/>
    </row>
    <row r="3330" spans="5:5" ht="12" customHeight="1">
      <c r="E3330" s="174"/>
    </row>
    <row r="3331" spans="5:5" ht="12" customHeight="1">
      <c r="E3331" s="174"/>
    </row>
    <row r="3332" spans="5:5" ht="12" customHeight="1">
      <c r="E3332" s="174"/>
    </row>
    <row r="3333" spans="5:5" ht="12" customHeight="1">
      <c r="E3333" s="174"/>
    </row>
    <row r="3334" spans="5:5" ht="12" customHeight="1">
      <c r="E3334" s="174"/>
    </row>
    <row r="3335" spans="5:5" ht="12" customHeight="1">
      <c r="E3335" s="174"/>
    </row>
    <row r="3336" spans="5:5" ht="12" customHeight="1">
      <c r="E3336" s="174"/>
    </row>
    <row r="3337" spans="5:5" ht="12" customHeight="1">
      <c r="E3337" s="174"/>
    </row>
    <row r="3338" spans="5:5" ht="12" customHeight="1">
      <c r="E3338" s="174"/>
    </row>
    <row r="3339" spans="5:5" ht="12" customHeight="1">
      <c r="E3339" s="174"/>
    </row>
    <row r="3340" spans="5:5" ht="12" customHeight="1">
      <c r="E3340" s="174"/>
    </row>
    <row r="3341" spans="5:5" ht="12" customHeight="1">
      <c r="E3341" s="174"/>
    </row>
    <row r="3342" spans="5:5" ht="12" customHeight="1">
      <c r="E3342" s="174"/>
    </row>
    <row r="3343" spans="5:5" ht="12" customHeight="1">
      <c r="E3343" s="174"/>
    </row>
    <row r="3344" spans="5:5" ht="12" customHeight="1">
      <c r="E3344" s="174"/>
    </row>
    <row r="3345" spans="5:5" ht="12" customHeight="1">
      <c r="E3345" s="174"/>
    </row>
    <row r="3346" spans="5:5" ht="12" customHeight="1">
      <c r="E3346" s="174"/>
    </row>
    <row r="3347" spans="5:5" ht="12" customHeight="1">
      <c r="E3347" s="174"/>
    </row>
    <row r="3348" spans="5:5" ht="12" customHeight="1">
      <c r="E3348" s="174"/>
    </row>
    <row r="3349" spans="5:5" ht="12" customHeight="1">
      <c r="E3349" s="174"/>
    </row>
    <row r="3350" spans="5:5" ht="12" customHeight="1">
      <c r="E3350" s="174"/>
    </row>
    <row r="3351" spans="5:5" ht="12" customHeight="1">
      <c r="E3351" s="174"/>
    </row>
    <row r="3352" spans="5:5" ht="12" customHeight="1">
      <c r="E3352" s="174"/>
    </row>
    <row r="3353" spans="5:5" ht="12" customHeight="1">
      <c r="E3353" s="174"/>
    </row>
    <row r="3354" spans="5:5" ht="12" customHeight="1">
      <c r="E3354" s="174"/>
    </row>
    <row r="3355" spans="5:5" ht="12" customHeight="1">
      <c r="E3355" s="174"/>
    </row>
    <row r="3356" spans="5:5" ht="12" customHeight="1">
      <c r="E3356" s="174"/>
    </row>
    <row r="3357" spans="5:5" ht="12" customHeight="1">
      <c r="E3357" s="174"/>
    </row>
    <row r="3358" spans="5:5" ht="12" customHeight="1">
      <c r="E3358" s="174"/>
    </row>
    <row r="3359" spans="5:5" ht="12" customHeight="1">
      <c r="E3359" s="174"/>
    </row>
    <row r="3360" spans="5:5" ht="12" customHeight="1">
      <c r="E3360" s="174"/>
    </row>
    <row r="3361" spans="5:5" ht="12" customHeight="1">
      <c r="E3361" s="174"/>
    </row>
    <row r="3362" spans="5:5" ht="12" customHeight="1">
      <c r="E3362" s="174"/>
    </row>
    <row r="3363" spans="5:5" ht="12" customHeight="1">
      <c r="E3363" s="174"/>
    </row>
    <row r="3364" spans="5:5" ht="12" customHeight="1">
      <c r="E3364" s="174"/>
    </row>
    <row r="3365" spans="5:5" ht="12" customHeight="1">
      <c r="E3365" s="174"/>
    </row>
    <row r="3366" spans="5:5" ht="12" customHeight="1">
      <c r="E3366" s="174"/>
    </row>
    <row r="3367" spans="5:5" ht="12" customHeight="1">
      <c r="E3367" s="174"/>
    </row>
    <row r="3368" spans="5:5" ht="12" customHeight="1">
      <c r="E3368" s="174"/>
    </row>
    <row r="3369" spans="5:5" ht="12" customHeight="1">
      <c r="E3369" s="174"/>
    </row>
    <row r="3370" spans="5:5" ht="12" customHeight="1">
      <c r="E3370" s="174"/>
    </row>
    <row r="3371" spans="5:5" ht="12" customHeight="1">
      <c r="E3371" s="174"/>
    </row>
    <row r="3372" spans="5:5" ht="12" customHeight="1">
      <c r="E3372" s="174"/>
    </row>
    <row r="3373" spans="5:5" ht="12" customHeight="1">
      <c r="E3373" s="174"/>
    </row>
    <row r="3374" spans="5:5" ht="12" customHeight="1">
      <c r="E3374" s="174"/>
    </row>
    <row r="3375" spans="5:5" ht="12" customHeight="1">
      <c r="E3375" s="174"/>
    </row>
    <row r="3376" spans="5:5" ht="12" customHeight="1">
      <c r="E3376" s="174"/>
    </row>
    <row r="3377" spans="5:5" ht="12" customHeight="1">
      <c r="E3377" s="174"/>
    </row>
    <row r="3378" spans="5:5" ht="12" customHeight="1">
      <c r="E3378" s="174"/>
    </row>
    <row r="3379" spans="5:5" ht="12" customHeight="1">
      <c r="E3379" s="174"/>
    </row>
    <row r="3380" spans="5:5" ht="12" customHeight="1">
      <c r="E3380" s="174"/>
    </row>
    <row r="3381" spans="5:5" ht="12" customHeight="1">
      <c r="E3381" s="174"/>
    </row>
    <row r="3382" spans="5:5" ht="12" customHeight="1">
      <c r="E3382" s="174"/>
    </row>
    <row r="3383" spans="5:5" ht="12" customHeight="1">
      <c r="E3383" s="174"/>
    </row>
    <row r="3384" spans="5:5" ht="12" customHeight="1">
      <c r="E3384" s="174"/>
    </row>
    <row r="3385" spans="5:5" ht="12" customHeight="1">
      <c r="E3385" s="174"/>
    </row>
    <row r="3386" spans="5:5" ht="12" customHeight="1">
      <c r="E3386" s="174"/>
    </row>
    <row r="3387" spans="5:5" ht="12" customHeight="1">
      <c r="E3387" s="174"/>
    </row>
    <row r="3388" spans="5:5" ht="12" customHeight="1">
      <c r="E3388" s="174"/>
    </row>
    <row r="3389" spans="5:5" ht="12" customHeight="1">
      <c r="E3389" s="174"/>
    </row>
    <row r="3390" spans="5:5" ht="12" customHeight="1">
      <c r="E3390" s="174"/>
    </row>
    <row r="3391" spans="5:5" ht="12" customHeight="1">
      <c r="E3391" s="174"/>
    </row>
    <row r="3392" spans="5:5" ht="12" customHeight="1">
      <c r="E3392" s="174"/>
    </row>
    <row r="3393" spans="5:5" ht="12" customHeight="1">
      <c r="E3393" s="174"/>
    </row>
    <row r="3394" spans="5:5" ht="12" customHeight="1">
      <c r="E3394" s="174"/>
    </row>
    <row r="3395" spans="5:5" ht="12" customHeight="1">
      <c r="E3395" s="174"/>
    </row>
    <row r="3396" spans="5:5" ht="12" customHeight="1">
      <c r="E3396" s="174"/>
    </row>
    <row r="3397" spans="5:5" ht="12" customHeight="1">
      <c r="E3397" s="174"/>
    </row>
    <row r="3398" spans="5:5" ht="12" customHeight="1">
      <c r="E3398" s="174"/>
    </row>
    <row r="3399" spans="5:5" ht="12" customHeight="1">
      <c r="E3399" s="174"/>
    </row>
    <row r="3400" spans="5:5" ht="12" customHeight="1">
      <c r="E3400" s="174"/>
    </row>
    <row r="3401" spans="5:5" ht="12" customHeight="1">
      <c r="E3401" s="174"/>
    </row>
    <row r="3402" spans="5:5" ht="12" customHeight="1">
      <c r="E3402" s="174"/>
    </row>
    <row r="3403" spans="5:5" ht="12" customHeight="1">
      <c r="E3403" s="174"/>
    </row>
    <row r="3404" spans="5:5" ht="12" customHeight="1">
      <c r="E3404" s="174"/>
    </row>
    <row r="3405" spans="5:5" ht="12" customHeight="1">
      <c r="E3405" s="174"/>
    </row>
    <row r="3406" spans="5:5" ht="12" customHeight="1">
      <c r="E3406" s="174"/>
    </row>
    <row r="3407" spans="5:5" ht="12" customHeight="1">
      <c r="E3407" s="174"/>
    </row>
    <row r="3408" spans="5:5" ht="12" customHeight="1">
      <c r="E3408" s="174"/>
    </row>
    <row r="3409" spans="5:5" ht="12" customHeight="1">
      <c r="E3409" s="174"/>
    </row>
    <row r="3410" spans="5:5" ht="12" customHeight="1">
      <c r="E3410" s="174"/>
    </row>
    <row r="3411" spans="5:5" ht="12" customHeight="1">
      <c r="E3411" s="174"/>
    </row>
    <row r="3412" spans="5:5" ht="12" customHeight="1">
      <c r="E3412" s="174"/>
    </row>
    <row r="3413" spans="5:5" ht="12" customHeight="1">
      <c r="E3413" s="174"/>
    </row>
    <row r="3414" spans="5:5" ht="12" customHeight="1">
      <c r="E3414" s="174"/>
    </row>
    <row r="3415" spans="5:5" ht="12" customHeight="1">
      <c r="E3415" s="174"/>
    </row>
    <row r="3416" spans="5:5" ht="12" customHeight="1">
      <c r="E3416" s="174"/>
    </row>
    <row r="3417" spans="5:5" ht="12" customHeight="1">
      <c r="E3417" s="174"/>
    </row>
    <row r="3418" spans="5:5" ht="12" customHeight="1">
      <c r="E3418" s="174"/>
    </row>
    <row r="3419" spans="5:5" ht="12" customHeight="1">
      <c r="E3419" s="174"/>
    </row>
    <row r="3420" spans="5:5" ht="12" customHeight="1">
      <c r="E3420" s="174"/>
    </row>
    <row r="3421" spans="5:5" ht="12" customHeight="1">
      <c r="E3421" s="174"/>
    </row>
    <row r="3422" spans="5:5" ht="12" customHeight="1">
      <c r="E3422" s="174"/>
    </row>
    <row r="3423" spans="5:5" ht="12" customHeight="1">
      <c r="E3423" s="174"/>
    </row>
    <row r="3424" spans="5:5" ht="12" customHeight="1">
      <c r="E3424" s="174"/>
    </row>
    <row r="3425" spans="5:5" ht="12" customHeight="1">
      <c r="E3425" s="174"/>
    </row>
    <row r="3426" spans="5:5" ht="12" customHeight="1">
      <c r="E3426" s="174"/>
    </row>
    <row r="3427" spans="5:5" ht="12" customHeight="1">
      <c r="E3427" s="174"/>
    </row>
    <row r="3428" spans="5:5" ht="12" customHeight="1">
      <c r="E3428" s="174"/>
    </row>
    <row r="3429" spans="5:5" ht="12" customHeight="1">
      <c r="E3429" s="174"/>
    </row>
    <row r="3430" spans="5:5" ht="12" customHeight="1">
      <c r="E3430" s="174"/>
    </row>
    <row r="3431" spans="5:5" ht="12" customHeight="1">
      <c r="E3431" s="174"/>
    </row>
    <row r="3432" spans="5:5" ht="12" customHeight="1">
      <c r="E3432" s="174"/>
    </row>
    <row r="3433" spans="5:5" ht="12" customHeight="1">
      <c r="E3433" s="174"/>
    </row>
    <row r="3434" spans="5:5" ht="12" customHeight="1">
      <c r="E3434" s="174"/>
    </row>
    <row r="3435" spans="5:5" ht="12" customHeight="1">
      <c r="E3435" s="174"/>
    </row>
    <row r="3436" spans="5:5" ht="12" customHeight="1">
      <c r="E3436" s="174"/>
    </row>
    <row r="3437" spans="5:5" ht="12" customHeight="1">
      <c r="E3437" s="174"/>
    </row>
    <row r="3438" spans="5:5" ht="12" customHeight="1">
      <c r="E3438" s="174"/>
    </row>
    <row r="3439" spans="5:5" ht="12" customHeight="1">
      <c r="E3439" s="174"/>
    </row>
    <row r="3440" spans="5:5" ht="12" customHeight="1">
      <c r="E3440" s="174"/>
    </row>
    <row r="3441" spans="5:5" ht="12" customHeight="1">
      <c r="E3441" s="174"/>
    </row>
    <row r="3442" spans="5:5" ht="12" customHeight="1">
      <c r="E3442" s="174"/>
    </row>
    <row r="3443" spans="5:5" ht="12" customHeight="1">
      <c r="E3443" s="174"/>
    </row>
    <row r="3444" spans="5:5" ht="12" customHeight="1">
      <c r="E3444" s="174"/>
    </row>
    <row r="3445" spans="5:5" ht="12" customHeight="1">
      <c r="E3445" s="174"/>
    </row>
    <row r="3446" spans="5:5" ht="12" customHeight="1">
      <c r="E3446" s="174"/>
    </row>
    <row r="3447" spans="5:5" ht="12" customHeight="1">
      <c r="E3447" s="174"/>
    </row>
    <row r="3448" spans="5:5" ht="12" customHeight="1">
      <c r="E3448" s="174"/>
    </row>
    <row r="3449" spans="5:5" ht="12" customHeight="1">
      <c r="E3449" s="174"/>
    </row>
    <row r="3450" spans="5:5" ht="12" customHeight="1">
      <c r="E3450" s="174"/>
    </row>
    <row r="3451" spans="5:5" ht="12" customHeight="1">
      <c r="E3451" s="174"/>
    </row>
    <row r="3452" spans="5:5" ht="12" customHeight="1">
      <c r="E3452" s="174"/>
    </row>
    <row r="3453" spans="5:5" ht="12" customHeight="1">
      <c r="E3453" s="174"/>
    </row>
    <row r="3454" spans="5:5" ht="12" customHeight="1">
      <c r="E3454" s="174"/>
    </row>
    <row r="3455" spans="5:5" ht="12" customHeight="1">
      <c r="E3455" s="174"/>
    </row>
    <row r="3456" spans="5:5" ht="12" customHeight="1">
      <c r="E3456" s="174"/>
    </row>
    <row r="3457" spans="5:5" ht="12" customHeight="1">
      <c r="E3457" s="174"/>
    </row>
    <row r="3458" spans="5:5" ht="12" customHeight="1">
      <c r="E3458" s="174"/>
    </row>
    <row r="3459" spans="5:5" ht="12" customHeight="1">
      <c r="E3459" s="174"/>
    </row>
    <row r="3460" spans="5:5" ht="12" customHeight="1">
      <c r="E3460" s="174"/>
    </row>
    <row r="3461" spans="5:5" ht="12" customHeight="1">
      <c r="E3461" s="174"/>
    </row>
    <row r="3462" spans="5:5" ht="12" customHeight="1">
      <c r="E3462" s="174"/>
    </row>
    <row r="3463" spans="5:5" ht="12" customHeight="1">
      <c r="E3463" s="174"/>
    </row>
    <row r="3464" spans="5:5" ht="12" customHeight="1">
      <c r="E3464" s="174"/>
    </row>
    <row r="3465" spans="5:5" ht="12" customHeight="1">
      <c r="E3465" s="174"/>
    </row>
    <row r="3466" spans="5:5" ht="12" customHeight="1">
      <c r="E3466" s="174"/>
    </row>
    <row r="3467" spans="5:5" ht="12" customHeight="1">
      <c r="E3467" s="174"/>
    </row>
    <row r="3468" spans="5:5" ht="12" customHeight="1">
      <c r="E3468" s="174"/>
    </row>
    <row r="3469" spans="5:5" ht="12" customHeight="1">
      <c r="E3469" s="174"/>
    </row>
    <row r="3470" spans="5:5" ht="12" customHeight="1">
      <c r="E3470" s="174"/>
    </row>
    <row r="3471" spans="5:5" ht="12" customHeight="1">
      <c r="E3471" s="174"/>
    </row>
    <row r="3472" spans="5:5" ht="12" customHeight="1">
      <c r="E3472" s="174"/>
    </row>
    <row r="3473" spans="5:5" ht="12" customHeight="1">
      <c r="E3473" s="174"/>
    </row>
    <row r="3474" spans="5:5" ht="12" customHeight="1">
      <c r="E3474" s="174"/>
    </row>
    <row r="3475" spans="5:5" ht="12" customHeight="1">
      <c r="E3475" s="174"/>
    </row>
    <row r="3476" spans="5:5" ht="12" customHeight="1">
      <c r="E3476" s="174"/>
    </row>
    <row r="3477" spans="5:5" ht="12" customHeight="1">
      <c r="E3477" s="174"/>
    </row>
    <row r="3478" spans="5:5" ht="12" customHeight="1">
      <c r="E3478" s="174"/>
    </row>
    <row r="3479" spans="5:5" ht="12" customHeight="1">
      <c r="E3479" s="174"/>
    </row>
    <row r="3480" spans="5:5" ht="12" customHeight="1">
      <c r="E3480" s="174"/>
    </row>
    <row r="3481" spans="5:5" ht="12" customHeight="1">
      <c r="E3481" s="174"/>
    </row>
    <row r="3482" spans="5:5" ht="12" customHeight="1">
      <c r="E3482" s="174"/>
    </row>
    <row r="3483" spans="5:5" ht="12" customHeight="1">
      <c r="E3483" s="174"/>
    </row>
    <row r="3484" spans="5:5" ht="12" customHeight="1">
      <c r="E3484" s="174"/>
    </row>
    <row r="3485" spans="5:5" ht="12" customHeight="1">
      <c r="E3485" s="174"/>
    </row>
    <row r="3486" spans="5:5" ht="12" customHeight="1">
      <c r="E3486" s="174"/>
    </row>
    <row r="3487" spans="5:5" ht="12" customHeight="1">
      <c r="E3487" s="174"/>
    </row>
    <row r="3488" spans="5:5" ht="12" customHeight="1">
      <c r="E3488" s="174"/>
    </row>
    <row r="3489" spans="5:5" ht="12" customHeight="1">
      <c r="E3489" s="174"/>
    </row>
    <row r="3490" spans="5:5" ht="12" customHeight="1">
      <c r="E3490" s="174"/>
    </row>
    <row r="3491" spans="5:5" ht="12" customHeight="1">
      <c r="E3491" s="174"/>
    </row>
    <row r="3492" spans="5:5" ht="12" customHeight="1">
      <c r="E3492" s="174"/>
    </row>
    <row r="3493" spans="5:5" ht="12" customHeight="1">
      <c r="E3493" s="174"/>
    </row>
    <row r="3494" spans="5:5" ht="12" customHeight="1">
      <c r="E3494" s="174"/>
    </row>
    <row r="3495" spans="5:5" ht="12" customHeight="1">
      <c r="E3495" s="174"/>
    </row>
    <row r="3496" spans="5:5" ht="12" customHeight="1">
      <c r="E3496" s="174"/>
    </row>
    <row r="3497" spans="5:5" ht="12" customHeight="1">
      <c r="E3497" s="174"/>
    </row>
    <row r="3498" spans="5:5" ht="12" customHeight="1">
      <c r="E3498" s="174"/>
    </row>
    <row r="3499" spans="5:5" ht="12" customHeight="1">
      <c r="E3499" s="174"/>
    </row>
    <row r="3500" spans="5:5" ht="12" customHeight="1">
      <c r="E3500" s="174"/>
    </row>
    <row r="3501" spans="5:5" ht="12" customHeight="1">
      <c r="E3501" s="174"/>
    </row>
    <row r="3502" spans="5:5" ht="12" customHeight="1">
      <c r="E3502" s="174"/>
    </row>
    <row r="3503" spans="5:5" ht="12" customHeight="1">
      <c r="E3503" s="174"/>
    </row>
    <row r="3504" spans="5:5" ht="12" customHeight="1">
      <c r="E3504" s="174"/>
    </row>
    <row r="3505" spans="5:5" ht="12" customHeight="1">
      <c r="E3505" s="174"/>
    </row>
    <row r="3506" spans="5:5" ht="12" customHeight="1">
      <c r="E3506" s="174"/>
    </row>
    <row r="3507" spans="5:5" ht="12" customHeight="1">
      <c r="E3507" s="174"/>
    </row>
    <row r="3508" spans="5:5" ht="12" customHeight="1">
      <c r="E3508" s="174"/>
    </row>
    <row r="3509" spans="5:5" ht="12" customHeight="1">
      <c r="E3509" s="174"/>
    </row>
    <row r="3510" spans="5:5" ht="12" customHeight="1">
      <c r="E3510" s="174"/>
    </row>
    <row r="3511" spans="5:5" ht="12" customHeight="1">
      <c r="E3511" s="174"/>
    </row>
    <row r="3512" spans="5:5" ht="12" customHeight="1">
      <c r="E3512" s="174"/>
    </row>
    <row r="3513" spans="5:5" ht="12" customHeight="1">
      <c r="E3513" s="174"/>
    </row>
    <row r="3514" spans="5:5" ht="12" customHeight="1">
      <c r="E3514" s="174"/>
    </row>
    <row r="3515" spans="5:5" ht="12" customHeight="1">
      <c r="E3515" s="174"/>
    </row>
    <row r="3516" spans="5:5" ht="12" customHeight="1">
      <c r="E3516" s="174"/>
    </row>
    <row r="3517" spans="5:5" ht="12" customHeight="1">
      <c r="E3517" s="174"/>
    </row>
    <row r="3518" spans="5:5" ht="12" customHeight="1">
      <c r="E3518" s="174"/>
    </row>
    <row r="3519" spans="5:5" ht="12" customHeight="1">
      <c r="E3519" s="174"/>
    </row>
    <row r="3520" spans="5:5" ht="12" customHeight="1">
      <c r="E3520" s="174"/>
    </row>
    <row r="3521" spans="5:5" ht="12" customHeight="1">
      <c r="E3521" s="174"/>
    </row>
    <row r="3522" spans="5:5" ht="12" customHeight="1">
      <c r="E3522" s="174"/>
    </row>
    <row r="3523" spans="5:5" ht="12" customHeight="1">
      <c r="E3523" s="174"/>
    </row>
    <row r="3524" spans="5:5" ht="12" customHeight="1">
      <c r="E3524" s="174"/>
    </row>
    <row r="3525" spans="5:5" ht="12" customHeight="1">
      <c r="E3525" s="174"/>
    </row>
    <row r="3526" spans="5:5" ht="12" customHeight="1">
      <c r="E3526" s="174"/>
    </row>
    <row r="3527" spans="5:5" ht="12" customHeight="1">
      <c r="E3527" s="174"/>
    </row>
    <row r="3528" spans="5:5" ht="12" customHeight="1">
      <c r="E3528" s="174"/>
    </row>
    <row r="3529" spans="5:5" ht="12" customHeight="1">
      <c r="E3529" s="174"/>
    </row>
    <row r="3530" spans="5:5" ht="12" customHeight="1">
      <c r="E3530" s="174"/>
    </row>
    <row r="3531" spans="5:5" ht="12" customHeight="1">
      <c r="E3531" s="174"/>
    </row>
    <row r="3532" spans="5:5" ht="12" customHeight="1">
      <c r="E3532" s="174"/>
    </row>
    <row r="3533" spans="5:5" ht="12" customHeight="1">
      <c r="E3533" s="174"/>
    </row>
    <row r="3534" spans="5:5" ht="12" customHeight="1">
      <c r="E3534" s="174"/>
    </row>
    <row r="3535" spans="5:5" ht="12" customHeight="1">
      <c r="E3535" s="174"/>
    </row>
    <row r="3536" spans="5:5" ht="12" customHeight="1">
      <c r="E3536" s="174"/>
    </row>
    <row r="3537" spans="5:5" ht="12" customHeight="1">
      <c r="E3537" s="174"/>
    </row>
    <row r="3538" spans="5:5" ht="12" customHeight="1">
      <c r="E3538" s="174"/>
    </row>
    <row r="3539" spans="5:5" ht="12" customHeight="1">
      <c r="E3539" s="174"/>
    </row>
    <row r="3540" spans="5:5" ht="12" customHeight="1">
      <c r="E3540" s="174"/>
    </row>
    <row r="3541" spans="5:5" ht="12" customHeight="1">
      <c r="E3541" s="174"/>
    </row>
    <row r="3542" spans="5:5" ht="12" customHeight="1">
      <c r="E3542" s="174"/>
    </row>
    <row r="3543" spans="5:5" ht="12" customHeight="1">
      <c r="E3543" s="174"/>
    </row>
    <row r="3544" spans="5:5" ht="12" customHeight="1">
      <c r="E3544" s="174"/>
    </row>
    <row r="3545" spans="5:5" ht="12" customHeight="1">
      <c r="E3545" s="174"/>
    </row>
    <row r="3546" spans="5:5" ht="12" customHeight="1">
      <c r="E3546" s="174"/>
    </row>
    <row r="3547" spans="5:5" ht="12" customHeight="1">
      <c r="E3547" s="174"/>
    </row>
    <row r="3548" spans="5:5" ht="12" customHeight="1">
      <c r="E3548" s="174"/>
    </row>
    <row r="3549" spans="5:5" ht="12" customHeight="1">
      <c r="E3549" s="174"/>
    </row>
    <row r="3550" spans="5:5" ht="12" customHeight="1">
      <c r="E3550" s="174"/>
    </row>
    <row r="3551" spans="5:5" ht="12" customHeight="1">
      <c r="E3551" s="174"/>
    </row>
    <row r="3552" spans="5:5" ht="12" customHeight="1">
      <c r="E3552" s="174"/>
    </row>
    <row r="3553" spans="5:5" ht="12" customHeight="1">
      <c r="E3553" s="174"/>
    </row>
    <row r="3554" spans="5:5" ht="12" customHeight="1">
      <c r="E3554" s="174"/>
    </row>
    <row r="3555" spans="5:5" ht="12" customHeight="1">
      <c r="E3555" s="174"/>
    </row>
    <row r="3556" spans="5:5" ht="12" customHeight="1">
      <c r="E3556" s="174"/>
    </row>
    <row r="3557" spans="5:5" ht="12" customHeight="1">
      <c r="E3557" s="174"/>
    </row>
    <row r="3558" spans="5:5" ht="12" customHeight="1">
      <c r="E3558" s="174"/>
    </row>
    <row r="3559" spans="5:5" ht="12" customHeight="1">
      <c r="E3559" s="174"/>
    </row>
    <row r="3560" spans="5:5" ht="12" customHeight="1">
      <c r="E3560" s="174"/>
    </row>
    <row r="3561" spans="5:5" ht="12" customHeight="1">
      <c r="E3561" s="174"/>
    </row>
    <row r="3562" spans="5:5" ht="12" customHeight="1">
      <c r="E3562" s="174"/>
    </row>
    <row r="3563" spans="5:5" ht="12" customHeight="1">
      <c r="E3563" s="174"/>
    </row>
    <row r="3564" spans="5:5" ht="12" customHeight="1">
      <c r="E3564" s="174"/>
    </row>
    <row r="3565" spans="5:5" ht="12" customHeight="1">
      <c r="E3565" s="174"/>
    </row>
    <row r="3566" spans="5:5" ht="12" customHeight="1">
      <c r="E3566" s="174"/>
    </row>
    <row r="3567" spans="5:5" ht="12" customHeight="1">
      <c r="E3567" s="174"/>
    </row>
    <row r="3568" spans="5:5" ht="12" customHeight="1">
      <c r="E3568" s="174"/>
    </row>
    <row r="3569" spans="5:5" ht="12" customHeight="1">
      <c r="E3569" s="174"/>
    </row>
    <row r="3570" spans="5:5" ht="12" customHeight="1">
      <c r="E3570" s="174"/>
    </row>
    <row r="3571" spans="5:5" ht="12" customHeight="1">
      <c r="E3571" s="174"/>
    </row>
    <row r="3572" spans="5:5" ht="12" customHeight="1">
      <c r="E3572" s="174"/>
    </row>
    <row r="3573" spans="5:5" ht="12" customHeight="1">
      <c r="E3573" s="174"/>
    </row>
    <row r="3574" spans="5:5" ht="12" customHeight="1">
      <c r="E3574" s="174"/>
    </row>
    <row r="3575" spans="5:5" ht="12" customHeight="1">
      <c r="E3575" s="174"/>
    </row>
    <row r="3576" spans="5:5" ht="12" customHeight="1">
      <c r="E3576" s="174"/>
    </row>
    <row r="3577" spans="5:5" ht="12" customHeight="1">
      <c r="E3577" s="174"/>
    </row>
    <row r="3578" spans="5:5" ht="12" customHeight="1">
      <c r="E3578" s="174"/>
    </row>
    <row r="3579" spans="5:5" ht="12" customHeight="1">
      <c r="E3579" s="174"/>
    </row>
    <row r="3580" spans="5:5" ht="12" customHeight="1">
      <c r="E3580" s="174"/>
    </row>
    <row r="3581" spans="5:5" ht="12" customHeight="1">
      <c r="E3581" s="174"/>
    </row>
    <row r="3582" spans="5:5" ht="12" customHeight="1">
      <c r="E3582" s="174"/>
    </row>
    <row r="3583" spans="5:5" ht="12" customHeight="1">
      <c r="E3583" s="174"/>
    </row>
    <row r="3584" spans="5:5" ht="12" customHeight="1">
      <c r="E3584" s="174"/>
    </row>
    <row r="3585" spans="5:5" ht="12" customHeight="1">
      <c r="E3585" s="174"/>
    </row>
    <row r="3586" spans="5:5" ht="12" customHeight="1">
      <c r="E3586" s="174"/>
    </row>
    <row r="3587" spans="5:5" ht="12" customHeight="1">
      <c r="E3587" s="174"/>
    </row>
    <row r="3588" spans="5:5" ht="12" customHeight="1">
      <c r="E3588" s="174"/>
    </row>
    <row r="3589" spans="5:5" ht="12" customHeight="1">
      <c r="E3589" s="174"/>
    </row>
    <row r="3590" spans="5:5" ht="12" customHeight="1">
      <c r="E3590" s="174"/>
    </row>
    <row r="3591" spans="5:5" ht="12" customHeight="1">
      <c r="E3591" s="174"/>
    </row>
    <row r="3592" spans="5:5" ht="12" customHeight="1">
      <c r="E3592" s="174"/>
    </row>
    <row r="3593" spans="5:5" ht="12" customHeight="1">
      <c r="E3593" s="174"/>
    </row>
    <row r="3594" spans="5:5" ht="12" customHeight="1">
      <c r="E3594" s="174"/>
    </row>
    <row r="3595" spans="5:5" ht="12" customHeight="1">
      <c r="E3595" s="174"/>
    </row>
    <row r="3596" spans="5:5" ht="12" customHeight="1">
      <c r="E3596" s="174"/>
    </row>
    <row r="3597" spans="5:5" ht="12" customHeight="1">
      <c r="E3597" s="174"/>
    </row>
    <row r="3598" spans="5:5" ht="12" customHeight="1">
      <c r="E3598" s="174"/>
    </row>
    <row r="3599" spans="5:5" ht="12" customHeight="1">
      <c r="E3599" s="174"/>
    </row>
    <row r="3600" spans="5:5" ht="12" customHeight="1">
      <c r="E3600" s="174"/>
    </row>
    <row r="3601" spans="5:5" ht="12" customHeight="1">
      <c r="E3601" s="174"/>
    </row>
    <row r="3602" spans="5:5" ht="12" customHeight="1">
      <c r="E3602" s="174"/>
    </row>
    <row r="3603" spans="5:5" ht="12" customHeight="1">
      <c r="E3603" s="174"/>
    </row>
    <row r="3604" spans="5:5" ht="12" customHeight="1">
      <c r="E3604" s="174"/>
    </row>
    <row r="3605" spans="5:5" ht="12" customHeight="1">
      <c r="E3605" s="174"/>
    </row>
    <row r="3606" spans="5:5" ht="12" customHeight="1">
      <c r="E3606" s="174"/>
    </row>
    <row r="3607" spans="5:5" ht="12" customHeight="1">
      <c r="E3607" s="174"/>
    </row>
    <row r="3608" spans="5:5" ht="12" customHeight="1">
      <c r="E3608" s="174"/>
    </row>
    <row r="3609" spans="5:5" ht="12" customHeight="1">
      <c r="E3609" s="174"/>
    </row>
    <row r="3610" spans="5:5" ht="12" customHeight="1">
      <c r="E3610" s="174"/>
    </row>
    <row r="3611" spans="5:5" ht="12" customHeight="1">
      <c r="E3611" s="174"/>
    </row>
    <row r="3612" spans="5:5" ht="12" customHeight="1">
      <c r="E3612" s="174"/>
    </row>
    <row r="3613" spans="5:5" ht="12" customHeight="1">
      <c r="E3613" s="174"/>
    </row>
    <row r="3614" spans="5:5" ht="12" customHeight="1">
      <c r="E3614" s="174"/>
    </row>
    <row r="3615" spans="5:5" ht="12" customHeight="1">
      <c r="E3615" s="174"/>
    </row>
    <row r="3616" spans="5:5" ht="12" customHeight="1">
      <c r="E3616" s="174"/>
    </row>
    <row r="3617" spans="5:5" ht="12" customHeight="1">
      <c r="E3617" s="174"/>
    </row>
    <row r="3618" spans="5:5" ht="12" customHeight="1">
      <c r="E3618" s="174"/>
    </row>
    <row r="3619" spans="5:5" ht="12" customHeight="1">
      <c r="E3619" s="174"/>
    </row>
    <row r="3620" spans="5:5" ht="12" customHeight="1">
      <c r="E3620" s="174"/>
    </row>
    <row r="3621" spans="5:5" ht="12" customHeight="1">
      <c r="E3621" s="174"/>
    </row>
    <row r="3622" spans="5:5" ht="12" customHeight="1">
      <c r="E3622" s="174"/>
    </row>
    <row r="3623" spans="5:5" ht="12" customHeight="1">
      <c r="E3623" s="174"/>
    </row>
    <row r="3624" spans="5:5" ht="12" customHeight="1">
      <c r="E3624" s="174"/>
    </row>
    <row r="3625" spans="5:5" ht="12" customHeight="1">
      <c r="E3625" s="174"/>
    </row>
    <row r="3626" spans="5:5" ht="12" customHeight="1">
      <c r="E3626" s="174"/>
    </row>
    <row r="3627" spans="5:5" ht="12" customHeight="1">
      <c r="E3627" s="174"/>
    </row>
    <row r="3628" spans="5:5" ht="12" customHeight="1">
      <c r="E3628" s="174"/>
    </row>
    <row r="3629" spans="5:5" ht="12" customHeight="1">
      <c r="E3629" s="174"/>
    </row>
    <row r="3630" spans="5:5" ht="12" customHeight="1">
      <c r="E3630" s="174"/>
    </row>
    <row r="3631" spans="5:5" ht="12" customHeight="1">
      <c r="E3631" s="174"/>
    </row>
    <row r="3632" spans="5:5" ht="12" customHeight="1">
      <c r="E3632" s="174"/>
    </row>
    <row r="3633" spans="5:5" ht="12" customHeight="1">
      <c r="E3633" s="174"/>
    </row>
    <row r="3634" spans="5:5" ht="12" customHeight="1">
      <c r="E3634" s="174"/>
    </row>
    <row r="3635" spans="5:5" ht="12" customHeight="1">
      <c r="E3635" s="174"/>
    </row>
    <row r="3636" spans="5:5" ht="12" customHeight="1">
      <c r="E3636" s="174"/>
    </row>
    <row r="3637" spans="5:5" ht="12" customHeight="1">
      <c r="E3637" s="174"/>
    </row>
    <row r="3638" spans="5:5" ht="12" customHeight="1">
      <c r="E3638" s="174"/>
    </row>
    <row r="3639" spans="5:5" ht="12" customHeight="1">
      <c r="E3639" s="174"/>
    </row>
    <row r="3640" spans="5:5" ht="12" customHeight="1">
      <c r="E3640" s="174"/>
    </row>
    <row r="3641" spans="5:5" ht="12" customHeight="1">
      <c r="E3641" s="174"/>
    </row>
    <row r="3642" spans="5:5" ht="12" customHeight="1">
      <c r="E3642" s="174"/>
    </row>
    <row r="3643" spans="5:5" ht="12" customHeight="1">
      <c r="E3643" s="174"/>
    </row>
    <row r="3644" spans="5:5" ht="12" customHeight="1">
      <c r="E3644" s="174"/>
    </row>
    <row r="3645" spans="5:5" ht="12" customHeight="1">
      <c r="E3645" s="174"/>
    </row>
    <row r="3646" spans="5:5" ht="12" customHeight="1">
      <c r="E3646" s="174"/>
    </row>
    <row r="3647" spans="5:5" ht="12" customHeight="1">
      <c r="E3647" s="174"/>
    </row>
    <row r="3648" spans="5:5" ht="12" customHeight="1">
      <c r="E3648" s="174"/>
    </row>
    <row r="3649" spans="5:5" ht="12" customHeight="1">
      <c r="E3649" s="174"/>
    </row>
    <row r="3650" spans="5:5" ht="12" customHeight="1">
      <c r="E3650" s="174"/>
    </row>
    <row r="3651" spans="5:5" ht="12" customHeight="1">
      <c r="E3651" s="174"/>
    </row>
    <row r="3652" spans="5:5" ht="12" customHeight="1">
      <c r="E3652" s="174"/>
    </row>
    <row r="3653" spans="5:5" ht="12" customHeight="1">
      <c r="E3653" s="174"/>
    </row>
    <row r="3654" spans="5:5" ht="12" customHeight="1">
      <c r="E3654" s="174"/>
    </row>
    <row r="3655" spans="5:5" ht="12" customHeight="1">
      <c r="E3655" s="174"/>
    </row>
    <row r="3656" spans="5:5" ht="12" customHeight="1">
      <c r="E3656" s="174"/>
    </row>
    <row r="3657" spans="5:5" ht="12" customHeight="1">
      <c r="E3657" s="174"/>
    </row>
    <row r="3658" spans="5:5" ht="12" customHeight="1">
      <c r="E3658" s="174"/>
    </row>
    <row r="3659" spans="5:5" ht="12" customHeight="1">
      <c r="E3659" s="174"/>
    </row>
    <row r="3660" spans="5:5" ht="12" customHeight="1">
      <c r="E3660" s="174"/>
    </row>
    <row r="3661" spans="5:5" ht="12" customHeight="1">
      <c r="E3661" s="174"/>
    </row>
    <row r="3662" spans="5:5" ht="12" customHeight="1">
      <c r="E3662" s="174"/>
    </row>
    <row r="3663" spans="5:5" ht="12" customHeight="1">
      <c r="E3663" s="174"/>
    </row>
    <row r="3664" spans="5:5" ht="12" customHeight="1">
      <c r="E3664" s="174"/>
    </row>
    <row r="3665" spans="5:5" ht="12" customHeight="1">
      <c r="E3665" s="174"/>
    </row>
    <row r="3666" spans="5:5" ht="12" customHeight="1">
      <c r="E3666" s="174"/>
    </row>
    <row r="3667" spans="5:5" ht="12" customHeight="1">
      <c r="E3667" s="174"/>
    </row>
    <row r="3668" spans="5:5" ht="12" customHeight="1">
      <c r="E3668" s="174"/>
    </row>
    <row r="3669" spans="5:5" ht="12" customHeight="1">
      <c r="E3669" s="174"/>
    </row>
    <row r="3670" spans="5:5" ht="12" customHeight="1">
      <c r="E3670" s="174"/>
    </row>
    <row r="3671" spans="5:5" ht="12" customHeight="1">
      <c r="E3671" s="174"/>
    </row>
    <row r="3672" spans="5:5" ht="12" customHeight="1">
      <c r="E3672" s="174"/>
    </row>
    <row r="3673" spans="5:5" ht="12" customHeight="1">
      <c r="E3673" s="174"/>
    </row>
    <row r="3674" spans="5:5" ht="12" customHeight="1">
      <c r="E3674" s="174"/>
    </row>
    <row r="3675" spans="5:5" ht="12" customHeight="1">
      <c r="E3675" s="174"/>
    </row>
    <row r="3676" spans="5:5" ht="12" customHeight="1">
      <c r="E3676" s="174"/>
    </row>
    <row r="3677" spans="5:5" ht="12" customHeight="1">
      <c r="E3677" s="174"/>
    </row>
    <row r="3678" spans="5:5" ht="12" customHeight="1">
      <c r="E3678" s="174"/>
    </row>
    <row r="3679" spans="5:5" ht="12" customHeight="1">
      <c r="E3679" s="174"/>
    </row>
    <row r="3680" spans="5:5" ht="12" customHeight="1">
      <c r="E3680" s="174"/>
    </row>
    <row r="3681" spans="5:5" ht="12" customHeight="1">
      <c r="E3681" s="174"/>
    </row>
    <row r="3682" spans="5:5" ht="12" customHeight="1">
      <c r="E3682" s="174"/>
    </row>
    <row r="3683" spans="5:5" ht="12" customHeight="1">
      <c r="E3683" s="174"/>
    </row>
    <row r="3684" spans="5:5" ht="12" customHeight="1">
      <c r="E3684" s="174"/>
    </row>
    <row r="3685" spans="5:5" ht="12" customHeight="1">
      <c r="E3685" s="174"/>
    </row>
    <row r="3686" spans="5:5" ht="12" customHeight="1">
      <c r="E3686" s="174"/>
    </row>
    <row r="3687" spans="5:5" ht="12" customHeight="1">
      <c r="E3687" s="174"/>
    </row>
    <row r="3688" spans="5:5" ht="12" customHeight="1">
      <c r="E3688" s="174"/>
    </row>
    <row r="3689" spans="5:5" ht="12" customHeight="1">
      <c r="E3689" s="174"/>
    </row>
    <row r="3690" spans="5:5" ht="12" customHeight="1">
      <c r="E3690" s="174"/>
    </row>
    <row r="3691" spans="5:5" ht="12" customHeight="1">
      <c r="E3691" s="174"/>
    </row>
    <row r="3692" spans="5:5" ht="12" customHeight="1">
      <c r="E3692" s="174"/>
    </row>
    <row r="3693" spans="5:5" ht="12" customHeight="1">
      <c r="E3693" s="174"/>
    </row>
    <row r="3694" spans="5:5" ht="12" customHeight="1">
      <c r="E3694" s="174"/>
    </row>
    <row r="3695" spans="5:5" ht="12" customHeight="1">
      <c r="E3695" s="174"/>
    </row>
    <row r="3696" spans="5:5" ht="12" customHeight="1">
      <c r="E3696" s="174"/>
    </row>
    <row r="3697" spans="5:5" ht="12" customHeight="1">
      <c r="E3697" s="174"/>
    </row>
    <row r="3698" spans="5:5" ht="12" customHeight="1">
      <c r="E3698" s="174"/>
    </row>
    <row r="3699" spans="5:5" ht="12" customHeight="1">
      <c r="E3699" s="174"/>
    </row>
    <row r="3700" spans="5:5" ht="12" customHeight="1">
      <c r="E3700" s="174"/>
    </row>
    <row r="3701" spans="5:5" ht="12" customHeight="1">
      <c r="E3701" s="174"/>
    </row>
    <row r="3702" spans="5:5" ht="12" customHeight="1">
      <c r="E3702" s="174"/>
    </row>
    <row r="3703" spans="5:5" ht="12" customHeight="1">
      <c r="E3703" s="174"/>
    </row>
    <row r="3704" spans="5:5" ht="12" customHeight="1">
      <c r="E3704" s="174"/>
    </row>
    <row r="3705" spans="5:5" ht="12" customHeight="1">
      <c r="E3705" s="174"/>
    </row>
    <row r="3706" spans="5:5" ht="12" customHeight="1">
      <c r="E3706" s="174"/>
    </row>
    <row r="3707" spans="5:5" ht="12" customHeight="1">
      <c r="E3707" s="174"/>
    </row>
    <row r="3708" spans="5:5" ht="12" customHeight="1">
      <c r="E3708" s="174"/>
    </row>
    <row r="3709" spans="5:5" ht="12" customHeight="1">
      <c r="E3709" s="174"/>
    </row>
    <row r="3710" spans="5:5" ht="12" customHeight="1">
      <c r="E3710" s="174"/>
    </row>
    <row r="3711" spans="5:5" ht="12" customHeight="1">
      <c r="E3711" s="174"/>
    </row>
    <row r="3712" spans="5:5" ht="12" customHeight="1">
      <c r="E3712" s="174"/>
    </row>
    <row r="3713" spans="5:5" ht="12" customHeight="1">
      <c r="E3713" s="174"/>
    </row>
    <row r="3714" spans="5:5" ht="12" customHeight="1">
      <c r="E3714" s="174"/>
    </row>
    <row r="3715" spans="5:5" ht="12" customHeight="1">
      <c r="E3715" s="174"/>
    </row>
    <row r="3716" spans="5:5" ht="12" customHeight="1">
      <c r="E3716" s="174"/>
    </row>
    <row r="3717" spans="5:5" ht="12" customHeight="1">
      <c r="E3717" s="174"/>
    </row>
    <row r="3718" spans="5:5" ht="12" customHeight="1">
      <c r="E3718" s="174"/>
    </row>
    <row r="3719" spans="5:5" ht="12" customHeight="1">
      <c r="E3719" s="174"/>
    </row>
    <row r="3720" spans="5:5" ht="12" customHeight="1">
      <c r="E3720" s="174"/>
    </row>
    <row r="3721" spans="5:5" ht="12" customHeight="1">
      <c r="E3721" s="174"/>
    </row>
    <row r="3722" spans="5:5" ht="12" customHeight="1">
      <c r="E3722" s="174"/>
    </row>
    <row r="3723" spans="5:5" ht="12" customHeight="1">
      <c r="E3723" s="174"/>
    </row>
    <row r="3724" spans="5:5" ht="12" customHeight="1">
      <c r="E3724" s="174"/>
    </row>
    <row r="3725" spans="5:5" ht="12" customHeight="1">
      <c r="E3725" s="174"/>
    </row>
    <row r="3726" spans="5:5" ht="12" customHeight="1">
      <c r="E3726" s="174"/>
    </row>
    <row r="3727" spans="5:5" ht="12" customHeight="1">
      <c r="E3727" s="174"/>
    </row>
    <row r="3728" spans="5:5" ht="12" customHeight="1">
      <c r="E3728" s="174"/>
    </row>
    <row r="3729" spans="5:5" ht="12" customHeight="1">
      <c r="E3729" s="174"/>
    </row>
    <row r="3730" spans="5:5" ht="12" customHeight="1">
      <c r="E3730" s="174"/>
    </row>
    <row r="3731" spans="5:5" ht="12" customHeight="1">
      <c r="E3731" s="174"/>
    </row>
    <row r="3732" spans="5:5" ht="12" customHeight="1">
      <c r="E3732" s="174"/>
    </row>
    <row r="3733" spans="5:5" ht="12" customHeight="1">
      <c r="E3733" s="174"/>
    </row>
    <row r="3734" spans="5:5" ht="12" customHeight="1">
      <c r="E3734" s="174"/>
    </row>
    <row r="3735" spans="5:5" ht="12" customHeight="1">
      <c r="E3735" s="174"/>
    </row>
    <row r="3736" spans="5:5" ht="12" customHeight="1">
      <c r="E3736" s="174"/>
    </row>
    <row r="3737" spans="5:5" ht="12" customHeight="1">
      <c r="E3737" s="174"/>
    </row>
    <row r="3738" spans="5:5" ht="12" customHeight="1">
      <c r="E3738" s="174"/>
    </row>
    <row r="3739" spans="5:5" ht="12" customHeight="1">
      <c r="E3739" s="174"/>
    </row>
    <row r="3740" spans="5:5" ht="12" customHeight="1">
      <c r="E3740" s="174"/>
    </row>
    <row r="3741" spans="5:5" ht="12" customHeight="1">
      <c r="E3741" s="174"/>
    </row>
    <row r="3742" spans="5:5" ht="12" customHeight="1">
      <c r="E3742" s="174"/>
    </row>
    <row r="3743" spans="5:5" ht="12" customHeight="1">
      <c r="E3743" s="174"/>
    </row>
    <row r="3744" spans="5:5" ht="12" customHeight="1">
      <c r="E3744" s="174"/>
    </row>
    <row r="3745" spans="5:5" ht="12" customHeight="1">
      <c r="E3745" s="174"/>
    </row>
    <row r="3746" spans="5:5" ht="12" customHeight="1">
      <c r="E3746" s="174"/>
    </row>
    <row r="3747" spans="5:5" ht="12" customHeight="1">
      <c r="E3747" s="174"/>
    </row>
    <row r="3748" spans="5:5" ht="12" customHeight="1">
      <c r="E3748" s="174"/>
    </row>
    <row r="3749" spans="5:5" ht="12" customHeight="1">
      <c r="E3749" s="174"/>
    </row>
    <row r="3750" spans="5:5" ht="12" customHeight="1">
      <c r="E3750" s="174"/>
    </row>
    <row r="3751" spans="5:5" ht="12" customHeight="1">
      <c r="E3751" s="174"/>
    </row>
    <row r="3752" spans="5:5" ht="12" customHeight="1">
      <c r="E3752" s="174"/>
    </row>
    <row r="3753" spans="5:5" ht="12" customHeight="1">
      <c r="E3753" s="174"/>
    </row>
    <row r="3754" spans="5:5" ht="12" customHeight="1">
      <c r="E3754" s="174"/>
    </row>
    <row r="3755" spans="5:5" ht="12" customHeight="1">
      <c r="E3755" s="174"/>
    </row>
    <row r="3756" spans="5:5" ht="12" customHeight="1">
      <c r="E3756" s="174"/>
    </row>
    <row r="3757" spans="5:5" ht="12" customHeight="1">
      <c r="E3757" s="174"/>
    </row>
    <row r="3758" spans="5:5" ht="12" customHeight="1">
      <c r="E3758" s="174"/>
    </row>
    <row r="3759" spans="5:5" ht="12" customHeight="1">
      <c r="E3759" s="174"/>
    </row>
    <row r="3760" spans="5:5" ht="12" customHeight="1">
      <c r="E3760" s="174"/>
    </row>
    <row r="3761" spans="5:5" ht="12" customHeight="1">
      <c r="E3761" s="174"/>
    </row>
    <row r="3762" spans="5:5" ht="12" customHeight="1">
      <c r="E3762" s="174"/>
    </row>
    <row r="3763" spans="5:5" ht="12" customHeight="1">
      <c r="E3763" s="174"/>
    </row>
    <row r="3764" spans="5:5" ht="12" customHeight="1">
      <c r="E3764" s="174"/>
    </row>
    <row r="3765" spans="5:5" ht="12" customHeight="1">
      <c r="E3765" s="174"/>
    </row>
    <row r="3766" spans="5:5" ht="12" customHeight="1">
      <c r="E3766" s="174"/>
    </row>
    <row r="3767" spans="5:5" ht="12" customHeight="1">
      <c r="E3767" s="174"/>
    </row>
    <row r="3768" spans="5:5" ht="12" customHeight="1">
      <c r="E3768" s="174"/>
    </row>
    <row r="3769" spans="5:5" ht="12" customHeight="1">
      <c r="E3769" s="174"/>
    </row>
    <row r="3770" spans="5:5" ht="12" customHeight="1">
      <c r="E3770" s="174"/>
    </row>
    <row r="3771" spans="5:5" ht="12" customHeight="1">
      <c r="E3771" s="174"/>
    </row>
    <row r="3772" spans="5:5" ht="12" customHeight="1">
      <c r="E3772" s="174"/>
    </row>
    <row r="3773" spans="5:5" ht="12" customHeight="1">
      <c r="E3773" s="174"/>
    </row>
    <row r="3774" spans="5:5" ht="12" customHeight="1">
      <c r="E3774" s="174"/>
    </row>
    <row r="3775" spans="5:5" ht="12" customHeight="1">
      <c r="E3775" s="174"/>
    </row>
    <row r="3776" spans="5:5" ht="12" customHeight="1">
      <c r="E3776" s="174"/>
    </row>
    <row r="3777" spans="5:5" ht="12" customHeight="1">
      <c r="E3777" s="174"/>
    </row>
    <row r="3778" spans="5:5" ht="12" customHeight="1">
      <c r="E3778" s="174"/>
    </row>
    <row r="3779" spans="5:5" ht="12" customHeight="1">
      <c r="E3779" s="174"/>
    </row>
    <row r="3780" spans="5:5" ht="12" customHeight="1">
      <c r="E3780" s="174"/>
    </row>
    <row r="3781" spans="5:5" ht="12" customHeight="1">
      <c r="E3781" s="174"/>
    </row>
    <row r="3782" spans="5:5" ht="12" customHeight="1">
      <c r="E3782" s="174"/>
    </row>
    <row r="3783" spans="5:5" ht="12" customHeight="1">
      <c r="E3783" s="174"/>
    </row>
    <row r="3784" spans="5:5" ht="12" customHeight="1">
      <c r="E3784" s="174"/>
    </row>
    <row r="3785" spans="5:5" ht="12" customHeight="1">
      <c r="E3785" s="174"/>
    </row>
    <row r="3786" spans="5:5" ht="12" customHeight="1">
      <c r="E3786" s="174"/>
    </row>
    <row r="3787" spans="5:5" ht="12" customHeight="1">
      <c r="E3787" s="174"/>
    </row>
    <row r="3788" spans="5:5" ht="12" customHeight="1">
      <c r="E3788" s="174"/>
    </row>
    <row r="3789" spans="5:5" ht="12" customHeight="1">
      <c r="E3789" s="174"/>
    </row>
    <row r="3790" spans="5:5" ht="12" customHeight="1">
      <c r="E3790" s="174"/>
    </row>
    <row r="3791" spans="5:5" ht="12" customHeight="1">
      <c r="E3791" s="174"/>
    </row>
    <row r="3792" spans="5:5" ht="12" customHeight="1">
      <c r="E3792" s="174"/>
    </row>
    <row r="3793" spans="5:5" ht="12" customHeight="1">
      <c r="E3793" s="174"/>
    </row>
    <row r="3794" spans="5:5" ht="12" customHeight="1">
      <c r="E3794" s="174"/>
    </row>
    <row r="3795" spans="5:5" ht="12" customHeight="1">
      <c r="E3795" s="174"/>
    </row>
    <row r="3796" spans="5:5" ht="12" customHeight="1">
      <c r="E3796" s="174"/>
    </row>
    <row r="3797" spans="5:5" ht="12" customHeight="1">
      <c r="E3797" s="174"/>
    </row>
    <row r="3798" spans="5:5" ht="12" customHeight="1">
      <c r="E3798" s="174"/>
    </row>
    <row r="3799" spans="5:5" ht="12" customHeight="1">
      <c r="E3799" s="174"/>
    </row>
    <row r="3800" spans="5:5" ht="12" customHeight="1">
      <c r="E3800" s="174"/>
    </row>
    <row r="3801" spans="5:5" ht="12" customHeight="1">
      <c r="E3801" s="174"/>
    </row>
    <row r="3802" spans="5:5" ht="12" customHeight="1">
      <c r="E3802" s="174"/>
    </row>
    <row r="3803" spans="5:5" ht="12" customHeight="1">
      <c r="E3803" s="174"/>
    </row>
    <row r="3804" spans="5:5" ht="12" customHeight="1">
      <c r="E3804" s="174"/>
    </row>
    <row r="3805" spans="5:5" ht="12" customHeight="1">
      <c r="E3805" s="174"/>
    </row>
    <row r="3806" spans="5:5" ht="12" customHeight="1">
      <c r="E3806" s="174"/>
    </row>
    <row r="3807" spans="5:5" ht="12" customHeight="1">
      <c r="E3807" s="174"/>
    </row>
    <row r="3808" spans="5:5" ht="12" customHeight="1">
      <c r="E3808" s="174"/>
    </row>
    <row r="3809" spans="5:5" ht="12" customHeight="1">
      <c r="E3809" s="174"/>
    </row>
    <row r="3810" spans="5:5" ht="12" customHeight="1">
      <c r="E3810" s="174"/>
    </row>
    <row r="3811" spans="5:5" ht="12" customHeight="1">
      <c r="E3811" s="174"/>
    </row>
    <row r="3812" spans="5:5" ht="12" customHeight="1">
      <c r="E3812" s="174"/>
    </row>
    <row r="3813" spans="5:5" ht="12" customHeight="1">
      <c r="E3813" s="174"/>
    </row>
    <row r="3814" spans="5:5" ht="12" customHeight="1">
      <c r="E3814" s="174"/>
    </row>
    <row r="3815" spans="5:5" ht="12" customHeight="1">
      <c r="E3815" s="174"/>
    </row>
    <row r="3816" spans="5:5" ht="12" customHeight="1">
      <c r="E3816" s="174"/>
    </row>
    <row r="3817" spans="5:5" ht="12" customHeight="1">
      <c r="E3817" s="174"/>
    </row>
    <row r="3818" spans="5:5" ht="12" customHeight="1">
      <c r="E3818" s="174"/>
    </row>
    <row r="3819" spans="5:5" ht="12" customHeight="1">
      <c r="E3819" s="174"/>
    </row>
    <row r="3820" spans="5:5" ht="12" customHeight="1">
      <c r="E3820" s="174"/>
    </row>
    <row r="3821" spans="5:5" ht="12" customHeight="1">
      <c r="E3821" s="174"/>
    </row>
    <row r="3822" spans="5:5" ht="12" customHeight="1">
      <c r="E3822" s="174"/>
    </row>
    <row r="3823" spans="5:5" ht="12" customHeight="1">
      <c r="E3823" s="174"/>
    </row>
    <row r="3824" spans="5:5" ht="12" customHeight="1">
      <c r="E3824" s="174"/>
    </row>
    <row r="3825" spans="5:5" ht="12" customHeight="1">
      <c r="E3825" s="174"/>
    </row>
    <row r="3826" spans="5:5" ht="12" customHeight="1">
      <c r="E3826" s="174"/>
    </row>
    <row r="3827" spans="5:5" ht="12" customHeight="1">
      <c r="E3827" s="174"/>
    </row>
    <row r="3828" spans="5:5" ht="12" customHeight="1">
      <c r="E3828" s="174"/>
    </row>
    <row r="3829" spans="5:5" ht="12" customHeight="1">
      <c r="E3829" s="174"/>
    </row>
    <row r="3830" spans="5:5" ht="12" customHeight="1">
      <c r="E3830" s="174"/>
    </row>
    <row r="3831" spans="5:5" ht="12" customHeight="1">
      <c r="E3831" s="174"/>
    </row>
    <row r="3832" spans="5:5" ht="12" customHeight="1">
      <c r="E3832" s="174"/>
    </row>
    <row r="3833" spans="5:5" ht="12" customHeight="1">
      <c r="E3833" s="174"/>
    </row>
    <row r="3834" spans="5:5" ht="12" customHeight="1">
      <c r="E3834" s="174"/>
    </row>
    <row r="3835" spans="5:5" ht="12" customHeight="1">
      <c r="E3835" s="174"/>
    </row>
    <row r="3836" spans="5:5" ht="12" customHeight="1">
      <c r="E3836" s="174"/>
    </row>
    <row r="3837" spans="5:5" ht="12" customHeight="1">
      <c r="E3837" s="174"/>
    </row>
    <row r="3838" spans="5:5" ht="12" customHeight="1">
      <c r="E3838" s="174"/>
    </row>
    <row r="3839" spans="5:5" ht="12" customHeight="1">
      <c r="E3839" s="174"/>
    </row>
    <row r="3840" spans="5:5" ht="12" customHeight="1">
      <c r="E3840" s="174"/>
    </row>
    <row r="3841" spans="5:5" ht="12" customHeight="1">
      <c r="E3841" s="174"/>
    </row>
    <row r="3842" spans="5:5" ht="12" customHeight="1">
      <c r="E3842" s="174"/>
    </row>
    <row r="3843" spans="5:5" ht="12" customHeight="1">
      <c r="E3843" s="174"/>
    </row>
    <row r="3844" spans="5:5" ht="12" customHeight="1">
      <c r="E3844" s="174"/>
    </row>
    <row r="3845" spans="5:5" ht="12" customHeight="1">
      <c r="E3845" s="174"/>
    </row>
    <row r="3846" spans="5:5" ht="12" customHeight="1">
      <c r="E3846" s="174"/>
    </row>
    <row r="3847" spans="5:5" ht="12" customHeight="1">
      <c r="E3847" s="174"/>
    </row>
    <row r="3848" spans="5:5" ht="12" customHeight="1">
      <c r="E3848" s="174"/>
    </row>
    <row r="3849" spans="5:5" ht="12" customHeight="1">
      <c r="E3849" s="174"/>
    </row>
    <row r="3850" spans="5:5" ht="12" customHeight="1">
      <c r="E3850" s="174"/>
    </row>
    <row r="3851" spans="5:5" ht="12" customHeight="1">
      <c r="E3851" s="174"/>
    </row>
    <row r="3852" spans="5:5" ht="12" customHeight="1">
      <c r="E3852" s="174"/>
    </row>
    <row r="3853" spans="5:5" ht="12" customHeight="1">
      <c r="E3853" s="174"/>
    </row>
    <row r="3854" spans="5:5" ht="12" customHeight="1">
      <c r="E3854" s="174"/>
    </row>
    <row r="3855" spans="5:5" ht="12" customHeight="1">
      <c r="E3855" s="174"/>
    </row>
    <row r="3856" spans="5:5" ht="12" customHeight="1">
      <c r="E3856" s="174"/>
    </row>
    <row r="3857" spans="5:5" ht="12" customHeight="1">
      <c r="E3857" s="174"/>
    </row>
    <row r="3858" spans="5:5" ht="12" customHeight="1">
      <c r="E3858" s="174"/>
    </row>
    <row r="3859" spans="5:5" ht="12" customHeight="1">
      <c r="E3859" s="174"/>
    </row>
    <row r="3860" spans="5:5" ht="12" customHeight="1">
      <c r="E3860" s="174"/>
    </row>
    <row r="3861" spans="5:5" ht="12" customHeight="1">
      <c r="E3861" s="174"/>
    </row>
    <row r="3862" spans="5:5" ht="12" customHeight="1">
      <c r="E3862" s="174"/>
    </row>
    <row r="3863" spans="5:5" ht="12" customHeight="1">
      <c r="E3863" s="174"/>
    </row>
    <row r="3864" spans="5:5" ht="12" customHeight="1">
      <c r="E3864" s="174"/>
    </row>
    <row r="3865" spans="5:5" ht="12" customHeight="1">
      <c r="E3865" s="174"/>
    </row>
    <row r="3866" spans="5:5" ht="12" customHeight="1">
      <c r="E3866" s="174"/>
    </row>
    <row r="3867" spans="5:5" ht="12" customHeight="1">
      <c r="E3867" s="174"/>
    </row>
    <row r="3868" spans="5:5" ht="12" customHeight="1">
      <c r="E3868" s="174"/>
    </row>
    <row r="3869" spans="5:5" ht="12" customHeight="1">
      <c r="E3869" s="174"/>
    </row>
    <row r="3870" spans="5:5" ht="12" customHeight="1">
      <c r="E3870" s="174"/>
    </row>
    <row r="3871" spans="5:5" ht="12" customHeight="1">
      <c r="E3871" s="174"/>
    </row>
    <row r="3872" spans="5:5" ht="12" customHeight="1">
      <c r="E3872" s="174"/>
    </row>
    <row r="3873" spans="5:5" ht="12" customHeight="1">
      <c r="E3873" s="174"/>
    </row>
    <row r="3874" spans="5:5" ht="12" customHeight="1">
      <c r="E3874" s="174"/>
    </row>
    <row r="3875" spans="5:5" ht="12" customHeight="1">
      <c r="E3875" s="174"/>
    </row>
    <row r="3876" spans="5:5" ht="12" customHeight="1">
      <c r="E3876" s="174"/>
    </row>
    <row r="3877" spans="5:5" ht="12" customHeight="1">
      <c r="E3877" s="174"/>
    </row>
    <row r="3878" spans="5:5" ht="12" customHeight="1">
      <c r="E3878" s="174"/>
    </row>
    <row r="3879" spans="5:5" ht="12" customHeight="1">
      <c r="E3879" s="174"/>
    </row>
    <row r="3880" spans="5:5" ht="12" customHeight="1">
      <c r="E3880" s="174"/>
    </row>
    <row r="3881" spans="5:5" ht="12" customHeight="1">
      <c r="E3881" s="174"/>
    </row>
    <row r="3882" spans="5:5" ht="12" customHeight="1">
      <c r="E3882" s="174"/>
    </row>
    <row r="3883" spans="5:5" ht="12" customHeight="1">
      <c r="E3883" s="174"/>
    </row>
    <row r="3884" spans="5:5" ht="12" customHeight="1">
      <c r="E3884" s="174"/>
    </row>
    <row r="3885" spans="5:5" ht="12" customHeight="1">
      <c r="E3885" s="174"/>
    </row>
    <row r="3886" spans="5:5" ht="12" customHeight="1">
      <c r="E3886" s="174"/>
    </row>
    <row r="3887" spans="5:5" ht="12" customHeight="1">
      <c r="E3887" s="174"/>
    </row>
    <row r="3888" spans="5:5" ht="12" customHeight="1">
      <c r="E3888" s="174"/>
    </row>
    <row r="3889" spans="5:5" ht="12" customHeight="1">
      <c r="E3889" s="174"/>
    </row>
    <row r="3890" spans="5:5" ht="12" customHeight="1">
      <c r="E3890" s="174"/>
    </row>
    <row r="3891" spans="5:5" ht="12" customHeight="1">
      <c r="E3891" s="174"/>
    </row>
    <row r="3892" spans="5:5" ht="12" customHeight="1">
      <c r="E3892" s="174"/>
    </row>
    <row r="3893" spans="5:5" ht="12" customHeight="1">
      <c r="E3893" s="174"/>
    </row>
    <row r="3894" spans="5:5" ht="12" customHeight="1">
      <c r="E3894" s="174"/>
    </row>
    <row r="3895" spans="5:5" ht="12" customHeight="1">
      <c r="E3895" s="174"/>
    </row>
    <row r="3896" spans="5:5" ht="12" customHeight="1">
      <c r="E3896" s="174"/>
    </row>
    <row r="3897" spans="5:5" ht="12" customHeight="1">
      <c r="E3897" s="174"/>
    </row>
    <row r="3898" spans="5:5" ht="12" customHeight="1">
      <c r="E3898" s="174"/>
    </row>
    <row r="3899" spans="5:5" ht="12" customHeight="1">
      <c r="E3899" s="174"/>
    </row>
    <row r="3900" spans="5:5" ht="12" customHeight="1">
      <c r="E3900" s="174"/>
    </row>
    <row r="3901" spans="5:5" ht="12" customHeight="1">
      <c r="E3901" s="174"/>
    </row>
    <row r="3902" spans="5:5" ht="12" customHeight="1">
      <c r="E3902" s="174"/>
    </row>
    <row r="3903" spans="5:5" ht="12" customHeight="1">
      <c r="E3903" s="174"/>
    </row>
    <row r="3904" spans="5:5" ht="12" customHeight="1">
      <c r="E3904" s="174"/>
    </row>
    <row r="3905" spans="5:5" ht="12" customHeight="1">
      <c r="E3905" s="174"/>
    </row>
    <row r="3906" spans="5:5" ht="12" customHeight="1">
      <c r="E3906" s="174"/>
    </row>
    <row r="3907" spans="5:5" ht="12" customHeight="1">
      <c r="E3907" s="174"/>
    </row>
    <row r="3908" spans="5:5" ht="12" customHeight="1">
      <c r="E3908" s="174"/>
    </row>
    <row r="3909" spans="5:5" ht="12" customHeight="1">
      <c r="E3909" s="174"/>
    </row>
    <row r="3910" spans="5:5" ht="12" customHeight="1">
      <c r="E3910" s="174"/>
    </row>
    <row r="3911" spans="5:5" ht="12" customHeight="1">
      <c r="E3911" s="174"/>
    </row>
    <row r="3912" spans="5:5" ht="12" customHeight="1">
      <c r="E3912" s="174"/>
    </row>
    <row r="3913" spans="5:5" ht="12" customHeight="1">
      <c r="E3913" s="174"/>
    </row>
    <row r="3914" spans="5:5" ht="12" customHeight="1">
      <c r="E3914" s="174"/>
    </row>
    <row r="3915" spans="5:5" ht="12" customHeight="1">
      <c r="E3915" s="174"/>
    </row>
    <row r="3916" spans="5:5" ht="12" customHeight="1">
      <c r="E3916" s="174"/>
    </row>
    <row r="3917" spans="5:5" ht="12" customHeight="1">
      <c r="E3917" s="174"/>
    </row>
    <row r="3918" spans="5:5" ht="12" customHeight="1">
      <c r="E3918" s="174"/>
    </row>
    <row r="3919" spans="5:5" ht="12" customHeight="1">
      <c r="E3919" s="174"/>
    </row>
    <row r="3920" spans="5:5" ht="12" customHeight="1">
      <c r="E3920" s="174"/>
    </row>
    <row r="3921" spans="5:5" ht="12" customHeight="1">
      <c r="E3921" s="174"/>
    </row>
    <row r="3922" spans="5:5" ht="12" customHeight="1">
      <c r="E3922" s="174"/>
    </row>
    <row r="3923" spans="5:5" ht="12" customHeight="1">
      <c r="E3923" s="174"/>
    </row>
    <row r="3924" spans="5:5" ht="12" customHeight="1">
      <c r="E3924" s="174"/>
    </row>
    <row r="3925" spans="5:5" ht="12" customHeight="1">
      <c r="E3925" s="174"/>
    </row>
    <row r="3926" spans="5:5" ht="12" customHeight="1">
      <c r="E3926" s="174"/>
    </row>
    <row r="3927" spans="5:5" ht="12" customHeight="1">
      <c r="E3927" s="174"/>
    </row>
    <row r="3928" spans="5:5" ht="12" customHeight="1">
      <c r="E3928" s="174"/>
    </row>
    <row r="3929" spans="5:5" ht="12" customHeight="1">
      <c r="E3929" s="174"/>
    </row>
    <row r="3930" spans="5:5" ht="12" customHeight="1">
      <c r="E3930" s="174"/>
    </row>
    <row r="3931" spans="5:5" ht="12" customHeight="1">
      <c r="E3931" s="174"/>
    </row>
    <row r="3932" spans="5:5" ht="12" customHeight="1">
      <c r="E3932" s="174"/>
    </row>
    <row r="3933" spans="5:5" ht="12" customHeight="1">
      <c r="E3933" s="174"/>
    </row>
    <row r="3934" spans="5:5" ht="12" customHeight="1">
      <c r="E3934" s="174"/>
    </row>
    <row r="3935" spans="5:5" ht="12" customHeight="1">
      <c r="E3935" s="174"/>
    </row>
    <row r="3936" spans="5:5" ht="12" customHeight="1">
      <c r="E3936" s="174"/>
    </row>
    <row r="3937" spans="5:5" ht="12" customHeight="1">
      <c r="E3937" s="174"/>
    </row>
    <row r="3938" spans="5:5" ht="12" customHeight="1">
      <c r="E3938" s="174"/>
    </row>
    <row r="3939" spans="5:5" ht="12" customHeight="1">
      <c r="E3939" s="174"/>
    </row>
    <row r="3940" spans="5:5" ht="12" customHeight="1">
      <c r="E3940" s="174"/>
    </row>
    <row r="3941" spans="5:5" ht="12" customHeight="1">
      <c r="E3941" s="174"/>
    </row>
    <row r="3942" spans="5:5" ht="12" customHeight="1">
      <c r="E3942" s="174"/>
    </row>
    <row r="3943" spans="5:5" ht="12" customHeight="1">
      <c r="E3943" s="174"/>
    </row>
    <row r="3944" spans="5:5" ht="12" customHeight="1">
      <c r="E3944" s="174"/>
    </row>
    <row r="3945" spans="5:5" ht="12" customHeight="1">
      <c r="E3945" s="174"/>
    </row>
    <row r="3946" spans="5:5" ht="12" customHeight="1">
      <c r="E3946" s="174"/>
    </row>
    <row r="3947" spans="5:5" ht="12" customHeight="1">
      <c r="E3947" s="174"/>
    </row>
    <row r="3948" spans="5:5" ht="12" customHeight="1">
      <c r="E3948" s="174"/>
    </row>
    <row r="3949" spans="5:5" ht="12" customHeight="1">
      <c r="E3949" s="174"/>
    </row>
    <row r="3950" spans="5:5" ht="12" customHeight="1">
      <c r="E3950" s="174"/>
    </row>
    <row r="3951" spans="5:5" ht="12" customHeight="1">
      <c r="E3951" s="174"/>
    </row>
    <row r="3952" spans="5:5" ht="12" customHeight="1">
      <c r="E3952" s="174"/>
    </row>
    <row r="3953" spans="5:5" ht="12" customHeight="1">
      <c r="E3953" s="174"/>
    </row>
    <row r="3954" spans="5:5" ht="12" customHeight="1">
      <c r="E3954" s="174"/>
    </row>
    <row r="3955" spans="5:5" ht="12" customHeight="1">
      <c r="E3955" s="174"/>
    </row>
    <row r="3956" spans="5:5" ht="12" customHeight="1">
      <c r="E3956" s="174"/>
    </row>
    <row r="3957" spans="5:5" ht="12" customHeight="1">
      <c r="E3957" s="174"/>
    </row>
    <row r="3958" spans="5:5" ht="12" customHeight="1">
      <c r="E3958" s="174"/>
    </row>
    <row r="3959" spans="5:5" ht="12" customHeight="1">
      <c r="E3959" s="174"/>
    </row>
    <row r="3960" spans="5:5" ht="12" customHeight="1">
      <c r="E3960" s="174"/>
    </row>
    <row r="3961" spans="5:5" ht="12" customHeight="1">
      <c r="E3961" s="174"/>
    </row>
    <row r="3962" spans="5:5" ht="12" customHeight="1">
      <c r="E3962" s="174"/>
    </row>
    <row r="3963" spans="5:5" ht="12" customHeight="1">
      <c r="E3963" s="174"/>
    </row>
    <row r="3964" spans="5:5" ht="12" customHeight="1">
      <c r="E3964" s="174"/>
    </row>
    <row r="3965" spans="5:5" ht="12" customHeight="1">
      <c r="E3965" s="174"/>
    </row>
    <row r="3966" spans="5:5" ht="12" customHeight="1">
      <c r="E3966" s="174"/>
    </row>
    <row r="3967" spans="5:5" ht="12" customHeight="1">
      <c r="E3967" s="174"/>
    </row>
    <row r="3968" spans="5:5" ht="12" customHeight="1">
      <c r="E3968" s="174"/>
    </row>
    <row r="3969" spans="5:5" ht="12" customHeight="1">
      <c r="E3969" s="174"/>
    </row>
    <row r="3970" spans="5:5" ht="12" customHeight="1">
      <c r="E3970" s="174"/>
    </row>
    <row r="3971" spans="5:5" ht="12" customHeight="1">
      <c r="E3971" s="174"/>
    </row>
    <row r="3972" spans="5:5" ht="12" customHeight="1">
      <c r="E3972" s="174"/>
    </row>
    <row r="3973" spans="5:5" ht="12" customHeight="1">
      <c r="E3973" s="174"/>
    </row>
    <row r="3974" spans="5:5" ht="12" customHeight="1">
      <c r="E3974" s="174"/>
    </row>
    <row r="3975" spans="5:5" ht="12" customHeight="1">
      <c r="E3975" s="174"/>
    </row>
    <row r="3976" spans="5:5" ht="12" customHeight="1">
      <c r="E3976" s="174"/>
    </row>
    <row r="3977" spans="5:5" ht="12" customHeight="1">
      <c r="E3977" s="174"/>
    </row>
    <row r="3978" spans="5:5" ht="12" customHeight="1">
      <c r="E3978" s="174"/>
    </row>
    <row r="3979" spans="5:5" ht="12" customHeight="1">
      <c r="E3979" s="174"/>
    </row>
    <row r="3980" spans="5:5" ht="12" customHeight="1">
      <c r="E3980" s="174"/>
    </row>
    <row r="3981" spans="5:5" ht="12" customHeight="1">
      <c r="E3981" s="174"/>
    </row>
    <row r="3982" spans="5:5" ht="12" customHeight="1">
      <c r="E3982" s="174"/>
    </row>
    <row r="3983" spans="5:5" ht="12" customHeight="1">
      <c r="E3983" s="174"/>
    </row>
    <row r="3984" spans="5:5" ht="12" customHeight="1">
      <c r="E3984" s="174"/>
    </row>
    <row r="3985" spans="5:5" ht="12" customHeight="1">
      <c r="E3985" s="174"/>
    </row>
    <row r="3986" spans="5:5" ht="12" customHeight="1">
      <c r="E3986" s="174"/>
    </row>
    <row r="3987" spans="5:5" ht="12" customHeight="1">
      <c r="E3987" s="174"/>
    </row>
    <row r="3988" spans="5:5" ht="12" customHeight="1">
      <c r="E3988" s="174"/>
    </row>
    <row r="3989" spans="5:5" ht="12" customHeight="1">
      <c r="E3989" s="174"/>
    </row>
    <row r="3990" spans="5:5" ht="12" customHeight="1">
      <c r="E3990" s="174"/>
    </row>
    <row r="3991" spans="5:5" ht="12" customHeight="1">
      <c r="E3991" s="174"/>
    </row>
    <row r="3992" spans="5:5" ht="12" customHeight="1">
      <c r="E3992" s="174"/>
    </row>
    <row r="3993" spans="5:5" ht="12" customHeight="1">
      <c r="E3993" s="174"/>
    </row>
    <row r="3994" spans="5:5" ht="12" customHeight="1">
      <c r="E3994" s="174"/>
    </row>
    <row r="3995" spans="5:5" ht="12" customHeight="1">
      <c r="E3995" s="174"/>
    </row>
    <row r="3996" spans="5:5" ht="12" customHeight="1">
      <c r="E3996" s="174"/>
    </row>
    <row r="3997" spans="5:5" ht="12" customHeight="1">
      <c r="E3997" s="174"/>
    </row>
    <row r="3998" spans="5:5" ht="12" customHeight="1">
      <c r="E3998" s="174"/>
    </row>
    <row r="3999" spans="5:5" ht="12" customHeight="1">
      <c r="E3999" s="174"/>
    </row>
    <row r="4000" spans="5:5" ht="12" customHeight="1">
      <c r="E4000" s="174"/>
    </row>
    <row r="4001" spans="5:5" ht="12" customHeight="1">
      <c r="E4001" s="174"/>
    </row>
    <row r="4002" spans="5:5" ht="12" customHeight="1">
      <c r="E4002" s="174"/>
    </row>
    <row r="4003" spans="5:5" ht="12" customHeight="1">
      <c r="E4003" s="174"/>
    </row>
    <row r="4004" spans="5:5" ht="12" customHeight="1">
      <c r="E4004" s="174"/>
    </row>
    <row r="4005" spans="5:5" ht="12" customHeight="1">
      <c r="E4005" s="174"/>
    </row>
    <row r="4006" spans="5:5" ht="12" customHeight="1">
      <c r="E4006" s="174"/>
    </row>
    <row r="4007" spans="5:5" ht="12" customHeight="1">
      <c r="E4007" s="174"/>
    </row>
    <row r="4008" spans="5:5" ht="12" customHeight="1">
      <c r="E4008" s="174"/>
    </row>
    <row r="4009" spans="5:5" ht="12" customHeight="1">
      <c r="E4009" s="174"/>
    </row>
    <row r="4010" spans="5:5" ht="12" customHeight="1">
      <c r="E4010" s="174"/>
    </row>
    <row r="4011" spans="5:5" ht="12" customHeight="1">
      <c r="E4011" s="174"/>
    </row>
    <row r="4012" spans="5:5" ht="12" customHeight="1">
      <c r="E4012" s="174"/>
    </row>
    <row r="4013" spans="5:5" ht="12" customHeight="1">
      <c r="E4013" s="174"/>
    </row>
    <row r="4014" spans="5:5" ht="12" customHeight="1">
      <c r="E4014" s="174"/>
    </row>
    <row r="4015" spans="5:5" ht="12" customHeight="1">
      <c r="E4015" s="174"/>
    </row>
    <row r="4016" spans="5:5" ht="12" customHeight="1">
      <c r="E4016" s="174"/>
    </row>
    <row r="4017" spans="5:5" ht="12" customHeight="1">
      <c r="E4017" s="174"/>
    </row>
    <row r="4018" spans="5:5" ht="12" customHeight="1">
      <c r="E4018" s="174"/>
    </row>
    <row r="4019" spans="5:5" ht="12" customHeight="1">
      <c r="E4019" s="174"/>
    </row>
    <row r="4020" spans="5:5" ht="12" customHeight="1">
      <c r="E4020" s="174"/>
    </row>
    <row r="4021" spans="5:5" ht="12" customHeight="1">
      <c r="E4021" s="174"/>
    </row>
    <row r="4022" spans="5:5" ht="12" customHeight="1">
      <c r="E4022" s="174"/>
    </row>
    <row r="4023" spans="5:5" ht="12" customHeight="1">
      <c r="E4023" s="174"/>
    </row>
    <row r="4024" spans="5:5" ht="12" customHeight="1">
      <c r="E4024" s="174"/>
    </row>
    <row r="4025" spans="5:5" ht="12" customHeight="1">
      <c r="E4025" s="174"/>
    </row>
    <row r="4026" spans="5:5" ht="12" customHeight="1">
      <c r="E4026" s="174"/>
    </row>
    <row r="4027" spans="5:5" ht="12" customHeight="1">
      <c r="E4027" s="174"/>
    </row>
    <row r="4028" spans="5:5" ht="12" customHeight="1">
      <c r="E4028" s="174"/>
    </row>
    <row r="4029" spans="5:5" ht="12" customHeight="1">
      <c r="E4029" s="174"/>
    </row>
    <row r="4030" spans="5:5" ht="12" customHeight="1">
      <c r="E4030" s="174"/>
    </row>
    <row r="4031" spans="5:5" ht="12" customHeight="1">
      <c r="E4031" s="174"/>
    </row>
    <row r="4032" spans="5:5" ht="12" customHeight="1">
      <c r="E4032" s="174"/>
    </row>
    <row r="4033" spans="5:5" ht="12" customHeight="1">
      <c r="E4033" s="174"/>
    </row>
    <row r="4034" spans="5:5" ht="12" customHeight="1">
      <c r="E4034" s="174"/>
    </row>
    <row r="4035" spans="5:5" ht="12" customHeight="1">
      <c r="E4035" s="174"/>
    </row>
    <row r="4036" spans="5:5" ht="12" customHeight="1">
      <c r="E4036" s="174"/>
    </row>
    <row r="4037" spans="5:5" ht="12" customHeight="1">
      <c r="E4037" s="174"/>
    </row>
    <row r="4038" spans="5:5" ht="12" customHeight="1">
      <c r="E4038" s="174"/>
    </row>
    <row r="4039" spans="5:5" ht="12" customHeight="1">
      <c r="E4039" s="174"/>
    </row>
    <row r="4040" spans="5:5" ht="12" customHeight="1">
      <c r="E4040" s="174"/>
    </row>
    <row r="4041" spans="5:5" ht="12" customHeight="1">
      <c r="E4041" s="174"/>
    </row>
    <row r="4042" spans="5:5" ht="12" customHeight="1">
      <c r="E4042" s="174"/>
    </row>
    <row r="4043" spans="5:5" ht="12" customHeight="1">
      <c r="E4043" s="174"/>
    </row>
    <row r="4044" spans="5:5" ht="12" customHeight="1">
      <c r="E4044" s="174"/>
    </row>
    <row r="4045" spans="5:5" ht="12" customHeight="1">
      <c r="E4045" s="174"/>
    </row>
    <row r="4046" spans="5:5" ht="12" customHeight="1">
      <c r="E4046" s="174"/>
    </row>
    <row r="4047" spans="5:5" ht="12" customHeight="1">
      <c r="E4047" s="174"/>
    </row>
    <row r="4048" spans="5:5" ht="12" customHeight="1">
      <c r="E4048" s="174"/>
    </row>
    <row r="4049" spans="5:5" ht="12" customHeight="1">
      <c r="E4049" s="174"/>
    </row>
    <row r="4050" spans="5:5" ht="12" customHeight="1">
      <c r="E4050" s="174"/>
    </row>
    <row r="4051" spans="5:5" ht="12" customHeight="1">
      <c r="E4051" s="174"/>
    </row>
    <row r="4052" spans="5:5" ht="12" customHeight="1">
      <c r="E4052" s="174"/>
    </row>
    <row r="4053" spans="5:5" ht="12" customHeight="1">
      <c r="E4053" s="174"/>
    </row>
    <row r="4054" spans="5:5" ht="12" customHeight="1">
      <c r="E4054" s="174"/>
    </row>
    <row r="4055" spans="5:5" ht="12" customHeight="1">
      <c r="E4055" s="174"/>
    </row>
    <row r="4056" spans="5:5" ht="12" customHeight="1">
      <c r="E4056" s="174"/>
    </row>
    <row r="4057" spans="5:5" ht="12" customHeight="1">
      <c r="E4057" s="174"/>
    </row>
    <row r="4058" spans="5:5" ht="12" customHeight="1">
      <c r="E4058" s="174"/>
    </row>
    <row r="4059" spans="5:5" ht="12" customHeight="1">
      <c r="E4059" s="174"/>
    </row>
    <row r="4060" spans="5:5" ht="12" customHeight="1">
      <c r="E4060" s="174"/>
    </row>
    <row r="4061" spans="5:5" ht="12" customHeight="1">
      <c r="E4061" s="174"/>
    </row>
    <row r="4062" spans="5:5" ht="12" customHeight="1">
      <c r="E4062" s="174"/>
    </row>
    <row r="4063" spans="5:5" ht="12" customHeight="1">
      <c r="E4063" s="174"/>
    </row>
    <row r="4064" spans="5:5" ht="12" customHeight="1">
      <c r="E4064" s="174"/>
    </row>
    <row r="4065" spans="5:5" ht="12" customHeight="1">
      <c r="E4065" s="174"/>
    </row>
    <row r="4066" spans="5:5" ht="12" customHeight="1">
      <c r="E4066" s="174"/>
    </row>
    <row r="4067" spans="5:5" ht="12" customHeight="1">
      <c r="E4067" s="174"/>
    </row>
    <row r="4068" spans="5:5" ht="12" customHeight="1">
      <c r="E4068" s="174"/>
    </row>
    <row r="4069" spans="5:5" ht="12" customHeight="1">
      <c r="E4069" s="174"/>
    </row>
    <row r="4070" spans="5:5" ht="12" customHeight="1">
      <c r="E4070" s="174"/>
    </row>
    <row r="4071" spans="5:5" ht="12" customHeight="1">
      <c r="E4071" s="174"/>
    </row>
    <row r="4072" spans="5:5" ht="12" customHeight="1">
      <c r="E4072" s="174"/>
    </row>
    <row r="4073" spans="5:5" ht="12" customHeight="1">
      <c r="E4073" s="174"/>
    </row>
    <row r="4074" spans="5:5" ht="12" customHeight="1">
      <c r="E4074" s="174"/>
    </row>
    <row r="4075" spans="5:5" ht="12" customHeight="1">
      <c r="E4075" s="174"/>
    </row>
    <row r="4076" spans="5:5" ht="12" customHeight="1">
      <c r="E4076" s="174"/>
    </row>
    <row r="4077" spans="5:5" ht="12" customHeight="1">
      <c r="E4077" s="174"/>
    </row>
    <row r="4078" spans="5:5" ht="12" customHeight="1">
      <c r="E4078" s="174"/>
    </row>
    <row r="4079" spans="5:5" ht="12" customHeight="1">
      <c r="E4079" s="174"/>
    </row>
    <row r="4080" spans="5:5" ht="12" customHeight="1">
      <c r="E4080" s="174"/>
    </row>
    <row r="4081" spans="5:5" ht="12" customHeight="1">
      <c r="E4081" s="174"/>
    </row>
    <row r="4082" spans="5:5" ht="12" customHeight="1">
      <c r="E4082" s="174"/>
    </row>
    <row r="4083" spans="5:5" ht="12" customHeight="1">
      <c r="E4083" s="174"/>
    </row>
    <row r="4084" spans="5:5" ht="12" customHeight="1">
      <c r="E4084" s="174"/>
    </row>
    <row r="4085" spans="5:5" ht="12" customHeight="1">
      <c r="E4085" s="174"/>
    </row>
    <row r="4086" spans="5:5" ht="12" customHeight="1">
      <c r="E4086" s="174"/>
    </row>
    <row r="4087" spans="5:5" ht="12" customHeight="1">
      <c r="E4087" s="174"/>
    </row>
    <row r="4088" spans="5:5" ht="12" customHeight="1">
      <c r="E4088" s="174"/>
    </row>
    <row r="4089" spans="5:5" ht="12" customHeight="1">
      <c r="E4089" s="174"/>
    </row>
    <row r="4090" spans="5:5" ht="12" customHeight="1">
      <c r="E4090" s="174"/>
    </row>
    <row r="4091" spans="5:5" ht="12" customHeight="1">
      <c r="E4091" s="174"/>
    </row>
    <row r="4092" spans="5:5" ht="12" customHeight="1">
      <c r="E4092" s="174"/>
    </row>
    <row r="4093" spans="5:5" ht="12" customHeight="1">
      <c r="E4093" s="174"/>
    </row>
    <row r="4094" spans="5:5" ht="12" customHeight="1">
      <c r="E4094" s="174"/>
    </row>
    <row r="4095" spans="5:5" ht="12" customHeight="1">
      <c r="E4095" s="174"/>
    </row>
    <row r="4096" spans="5:5" ht="12" customHeight="1">
      <c r="E4096" s="174"/>
    </row>
    <row r="4097" spans="5:5" ht="12" customHeight="1">
      <c r="E4097" s="174"/>
    </row>
    <row r="4098" spans="5:5" ht="12" customHeight="1">
      <c r="E4098" s="174"/>
    </row>
    <row r="4099" spans="5:5" ht="12" customHeight="1">
      <c r="E4099" s="174"/>
    </row>
    <row r="4100" spans="5:5" ht="12" customHeight="1">
      <c r="E4100" s="174"/>
    </row>
    <row r="4101" spans="5:5" ht="12" customHeight="1">
      <c r="E4101" s="174"/>
    </row>
    <row r="4102" spans="5:5" ht="12" customHeight="1">
      <c r="E4102" s="174"/>
    </row>
    <row r="4103" spans="5:5" ht="12" customHeight="1">
      <c r="E4103" s="174"/>
    </row>
    <row r="4104" spans="5:5" ht="12" customHeight="1">
      <c r="E4104" s="174"/>
    </row>
    <row r="4105" spans="5:5" ht="12" customHeight="1">
      <c r="E4105" s="174"/>
    </row>
    <row r="4106" spans="5:5" ht="12" customHeight="1">
      <c r="E4106" s="174"/>
    </row>
    <row r="4107" spans="5:5" ht="12" customHeight="1">
      <c r="E4107" s="174"/>
    </row>
    <row r="4108" spans="5:5" ht="12" customHeight="1">
      <c r="E4108" s="174"/>
    </row>
    <row r="4109" spans="5:5" ht="12" customHeight="1">
      <c r="E4109" s="174"/>
    </row>
    <row r="4110" spans="5:5" ht="12" customHeight="1">
      <c r="E4110" s="174"/>
    </row>
    <row r="4111" spans="5:5" ht="12" customHeight="1">
      <c r="E4111" s="174"/>
    </row>
    <row r="4112" spans="5:5" ht="12" customHeight="1">
      <c r="E4112" s="174"/>
    </row>
    <row r="4113" spans="5:5" ht="12" customHeight="1">
      <c r="E4113" s="174"/>
    </row>
    <row r="4114" spans="5:5" ht="12" customHeight="1">
      <c r="E4114" s="174"/>
    </row>
    <row r="4115" spans="5:5" ht="12" customHeight="1">
      <c r="E4115" s="174"/>
    </row>
    <row r="4116" spans="5:5" ht="12" customHeight="1">
      <c r="E4116" s="174"/>
    </row>
    <row r="4117" spans="5:5" ht="12" customHeight="1">
      <c r="E4117" s="174"/>
    </row>
    <row r="4118" spans="5:5" ht="12" customHeight="1">
      <c r="E4118" s="174"/>
    </row>
    <row r="4119" spans="5:5" ht="12" customHeight="1">
      <c r="E4119" s="174"/>
    </row>
    <row r="4120" spans="5:5" ht="12" customHeight="1">
      <c r="E4120" s="174"/>
    </row>
    <row r="4121" spans="5:5" ht="12" customHeight="1">
      <c r="E4121" s="174"/>
    </row>
    <row r="4122" spans="5:5" ht="12" customHeight="1">
      <c r="E4122" s="174"/>
    </row>
    <row r="4123" spans="5:5" ht="12" customHeight="1">
      <c r="E4123" s="174"/>
    </row>
    <row r="4124" spans="5:5" ht="12" customHeight="1">
      <c r="E4124" s="174"/>
    </row>
    <row r="4125" spans="5:5" ht="12" customHeight="1">
      <c r="E4125" s="174"/>
    </row>
    <row r="4126" spans="5:5" ht="12" customHeight="1">
      <c r="E4126" s="174"/>
    </row>
    <row r="4127" spans="5:5" ht="12" customHeight="1">
      <c r="E4127" s="174"/>
    </row>
    <row r="4128" spans="5:5" ht="12" customHeight="1">
      <c r="E4128" s="174"/>
    </row>
    <row r="4129" spans="5:5" ht="12" customHeight="1">
      <c r="E4129" s="174"/>
    </row>
    <row r="4130" spans="5:5" ht="12" customHeight="1">
      <c r="E4130" s="174"/>
    </row>
    <row r="4131" spans="5:5" ht="12" customHeight="1">
      <c r="E4131" s="174"/>
    </row>
    <row r="4132" spans="5:5" ht="12" customHeight="1">
      <c r="E4132" s="174"/>
    </row>
    <row r="4133" spans="5:5" ht="12" customHeight="1">
      <c r="E4133" s="174"/>
    </row>
    <row r="4134" spans="5:5" ht="12" customHeight="1">
      <c r="E4134" s="174"/>
    </row>
    <row r="4135" spans="5:5" ht="12" customHeight="1">
      <c r="E4135" s="174"/>
    </row>
    <row r="4136" spans="5:5" ht="12" customHeight="1">
      <c r="E4136" s="174"/>
    </row>
    <row r="4137" spans="5:5" ht="12" customHeight="1">
      <c r="E4137" s="174"/>
    </row>
    <row r="4138" spans="5:5" ht="12" customHeight="1">
      <c r="E4138" s="174"/>
    </row>
    <row r="4139" spans="5:5" ht="12" customHeight="1">
      <c r="E4139" s="174"/>
    </row>
    <row r="4140" spans="5:5" ht="12" customHeight="1">
      <c r="E4140" s="174"/>
    </row>
    <row r="4141" spans="5:5" ht="12" customHeight="1">
      <c r="E4141" s="174"/>
    </row>
    <row r="4142" spans="5:5" ht="12" customHeight="1">
      <c r="E4142" s="174"/>
    </row>
    <row r="4143" spans="5:5" ht="12" customHeight="1">
      <c r="E4143" s="174"/>
    </row>
    <row r="4144" spans="5:5" ht="12" customHeight="1">
      <c r="E4144" s="174"/>
    </row>
    <row r="4145" spans="5:5" ht="12" customHeight="1">
      <c r="E4145" s="174"/>
    </row>
    <row r="4146" spans="5:5" ht="12" customHeight="1">
      <c r="E4146" s="174"/>
    </row>
    <row r="4147" spans="5:5" ht="12" customHeight="1">
      <c r="E4147" s="174"/>
    </row>
    <row r="4148" spans="5:5" ht="12" customHeight="1">
      <c r="E4148" s="174"/>
    </row>
    <row r="4149" spans="5:5" ht="12" customHeight="1">
      <c r="E4149" s="174"/>
    </row>
    <row r="4150" spans="5:5" ht="12" customHeight="1">
      <c r="E4150" s="174"/>
    </row>
    <row r="4151" spans="5:5" ht="12" customHeight="1">
      <c r="E4151" s="174"/>
    </row>
    <row r="4152" spans="5:5" ht="12" customHeight="1">
      <c r="E4152" s="174"/>
    </row>
    <row r="4153" spans="5:5" ht="12" customHeight="1">
      <c r="E4153" s="174"/>
    </row>
    <row r="4154" spans="5:5" ht="12" customHeight="1">
      <c r="E4154" s="174"/>
    </row>
    <row r="4155" spans="5:5" ht="12" customHeight="1">
      <c r="E4155" s="174"/>
    </row>
    <row r="4156" spans="5:5" ht="12" customHeight="1">
      <c r="E4156" s="174"/>
    </row>
    <row r="4157" spans="5:5" ht="12" customHeight="1">
      <c r="E4157" s="174"/>
    </row>
    <row r="4158" spans="5:5" ht="12" customHeight="1">
      <c r="E4158" s="174"/>
    </row>
    <row r="4159" spans="5:5" ht="12" customHeight="1">
      <c r="E4159" s="174"/>
    </row>
    <row r="4160" spans="5:5" ht="12" customHeight="1">
      <c r="E4160" s="174"/>
    </row>
    <row r="4161" spans="5:5" ht="12" customHeight="1">
      <c r="E4161" s="174"/>
    </row>
    <row r="4162" spans="5:5" ht="12" customHeight="1">
      <c r="E4162" s="174"/>
    </row>
    <row r="4163" spans="5:5" ht="12" customHeight="1">
      <c r="E4163" s="174"/>
    </row>
    <row r="4164" spans="5:5" ht="12" customHeight="1">
      <c r="E4164" s="174"/>
    </row>
    <row r="4165" spans="5:5" ht="12" customHeight="1">
      <c r="E4165" s="174"/>
    </row>
    <row r="4166" spans="5:5" ht="12" customHeight="1">
      <c r="E4166" s="174"/>
    </row>
    <row r="4167" spans="5:5" ht="12" customHeight="1">
      <c r="E4167" s="174"/>
    </row>
    <row r="4168" spans="5:5" ht="12" customHeight="1">
      <c r="E4168" s="174"/>
    </row>
    <row r="4169" spans="5:5" ht="12" customHeight="1">
      <c r="E4169" s="174"/>
    </row>
    <row r="4170" spans="5:5" ht="12" customHeight="1">
      <c r="E4170" s="174"/>
    </row>
    <row r="4171" spans="5:5" ht="12" customHeight="1">
      <c r="E4171" s="174"/>
    </row>
    <row r="4172" spans="5:5" ht="12" customHeight="1">
      <c r="E4172" s="174"/>
    </row>
    <row r="4173" spans="5:5" ht="12" customHeight="1">
      <c r="E4173" s="174"/>
    </row>
    <row r="4174" spans="5:5" ht="12" customHeight="1">
      <c r="E4174" s="174"/>
    </row>
    <row r="4175" spans="5:5" ht="12" customHeight="1">
      <c r="E4175" s="174"/>
    </row>
    <row r="4176" spans="5:5" ht="12" customHeight="1">
      <c r="E4176" s="174"/>
    </row>
    <row r="4177" spans="5:5" ht="12" customHeight="1">
      <c r="E4177" s="174"/>
    </row>
    <row r="4178" spans="5:5" ht="12" customHeight="1">
      <c r="E4178" s="174"/>
    </row>
    <row r="4179" spans="5:5" ht="12" customHeight="1">
      <c r="E4179" s="174"/>
    </row>
    <row r="4180" spans="5:5" ht="12" customHeight="1">
      <c r="E4180" s="174"/>
    </row>
    <row r="4181" spans="5:5" ht="12" customHeight="1">
      <c r="E4181" s="174"/>
    </row>
    <row r="4182" spans="5:5" ht="12" customHeight="1">
      <c r="E4182" s="174"/>
    </row>
    <row r="4183" spans="5:5" ht="12" customHeight="1">
      <c r="E4183" s="174"/>
    </row>
    <row r="4184" spans="5:5" ht="12" customHeight="1">
      <c r="E4184" s="174"/>
    </row>
    <row r="4185" spans="5:5" ht="12" customHeight="1">
      <c r="E4185" s="174"/>
    </row>
    <row r="4186" spans="5:5" ht="12" customHeight="1">
      <c r="E4186" s="174"/>
    </row>
    <row r="4187" spans="5:5" ht="12" customHeight="1">
      <c r="E4187" s="174"/>
    </row>
    <row r="4188" spans="5:5" ht="12" customHeight="1">
      <c r="E4188" s="174"/>
    </row>
    <row r="4189" spans="5:5" ht="12" customHeight="1">
      <c r="E4189" s="174"/>
    </row>
    <row r="4190" spans="5:5" ht="12" customHeight="1">
      <c r="E4190" s="174"/>
    </row>
    <row r="4191" spans="5:5" ht="12" customHeight="1">
      <c r="E4191" s="174"/>
    </row>
    <row r="4192" spans="5:5" ht="12" customHeight="1">
      <c r="E4192" s="174"/>
    </row>
    <row r="4193" spans="5:5" ht="12" customHeight="1">
      <c r="E4193" s="174"/>
    </row>
    <row r="4194" spans="5:5" ht="12" customHeight="1">
      <c r="E4194" s="174"/>
    </row>
    <row r="4195" spans="5:5" ht="12" customHeight="1">
      <c r="E4195" s="174"/>
    </row>
    <row r="4196" spans="5:5" ht="12" customHeight="1">
      <c r="E4196" s="174"/>
    </row>
    <row r="4197" spans="5:5" ht="12" customHeight="1">
      <c r="E4197" s="174"/>
    </row>
    <row r="4198" spans="5:5" ht="12" customHeight="1">
      <c r="E4198" s="174"/>
    </row>
    <row r="4199" spans="5:5" ht="12" customHeight="1">
      <c r="E4199" s="174"/>
    </row>
    <row r="4200" spans="5:5" ht="12" customHeight="1">
      <c r="E4200" s="174"/>
    </row>
    <row r="4201" spans="5:5" ht="12" customHeight="1">
      <c r="E4201" s="174"/>
    </row>
    <row r="4202" spans="5:5" ht="12" customHeight="1">
      <c r="E4202" s="174"/>
    </row>
    <row r="4203" spans="5:5" ht="12" customHeight="1">
      <c r="E4203" s="174"/>
    </row>
    <row r="4204" spans="5:5" ht="12" customHeight="1">
      <c r="E4204" s="174"/>
    </row>
    <row r="4205" spans="5:5" ht="12" customHeight="1">
      <c r="E4205" s="174"/>
    </row>
    <row r="4206" spans="5:5" ht="12" customHeight="1">
      <c r="E4206" s="174"/>
    </row>
    <row r="4207" spans="5:5" ht="12" customHeight="1">
      <c r="E4207" s="174"/>
    </row>
    <row r="4208" spans="5:5" ht="12" customHeight="1">
      <c r="E4208" s="174"/>
    </row>
    <row r="4209" spans="5:5" ht="12" customHeight="1">
      <c r="E4209" s="174"/>
    </row>
    <row r="4210" spans="5:5" ht="12" customHeight="1">
      <c r="E4210" s="174"/>
    </row>
    <row r="4211" spans="5:5" ht="12" customHeight="1">
      <c r="E4211" s="174"/>
    </row>
    <row r="4212" spans="5:5" ht="12" customHeight="1">
      <c r="E4212" s="174"/>
    </row>
    <row r="4213" spans="5:5" ht="12" customHeight="1">
      <c r="E4213" s="174"/>
    </row>
    <row r="4214" spans="5:5" ht="12" customHeight="1">
      <c r="E4214" s="174"/>
    </row>
    <row r="4215" spans="5:5" ht="12" customHeight="1">
      <c r="E4215" s="174"/>
    </row>
    <row r="4216" spans="5:5" ht="12" customHeight="1">
      <c r="E4216" s="174"/>
    </row>
    <row r="4217" spans="5:5" ht="12" customHeight="1">
      <c r="E4217" s="174"/>
    </row>
    <row r="4218" spans="5:5" ht="12" customHeight="1">
      <c r="E4218" s="174"/>
    </row>
    <row r="4219" spans="5:5" ht="12" customHeight="1">
      <c r="E4219" s="174"/>
    </row>
    <row r="4220" spans="5:5" ht="12" customHeight="1">
      <c r="E4220" s="174"/>
    </row>
    <row r="4221" spans="5:5" ht="12" customHeight="1">
      <c r="E4221" s="174"/>
    </row>
    <row r="4222" spans="5:5" ht="12" customHeight="1">
      <c r="E4222" s="174"/>
    </row>
    <row r="4223" spans="5:5" ht="12" customHeight="1">
      <c r="E4223" s="174"/>
    </row>
    <row r="4224" spans="5:5" ht="12" customHeight="1">
      <c r="E4224" s="174"/>
    </row>
    <row r="4225" spans="5:5" ht="12" customHeight="1">
      <c r="E4225" s="174"/>
    </row>
    <row r="4226" spans="5:5" ht="12" customHeight="1">
      <c r="E4226" s="174"/>
    </row>
    <row r="4227" spans="5:5" ht="12" customHeight="1">
      <c r="E4227" s="174"/>
    </row>
    <row r="4228" spans="5:5" ht="12" customHeight="1">
      <c r="E4228" s="174"/>
    </row>
    <row r="4229" spans="5:5" ht="12" customHeight="1">
      <c r="E4229" s="174"/>
    </row>
    <row r="4230" spans="5:5" ht="12" customHeight="1">
      <c r="E4230" s="174"/>
    </row>
    <row r="4231" spans="5:5" ht="12" customHeight="1">
      <c r="E4231" s="174"/>
    </row>
    <row r="4232" spans="5:5" ht="12" customHeight="1">
      <c r="E4232" s="174"/>
    </row>
    <row r="4233" spans="5:5" ht="12" customHeight="1">
      <c r="E4233" s="174"/>
    </row>
    <row r="4234" spans="5:5" ht="12" customHeight="1">
      <c r="E4234" s="174"/>
    </row>
    <row r="4235" spans="5:5" ht="12" customHeight="1">
      <c r="E4235" s="174"/>
    </row>
    <row r="4236" spans="5:5" ht="12" customHeight="1">
      <c r="E4236" s="174"/>
    </row>
    <row r="4237" spans="5:5" ht="12" customHeight="1">
      <c r="E4237" s="174"/>
    </row>
    <row r="4238" spans="5:5" ht="12" customHeight="1">
      <c r="E4238" s="174"/>
    </row>
    <row r="4239" spans="5:5" ht="12" customHeight="1">
      <c r="E4239" s="174"/>
    </row>
    <row r="4240" spans="5:5" ht="12" customHeight="1">
      <c r="E4240" s="174"/>
    </row>
    <row r="4241" spans="5:5" ht="12" customHeight="1">
      <c r="E4241" s="174"/>
    </row>
    <row r="4242" spans="5:5" ht="12" customHeight="1">
      <c r="E4242" s="174"/>
    </row>
    <row r="4243" spans="5:5" ht="12" customHeight="1">
      <c r="E4243" s="174"/>
    </row>
    <row r="4244" spans="5:5" ht="12" customHeight="1">
      <c r="E4244" s="174"/>
    </row>
    <row r="4245" spans="5:5" ht="12" customHeight="1">
      <c r="E4245" s="174"/>
    </row>
    <row r="4246" spans="5:5" ht="12" customHeight="1">
      <c r="E4246" s="174"/>
    </row>
    <row r="4247" spans="5:5" ht="12" customHeight="1">
      <c r="E4247" s="174"/>
    </row>
    <row r="4248" spans="5:5" ht="12" customHeight="1">
      <c r="E4248" s="174"/>
    </row>
    <row r="4249" spans="5:5" ht="12" customHeight="1">
      <c r="E4249" s="174"/>
    </row>
    <row r="4250" spans="5:5" ht="12" customHeight="1">
      <c r="E4250" s="174"/>
    </row>
    <row r="4251" spans="5:5" ht="12" customHeight="1">
      <c r="E4251" s="174"/>
    </row>
    <row r="4252" spans="5:5" ht="12" customHeight="1">
      <c r="E4252" s="174"/>
    </row>
    <row r="4253" spans="5:5" ht="12" customHeight="1">
      <c r="E4253" s="174"/>
    </row>
    <row r="4254" spans="5:5" ht="12" customHeight="1">
      <c r="E4254" s="174"/>
    </row>
    <row r="4255" spans="5:5" ht="12" customHeight="1">
      <c r="E4255" s="174"/>
    </row>
    <row r="4256" spans="5:5" ht="12" customHeight="1">
      <c r="E4256" s="174"/>
    </row>
    <row r="4257" spans="5:5" ht="12" customHeight="1">
      <c r="E4257" s="174"/>
    </row>
    <row r="4258" spans="5:5" ht="12" customHeight="1">
      <c r="E4258" s="174"/>
    </row>
    <row r="4259" spans="5:5" ht="12" customHeight="1">
      <c r="E4259" s="174"/>
    </row>
    <row r="4260" spans="5:5" ht="12" customHeight="1">
      <c r="E4260" s="174"/>
    </row>
    <row r="4261" spans="5:5" ht="12" customHeight="1">
      <c r="E4261" s="174"/>
    </row>
    <row r="4262" spans="5:5" ht="12" customHeight="1">
      <c r="E4262" s="174"/>
    </row>
    <row r="4263" spans="5:5" ht="12" customHeight="1">
      <c r="E4263" s="174"/>
    </row>
    <row r="4264" spans="5:5" ht="12" customHeight="1">
      <c r="E4264" s="174"/>
    </row>
    <row r="4265" spans="5:5" ht="12" customHeight="1">
      <c r="E4265" s="174"/>
    </row>
    <row r="4266" spans="5:5" ht="12" customHeight="1">
      <c r="E4266" s="174"/>
    </row>
    <row r="4267" spans="5:5" ht="12" customHeight="1">
      <c r="E4267" s="174"/>
    </row>
    <row r="4268" spans="5:5" ht="12" customHeight="1">
      <c r="E4268" s="174"/>
    </row>
    <row r="4269" spans="5:5" ht="12" customHeight="1">
      <c r="E4269" s="174"/>
    </row>
    <row r="4270" spans="5:5" ht="12" customHeight="1">
      <c r="E4270" s="174"/>
    </row>
    <row r="4271" spans="5:5" ht="12" customHeight="1">
      <c r="E4271" s="174"/>
    </row>
    <row r="4272" spans="5:5" ht="12" customHeight="1">
      <c r="E4272" s="174"/>
    </row>
    <row r="4273" spans="5:5" ht="12" customHeight="1">
      <c r="E4273" s="174"/>
    </row>
    <row r="4274" spans="5:5" ht="12" customHeight="1">
      <c r="E4274" s="174"/>
    </row>
    <row r="4275" spans="5:5" ht="12" customHeight="1">
      <c r="E4275" s="174"/>
    </row>
    <row r="4276" spans="5:5" ht="12" customHeight="1">
      <c r="E4276" s="174"/>
    </row>
    <row r="4277" spans="5:5" ht="12" customHeight="1">
      <c r="E4277" s="174"/>
    </row>
    <row r="4278" spans="5:5" ht="12" customHeight="1">
      <c r="E4278" s="174"/>
    </row>
    <row r="4279" spans="5:5" ht="12" customHeight="1">
      <c r="E4279" s="174"/>
    </row>
    <row r="4280" spans="5:5" ht="12" customHeight="1">
      <c r="E4280" s="174"/>
    </row>
    <row r="4281" spans="5:5" ht="12" customHeight="1">
      <c r="E4281" s="174"/>
    </row>
    <row r="4282" spans="5:5" ht="12" customHeight="1">
      <c r="E4282" s="174"/>
    </row>
    <row r="4283" spans="5:5" ht="12" customHeight="1">
      <c r="E4283" s="174"/>
    </row>
    <row r="4284" spans="5:5" ht="12" customHeight="1">
      <c r="E4284" s="174"/>
    </row>
    <row r="4285" spans="5:5" ht="12" customHeight="1">
      <c r="E4285" s="174"/>
    </row>
    <row r="4286" spans="5:5" ht="12" customHeight="1">
      <c r="E4286" s="174"/>
    </row>
    <row r="4287" spans="5:5" ht="12" customHeight="1">
      <c r="E4287" s="174"/>
    </row>
    <row r="4288" spans="5:5" ht="12" customHeight="1">
      <c r="E4288" s="174"/>
    </row>
    <row r="4289" spans="5:5" ht="12" customHeight="1">
      <c r="E4289" s="174"/>
    </row>
    <row r="4290" spans="5:5" ht="12" customHeight="1">
      <c r="E4290" s="174"/>
    </row>
    <row r="4291" spans="5:5" ht="12" customHeight="1">
      <c r="E4291" s="174"/>
    </row>
    <row r="4292" spans="5:5" ht="12" customHeight="1">
      <c r="E4292" s="174"/>
    </row>
    <row r="4293" spans="5:5" ht="12" customHeight="1">
      <c r="E4293" s="174"/>
    </row>
    <row r="4294" spans="5:5" ht="12" customHeight="1">
      <c r="E4294" s="174"/>
    </row>
    <row r="4295" spans="5:5" ht="12" customHeight="1">
      <c r="E4295" s="174"/>
    </row>
    <row r="4296" spans="5:5" ht="12" customHeight="1">
      <c r="E4296" s="174"/>
    </row>
    <row r="4297" spans="5:5" ht="12" customHeight="1">
      <c r="E4297" s="174"/>
    </row>
    <row r="4298" spans="5:5" ht="12" customHeight="1">
      <c r="E4298" s="174"/>
    </row>
    <row r="4299" spans="5:5" ht="12" customHeight="1">
      <c r="E4299" s="174"/>
    </row>
    <row r="4300" spans="5:5" ht="12" customHeight="1">
      <c r="E4300" s="174"/>
    </row>
    <row r="4301" spans="5:5" ht="12" customHeight="1">
      <c r="E4301" s="174"/>
    </row>
    <row r="4302" spans="5:5" ht="12" customHeight="1">
      <c r="E4302" s="174"/>
    </row>
    <row r="4303" spans="5:5" ht="12" customHeight="1">
      <c r="E4303" s="174"/>
    </row>
    <row r="4304" spans="5:5" ht="12" customHeight="1">
      <c r="E4304" s="174"/>
    </row>
    <row r="4305" spans="5:5" ht="12" customHeight="1">
      <c r="E4305" s="174"/>
    </row>
    <row r="4306" spans="5:5" ht="12" customHeight="1">
      <c r="E4306" s="174"/>
    </row>
    <row r="4307" spans="5:5" ht="12" customHeight="1">
      <c r="E4307" s="174"/>
    </row>
    <row r="4308" spans="5:5" ht="12" customHeight="1">
      <c r="E4308" s="174"/>
    </row>
    <row r="4309" spans="5:5" ht="12" customHeight="1">
      <c r="E4309" s="174"/>
    </row>
    <row r="4310" spans="5:5" ht="12" customHeight="1">
      <c r="E4310" s="174"/>
    </row>
    <row r="4311" spans="5:5" ht="12" customHeight="1">
      <c r="E4311" s="174"/>
    </row>
    <row r="4312" spans="5:5" ht="12" customHeight="1">
      <c r="E4312" s="174"/>
    </row>
    <row r="4313" spans="5:5" ht="12" customHeight="1">
      <c r="E4313" s="174"/>
    </row>
    <row r="4314" spans="5:5" ht="12" customHeight="1">
      <c r="E4314" s="174"/>
    </row>
    <row r="4315" spans="5:5" ht="12" customHeight="1">
      <c r="E4315" s="174"/>
    </row>
    <row r="4316" spans="5:5" ht="12" customHeight="1">
      <c r="E4316" s="174"/>
    </row>
    <row r="4317" spans="5:5" ht="12" customHeight="1">
      <c r="E4317" s="174"/>
    </row>
    <row r="4318" spans="5:5" ht="12" customHeight="1">
      <c r="E4318" s="174"/>
    </row>
    <row r="4319" spans="5:5" ht="12" customHeight="1">
      <c r="E4319" s="174"/>
    </row>
    <row r="4320" spans="5:5" ht="12" customHeight="1">
      <c r="E4320" s="174"/>
    </row>
    <row r="4321" spans="5:5" ht="12" customHeight="1">
      <c r="E4321" s="174"/>
    </row>
    <row r="4322" spans="5:5" ht="12" customHeight="1">
      <c r="E4322" s="174"/>
    </row>
    <row r="4323" spans="5:5" ht="12" customHeight="1">
      <c r="E4323" s="174"/>
    </row>
    <row r="4324" spans="5:5" ht="12" customHeight="1">
      <c r="E4324" s="174"/>
    </row>
    <row r="4325" spans="5:5" ht="12" customHeight="1">
      <c r="E4325" s="174"/>
    </row>
    <row r="4326" spans="5:5" ht="12" customHeight="1">
      <c r="E4326" s="174"/>
    </row>
    <row r="4327" spans="5:5" ht="12" customHeight="1">
      <c r="E4327" s="174"/>
    </row>
    <row r="4328" spans="5:5" ht="12" customHeight="1">
      <c r="E4328" s="174"/>
    </row>
    <row r="4329" spans="5:5" ht="12" customHeight="1">
      <c r="E4329" s="174"/>
    </row>
    <row r="4330" spans="5:5" ht="12" customHeight="1">
      <c r="E4330" s="174"/>
    </row>
    <row r="4331" spans="5:5" ht="12" customHeight="1">
      <c r="E4331" s="174"/>
    </row>
    <row r="4332" spans="5:5" ht="12" customHeight="1">
      <c r="E4332" s="174"/>
    </row>
    <row r="4333" spans="5:5" ht="12" customHeight="1">
      <c r="E4333" s="174"/>
    </row>
    <row r="4334" spans="5:5" ht="12" customHeight="1">
      <c r="E4334" s="174"/>
    </row>
    <row r="4335" spans="5:5" ht="12" customHeight="1">
      <c r="E4335" s="174"/>
    </row>
    <row r="4336" spans="5:5" ht="12" customHeight="1">
      <c r="E4336" s="174"/>
    </row>
    <row r="4337" spans="5:5" ht="12" customHeight="1">
      <c r="E4337" s="174"/>
    </row>
    <row r="4338" spans="5:5" ht="12" customHeight="1">
      <c r="E4338" s="174"/>
    </row>
    <row r="4339" spans="5:5" ht="12" customHeight="1">
      <c r="E4339" s="174"/>
    </row>
    <row r="4340" spans="5:5" ht="12" customHeight="1">
      <c r="E4340" s="174"/>
    </row>
    <row r="4341" spans="5:5" ht="12" customHeight="1">
      <c r="E4341" s="174"/>
    </row>
    <row r="4342" spans="5:5" ht="12" customHeight="1">
      <c r="E4342" s="174"/>
    </row>
    <row r="4343" spans="5:5" ht="12" customHeight="1">
      <c r="E4343" s="174"/>
    </row>
    <row r="4344" spans="5:5" ht="12" customHeight="1">
      <c r="E4344" s="174"/>
    </row>
    <row r="4345" spans="5:5" ht="12" customHeight="1">
      <c r="E4345" s="174"/>
    </row>
    <row r="4346" spans="5:5" ht="12" customHeight="1">
      <c r="E4346" s="174"/>
    </row>
    <row r="4347" spans="5:5" ht="12" customHeight="1">
      <c r="E4347" s="174"/>
    </row>
    <row r="4348" spans="5:5" ht="12" customHeight="1">
      <c r="E4348" s="174"/>
    </row>
    <row r="4349" spans="5:5" ht="12" customHeight="1">
      <c r="E4349" s="174"/>
    </row>
    <row r="4350" spans="5:5" ht="12" customHeight="1">
      <c r="E4350" s="174"/>
    </row>
    <row r="4351" spans="5:5" ht="12" customHeight="1">
      <c r="E4351" s="174"/>
    </row>
    <row r="4352" spans="5:5" ht="12" customHeight="1">
      <c r="E4352" s="174"/>
    </row>
    <row r="4353" spans="5:5" ht="12" customHeight="1">
      <c r="E4353" s="174"/>
    </row>
    <row r="4354" spans="5:5" ht="12" customHeight="1">
      <c r="E4354" s="174"/>
    </row>
    <row r="4355" spans="5:5" ht="12" customHeight="1">
      <c r="E4355" s="174"/>
    </row>
    <row r="4356" spans="5:5" ht="12" customHeight="1">
      <c r="E4356" s="174"/>
    </row>
    <row r="4357" spans="5:5" ht="12" customHeight="1">
      <c r="E4357" s="174"/>
    </row>
    <row r="4358" spans="5:5" ht="12" customHeight="1">
      <c r="E4358" s="174"/>
    </row>
    <row r="4359" spans="5:5" ht="12" customHeight="1">
      <c r="E4359" s="174"/>
    </row>
    <row r="4360" spans="5:5" ht="12" customHeight="1">
      <c r="E4360" s="174"/>
    </row>
    <row r="4361" spans="5:5" ht="12" customHeight="1">
      <c r="E4361" s="174"/>
    </row>
    <row r="4362" spans="5:5" ht="12" customHeight="1">
      <c r="E4362" s="174"/>
    </row>
    <row r="4363" spans="5:5" ht="12" customHeight="1">
      <c r="E4363" s="174"/>
    </row>
    <row r="4364" spans="5:5" ht="12" customHeight="1">
      <c r="E4364" s="174"/>
    </row>
    <row r="4365" spans="5:5" ht="12" customHeight="1">
      <c r="E4365" s="174"/>
    </row>
    <row r="4366" spans="5:5" ht="12" customHeight="1">
      <c r="E4366" s="174"/>
    </row>
    <row r="4367" spans="5:5" ht="12" customHeight="1">
      <c r="E4367" s="174"/>
    </row>
    <row r="4368" spans="5:5" ht="12" customHeight="1">
      <c r="E4368" s="174"/>
    </row>
    <row r="4369" spans="5:5" ht="12" customHeight="1">
      <c r="E4369" s="174"/>
    </row>
    <row r="4370" spans="5:5" ht="12" customHeight="1">
      <c r="E4370" s="174"/>
    </row>
    <row r="4371" spans="5:5" ht="12" customHeight="1">
      <c r="E4371" s="174"/>
    </row>
    <row r="4372" spans="5:5" ht="12" customHeight="1">
      <c r="E4372" s="174"/>
    </row>
    <row r="4373" spans="5:5" ht="12" customHeight="1">
      <c r="E4373" s="174"/>
    </row>
    <row r="4374" spans="5:5" ht="12" customHeight="1">
      <c r="E4374" s="174"/>
    </row>
    <row r="4375" spans="5:5" ht="12" customHeight="1">
      <c r="E4375" s="174"/>
    </row>
    <row r="4376" spans="5:5" ht="12" customHeight="1">
      <c r="E4376" s="174"/>
    </row>
    <row r="4377" spans="5:5" ht="12" customHeight="1">
      <c r="E4377" s="174"/>
    </row>
    <row r="4378" spans="5:5" ht="12" customHeight="1">
      <c r="E4378" s="174"/>
    </row>
    <row r="4379" spans="5:5" ht="12" customHeight="1">
      <c r="E4379" s="174"/>
    </row>
    <row r="4380" spans="5:5" ht="12" customHeight="1">
      <c r="E4380" s="174"/>
    </row>
    <row r="4381" spans="5:5" ht="12" customHeight="1">
      <c r="E4381" s="174"/>
    </row>
    <row r="4382" spans="5:5" ht="12" customHeight="1">
      <c r="E4382" s="174"/>
    </row>
    <row r="4383" spans="5:5" ht="12" customHeight="1">
      <c r="E4383" s="174"/>
    </row>
    <row r="4384" spans="5:5" ht="12" customHeight="1">
      <c r="E4384" s="174"/>
    </row>
    <row r="4385" spans="5:5" ht="12" customHeight="1">
      <c r="E4385" s="174"/>
    </row>
    <row r="4386" spans="5:5" ht="12" customHeight="1">
      <c r="E4386" s="174"/>
    </row>
    <row r="4387" spans="5:5" ht="12" customHeight="1">
      <c r="E4387" s="174"/>
    </row>
    <row r="4388" spans="5:5" ht="12" customHeight="1">
      <c r="E4388" s="174"/>
    </row>
    <row r="4389" spans="5:5" ht="12" customHeight="1">
      <c r="E4389" s="174"/>
    </row>
    <row r="4390" spans="5:5" ht="12" customHeight="1">
      <c r="E4390" s="174"/>
    </row>
    <row r="4391" spans="5:5" ht="12" customHeight="1">
      <c r="E4391" s="174"/>
    </row>
    <row r="4392" spans="5:5" ht="12" customHeight="1">
      <c r="E4392" s="174"/>
    </row>
    <row r="4393" spans="5:5" ht="12" customHeight="1">
      <c r="E4393" s="174"/>
    </row>
    <row r="4394" spans="5:5" ht="12" customHeight="1">
      <c r="E4394" s="174"/>
    </row>
    <row r="4395" spans="5:5" ht="12" customHeight="1">
      <c r="E4395" s="174"/>
    </row>
    <row r="4396" spans="5:5" ht="12" customHeight="1">
      <c r="E4396" s="174"/>
    </row>
    <row r="4397" spans="5:5" ht="12" customHeight="1">
      <c r="E4397" s="174"/>
    </row>
    <row r="4398" spans="5:5" ht="12" customHeight="1">
      <c r="E4398" s="174"/>
    </row>
    <row r="4399" spans="5:5" ht="12" customHeight="1">
      <c r="E4399" s="174"/>
    </row>
    <row r="4400" spans="5:5" ht="12" customHeight="1">
      <c r="E4400" s="174"/>
    </row>
    <row r="4401" spans="5:5" ht="12" customHeight="1">
      <c r="E4401" s="174"/>
    </row>
    <row r="4402" spans="5:5" ht="12" customHeight="1">
      <c r="E4402" s="174"/>
    </row>
    <row r="4403" spans="5:5" ht="12" customHeight="1">
      <c r="E4403" s="174"/>
    </row>
    <row r="4404" spans="5:5" ht="12" customHeight="1">
      <c r="E4404" s="174"/>
    </row>
    <row r="4405" spans="5:5" ht="12" customHeight="1">
      <c r="E4405" s="174"/>
    </row>
    <row r="4406" spans="5:5" ht="12" customHeight="1">
      <c r="E4406" s="174"/>
    </row>
    <row r="4407" spans="5:5" ht="12" customHeight="1">
      <c r="E4407" s="174"/>
    </row>
    <row r="4408" spans="5:5" ht="12" customHeight="1">
      <c r="E4408" s="174"/>
    </row>
    <row r="4409" spans="5:5" ht="12" customHeight="1">
      <c r="E4409" s="174"/>
    </row>
    <row r="4410" spans="5:5" ht="12" customHeight="1">
      <c r="E4410" s="174"/>
    </row>
    <row r="4411" spans="5:5" ht="12" customHeight="1">
      <c r="E4411" s="174"/>
    </row>
    <row r="4412" spans="5:5" ht="12" customHeight="1">
      <c r="E4412" s="174"/>
    </row>
    <row r="4413" spans="5:5" ht="12" customHeight="1">
      <c r="E4413" s="174"/>
    </row>
    <row r="4414" spans="5:5" ht="12" customHeight="1">
      <c r="E4414" s="174"/>
    </row>
    <row r="4415" spans="5:5" ht="12" customHeight="1">
      <c r="E4415" s="174"/>
    </row>
    <row r="4416" spans="5:5" ht="12" customHeight="1">
      <c r="E4416" s="174"/>
    </row>
    <row r="4417" spans="5:5" ht="12" customHeight="1">
      <c r="E4417" s="174"/>
    </row>
    <row r="4418" spans="5:5" ht="12" customHeight="1">
      <c r="E4418" s="174"/>
    </row>
    <row r="4419" spans="5:5" ht="12" customHeight="1">
      <c r="E4419" s="174"/>
    </row>
    <row r="4420" spans="5:5" ht="12" customHeight="1">
      <c r="E4420" s="174"/>
    </row>
    <row r="4421" spans="5:5" ht="12" customHeight="1">
      <c r="E4421" s="174"/>
    </row>
    <row r="4422" spans="5:5" ht="12" customHeight="1">
      <c r="E4422" s="174"/>
    </row>
    <row r="4423" spans="5:5" ht="12" customHeight="1">
      <c r="E4423" s="174"/>
    </row>
    <row r="4424" spans="5:5" ht="12" customHeight="1">
      <c r="E4424" s="174"/>
    </row>
    <row r="4425" spans="5:5" ht="12" customHeight="1">
      <c r="E4425" s="174"/>
    </row>
    <row r="4426" spans="5:5" ht="12" customHeight="1">
      <c r="E4426" s="174"/>
    </row>
    <row r="4427" spans="5:5" ht="12" customHeight="1">
      <c r="E4427" s="174"/>
    </row>
    <row r="4428" spans="5:5" ht="12" customHeight="1">
      <c r="E4428" s="174"/>
    </row>
    <row r="4429" spans="5:5" ht="12" customHeight="1">
      <c r="E4429" s="174"/>
    </row>
    <row r="4430" spans="5:5" ht="12" customHeight="1">
      <c r="E4430" s="174"/>
    </row>
    <row r="4431" spans="5:5" ht="12" customHeight="1">
      <c r="E4431" s="174"/>
    </row>
    <row r="4432" spans="5:5" ht="12" customHeight="1">
      <c r="E4432" s="174"/>
    </row>
    <row r="4433" spans="5:5" ht="12" customHeight="1">
      <c r="E4433" s="174"/>
    </row>
    <row r="4434" spans="5:5" ht="12" customHeight="1">
      <c r="E4434" s="174"/>
    </row>
    <row r="4435" spans="5:5" ht="12" customHeight="1">
      <c r="E4435" s="174"/>
    </row>
    <row r="4436" spans="5:5" ht="12" customHeight="1">
      <c r="E4436" s="174"/>
    </row>
    <row r="4437" spans="5:5" ht="12" customHeight="1">
      <c r="E4437" s="174"/>
    </row>
    <row r="4438" spans="5:5" ht="12" customHeight="1">
      <c r="E4438" s="174"/>
    </row>
    <row r="4439" spans="5:5" ht="12" customHeight="1">
      <c r="E4439" s="174"/>
    </row>
    <row r="4440" spans="5:5" ht="12" customHeight="1">
      <c r="E4440" s="174"/>
    </row>
    <row r="4441" spans="5:5" ht="12" customHeight="1">
      <c r="E4441" s="174"/>
    </row>
    <row r="4442" spans="5:5" ht="12" customHeight="1">
      <c r="E4442" s="174"/>
    </row>
    <row r="4443" spans="5:5" ht="12" customHeight="1">
      <c r="E4443" s="174"/>
    </row>
    <row r="4444" spans="5:5" ht="12" customHeight="1">
      <c r="E4444" s="174"/>
    </row>
    <row r="4445" spans="5:5" ht="12" customHeight="1">
      <c r="E4445" s="174"/>
    </row>
    <row r="4446" spans="5:5" ht="12" customHeight="1">
      <c r="E4446" s="174"/>
    </row>
    <row r="4447" spans="5:5" ht="12" customHeight="1">
      <c r="E4447" s="174"/>
    </row>
    <row r="4448" spans="5:5" ht="12" customHeight="1">
      <c r="E4448" s="174"/>
    </row>
    <row r="4449" spans="5:5" ht="12" customHeight="1">
      <c r="E4449" s="174"/>
    </row>
    <row r="4450" spans="5:5" ht="12" customHeight="1">
      <c r="E4450" s="174"/>
    </row>
    <row r="4451" spans="5:5" ht="12" customHeight="1">
      <c r="E4451" s="174"/>
    </row>
    <row r="4452" spans="5:5" ht="12" customHeight="1">
      <c r="E4452" s="174"/>
    </row>
    <row r="4453" spans="5:5" ht="12" customHeight="1">
      <c r="E4453" s="174"/>
    </row>
    <row r="4454" spans="5:5" ht="12" customHeight="1">
      <c r="E4454" s="174"/>
    </row>
    <row r="4455" spans="5:5" ht="12" customHeight="1">
      <c r="E4455" s="174"/>
    </row>
    <row r="4456" spans="5:5" ht="12" customHeight="1">
      <c r="E4456" s="174"/>
    </row>
    <row r="4457" spans="5:5" ht="12" customHeight="1">
      <c r="E4457" s="174"/>
    </row>
    <row r="4458" spans="5:5" ht="12" customHeight="1">
      <c r="E4458" s="174"/>
    </row>
    <row r="4459" spans="5:5" ht="12" customHeight="1">
      <c r="E4459" s="174"/>
    </row>
    <row r="4460" spans="5:5" ht="12" customHeight="1">
      <c r="E4460" s="174"/>
    </row>
    <row r="4461" spans="5:5" ht="12" customHeight="1">
      <c r="E4461" s="174"/>
    </row>
    <row r="4462" spans="5:5" ht="12" customHeight="1">
      <c r="E4462" s="174"/>
    </row>
    <row r="4463" spans="5:5" ht="12" customHeight="1">
      <c r="E4463" s="174"/>
    </row>
    <row r="4464" spans="5:5" ht="12" customHeight="1">
      <c r="E4464" s="174"/>
    </row>
    <row r="4465" spans="5:5" ht="12" customHeight="1">
      <c r="E4465" s="174"/>
    </row>
    <row r="4466" spans="5:5" ht="12" customHeight="1">
      <c r="E4466" s="174"/>
    </row>
    <row r="4467" spans="5:5" ht="12" customHeight="1">
      <c r="E4467" s="174"/>
    </row>
    <row r="4468" spans="5:5" ht="12" customHeight="1">
      <c r="E4468" s="174"/>
    </row>
    <row r="4469" spans="5:5" ht="12" customHeight="1">
      <c r="E4469" s="174"/>
    </row>
    <row r="4470" spans="5:5" ht="12" customHeight="1">
      <c r="E4470" s="174"/>
    </row>
    <row r="4471" spans="5:5" ht="12" customHeight="1">
      <c r="E4471" s="174"/>
    </row>
    <row r="4472" spans="5:5" ht="12" customHeight="1">
      <c r="E4472" s="174"/>
    </row>
    <row r="4473" spans="5:5" ht="12" customHeight="1">
      <c r="E4473" s="174"/>
    </row>
    <row r="4474" spans="5:5" ht="12" customHeight="1">
      <c r="E4474" s="174"/>
    </row>
    <row r="4475" spans="5:5" ht="12" customHeight="1">
      <c r="E4475" s="174"/>
    </row>
    <row r="4476" spans="5:5" ht="12" customHeight="1">
      <c r="E4476" s="174"/>
    </row>
    <row r="4477" spans="5:5" ht="12" customHeight="1">
      <c r="E4477" s="174"/>
    </row>
    <row r="4478" spans="5:5" ht="12" customHeight="1">
      <c r="E4478" s="174"/>
    </row>
    <row r="4479" spans="5:5" ht="12" customHeight="1">
      <c r="E4479" s="174"/>
    </row>
    <row r="4480" spans="5:5" ht="12" customHeight="1">
      <c r="E4480" s="174"/>
    </row>
    <row r="4481" spans="5:5" ht="12" customHeight="1">
      <c r="E4481" s="174"/>
    </row>
    <row r="4482" spans="5:5" ht="12" customHeight="1">
      <c r="E4482" s="174"/>
    </row>
    <row r="4483" spans="5:5" ht="12" customHeight="1">
      <c r="E4483" s="174"/>
    </row>
    <row r="4484" spans="5:5" ht="12" customHeight="1">
      <c r="E4484" s="174"/>
    </row>
    <row r="4485" spans="5:5" ht="12" customHeight="1">
      <c r="E4485" s="174"/>
    </row>
    <row r="4486" spans="5:5" ht="12" customHeight="1">
      <c r="E4486" s="174"/>
    </row>
    <row r="4487" spans="5:5" ht="12" customHeight="1">
      <c r="E4487" s="174"/>
    </row>
    <row r="4488" spans="5:5" ht="12" customHeight="1">
      <c r="E4488" s="174"/>
    </row>
    <row r="4489" spans="5:5" ht="12" customHeight="1">
      <c r="E4489" s="174"/>
    </row>
    <row r="4490" spans="5:5" ht="12" customHeight="1">
      <c r="E4490" s="174"/>
    </row>
    <row r="4491" spans="5:5" ht="12" customHeight="1">
      <c r="E4491" s="174"/>
    </row>
    <row r="4492" spans="5:5" ht="12" customHeight="1">
      <c r="E4492" s="174"/>
    </row>
    <row r="4493" spans="5:5" ht="12" customHeight="1">
      <c r="E4493" s="174"/>
    </row>
    <row r="4494" spans="5:5" ht="12" customHeight="1">
      <c r="E4494" s="174"/>
    </row>
    <row r="4495" spans="5:5" ht="12" customHeight="1">
      <c r="E4495" s="174"/>
    </row>
    <row r="4496" spans="5:5" ht="12" customHeight="1">
      <c r="E4496" s="174"/>
    </row>
    <row r="4497" spans="5:5" ht="12" customHeight="1">
      <c r="E4497" s="174"/>
    </row>
    <row r="4498" spans="5:5" ht="12" customHeight="1">
      <c r="E4498" s="174"/>
    </row>
    <row r="4499" spans="5:5" ht="12" customHeight="1">
      <c r="E4499" s="174"/>
    </row>
    <row r="4500" spans="5:5" ht="12" customHeight="1">
      <c r="E4500" s="174"/>
    </row>
    <row r="4501" spans="5:5" ht="12" customHeight="1">
      <c r="E4501" s="174"/>
    </row>
    <row r="4502" spans="5:5" ht="12" customHeight="1">
      <c r="E4502" s="174"/>
    </row>
    <row r="4503" spans="5:5" ht="12" customHeight="1">
      <c r="E4503" s="174"/>
    </row>
    <row r="4504" spans="5:5" ht="12" customHeight="1">
      <c r="E4504" s="174"/>
    </row>
    <row r="4505" spans="5:5" ht="12" customHeight="1">
      <c r="E4505" s="174"/>
    </row>
    <row r="4506" spans="5:5" ht="12" customHeight="1">
      <c r="E4506" s="174"/>
    </row>
    <row r="4507" spans="5:5" ht="12" customHeight="1">
      <c r="E4507" s="174"/>
    </row>
    <row r="4508" spans="5:5" ht="12" customHeight="1">
      <c r="E4508" s="174"/>
    </row>
    <row r="4509" spans="5:5" ht="12" customHeight="1">
      <c r="E4509" s="174"/>
    </row>
    <row r="4510" spans="5:5" ht="12" customHeight="1">
      <c r="E4510" s="174"/>
    </row>
    <row r="4511" spans="5:5" ht="12" customHeight="1">
      <c r="E4511" s="174"/>
    </row>
    <row r="4512" spans="5:5" ht="12" customHeight="1">
      <c r="E4512" s="174"/>
    </row>
    <row r="4513" spans="5:5" ht="12" customHeight="1">
      <c r="E4513" s="174"/>
    </row>
    <row r="4514" spans="5:5" ht="12" customHeight="1">
      <c r="E4514" s="174"/>
    </row>
    <row r="4515" spans="5:5" ht="12" customHeight="1">
      <c r="E4515" s="174"/>
    </row>
    <row r="4516" spans="5:5" ht="12" customHeight="1">
      <c r="E4516" s="174"/>
    </row>
    <row r="4517" spans="5:5" ht="12" customHeight="1">
      <c r="E4517" s="174"/>
    </row>
    <row r="4518" spans="5:5" ht="12" customHeight="1">
      <c r="E4518" s="174"/>
    </row>
    <row r="4519" spans="5:5" ht="12" customHeight="1">
      <c r="E4519" s="174"/>
    </row>
    <row r="4520" spans="5:5" ht="12" customHeight="1">
      <c r="E4520" s="174"/>
    </row>
    <row r="4521" spans="5:5" ht="12" customHeight="1">
      <c r="E4521" s="174"/>
    </row>
    <row r="4522" spans="5:5" ht="12" customHeight="1">
      <c r="E4522" s="174"/>
    </row>
    <row r="4523" spans="5:5" ht="12" customHeight="1">
      <c r="E4523" s="174"/>
    </row>
    <row r="4524" spans="5:5" ht="12" customHeight="1">
      <c r="E4524" s="174"/>
    </row>
    <row r="4525" spans="5:5" ht="12" customHeight="1">
      <c r="E4525" s="174"/>
    </row>
    <row r="4526" spans="5:5" ht="12" customHeight="1">
      <c r="E4526" s="174"/>
    </row>
    <row r="4527" spans="5:5" ht="12" customHeight="1">
      <c r="E4527" s="174"/>
    </row>
    <row r="4528" spans="5:5" ht="12" customHeight="1">
      <c r="E4528" s="174"/>
    </row>
    <row r="4529" spans="5:5" ht="12" customHeight="1">
      <c r="E4529" s="174"/>
    </row>
    <row r="4530" spans="5:5" ht="12" customHeight="1">
      <c r="E4530" s="174"/>
    </row>
    <row r="4531" spans="5:5" ht="12" customHeight="1">
      <c r="E4531" s="174"/>
    </row>
    <row r="4532" spans="5:5" ht="12" customHeight="1">
      <c r="E4532" s="174"/>
    </row>
    <row r="4533" spans="5:5" ht="12" customHeight="1">
      <c r="E4533" s="174"/>
    </row>
    <row r="4534" spans="5:5" ht="12" customHeight="1">
      <c r="E4534" s="174"/>
    </row>
    <row r="4535" spans="5:5" ht="12" customHeight="1">
      <c r="E4535" s="174"/>
    </row>
    <row r="4536" spans="5:5" ht="12" customHeight="1">
      <c r="E4536" s="174"/>
    </row>
    <row r="4537" spans="5:5" ht="12" customHeight="1">
      <c r="E4537" s="174"/>
    </row>
    <row r="4538" spans="5:5" ht="12" customHeight="1">
      <c r="E4538" s="174"/>
    </row>
    <row r="4539" spans="5:5" ht="12" customHeight="1">
      <c r="E4539" s="174"/>
    </row>
    <row r="4540" spans="5:5" ht="12" customHeight="1">
      <c r="E4540" s="174"/>
    </row>
    <row r="4541" spans="5:5" ht="12" customHeight="1">
      <c r="E4541" s="174"/>
    </row>
    <row r="4542" spans="5:5" ht="12" customHeight="1">
      <c r="E4542" s="174"/>
    </row>
    <row r="4543" spans="5:5" ht="12" customHeight="1">
      <c r="E4543" s="174"/>
    </row>
    <row r="4544" spans="5:5" ht="12" customHeight="1">
      <c r="E4544" s="174"/>
    </row>
    <row r="4545" spans="5:5" ht="12" customHeight="1">
      <c r="E4545" s="174"/>
    </row>
    <row r="4546" spans="5:5" ht="12" customHeight="1">
      <c r="E4546" s="174"/>
    </row>
    <row r="4547" spans="5:5" ht="12" customHeight="1">
      <c r="E4547" s="174"/>
    </row>
    <row r="4548" spans="5:5" ht="12" customHeight="1">
      <c r="E4548" s="174"/>
    </row>
    <row r="4549" spans="5:5" ht="12" customHeight="1">
      <c r="E4549" s="174"/>
    </row>
    <row r="4550" spans="5:5" ht="12" customHeight="1">
      <c r="E4550" s="174"/>
    </row>
    <row r="4551" spans="5:5" ht="12" customHeight="1">
      <c r="E4551" s="174"/>
    </row>
    <row r="4552" spans="5:5" ht="12" customHeight="1">
      <c r="E4552" s="174"/>
    </row>
    <row r="4553" spans="5:5" ht="12" customHeight="1">
      <c r="E4553" s="174"/>
    </row>
    <row r="4554" spans="5:5" ht="12" customHeight="1">
      <c r="E4554" s="174"/>
    </row>
    <row r="4555" spans="5:5" ht="12" customHeight="1">
      <c r="E4555" s="174"/>
    </row>
    <row r="4556" spans="5:5" ht="12" customHeight="1">
      <c r="E4556" s="174"/>
    </row>
    <row r="4557" spans="5:5" ht="12" customHeight="1">
      <c r="E4557" s="174"/>
    </row>
    <row r="4558" spans="5:5" ht="12" customHeight="1">
      <c r="E4558" s="174"/>
    </row>
    <row r="4559" spans="5:5" ht="12" customHeight="1">
      <c r="E4559" s="174"/>
    </row>
    <row r="4560" spans="5:5" ht="12" customHeight="1">
      <c r="E4560" s="174"/>
    </row>
    <row r="4561" spans="5:5" ht="12" customHeight="1">
      <c r="E4561" s="174"/>
    </row>
    <row r="4562" spans="5:5" ht="12" customHeight="1">
      <c r="E4562" s="174"/>
    </row>
    <row r="4563" spans="5:5" ht="12" customHeight="1">
      <c r="E4563" s="174"/>
    </row>
    <row r="4564" spans="5:5" ht="12" customHeight="1">
      <c r="E4564" s="174"/>
    </row>
    <row r="4565" spans="5:5" ht="12" customHeight="1">
      <c r="E4565" s="174"/>
    </row>
    <row r="4566" spans="5:5" ht="12" customHeight="1">
      <c r="E4566" s="174"/>
    </row>
    <row r="4567" spans="5:5" ht="12" customHeight="1">
      <c r="E4567" s="174"/>
    </row>
    <row r="4568" spans="5:5" ht="12" customHeight="1">
      <c r="E4568" s="174"/>
    </row>
    <row r="4569" spans="5:5" ht="12" customHeight="1">
      <c r="E4569" s="174"/>
    </row>
    <row r="4570" spans="5:5" ht="12" customHeight="1">
      <c r="E4570" s="174"/>
    </row>
    <row r="4571" spans="5:5" ht="12" customHeight="1">
      <c r="E4571" s="174"/>
    </row>
    <row r="4572" spans="5:5" ht="12" customHeight="1">
      <c r="E4572" s="174"/>
    </row>
    <row r="4573" spans="5:5" ht="12" customHeight="1">
      <c r="E4573" s="174"/>
    </row>
    <row r="4574" spans="5:5" ht="12" customHeight="1">
      <c r="E4574" s="174"/>
    </row>
    <row r="4575" spans="5:5" ht="12" customHeight="1">
      <c r="E4575" s="174"/>
    </row>
    <row r="4576" spans="5:5" ht="12" customHeight="1">
      <c r="E4576" s="174"/>
    </row>
    <row r="4577" spans="5:5" ht="12" customHeight="1">
      <c r="E4577" s="174"/>
    </row>
    <row r="4578" spans="5:5" ht="12" customHeight="1">
      <c r="E4578" s="174"/>
    </row>
    <row r="4579" spans="5:5" ht="12" customHeight="1">
      <c r="E4579" s="174"/>
    </row>
    <row r="4580" spans="5:5" ht="12" customHeight="1">
      <c r="E4580" s="174"/>
    </row>
    <row r="4581" spans="5:5" ht="12" customHeight="1">
      <c r="E4581" s="174"/>
    </row>
    <row r="4582" spans="5:5" ht="12" customHeight="1">
      <c r="E4582" s="174"/>
    </row>
    <row r="4583" spans="5:5" ht="12" customHeight="1">
      <c r="E4583" s="174"/>
    </row>
    <row r="4584" spans="5:5" ht="12" customHeight="1">
      <c r="E4584" s="174"/>
    </row>
    <row r="4585" spans="5:5" ht="12" customHeight="1">
      <c r="E4585" s="174"/>
    </row>
    <row r="4586" spans="5:5" ht="12" customHeight="1">
      <c r="E4586" s="174"/>
    </row>
    <row r="4587" spans="5:5" ht="12" customHeight="1">
      <c r="E4587" s="174"/>
    </row>
    <row r="4588" spans="5:5" ht="12" customHeight="1">
      <c r="E4588" s="174"/>
    </row>
    <row r="4589" spans="5:5" ht="12" customHeight="1">
      <c r="E4589" s="174"/>
    </row>
    <row r="4590" spans="5:5" ht="12" customHeight="1">
      <c r="E4590" s="174"/>
    </row>
    <row r="4591" spans="5:5" ht="12" customHeight="1">
      <c r="E4591" s="174"/>
    </row>
    <row r="4592" spans="5:5" ht="12" customHeight="1">
      <c r="E4592" s="174"/>
    </row>
    <row r="4593" spans="5:5" ht="12" customHeight="1">
      <c r="E4593" s="174"/>
    </row>
    <row r="4594" spans="5:5" ht="12" customHeight="1">
      <c r="E4594" s="174"/>
    </row>
    <row r="4595" spans="5:5" ht="12" customHeight="1">
      <c r="E4595" s="174"/>
    </row>
    <row r="4596" spans="5:5" ht="12" customHeight="1">
      <c r="E4596" s="174"/>
    </row>
    <row r="4597" spans="5:5" ht="12" customHeight="1">
      <c r="E4597" s="174"/>
    </row>
    <row r="4598" spans="5:5" ht="12" customHeight="1">
      <c r="E4598" s="174"/>
    </row>
    <row r="4599" spans="5:5" ht="12" customHeight="1">
      <c r="E4599" s="174"/>
    </row>
    <row r="4600" spans="5:5" ht="12" customHeight="1">
      <c r="E4600" s="174"/>
    </row>
    <row r="4601" spans="5:5" ht="12" customHeight="1">
      <c r="E4601" s="174"/>
    </row>
    <row r="4602" spans="5:5" ht="12" customHeight="1">
      <c r="E4602" s="174"/>
    </row>
    <row r="4603" spans="5:5" ht="12" customHeight="1">
      <c r="E4603" s="174"/>
    </row>
    <row r="4604" spans="5:5" ht="12" customHeight="1">
      <c r="E4604" s="174"/>
    </row>
    <row r="4605" spans="5:5" ht="12" customHeight="1">
      <c r="E4605" s="174"/>
    </row>
    <row r="4606" spans="5:5" ht="12" customHeight="1">
      <c r="E4606" s="174"/>
    </row>
    <row r="4607" spans="5:5" ht="12" customHeight="1">
      <c r="E4607" s="174"/>
    </row>
    <row r="4608" spans="5:5" ht="12" customHeight="1">
      <c r="E4608" s="174"/>
    </row>
    <row r="4609" spans="5:5" ht="12" customHeight="1">
      <c r="E4609" s="174"/>
    </row>
    <row r="4610" spans="5:5" ht="12" customHeight="1">
      <c r="E4610" s="174"/>
    </row>
    <row r="4611" spans="5:5" ht="12" customHeight="1">
      <c r="E4611" s="174"/>
    </row>
    <row r="4612" spans="5:5" ht="12" customHeight="1">
      <c r="E4612" s="174"/>
    </row>
    <row r="4613" spans="5:5" ht="12" customHeight="1">
      <c r="E4613" s="174"/>
    </row>
    <row r="4614" spans="5:5" ht="12" customHeight="1">
      <c r="E4614" s="174"/>
    </row>
    <row r="4615" spans="5:5" ht="12" customHeight="1">
      <c r="E4615" s="174"/>
    </row>
    <row r="4616" spans="5:5" ht="12" customHeight="1">
      <c r="E4616" s="174"/>
    </row>
    <row r="4617" spans="5:5" ht="12" customHeight="1">
      <c r="E4617" s="174"/>
    </row>
    <row r="4618" spans="5:5" ht="12" customHeight="1">
      <c r="E4618" s="174"/>
    </row>
    <row r="4619" spans="5:5" ht="12" customHeight="1">
      <c r="E4619" s="174"/>
    </row>
    <row r="4620" spans="5:5" ht="12" customHeight="1">
      <c r="E4620" s="174"/>
    </row>
    <row r="4621" spans="5:5" ht="12" customHeight="1">
      <c r="E4621" s="174"/>
    </row>
    <row r="4622" spans="5:5" ht="12" customHeight="1">
      <c r="E4622" s="174"/>
    </row>
    <row r="4623" spans="5:5" ht="12" customHeight="1">
      <c r="E4623" s="174"/>
    </row>
    <row r="4624" spans="5:5" ht="12" customHeight="1">
      <c r="E4624" s="174"/>
    </row>
    <row r="4625" spans="5:5" ht="12" customHeight="1">
      <c r="E4625" s="174"/>
    </row>
    <row r="4626" spans="5:5" ht="12" customHeight="1">
      <c r="E4626" s="174"/>
    </row>
    <row r="4627" spans="5:5" ht="12" customHeight="1">
      <c r="E4627" s="174"/>
    </row>
    <row r="4628" spans="5:5" ht="12" customHeight="1">
      <c r="E4628" s="174"/>
    </row>
    <row r="4629" spans="5:5" ht="12" customHeight="1">
      <c r="E4629" s="174"/>
    </row>
    <row r="4630" spans="5:5" ht="12" customHeight="1">
      <c r="E4630" s="174"/>
    </row>
    <row r="4631" spans="5:5" ht="12" customHeight="1">
      <c r="E4631" s="174"/>
    </row>
    <row r="4632" spans="5:5" ht="12" customHeight="1">
      <c r="E4632" s="174"/>
    </row>
    <row r="4633" spans="5:5" ht="12" customHeight="1">
      <c r="E4633" s="174"/>
    </row>
    <row r="4634" spans="5:5" ht="12" customHeight="1">
      <c r="E4634" s="174"/>
    </row>
    <row r="4635" spans="5:5" ht="12" customHeight="1">
      <c r="E4635" s="174"/>
    </row>
    <row r="4636" spans="5:5" ht="12" customHeight="1">
      <c r="E4636" s="174"/>
    </row>
    <row r="4637" spans="5:5" ht="12" customHeight="1">
      <c r="E4637" s="174"/>
    </row>
    <row r="4638" spans="5:5" ht="12" customHeight="1">
      <c r="E4638" s="174"/>
    </row>
    <row r="4639" spans="5:5" ht="12" customHeight="1">
      <c r="E4639" s="174"/>
    </row>
    <row r="4640" spans="5:5" ht="12" customHeight="1">
      <c r="E4640" s="174"/>
    </row>
    <row r="4641" spans="5:5" ht="12" customHeight="1">
      <c r="E4641" s="174"/>
    </row>
    <row r="4642" spans="5:5" ht="12" customHeight="1">
      <c r="E4642" s="174"/>
    </row>
    <row r="4643" spans="5:5" ht="12" customHeight="1">
      <c r="E4643" s="174"/>
    </row>
    <row r="4644" spans="5:5" ht="12" customHeight="1">
      <c r="E4644" s="174"/>
    </row>
    <row r="4645" spans="5:5" ht="12" customHeight="1">
      <c r="E4645" s="174"/>
    </row>
    <row r="4646" spans="5:5" ht="12" customHeight="1">
      <c r="E4646" s="174"/>
    </row>
    <row r="4647" spans="5:5" ht="12" customHeight="1">
      <c r="E4647" s="174"/>
    </row>
    <row r="4648" spans="5:5" ht="12" customHeight="1">
      <c r="E4648" s="174"/>
    </row>
    <row r="4649" spans="5:5" ht="12" customHeight="1">
      <c r="E4649" s="174"/>
    </row>
    <row r="4650" spans="5:5" ht="12" customHeight="1">
      <c r="E4650" s="174"/>
    </row>
    <row r="4651" spans="5:5" ht="12" customHeight="1">
      <c r="E4651" s="174"/>
    </row>
    <row r="4652" spans="5:5" ht="12" customHeight="1">
      <c r="E4652" s="174"/>
    </row>
    <row r="4653" spans="5:5" ht="12" customHeight="1">
      <c r="E4653" s="174"/>
    </row>
    <row r="4654" spans="5:5" ht="12" customHeight="1">
      <c r="E4654" s="174"/>
    </row>
    <row r="4655" spans="5:5" ht="12" customHeight="1">
      <c r="E4655" s="174"/>
    </row>
    <row r="4656" spans="5:5" ht="12" customHeight="1">
      <c r="E4656" s="174"/>
    </row>
    <row r="4657" spans="5:5" ht="12" customHeight="1">
      <c r="E4657" s="174"/>
    </row>
    <row r="4658" spans="5:5" ht="12" customHeight="1">
      <c r="E4658" s="174"/>
    </row>
    <row r="4659" spans="5:5" ht="12" customHeight="1">
      <c r="E4659" s="174"/>
    </row>
    <row r="4660" spans="5:5" ht="12" customHeight="1">
      <c r="E4660" s="174"/>
    </row>
    <row r="4661" spans="5:5" ht="12" customHeight="1">
      <c r="E4661" s="174"/>
    </row>
    <row r="4662" spans="5:5" ht="12" customHeight="1">
      <c r="E4662" s="174"/>
    </row>
    <row r="4663" spans="5:5" ht="12" customHeight="1">
      <c r="E4663" s="174"/>
    </row>
    <row r="4664" spans="5:5" ht="12" customHeight="1">
      <c r="E4664" s="174"/>
    </row>
    <row r="4665" spans="5:5" ht="12" customHeight="1">
      <c r="E4665" s="174"/>
    </row>
    <row r="4666" spans="5:5" ht="12" customHeight="1">
      <c r="E4666" s="174"/>
    </row>
    <row r="4667" spans="5:5" ht="12" customHeight="1">
      <c r="E4667" s="174"/>
    </row>
    <row r="4668" spans="5:5" ht="12" customHeight="1">
      <c r="E4668" s="174"/>
    </row>
    <row r="4669" spans="5:5" ht="12" customHeight="1">
      <c r="E4669" s="174"/>
    </row>
    <row r="4670" spans="5:5" ht="12" customHeight="1">
      <c r="E4670" s="174"/>
    </row>
    <row r="4671" spans="5:5" ht="12" customHeight="1">
      <c r="E4671" s="174"/>
    </row>
    <row r="4672" spans="5:5" ht="12" customHeight="1">
      <c r="E4672" s="174"/>
    </row>
    <row r="4673" spans="5:5" ht="12" customHeight="1">
      <c r="E4673" s="174"/>
    </row>
    <row r="4674" spans="5:5" ht="12" customHeight="1">
      <c r="E4674" s="174"/>
    </row>
    <row r="4675" spans="5:5" ht="12" customHeight="1">
      <c r="E4675" s="174"/>
    </row>
    <row r="4676" spans="5:5" ht="12" customHeight="1">
      <c r="E4676" s="174"/>
    </row>
    <row r="4677" spans="5:5" ht="12" customHeight="1">
      <c r="E4677" s="174"/>
    </row>
    <row r="4678" spans="5:5" ht="12" customHeight="1">
      <c r="E4678" s="174"/>
    </row>
    <row r="4679" spans="5:5" ht="12" customHeight="1">
      <c r="E4679" s="174"/>
    </row>
    <row r="4680" spans="5:5" ht="12" customHeight="1">
      <c r="E4680" s="174"/>
    </row>
    <row r="4681" spans="5:5" ht="12" customHeight="1">
      <c r="E4681" s="174"/>
    </row>
    <row r="4682" spans="5:5" ht="12" customHeight="1">
      <c r="E4682" s="174"/>
    </row>
    <row r="4683" spans="5:5" ht="12" customHeight="1">
      <c r="E4683" s="174"/>
    </row>
    <row r="4684" spans="5:5" ht="12" customHeight="1">
      <c r="E4684" s="174"/>
    </row>
    <row r="4685" spans="5:5" ht="12" customHeight="1">
      <c r="E4685" s="174"/>
    </row>
    <row r="4686" spans="5:5" ht="12" customHeight="1">
      <c r="E4686" s="174"/>
    </row>
    <row r="4687" spans="5:5" ht="12" customHeight="1">
      <c r="E4687" s="174"/>
    </row>
    <row r="4688" spans="5:5" ht="12" customHeight="1">
      <c r="E4688" s="174"/>
    </row>
    <row r="4689" spans="5:5" ht="12" customHeight="1">
      <c r="E4689" s="174"/>
    </row>
    <row r="4690" spans="5:5" ht="12" customHeight="1">
      <c r="E4690" s="174"/>
    </row>
    <row r="4691" spans="5:5" ht="12" customHeight="1">
      <c r="E4691" s="174"/>
    </row>
    <row r="4692" spans="5:5" ht="12" customHeight="1">
      <c r="E4692" s="174"/>
    </row>
    <row r="4693" spans="5:5" ht="12" customHeight="1">
      <c r="E4693" s="174"/>
    </row>
    <row r="4694" spans="5:5" ht="12" customHeight="1">
      <c r="E4694" s="174"/>
    </row>
    <row r="4695" spans="5:5" ht="12" customHeight="1">
      <c r="E4695" s="174"/>
    </row>
    <row r="4696" spans="5:5" ht="12" customHeight="1">
      <c r="E4696" s="174"/>
    </row>
    <row r="4697" spans="5:5" ht="12" customHeight="1">
      <c r="E4697" s="174"/>
    </row>
    <row r="4698" spans="5:5" ht="12" customHeight="1">
      <c r="E4698" s="174"/>
    </row>
    <row r="4699" spans="5:5" ht="12" customHeight="1">
      <c r="E4699" s="174"/>
    </row>
    <row r="4700" spans="5:5" ht="12" customHeight="1">
      <c r="E4700" s="174"/>
    </row>
    <row r="4701" spans="5:5" ht="12" customHeight="1">
      <c r="E4701" s="174"/>
    </row>
    <row r="4702" spans="5:5" ht="12" customHeight="1">
      <c r="E4702" s="174"/>
    </row>
    <row r="4703" spans="5:5" ht="12" customHeight="1">
      <c r="E4703" s="174"/>
    </row>
    <row r="4704" spans="5:5" ht="12" customHeight="1">
      <c r="E4704" s="174"/>
    </row>
    <row r="4705" spans="5:5" ht="12" customHeight="1">
      <c r="E4705" s="174"/>
    </row>
    <row r="4706" spans="5:5" ht="12" customHeight="1">
      <c r="E4706" s="174"/>
    </row>
    <row r="4707" spans="5:5" ht="12" customHeight="1">
      <c r="E4707" s="174"/>
    </row>
    <row r="4708" spans="5:5" ht="12" customHeight="1">
      <c r="E4708" s="174"/>
    </row>
    <row r="4709" spans="5:5" ht="12" customHeight="1">
      <c r="E4709" s="174"/>
    </row>
    <row r="4710" spans="5:5" ht="12" customHeight="1">
      <c r="E4710" s="174"/>
    </row>
    <row r="4711" spans="5:5" ht="12" customHeight="1">
      <c r="E4711" s="174"/>
    </row>
    <row r="4712" spans="5:5" ht="12" customHeight="1">
      <c r="E4712" s="174"/>
    </row>
    <row r="4713" spans="5:5" ht="12" customHeight="1">
      <c r="E4713" s="174"/>
    </row>
    <row r="4714" spans="5:5" ht="12" customHeight="1">
      <c r="E4714" s="174"/>
    </row>
    <row r="4715" spans="5:5" ht="12" customHeight="1">
      <c r="E4715" s="174"/>
    </row>
    <row r="4716" spans="5:5" ht="12" customHeight="1">
      <c r="E4716" s="174"/>
    </row>
    <row r="4717" spans="5:5" ht="12" customHeight="1">
      <c r="E4717" s="174"/>
    </row>
    <row r="4718" spans="5:5" ht="12" customHeight="1">
      <c r="E4718" s="174"/>
    </row>
    <row r="4719" spans="5:5" ht="12" customHeight="1">
      <c r="E4719" s="174"/>
    </row>
    <row r="4720" spans="5:5" ht="12" customHeight="1">
      <c r="E4720" s="174"/>
    </row>
    <row r="4721" spans="5:5" ht="12" customHeight="1">
      <c r="E4721" s="174"/>
    </row>
    <row r="4722" spans="5:5" ht="12" customHeight="1">
      <c r="E4722" s="174"/>
    </row>
    <row r="4723" spans="5:5" ht="12" customHeight="1">
      <c r="E4723" s="174"/>
    </row>
    <row r="4724" spans="5:5" ht="12" customHeight="1">
      <c r="E4724" s="174"/>
    </row>
    <row r="4725" spans="5:5" ht="12" customHeight="1">
      <c r="E4725" s="174"/>
    </row>
    <row r="4726" spans="5:5" ht="12" customHeight="1">
      <c r="E4726" s="174"/>
    </row>
    <row r="4727" spans="5:5" ht="12" customHeight="1">
      <c r="E4727" s="174"/>
    </row>
    <row r="4728" spans="5:5" ht="12" customHeight="1">
      <c r="E4728" s="174"/>
    </row>
    <row r="4729" spans="5:5" ht="12" customHeight="1">
      <c r="E4729" s="174"/>
    </row>
    <row r="4730" spans="5:5" ht="12" customHeight="1">
      <c r="E4730" s="174"/>
    </row>
    <row r="4731" spans="5:5" ht="12" customHeight="1">
      <c r="E4731" s="174"/>
    </row>
    <row r="4732" spans="5:5" ht="12" customHeight="1">
      <c r="E4732" s="174"/>
    </row>
    <row r="4733" spans="5:5" ht="12" customHeight="1">
      <c r="E4733" s="174"/>
    </row>
    <row r="4734" spans="5:5" ht="12" customHeight="1">
      <c r="E4734" s="174"/>
    </row>
    <row r="4735" spans="5:5" ht="12" customHeight="1">
      <c r="E4735" s="174"/>
    </row>
    <row r="4736" spans="5:5" ht="12" customHeight="1">
      <c r="E4736" s="174"/>
    </row>
    <row r="4737" spans="5:5" ht="12" customHeight="1">
      <c r="E4737" s="174"/>
    </row>
    <row r="4738" spans="5:5" ht="12" customHeight="1">
      <c r="E4738" s="174"/>
    </row>
    <row r="4739" spans="5:5" ht="12" customHeight="1">
      <c r="E4739" s="174"/>
    </row>
    <row r="4740" spans="5:5" ht="12" customHeight="1">
      <c r="E4740" s="174"/>
    </row>
    <row r="4741" spans="5:5" ht="12" customHeight="1">
      <c r="E4741" s="174"/>
    </row>
    <row r="4742" spans="5:5" ht="12" customHeight="1">
      <c r="E4742" s="174"/>
    </row>
    <row r="4743" spans="5:5" ht="12" customHeight="1">
      <c r="E4743" s="174"/>
    </row>
    <row r="4744" spans="5:5" ht="12" customHeight="1">
      <c r="E4744" s="174"/>
    </row>
    <row r="4745" spans="5:5" ht="12" customHeight="1">
      <c r="E4745" s="174"/>
    </row>
    <row r="4746" spans="5:5" ht="12" customHeight="1">
      <c r="E4746" s="174"/>
    </row>
    <row r="4747" spans="5:5" ht="12" customHeight="1">
      <c r="E4747" s="174"/>
    </row>
    <row r="4748" spans="5:5" ht="12" customHeight="1">
      <c r="E4748" s="174"/>
    </row>
    <row r="4749" spans="5:5" ht="12" customHeight="1">
      <c r="E4749" s="174"/>
    </row>
    <row r="4750" spans="5:5" ht="12" customHeight="1">
      <c r="E4750" s="174"/>
    </row>
    <row r="4751" spans="5:5" ht="12" customHeight="1">
      <c r="E4751" s="174"/>
    </row>
    <row r="4752" spans="5:5" ht="12" customHeight="1">
      <c r="E4752" s="174"/>
    </row>
    <row r="4753" spans="5:5" ht="12" customHeight="1">
      <c r="E4753" s="174"/>
    </row>
    <row r="4754" spans="5:5" ht="12" customHeight="1">
      <c r="E4754" s="174"/>
    </row>
    <row r="4755" spans="5:5" ht="12" customHeight="1">
      <c r="E4755" s="174"/>
    </row>
    <row r="4756" spans="5:5" ht="12" customHeight="1">
      <c r="E4756" s="174"/>
    </row>
    <row r="4757" spans="5:5" ht="12" customHeight="1">
      <c r="E4757" s="174"/>
    </row>
    <row r="4758" spans="5:5" ht="12" customHeight="1">
      <c r="E4758" s="174"/>
    </row>
    <row r="4759" spans="5:5" ht="12" customHeight="1">
      <c r="E4759" s="174"/>
    </row>
    <row r="4760" spans="5:5" ht="12" customHeight="1">
      <c r="E4760" s="174"/>
    </row>
    <row r="4761" spans="5:5" ht="12" customHeight="1">
      <c r="E4761" s="174"/>
    </row>
    <row r="4762" spans="5:5" ht="12" customHeight="1">
      <c r="E4762" s="174"/>
    </row>
    <row r="4763" spans="5:5" ht="12" customHeight="1">
      <c r="E4763" s="174"/>
    </row>
    <row r="4764" spans="5:5" ht="12" customHeight="1">
      <c r="E4764" s="174"/>
    </row>
    <row r="4765" spans="5:5" ht="12" customHeight="1">
      <c r="E4765" s="174"/>
    </row>
    <row r="4766" spans="5:5" ht="12" customHeight="1">
      <c r="E4766" s="174"/>
    </row>
    <row r="4767" spans="5:5" ht="12" customHeight="1">
      <c r="E4767" s="174"/>
    </row>
    <row r="4768" spans="5:5" ht="12" customHeight="1">
      <c r="E4768" s="174"/>
    </row>
    <row r="4769" spans="5:5" ht="12" customHeight="1">
      <c r="E4769" s="174"/>
    </row>
    <row r="4770" spans="5:5" ht="12" customHeight="1">
      <c r="E4770" s="174"/>
    </row>
    <row r="4771" spans="5:5" ht="12" customHeight="1">
      <c r="E4771" s="174"/>
    </row>
    <row r="4772" spans="5:5" ht="12" customHeight="1">
      <c r="E4772" s="174"/>
    </row>
    <row r="4773" spans="5:5" ht="12" customHeight="1">
      <c r="E4773" s="174"/>
    </row>
    <row r="4774" spans="5:5" ht="12" customHeight="1">
      <c r="E4774" s="174"/>
    </row>
    <row r="4775" spans="5:5" ht="12" customHeight="1">
      <c r="E4775" s="174"/>
    </row>
    <row r="4776" spans="5:5" ht="12" customHeight="1">
      <c r="E4776" s="174"/>
    </row>
    <row r="4777" spans="5:5" ht="12" customHeight="1">
      <c r="E4777" s="174"/>
    </row>
    <row r="4778" spans="5:5" ht="12" customHeight="1">
      <c r="E4778" s="174"/>
    </row>
    <row r="4779" spans="5:5" ht="12" customHeight="1">
      <c r="E4779" s="174"/>
    </row>
    <row r="4780" spans="5:5" ht="12" customHeight="1">
      <c r="E4780" s="174"/>
    </row>
    <row r="4781" spans="5:5" ht="12" customHeight="1">
      <c r="E4781" s="174"/>
    </row>
    <row r="4782" spans="5:5" ht="12" customHeight="1">
      <c r="E4782" s="174"/>
    </row>
    <row r="4783" spans="5:5" ht="12" customHeight="1">
      <c r="E4783" s="174"/>
    </row>
    <row r="4784" spans="5:5" ht="12" customHeight="1">
      <c r="E4784" s="174"/>
    </row>
    <row r="4785" spans="5:5" ht="12" customHeight="1">
      <c r="E4785" s="174"/>
    </row>
    <row r="4786" spans="5:5" ht="12" customHeight="1">
      <c r="E4786" s="174"/>
    </row>
    <row r="4787" spans="5:5" ht="12" customHeight="1">
      <c r="E4787" s="174"/>
    </row>
    <row r="4788" spans="5:5" ht="12" customHeight="1">
      <c r="E4788" s="174"/>
    </row>
    <row r="4789" spans="5:5" ht="12" customHeight="1">
      <c r="E4789" s="174"/>
    </row>
    <row r="4790" spans="5:5" ht="12" customHeight="1">
      <c r="E4790" s="174"/>
    </row>
    <row r="4791" spans="5:5" ht="12" customHeight="1">
      <c r="E4791" s="174"/>
    </row>
    <row r="4792" spans="5:5" ht="12" customHeight="1">
      <c r="E4792" s="174"/>
    </row>
    <row r="4793" spans="5:5" ht="12" customHeight="1">
      <c r="E4793" s="174"/>
    </row>
    <row r="4794" spans="5:5" ht="12" customHeight="1">
      <c r="E4794" s="174"/>
    </row>
    <row r="4795" spans="5:5" ht="12" customHeight="1">
      <c r="E4795" s="174"/>
    </row>
    <row r="4796" spans="5:5" ht="12" customHeight="1">
      <c r="E4796" s="174"/>
    </row>
    <row r="4797" spans="5:5" ht="12" customHeight="1">
      <c r="E4797" s="174"/>
    </row>
    <row r="4798" spans="5:5" ht="12" customHeight="1">
      <c r="E4798" s="174"/>
    </row>
    <row r="4799" spans="5:5" ht="12" customHeight="1">
      <c r="E4799" s="174"/>
    </row>
    <row r="4800" spans="5:5" ht="12" customHeight="1">
      <c r="E4800" s="174"/>
    </row>
    <row r="4801" spans="5:5" ht="12" customHeight="1">
      <c r="E4801" s="174"/>
    </row>
    <row r="4802" spans="5:5" ht="12" customHeight="1">
      <c r="E4802" s="174"/>
    </row>
    <row r="4803" spans="5:5" ht="12" customHeight="1">
      <c r="E4803" s="174"/>
    </row>
    <row r="4804" spans="5:5" ht="12" customHeight="1">
      <c r="E4804" s="174"/>
    </row>
    <row r="4805" spans="5:5" ht="12" customHeight="1">
      <c r="E4805" s="174"/>
    </row>
    <row r="4806" spans="5:5" ht="12" customHeight="1">
      <c r="E4806" s="174"/>
    </row>
    <row r="4807" spans="5:5" ht="12" customHeight="1">
      <c r="E4807" s="174"/>
    </row>
    <row r="4808" spans="5:5" ht="12" customHeight="1">
      <c r="E4808" s="174"/>
    </row>
    <row r="4809" spans="5:5" ht="12" customHeight="1">
      <c r="E4809" s="174"/>
    </row>
    <row r="4810" spans="5:5" ht="12" customHeight="1">
      <c r="E4810" s="174"/>
    </row>
    <row r="4811" spans="5:5" ht="12" customHeight="1">
      <c r="E4811" s="174"/>
    </row>
    <row r="4812" spans="5:5" ht="12" customHeight="1">
      <c r="E4812" s="174"/>
    </row>
    <row r="4813" spans="5:5" ht="12" customHeight="1">
      <c r="E4813" s="174"/>
    </row>
    <row r="4814" spans="5:5" ht="12" customHeight="1">
      <c r="E4814" s="174"/>
    </row>
    <row r="4815" spans="5:5" ht="12" customHeight="1">
      <c r="E4815" s="174"/>
    </row>
    <row r="4816" spans="5:5" ht="12" customHeight="1">
      <c r="E4816" s="174"/>
    </row>
    <row r="4817" spans="5:5" ht="12" customHeight="1">
      <c r="E4817" s="174"/>
    </row>
    <row r="4818" spans="5:5" ht="12" customHeight="1">
      <c r="E4818" s="174"/>
    </row>
    <row r="4819" spans="5:5" ht="12" customHeight="1">
      <c r="E4819" s="174"/>
    </row>
    <row r="4820" spans="5:5" ht="12" customHeight="1">
      <c r="E4820" s="174"/>
    </row>
    <row r="4821" spans="5:5" ht="12" customHeight="1">
      <c r="E4821" s="174"/>
    </row>
    <row r="4822" spans="5:5" ht="12" customHeight="1">
      <c r="E4822" s="174"/>
    </row>
    <row r="4823" spans="5:5" ht="12" customHeight="1">
      <c r="E4823" s="174"/>
    </row>
    <row r="4824" spans="5:5" ht="12" customHeight="1">
      <c r="E4824" s="174"/>
    </row>
    <row r="4825" spans="5:5" ht="12" customHeight="1">
      <c r="E4825" s="174"/>
    </row>
    <row r="4826" spans="5:5" ht="12" customHeight="1">
      <c r="E4826" s="174"/>
    </row>
    <row r="4827" spans="5:5" ht="12" customHeight="1">
      <c r="E4827" s="174"/>
    </row>
    <row r="4828" spans="5:5" ht="12" customHeight="1">
      <c r="E4828" s="174"/>
    </row>
    <row r="4829" spans="5:5" ht="12" customHeight="1">
      <c r="E4829" s="174"/>
    </row>
    <row r="4830" spans="5:5" ht="12" customHeight="1">
      <c r="E4830" s="174"/>
    </row>
    <row r="4831" spans="5:5" ht="12" customHeight="1">
      <c r="E4831" s="174"/>
    </row>
    <row r="4832" spans="5:5" ht="12" customHeight="1">
      <c r="E4832" s="174"/>
    </row>
    <row r="4833" spans="5:5" ht="12" customHeight="1">
      <c r="E4833" s="174"/>
    </row>
    <row r="4834" spans="5:5" ht="12" customHeight="1">
      <c r="E4834" s="174"/>
    </row>
    <row r="4835" spans="5:5" ht="12" customHeight="1">
      <c r="E4835" s="174"/>
    </row>
    <row r="4836" spans="5:5" ht="12" customHeight="1">
      <c r="E4836" s="174"/>
    </row>
    <row r="4837" spans="5:5" ht="12" customHeight="1">
      <c r="E4837" s="174"/>
    </row>
    <row r="4838" spans="5:5" ht="12" customHeight="1">
      <c r="E4838" s="174"/>
    </row>
    <row r="4839" spans="5:5" ht="12" customHeight="1">
      <c r="E4839" s="174"/>
    </row>
    <row r="4840" spans="5:5" ht="12" customHeight="1">
      <c r="E4840" s="174"/>
    </row>
    <row r="4841" spans="5:5" ht="12" customHeight="1">
      <c r="E4841" s="174"/>
    </row>
    <row r="4842" spans="5:5" ht="12" customHeight="1">
      <c r="E4842" s="174"/>
    </row>
    <row r="4843" spans="5:5" ht="12" customHeight="1">
      <c r="E4843" s="174"/>
    </row>
    <row r="4844" spans="5:5" ht="12" customHeight="1">
      <c r="E4844" s="174"/>
    </row>
    <row r="4845" spans="5:5" ht="12" customHeight="1">
      <c r="E4845" s="174"/>
    </row>
    <row r="4846" spans="5:5" ht="12" customHeight="1">
      <c r="E4846" s="174"/>
    </row>
    <row r="4847" spans="5:5" ht="12" customHeight="1">
      <c r="E4847" s="174"/>
    </row>
    <row r="4848" spans="5:5" ht="12" customHeight="1">
      <c r="E4848" s="174"/>
    </row>
    <row r="4849" spans="5:5" ht="12" customHeight="1">
      <c r="E4849" s="174"/>
    </row>
    <row r="4850" spans="5:5" ht="12" customHeight="1">
      <c r="E4850" s="174"/>
    </row>
    <row r="4851" spans="5:5" ht="12" customHeight="1">
      <c r="E4851" s="174"/>
    </row>
    <row r="4852" spans="5:5" ht="12" customHeight="1">
      <c r="E4852" s="174"/>
    </row>
    <row r="4853" spans="5:5" ht="12" customHeight="1">
      <c r="E4853" s="174"/>
    </row>
    <row r="4854" spans="5:5" ht="12" customHeight="1">
      <c r="E4854" s="174"/>
    </row>
    <row r="4855" spans="5:5" ht="12" customHeight="1">
      <c r="E4855" s="174"/>
    </row>
    <row r="4856" spans="5:5" ht="12" customHeight="1">
      <c r="E4856" s="174"/>
    </row>
    <row r="4857" spans="5:5" ht="12" customHeight="1">
      <c r="E4857" s="174"/>
    </row>
    <row r="4858" spans="5:5" ht="12" customHeight="1">
      <c r="E4858" s="174"/>
    </row>
    <row r="4859" spans="5:5" ht="12" customHeight="1">
      <c r="E4859" s="174"/>
    </row>
    <row r="4860" spans="5:5" ht="12" customHeight="1">
      <c r="E4860" s="174"/>
    </row>
    <row r="4861" spans="5:5" ht="12" customHeight="1">
      <c r="E4861" s="174"/>
    </row>
    <row r="4862" spans="5:5" ht="12" customHeight="1">
      <c r="E4862" s="174"/>
    </row>
    <row r="4863" spans="5:5" ht="12" customHeight="1">
      <c r="E4863" s="174"/>
    </row>
    <row r="4864" spans="5:5" ht="12" customHeight="1">
      <c r="E4864" s="174"/>
    </row>
    <row r="4865" spans="5:5" ht="12" customHeight="1">
      <c r="E4865" s="174"/>
    </row>
    <row r="4866" spans="5:5" ht="12" customHeight="1">
      <c r="E4866" s="174"/>
    </row>
    <row r="4867" spans="5:5" ht="12" customHeight="1">
      <c r="E4867" s="174"/>
    </row>
    <row r="4868" spans="5:5" ht="12" customHeight="1">
      <c r="E4868" s="174"/>
    </row>
    <row r="4869" spans="5:5" ht="12" customHeight="1">
      <c r="E4869" s="174"/>
    </row>
    <row r="4870" spans="5:5" ht="12" customHeight="1">
      <c r="E4870" s="174"/>
    </row>
    <row r="4871" spans="5:5" ht="12" customHeight="1">
      <c r="E4871" s="174"/>
    </row>
    <row r="4872" spans="5:5" ht="12" customHeight="1">
      <c r="E4872" s="174"/>
    </row>
    <row r="4873" spans="5:5" ht="12" customHeight="1">
      <c r="E4873" s="174"/>
    </row>
    <row r="4874" spans="5:5" ht="12" customHeight="1">
      <c r="E4874" s="174"/>
    </row>
    <row r="4875" spans="5:5" ht="12" customHeight="1">
      <c r="E4875" s="174"/>
    </row>
    <row r="4876" spans="5:5" ht="12" customHeight="1">
      <c r="E4876" s="174"/>
    </row>
    <row r="4877" spans="5:5" ht="12" customHeight="1">
      <c r="E4877" s="174"/>
    </row>
    <row r="4878" spans="5:5" ht="12" customHeight="1">
      <c r="E4878" s="174"/>
    </row>
    <row r="4879" spans="5:5" ht="12" customHeight="1">
      <c r="E4879" s="174"/>
    </row>
    <row r="4880" spans="5:5" ht="12" customHeight="1">
      <c r="E4880" s="174"/>
    </row>
    <row r="4881" spans="5:5" ht="12" customHeight="1">
      <c r="E4881" s="174"/>
    </row>
    <row r="4882" spans="5:5" ht="12" customHeight="1">
      <c r="E4882" s="174"/>
    </row>
    <row r="4883" spans="5:5" ht="12" customHeight="1">
      <c r="E4883" s="174"/>
    </row>
    <row r="4884" spans="5:5" ht="12" customHeight="1">
      <c r="E4884" s="174"/>
    </row>
    <row r="4885" spans="5:5" ht="12" customHeight="1">
      <c r="E4885" s="174"/>
    </row>
    <row r="4886" spans="5:5" ht="12" customHeight="1">
      <c r="E4886" s="174"/>
    </row>
    <row r="4887" spans="5:5" ht="12" customHeight="1">
      <c r="E4887" s="174"/>
    </row>
    <row r="4888" spans="5:5" ht="12" customHeight="1">
      <c r="E4888" s="174"/>
    </row>
    <row r="4889" spans="5:5" ht="12" customHeight="1">
      <c r="E4889" s="174"/>
    </row>
    <row r="4890" spans="5:5" ht="12" customHeight="1">
      <c r="E4890" s="174"/>
    </row>
    <row r="4891" spans="5:5" ht="12" customHeight="1">
      <c r="E4891" s="174"/>
    </row>
    <row r="4892" spans="5:5" ht="12" customHeight="1">
      <c r="E4892" s="174"/>
    </row>
    <row r="4893" spans="5:5" ht="12" customHeight="1">
      <c r="E4893" s="174"/>
    </row>
    <row r="4894" spans="5:5" ht="12" customHeight="1">
      <c r="E4894" s="174"/>
    </row>
    <row r="4895" spans="5:5" ht="12" customHeight="1">
      <c r="E4895" s="174"/>
    </row>
    <row r="4896" spans="5:5" ht="12" customHeight="1">
      <c r="E4896" s="174"/>
    </row>
    <row r="4897" spans="5:5" ht="12" customHeight="1">
      <c r="E4897" s="174"/>
    </row>
    <row r="4898" spans="5:5" ht="12" customHeight="1">
      <c r="E4898" s="174"/>
    </row>
    <row r="4899" spans="5:5" ht="12" customHeight="1">
      <c r="E4899" s="174"/>
    </row>
    <row r="4900" spans="5:5" ht="12" customHeight="1">
      <c r="E4900" s="174"/>
    </row>
    <row r="4901" spans="5:5" ht="12" customHeight="1">
      <c r="E4901" s="174"/>
    </row>
    <row r="4902" spans="5:5" ht="12" customHeight="1">
      <c r="E4902" s="174"/>
    </row>
    <row r="4903" spans="5:5" ht="12" customHeight="1">
      <c r="E4903" s="174"/>
    </row>
    <row r="4904" spans="5:5" ht="12" customHeight="1">
      <c r="E4904" s="174"/>
    </row>
    <row r="4905" spans="5:5" ht="12" customHeight="1">
      <c r="E4905" s="174"/>
    </row>
    <row r="4906" spans="5:5" ht="12" customHeight="1">
      <c r="E4906" s="174"/>
    </row>
    <row r="4907" spans="5:5" ht="12" customHeight="1">
      <c r="E4907" s="174"/>
    </row>
    <row r="4908" spans="5:5" ht="12" customHeight="1">
      <c r="E4908" s="174"/>
    </row>
    <row r="4909" spans="5:5" ht="12" customHeight="1">
      <c r="E4909" s="174"/>
    </row>
    <row r="4910" spans="5:5" ht="12" customHeight="1">
      <c r="E4910" s="174"/>
    </row>
    <row r="4911" spans="5:5" ht="12" customHeight="1">
      <c r="E4911" s="174"/>
    </row>
    <row r="4912" spans="5:5" ht="12" customHeight="1">
      <c r="E4912" s="174"/>
    </row>
    <row r="4913" spans="5:5" ht="12" customHeight="1">
      <c r="E4913" s="174"/>
    </row>
    <row r="4914" spans="5:5" ht="12" customHeight="1">
      <c r="E4914" s="174"/>
    </row>
    <row r="4915" spans="5:5" ht="12" customHeight="1">
      <c r="E4915" s="174"/>
    </row>
    <row r="4916" spans="5:5" ht="12" customHeight="1">
      <c r="E4916" s="174"/>
    </row>
    <row r="4917" spans="5:5" ht="12" customHeight="1">
      <c r="E4917" s="174"/>
    </row>
    <row r="4918" spans="5:5" ht="12" customHeight="1">
      <c r="E4918" s="174"/>
    </row>
    <row r="4919" spans="5:5" ht="12" customHeight="1">
      <c r="E4919" s="174"/>
    </row>
    <row r="4920" spans="5:5" ht="12" customHeight="1">
      <c r="E4920" s="174"/>
    </row>
    <row r="4921" spans="5:5" ht="12" customHeight="1">
      <c r="E4921" s="174"/>
    </row>
    <row r="4922" spans="5:5" ht="12" customHeight="1">
      <c r="E4922" s="174"/>
    </row>
    <row r="4923" spans="5:5" ht="12" customHeight="1">
      <c r="E4923" s="174"/>
    </row>
    <row r="4924" spans="5:5" ht="12" customHeight="1">
      <c r="E4924" s="174"/>
    </row>
    <row r="4925" spans="5:5" ht="12" customHeight="1">
      <c r="E4925" s="174"/>
    </row>
    <row r="4926" spans="5:5" ht="12" customHeight="1">
      <c r="E4926" s="174"/>
    </row>
    <row r="4927" spans="5:5" ht="12" customHeight="1">
      <c r="E4927" s="174"/>
    </row>
    <row r="4928" spans="5:5" ht="12" customHeight="1">
      <c r="E4928" s="174"/>
    </row>
    <row r="4929" spans="5:5" ht="12" customHeight="1">
      <c r="E4929" s="174"/>
    </row>
    <row r="4930" spans="5:5" ht="12" customHeight="1">
      <c r="E4930" s="174"/>
    </row>
    <row r="4931" spans="5:5" ht="12" customHeight="1">
      <c r="E4931" s="174"/>
    </row>
    <row r="4932" spans="5:5" ht="12" customHeight="1">
      <c r="E4932" s="174"/>
    </row>
    <row r="4933" spans="5:5" ht="12" customHeight="1">
      <c r="E4933" s="174"/>
    </row>
    <row r="4934" spans="5:5" ht="12" customHeight="1">
      <c r="E4934" s="174"/>
    </row>
    <row r="4935" spans="5:5" ht="12" customHeight="1">
      <c r="E4935" s="174"/>
    </row>
    <row r="4936" spans="5:5" ht="12" customHeight="1">
      <c r="E4936" s="174"/>
    </row>
    <row r="4937" spans="5:5" ht="12" customHeight="1">
      <c r="E4937" s="174"/>
    </row>
    <row r="4938" spans="5:5" ht="12" customHeight="1">
      <c r="E4938" s="174"/>
    </row>
    <row r="4939" spans="5:5" ht="12" customHeight="1">
      <c r="E4939" s="174"/>
    </row>
    <row r="4940" spans="5:5" ht="12" customHeight="1">
      <c r="E4940" s="174"/>
    </row>
    <row r="4941" spans="5:5" ht="12" customHeight="1">
      <c r="E4941" s="174"/>
    </row>
    <row r="4942" spans="5:5" ht="12" customHeight="1">
      <c r="E4942" s="174"/>
    </row>
    <row r="4943" spans="5:5" ht="12" customHeight="1">
      <c r="E4943" s="174"/>
    </row>
    <row r="4944" spans="5:5" ht="12" customHeight="1">
      <c r="E4944" s="174"/>
    </row>
    <row r="4945" spans="5:5" ht="12" customHeight="1">
      <c r="E4945" s="174"/>
    </row>
    <row r="4946" spans="5:5" ht="12" customHeight="1">
      <c r="E4946" s="174"/>
    </row>
    <row r="4947" spans="5:5" ht="12" customHeight="1">
      <c r="E4947" s="174"/>
    </row>
    <row r="4948" spans="5:5" ht="12" customHeight="1">
      <c r="E4948" s="174"/>
    </row>
    <row r="4949" spans="5:5" ht="12" customHeight="1">
      <c r="E4949" s="174"/>
    </row>
    <row r="4950" spans="5:5" ht="12" customHeight="1">
      <c r="E4950" s="174"/>
    </row>
    <row r="4951" spans="5:5" ht="12" customHeight="1">
      <c r="E4951" s="174"/>
    </row>
    <row r="4952" spans="5:5" ht="12" customHeight="1">
      <c r="E4952" s="174"/>
    </row>
    <row r="4953" spans="5:5" ht="12" customHeight="1">
      <c r="E4953" s="174"/>
    </row>
    <row r="4954" spans="5:5" ht="12" customHeight="1">
      <c r="E4954" s="174"/>
    </row>
    <row r="4955" spans="5:5" ht="12" customHeight="1">
      <c r="E4955" s="174"/>
    </row>
    <row r="4956" spans="5:5" ht="12" customHeight="1">
      <c r="E4956" s="174"/>
    </row>
    <row r="4957" spans="5:5" ht="12" customHeight="1">
      <c r="E4957" s="174"/>
    </row>
    <row r="4958" spans="5:5" ht="12" customHeight="1">
      <c r="E4958" s="174"/>
    </row>
    <row r="4959" spans="5:5" ht="12" customHeight="1">
      <c r="E4959" s="174"/>
    </row>
    <row r="4960" spans="5:5" ht="12" customHeight="1">
      <c r="E4960" s="174"/>
    </row>
    <row r="4961" spans="5:5" ht="12" customHeight="1">
      <c r="E4961" s="174"/>
    </row>
    <row r="4962" spans="5:5" ht="12" customHeight="1">
      <c r="E4962" s="174"/>
    </row>
    <row r="4963" spans="5:5" ht="12" customHeight="1">
      <c r="E4963" s="174"/>
    </row>
    <row r="4964" spans="5:5" ht="12" customHeight="1">
      <c r="E4964" s="174"/>
    </row>
    <row r="4965" spans="5:5" ht="12" customHeight="1">
      <c r="E4965" s="174"/>
    </row>
    <row r="4966" spans="5:5" ht="12" customHeight="1">
      <c r="E4966" s="174"/>
    </row>
    <row r="4967" spans="5:5" ht="12" customHeight="1">
      <c r="E4967" s="174"/>
    </row>
    <row r="4968" spans="5:5" ht="12" customHeight="1">
      <c r="E4968" s="174"/>
    </row>
    <row r="4969" spans="5:5" ht="12" customHeight="1">
      <c r="E4969" s="174"/>
    </row>
    <row r="4970" spans="5:5" ht="12" customHeight="1">
      <c r="E4970" s="174"/>
    </row>
    <row r="4971" spans="5:5" ht="12" customHeight="1">
      <c r="E4971" s="174"/>
    </row>
    <row r="4972" spans="5:5" ht="12" customHeight="1">
      <c r="E4972" s="174"/>
    </row>
    <row r="4973" spans="5:5" ht="12" customHeight="1">
      <c r="E4973" s="174"/>
    </row>
    <row r="4974" spans="5:5" ht="12" customHeight="1">
      <c r="E4974" s="174"/>
    </row>
    <row r="4975" spans="5:5" ht="12" customHeight="1">
      <c r="E4975" s="174"/>
    </row>
    <row r="4976" spans="5:5" ht="12" customHeight="1">
      <c r="E4976" s="174"/>
    </row>
    <row r="4977" spans="5:5" ht="12" customHeight="1">
      <c r="E4977" s="174"/>
    </row>
    <row r="4978" spans="5:5" ht="12" customHeight="1">
      <c r="E4978" s="174"/>
    </row>
    <row r="4979" spans="5:5" ht="12" customHeight="1">
      <c r="E4979" s="174"/>
    </row>
    <row r="4980" spans="5:5" ht="12" customHeight="1">
      <c r="E4980" s="174"/>
    </row>
    <row r="4981" spans="5:5" ht="12" customHeight="1">
      <c r="E4981" s="174"/>
    </row>
    <row r="4982" spans="5:5" ht="12" customHeight="1">
      <c r="E4982" s="174"/>
    </row>
    <row r="4983" spans="5:5" ht="12" customHeight="1">
      <c r="E4983" s="174"/>
    </row>
    <row r="4984" spans="5:5" ht="12" customHeight="1">
      <c r="E4984" s="174"/>
    </row>
    <row r="4985" spans="5:5" ht="12" customHeight="1">
      <c r="E4985" s="174"/>
    </row>
    <row r="4986" spans="5:5" ht="12" customHeight="1">
      <c r="E4986" s="174"/>
    </row>
    <row r="4987" spans="5:5" ht="12" customHeight="1">
      <c r="E4987" s="174"/>
    </row>
    <row r="4988" spans="5:5" ht="12" customHeight="1">
      <c r="E4988" s="174"/>
    </row>
    <row r="4989" spans="5:5" ht="12" customHeight="1">
      <c r="E4989" s="174"/>
    </row>
    <row r="4990" spans="5:5" ht="12" customHeight="1">
      <c r="E4990" s="174"/>
    </row>
    <row r="4991" spans="5:5" ht="12" customHeight="1">
      <c r="E4991" s="174"/>
    </row>
    <row r="4992" spans="5:5" ht="12" customHeight="1">
      <c r="E4992" s="174"/>
    </row>
    <row r="4993" spans="5:5" ht="12" customHeight="1">
      <c r="E4993" s="174"/>
    </row>
    <row r="4994" spans="5:5" ht="12" customHeight="1">
      <c r="E4994" s="174"/>
    </row>
    <row r="4995" spans="5:5" ht="12" customHeight="1">
      <c r="E4995" s="174"/>
    </row>
    <row r="4996" spans="5:5" ht="12" customHeight="1">
      <c r="E4996" s="174"/>
    </row>
    <row r="4997" spans="5:5" ht="12" customHeight="1">
      <c r="E4997" s="174"/>
    </row>
    <row r="4998" spans="5:5" ht="12" customHeight="1">
      <c r="E4998" s="174"/>
    </row>
    <row r="4999" spans="5:5" ht="12" customHeight="1">
      <c r="E4999" s="174"/>
    </row>
    <row r="5000" spans="5:5" ht="12" customHeight="1">
      <c r="E5000" s="174"/>
    </row>
    <row r="5001" spans="5:5" ht="12" customHeight="1">
      <c r="E5001" s="174"/>
    </row>
    <row r="5002" spans="5:5" ht="12" customHeight="1">
      <c r="E5002" s="174"/>
    </row>
    <row r="5003" spans="5:5" ht="12" customHeight="1">
      <c r="E5003" s="174"/>
    </row>
    <row r="5004" spans="5:5" ht="12" customHeight="1">
      <c r="E5004" s="174"/>
    </row>
    <row r="5005" spans="5:5" ht="12" customHeight="1">
      <c r="E5005" s="174"/>
    </row>
    <row r="5006" spans="5:5" ht="12" customHeight="1">
      <c r="E5006" s="174"/>
    </row>
    <row r="5007" spans="5:5" ht="12" customHeight="1">
      <c r="E5007" s="174"/>
    </row>
    <row r="5008" spans="5:5" ht="12" customHeight="1">
      <c r="E5008" s="174"/>
    </row>
    <row r="5009" spans="5:5" ht="12" customHeight="1">
      <c r="E5009" s="174"/>
    </row>
    <row r="5010" spans="5:5" ht="12" customHeight="1">
      <c r="E5010" s="174"/>
    </row>
    <row r="5011" spans="5:5" ht="12" customHeight="1">
      <c r="E5011" s="174"/>
    </row>
    <row r="5012" spans="5:5" ht="12" customHeight="1">
      <c r="E5012" s="174"/>
    </row>
    <row r="5013" spans="5:5" ht="12" customHeight="1">
      <c r="E5013" s="174"/>
    </row>
    <row r="5014" spans="5:5" ht="12" customHeight="1">
      <c r="E5014" s="174"/>
    </row>
    <row r="5015" spans="5:5" ht="12" customHeight="1">
      <c r="E5015" s="174"/>
    </row>
    <row r="5016" spans="5:5" ht="12" customHeight="1">
      <c r="E5016" s="174"/>
    </row>
    <row r="5017" spans="5:5" ht="12" customHeight="1">
      <c r="E5017" s="174"/>
    </row>
    <row r="5018" spans="5:5" ht="12" customHeight="1">
      <c r="E5018" s="174"/>
    </row>
    <row r="5019" spans="5:5" ht="12" customHeight="1">
      <c r="E5019" s="174"/>
    </row>
    <row r="5020" spans="5:5" ht="12" customHeight="1">
      <c r="E5020" s="174"/>
    </row>
    <row r="5021" spans="5:5" ht="12" customHeight="1">
      <c r="E5021" s="174"/>
    </row>
    <row r="5022" spans="5:5" ht="12" customHeight="1">
      <c r="E5022" s="174"/>
    </row>
    <row r="5023" spans="5:5" ht="12" customHeight="1">
      <c r="E5023" s="174"/>
    </row>
    <row r="5024" spans="5:5" ht="12" customHeight="1">
      <c r="E5024" s="174"/>
    </row>
    <row r="5025" spans="5:5" ht="12" customHeight="1">
      <c r="E5025" s="174"/>
    </row>
    <row r="5026" spans="5:5" ht="12" customHeight="1">
      <c r="E5026" s="174"/>
    </row>
    <row r="5027" spans="5:5" ht="12" customHeight="1">
      <c r="E5027" s="174"/>
    </row>
    <row r="5028" spans="5:5" ht="12" customHeight="1">
      <c r="E5028" s="174"/>
    </row>
    <row r="5029" spans="5:5" ht="12" customHeight="1">
      <c r="E5029" s="174"/>
    </row>
    <row r="5030" spans="5:5" ht="12" customHeight="1">
      <c r="E5030" s="174"/>
    </row>
    <row r="5031" spans="5:5" ht="12" customHeight="1">
      <c r="E5031" s="174"/>
    </row>
    <row r="5032" spans="5:5" ht="12" customHeight="1">
      <c r="E5032" s="174"/>
    </row>
    <row r="5033" spans="5:5" ht="12" customHeight="1">
      <c r="E5033" s="174"/>
    </row>
    <row r="5034" spans="5:5" ht="12" customHeight="1">
      <c r="E5034" s="174"/>
    </row>
    <row r="5035" spans="5:5" ht="12" customHeight="1">
      <c r="E5035" s="174"/>
    </row>
    <row r="5036" spans="5:5" ht="12" customHeight="1">
      <c r="E5036" s="174"/>
    </row>
    <row r="5037" spans="5:5" ht="12" customHeight="1">
      <c r="E5037" s="174"/>
    </row>
    <row r="5038" spans="5:5" ht="12" customHeight="1">
      <c r="E5038" s="174"/>
    </row>
    <row r="5039" spans="5:5" ht="12" customHeight="1">
      <c r="E5039" s="174"/>
    </row>
    <row r="5040" spans="5:5" ht="12" customHeight="1">
      <c r="E5040" s="174"/>
    </row>
    <row r="5041" spans="5:5" ht="12" customHeight="1">
      <c r="E5041" s="174"/>
    </row>
    <row r="5042" spans="5:5" ht="12" customHeight="1">
      <c r="E5042" s="174"/>
    </row>
    <row r="5043" spans="5:5" ht="12" customHeight="1">
      <c r="E5043" s="174"/>
    </row>
    <row r="5044" spans="5:5" ht="12" customHeight="1">
      <c r="E5044" s="174"/>
    </row>
    <row r="5045" spans="5:5" ht="12" customHeight="1">
      <c r="E5045" s="174"/>
    </row>
    <row r="5046" spans="5:5" ht="12" customHeight="1">
      <c r="E5046" s="174"/>
    </row>
    <row r="5047" spans="5:5" ht="12" customHeight="1">
      <c r="E5047" s="174"/>
    </row>
    <row r="5048" spans="5:5" ht="12" customHeight="1">
      <c r="E5048" s="174"/>
    </row>
    <row r="5049" spans="5:5" ht="12" customHeight="1">
      <c r="E5049" s="174"/>
    </row>
    <row r="5050" spans="5:5" ht="12" customHeight="1">
      <c r="E5050" s="174"/>
    </row>
    <row r="5051" spans="5:5" ht="12" customHeight="1">
      <c r="E5051" s="174"/>
    </row>
    <row r="5052" spans="5:5" ht="12" customHeight="1">
      <c r="E5052" s="174"/>
    </row>
    <row r="5053" spans="5:5" ht="12" customHeight="1">
      <c r="E5053" s="174"/>
    </row>
    <row r="5054" spans="5:5" ht="12" customHeight="1">
      <c r="E5054" s="174"/>
    </row>
    <row r="5055" spans="5:5" ht="12" customHeight="1">
      <c r="E5055" s="174"/>
    </row>
    <row r="5056" spans="5:5" ht="12" customHeight="1">
      <c r="E5056" s="174"/>
    </row>
    <row r="5057" spans="5:5" ht="12" customHeight="1">
      <c r="E5057" s="174"/>
    </row>
    <row r="5058" spans="5:5" ht="12" customHeight="1">
      <c r="E5058" s="174"/>
    </row>
    <row r="5059" spans="5:5" ht="12" customHeight="1">
      <c r="E5059" s="174"/>
    </row>
    <row r="5060" spans="5:5" ht="12" customHeight="1">
      <c r="E5060" s="174"/>
    </row>
    <row r="5061" spans="5:5" ht="12" customHeight="1">
      <c r="E5061" s="174"/>
    </row>
    <row r="5062" spans="5:5" ht="12" customHeight="1">
      <c r="E5062" s="174"/>
    </row>
    <row r="5063" spans="5:5" ht="12" customHeight="1">
      <c r="E5063" s="174"/>
    </row>
    <row r="5064" spans="5:5" ht="12" customHeight="1">
      <c r="E5064" s="174"/>
    </row>
    <row r="5065" spans="5:5" ht="12" customHeight="1">
      <c r="E5065" s="174"/>
    </row>
    <row r="5066" spans="5:5" ht="12" customHeight="1">
      <c r="E5066" s="174"/>
    </row>
    <row r="5067" spans="5:5" ht="12" customHeight="1">
      <c r="E5067" s="174"/>
    </row>
    <row r="5068" spans="5:5" ht="12" customHeight="1">
      <c r="E5068" s="174"/>
    </row>
    <row r="5069" spans="5:5" ht="12" customHeight="1">
      <c r="E5069" s="174"/>
    </row>
    <row r="5070" spans="5:5" ht="12" customHeight="1">
      <c r="E5070" s="174"/>
    </row>
    <row r="5071" spans="5:5" ht="12" customHeight="1">
      <c r="E5071" s="174"/>
    </row>
    <row r="5072" spans="5:5" ht="12" customHeight="1">
      <c r="E5072" s="174"/>
    </row>
    <row r="5073" spans="5:5" ht="12" customHeight="1">
      <c r="E5073" s="174"/>
    </row>
    <row r="5074" spans="5:5" ht="12" customHeight="1">
      <c r="E5074" s="174"/>
    </row>
    <row r="5075" spans="5:5" ht="12" customHeight="1">
      <c r="E5075" s="174"/>
    </row>
    <row r="5076" spans="5:5" ht="12" customHeight="1">
      <c r="E5076" s="174"/>
    </row>
    <row r="5077" spans="5:5" ht="12" customHeight="1">
      <c r="E5077" s="174"/>
    </row>
    <row r="5078" spans="5:5" ht="12" customHeight="1">
      <c r="E5078" s="174"/>
    </row>
    <row r="5079" spans="5:5" ht="12" customHeight="1">
      <c r="E5079" s="174"/>
    </row>
    <row r="5080" spans="5:5" ht="12" customHeight="1">
      <c r="E5080" s="174"/>
    </row>
    <row r="5081" spans="5:5" ht="12" customHeight="1">
      <c r="E5081" s="174"/>
    </row>
    <row r="5082" spans="5:5" ht="12" customHeight="1">
      <c r="E5082" s="174"/>
    </row>
    <row r="5083" spans="5:5" ht="12" customHeight="1">
      <c r="E5083" s="174"/>
    </row>
    <row r="5084" spans="5:5" ht="12" customHeight="1">
      <c r="E5084" s="174"/>
    </row>
    <row r="5085" spans="5:5" ht="12" customHeight="1">
      <c r="E5085" s="174"/>
    </row>
    <row r="5086" spans="5:5" ht="12" customHeight="1">
      <c r="E5086" s="174"/>
    </row>
    <row r="5087" spans="5:5" ht="12" customHeight="1">
      <c r="E5087" s="174"/>
    </row>
    <row r="5088" spans="5:5" ht="12" customHeight="1">
      <c r="E5088" s="174"/>
    </row>
    <row r="5089" spans="5:5" ht="12" customHeight="1">
      <c r="E5089" s="174"/>
    </row>
    <row r="5090" spans="5:5" ht="12" customHeight="1">
      <c r="E5090" s="174"/>
    </row>
    <row r="5091" spans="5:5" ht="12" customHeight="1">
      <c r="E5091" s="174"/>
    </row>
    <row r="5092" spans="5:5" ht="12" customHeight="1">
      <c r="E5092" s="174"/>
    </row>
    <row r="5093" spans="5:5" ht="12" customHeight="1">
      <c r="E5093" s="174"/>
    </row>
    <row r="5094" spans="5:5" ht="12" customHeight="1">
      <c r="E5094" s="174"/>
    </row>
    <row r="5095" spans="5:5" ht="12" customHeight="1">
      <c r="E5095" s="174"/>
    </row>
    <row r="5096" spans="5:5" ht="12" customHeight="1">
      <c r="E5096" s="174"/>
    </row>
    <row r="5097" spans="5:5" ht="12" customHeight="1">
      <c r="E5097" s="174"/>
    </row>
    <row r="5098" spans="5:5" ht="12" customHeight="1">
      <c r="E5098" s="174"/>
    </row>
    <row r="5099" spans="5:5" ht="12" customHeight="1">
      <c r="E5099" s="174"/>
    </row>
    <row r="5100" spans="5:5" ht="12" customHeight="1">
      <c r="E5100" s="174"/>
    </row>
    <row r="5101" spans="5:5" ht="12" customHeight="1">
      <c r="E5101" s="174"/>
    </row>
    <row r="5102" spans="5:5" ht="12" customHeight="1">
      <c r="E5102" s="174"/>
    </row>
    <row r="5103" spans="5:5" ht="12" customHeight="1">
      <c r="E5103" s="174"/>
    </row>
    <row r="5104" spans="5:5" ht="12" customHeight="1">
      <c r="E5104" s="174"/>
    </row>
    <row r="5105" spans="5:5" ht="12" customHeight="1">
      <c r="E5105" s="174"/>
    </row>
    <row r="5106" spans="5:5" ht="12" customHeight="1">
      <c r="E5106" s="174"/>
    </row>
    <row r="5107" spans="5:5" ht="12" customHeight="1">
      <c r="E5107" s="174"/>
    </row>
    <row r="5108" spans="5:5" ht="12" customHeight="1">
      <c r="E5108" s="174"/>
    </row>
    <row r="5109" spans="5:5" ht="12" customHeight="1">
      <c r="E5109" s="174"/>
    </row>
    <row r="5110" spans="5:5" ht="12" customHeight="1">
      <c r="E5110" s="174"/>
    </row>
    <row r="5111" spans="5:5" ht="12" customHeight="1">
      <c r="E5111" s="174"/>
    </row>
    <row r="5112" spans="5:5" ht="12" customHeight="1">
      <c r="E5112" s="174"/>
    </row>
    <row r="5113" spans="5:5" ht="12" customHeight="1">
      <c r="E5113" s="174"/>
    </row>
    <row r="5114" spans="5:5" ht="12" customHeight="1">
      <c r="E5114" s="174"/>
    </row>
    <row r="5115" spans="5:5" ht="12" customHeight="1">
      <c r="E5115" s="174"/>
    </row>
    <row r="5116" spans="5:5" ht="12" customHeight="1">
      <c r="E5116" s="174"/>
    </row>
    <row r="5117" spans="5:5" ht="12" customHeight="1">
      <c r="E5117" s="174"/>
    </row>
    <row r="5118" spans="5:5" ht="12" customHeight="1">
      <c r="E5118" s="174"/>
    </row>
    <row r="5119" spans="5:5" ht="12" customHeight="1">
      <c r="E5119" s="174"/>
    </row>
    <row r="5120" spans="5:5" ht="12" customHeight="1">
      <c r="E5120" s="174"/>
    </row>
    <row r="5121" spans="5:5" ht="12" customHeight="1">
      <c r="E5121" s="174"/>
    </row>
    <row r="5122" spans="5:5" ht="12" customHeight="1">
      <c r="E5122" s="174"/>
    </row>
    <row r="5123" spans="5:5" ht="12" customHeight="1">
      <c r="E5123" s="174"/>
    </row>
    <row r="5124" spans="5:5" ht="12" customHeight="1">
      <c r="E5124" s="174"/>
    </row>
    <row r="5125" spans="5:5" ht="12" customHeight="1">
      <c r="E5125" s="174"/>
    </row>
    <row r="5126" spans="5:5" ht="12" customHeight="1">
      <c r="E5126" s="174"/>
    </row>
    <row r="5127" spans="5:5" ht="12" customHeight="1">
      <c r="E5127" s="174"/>
    </row>
    <row r="5128" spans="5:5" ht="12" customHeight="1">
      <c r="E5128" s="174"/>
    </row>
    <row r="5129" spans="5:5" ht="12" customHeight="1">
      <c r="E5129" s="174"/>
    </row>
    <row r="5130" spans="5:5" ht="12" customHeight="1">
      <c r="E5130" s="174"/>
    </row>
    <row r="5131" spans="5:5" ht="12" customHeight="1">
      <c r="E5131" s="174"/>
    </row>
    <row r="5132" spans="5:5" ht="12" customHeight="1">
      <c r="E5132" s="174"/>
    </row>
    <row r="5133" spans="5:5" ht="12" customHeight="1">
      <c r="E5133" s="174"/>
    </row>
    <row r="5134" spans="5:5" ht="12" customHeight="1">
      <c r="E5134" s="174"/>
    </row>
    <row r="5135" spans="5:5" ht="12" customHeight="1">
      <c r="E5135" s="174"/>
    </row>
    <row r="5136" spans="5:5" ht="12" customHeight="1">
      <c r="E5136" s="174"/>
    </row>
    <row r="5137" spans="5:5" ht="12" customHeight="1">
      <c r="E5137" s="174"/>
    </row>
    <row r="5138" spans="5:5" ht="12" customHeight="1">
      <c r="E5138" s="174"/>
    </row>
    <row r="5139" spans="5:5" ht="12" customHeight="1">
      <c r="E5139" s="174"/>
    </row>
    <row r="5140" spans="5:5" ht="12" customHeight="1">
      <c r="E5140" s="174"/>
    </row>
    <row r="5141" spans="5:5" ht="12" customHeight="1">
      <c r="E5141" s="174"/>
    </row>
    <row r="5142" spans="5:5" ht="12" customHeight="1">
      <c r="E5142" s="174"/>
    </row>
    <row r="5143" spans="5:5" ht="12" customHeight="1">
      <c r="E5143" s="174"/>
    </row>
    <row r="5144" spans="5:5" ht="12" customHeight="1">
      <c r="E5144" s="174"/>
    </row>
    <row r="5145" spans="5:5" ht="12" customHeight="1">
      <c r="E5145" s="174"/>
    </row>
    <row r="5146" spans="5:5" ht="12" customHeight="1">
      <c r="E5146" s="174"/>
    </row>
    <row r="5147" spans="5:5" ht="12" customHeight="1">
      <c r="E5147" s="174"/>
    </row>
    <row r="5148" spans="5:5" ht="12" customHeight="1">
      <c r="E5148" s="174"/>
    </row>
    <row r="5149" spans="5:5" ht="12" customHeight="1">
      <c r="E5149" s="174"/>
    </row>
    <row r="5150" spans="5:5" ht="12" customHeight="1">
      <c r="E5150" s="174"/>
    </row>
    <row r="5151" spans="5:5" ht="12" customHeight="1">
      <c r="E5151" s="174"/>
    </row>
    <row r="5152" spans="5:5" ht="12" customHeight="1">
      <c r="E5152" s="174"/>
    </row>
    <row r="5153" spans="5:5" ht="12" customHeight="1">
      <c r="E5153" s="174"/>
    </row>
    <row r="5154" spans="5:5" ht="12" customHeight="1">
      <c r="E5154" s="174"/>
    </row>
    <row r="5155" spans="5:5" ht="12" customHeight="1">
      <c r="E5155" s="174"/>
    </row>
    <row r="5156" spans="5:5" ht="12" customHeight="1">
      <c r="E5156" s="174"/>
    </row>
    <row r="5157" spans="5:5" ht="12" customHeight="1">
      <c r="E5157" s="174"/>
    </row>
    <row r="5158" spans="5:5" ht="12" customHeight="1">
      <c r="E5158" s="174"/>
    </row>
    <row r="5159" spans="5:5" ht="12" customHeight="1">
      <c r="E5159" s="174"/>
    </row>
    <row r="5160" spans="5:5" ht="12" customHeight="1">
      <c r="E5160" s="174"/>
    </row>
    <row r="5161" spans="5:5" ht="12" customHeight="1">
      <c r="E5161" s="174"/>
    </row>
    <row r="5162" spans="5:5" ht="12" customHeight="1">
      <c r="E5162" s="174"/>
    </row>
    <row r="5163" spans="5:5" ht="12" customHeight="1">
      <c r="E5163" s="174"/>
    </row>
    <row r="5164" spans="5:5" ht="12" customHeight="1">
      <c r="E5164" s="174"/>
    </row>
    <row r="5165" spans="5:5" ht="12" customHeight="1">
      <c r="E5165" s="174"/>
    </row>
    <row r="5166" spans="5:5" ht="12" customHeight="1">
      <c r="E5166" s="174"/>
    </row>
    <row r="5167" spans="5:5" ht="12" customHeight="1">
      <c r="E5167" s="174"/>
    </row>
    <row r="5168" spans="5:5" ht="12" customHeight="1">
      <c r="E5168" s="174"/>
    </row>
    <row r="5169" spans="5:5" ht="12" customHeight="1">
      <c r="E5169" s="174"/>
    </row>
    <row r="5170" spans="5:5" ht="12" customHeight="1">
      <c r="E5170" s="174"/>
    </row>
    <row r="5171" spans="5:5" ht="12" customHeight="1">
      <c r="E5171" s="174"/>
    </row>
    <row r="5172" spans="5:5" ht="12" customHeight="1">
      <c r="E5172" s="174"/>
    </row>
    <row r="5173" spans="5:5" ht="12" customHeight="1">
      <c r="E5173" s="174"/>
    </row>
    <row r="5174" spans="5:5" ht="12" customHeight="1">
      <c r="E5174" s="174"/>
    </row>
    <row r="5175" spans="5:5" ht="12" customHeight="1">
      <c r="E5175" s="174"/>
    </row>
    <row r="5176" spans="5:5" ht="12" customHeight="1">
      <c r="E5176" s="174"/>
    </row>
    <row r="5177" spans="5:5" ht="12" customHeight="1">
      <c r="E5177" s="174"/>
    </row>
    <row r="5178" spans="5:5" ht="12" customHeight="1">
      <c r="E5178" s="174"/>
    </row>
    <row r="5179" spans="5:5" ht="12" customHeight="1">
      <c r="E5179" s="174"/>
    </row>
    <row r="5180" spans="5:5" ht="12" customHeight="1">
      <c r="E5180" s="174"/>
    </row>
    <row r="5181" spans="5:5" ht="12" customHeight="1">
      <c r="E5181" s="174"/>
    </row>
    <row r="5182" spans="5:5" ht="12" customHeight="1">
      <c r="E5182" s="174"/>
    </row>
    <row r="5183" spans="5:5" ht="12" customHeight="1">
      <c r="E5183" s="174"/>
    </row>
    <row r="5184" spans="5:5" ht="12" customHeight="1">
      <c r="E5184" s="174"/>
    </row>
    <row r="5185" spans="5:5" ht="12" customHeight="1">
      <c r="E5185" s="174"/>
    </row>
    <row r="5186" spans="5:5" ht="12" customHeight="1">
      <c r="E5186" s="174"/>
    </row>
    <row r="5187" spans="5:5" ht="12" customHeight="1">
      <c r="E5187" s="174"/>
    </row>
    <row r="5188" spans="5:5" ht="12" customHeight="1">
      <c r="E5188" s="174"/>
    </row>
    <row r="5189" spans="5:5" ht="12" customHeight="1">
      <c r="E5189" s="174"/>
    </row>
    <row r="5190" spans="5:5" ht="12" customHeight="1">
      <c r="E5190" s="174"/>
    </row>
    <row r="5191" spans="5:5" ht="12" customHeight="1">
      <c r="E5191" s="174"/>
    </row>
    <row r="5192" spans="5:5" ht="12" customHeight="1">
      <c r="E5192" s="174"/>
    </row>
    <row r="5193" spans="5:5" ht="12" customHeight="1">
      <c r="E5193" s="174"/>
    </row>
    <row r="5194" spans="5:5" ht="12" customHeight="1">
      <c r="E5194" s="174"/>
    </row>
    <row r="5195" spans="5:5" ht="12" customHeight="1">
      <c r="E5195" s="174"/>
    </row>
    <row r="5196" spans="5:5" ht="12" customHeight="1">
      <c r="E5196" s="174"/>
    </row>
    <row r="5197" spans="5:5" ht="12" customHeight="1">
      <c r="E5197" s="174"/>
    </row>
    <row r="5198" spans="5:5" ht="12" customHeight="1">
      <c r="E5198" s="174"/>
    </row>
    <row r="5199" spans="5:5" ht="12" customHeight="1">
      <c r="E5199" s="174"/>
    </row>
    <row r="5200" spans="5:5" ht="12" customHeight="1">
      <c r="E5200" s="174"/>
    </row>
    <row r="5201" spans="5:5" ht="12" customHeight="1">
      <c r="E5201" s="174"/>
    </row>
    <row r="5202" spans="5:5" ht="12" customHeight="1">
      <c r="E5202" s="174"/>
    </row>
    <row r="5203" spans="5:5" ht="12" customHeight="1">
      <c r="E5203" s="174"/>
    </row>
    <row r="5204" spans="5:5" ht="12" customHeight="1">
      <c r="E5204" s="174"/>
    </row>
    <row r="5205" spans="5:5" ht="12" customHeight="1">
      <c r="E5205" s="174"/>
    </row>
    <row r="5206" spans="5:5" ht="12" customHeight="1">
      <c r="E5206" s="174"/>
    </row>
    <row r="5207" spans="5:5" ht="12" customHeight="1">
      <c r="E5207" s="174"/>
    </row>
    <row r="5208" spans="5:5" ht="12" customHeight="1">
      <c r="E5208" s="174"/>
    </row>
    <row r="5209" spans="5:5" ht="12" customHeight="1">
      <c r="E5209" s="174"/>
    </row>
    <row r="5210" spans="5:5" ht="12" customHeight="1">
      <c r="E5210" s="174"/>
    </row>
    <row r="5211" spans="5:5" ht="12" customHeight="1">
      <c r="E5211" s="174"/>
    </row>
    <row r="5212" spans="5:5" ht="12" customHeight="1">
      <c r="E5212" s="174"/>
    </row>
    <row r="5213" spans="5:5" ht="12" customHeight="1">
      <c r="E5213" s="174"/>
    </row>
    <row r="5214" spans="5:5" ht="12" customHeight="1">
      <c r="E5214" s="174"/>
    </row>
    <row r="5215" spans="5:5" ht="12" customHeight="1">
      <c r="E5215" s="174"/>
    </row>
    <row r="5216" spans="5:5" ht="12" customHeight="1">
      <c r="E5216" s="174"/>
    </row>
    <row r="5217" spans="5:5" ht="12" customHeight="1">
      <c r="E5217" s="174"/>
    </row>
    <row r="5218" spans="5:5" ht="12" customHeight="1">
      <c r="E5218" s="174"/>
    </row>
    <row r="5219" spans="5:5" ht="12" customHeight="1">
      <c r="E5219" s="174"/>
    </row>
    <row r="5220" spans="5:5" ht="12" customHeight="1">
      <c r="E5220" s="174"/>
    </row>
    <row r="5221" spans="5:5" ht="12" customHeight="1">
      <c r="E5221" s="174"/>
    </row>
    <row r="5222" spans="5:5" ht="12" customHeight="1">
      <c r="E5222" s="174"/>
    </row>
    <row r="5223" spans="5:5" ht="12" customHeight="1">
      <c r="E5223" s="174"/>
    </row>
    <row r="5224" spans="5:5" ht="12" customHeight="1">
      <c r="E5224" s="174"/>
    </row>
    <row r="5225" spans="5:5" ht="12" customHeight="1">
      <c r="E5225" s="174"/>
    </row>
    <row r="5226" spans="5:5" ht="12" customHeight="1">
      <c r="E5226" s="174"/>
    </row>
    <row r="5227" spans="5:5" ht="12" customHeight="1">
      <c r="E5227" s="174"/>
    </row>
    <row r="5228" spans="5:5" ht="12" customHeight="1">
      <c r="E5228" s="174"/>
    </row>
    <row r="5229" spans="5:5" ht="12" customHeight="1">
      <c r="E5229" s="174"/>
    </row>
    <row r="5230" spans="5:5" ht="12" customHeight="1">
      <c r="E5230" s="174"/>
    </row>
    <row r="5231" spans="5:5" ht="12" customHeight="1">
      <c r="E5231" s="174"/>
    </row>
    <row r="5232" spans="5:5" ht="12" customHeight="1">
      <c r="E5232" s="174"/>
    </row>
    <row r="5233" spans="5:5" ht="12" customHeight="1">
      <c r="E5233" s="174"/>
    </row>
    <row r="5234" spans="5:5" ht="12" customHeight="1">
      <c r="E5234" s="174"/>
    </row>
    <row r="5235" spans="5:5" ht="12" customHeight="1">
      <c r="E5235" s="174"/>
    </row>
    <row r="5236" spans="5:5" ht="12" customHeight="1">
      <c r="E5236" s="174"/>
    </row>
    <row r="5237" spans="5:5" ht="12" customHeight="1">
      <c r="E5237" s="174"/>
    </row>
    <row r="5238" spans="5:5" ht="12" customHeight="1">
      <c r="E5238" s="174"/>
    </row>
    <row r="5239" spans="5:5" ht="12" customHeight="1">
      <c r="E5239" s="174"/>
    </row>
    <row r="5240" spans="5:5" ht="12" customHeight="1">
      <c r="E5240" s="174"/>
    </row>
    <row r="5241" spans="5:5" ht="12" customHeight="1">
      <c r="E5241" s="174"/>
    </row>
    <row r="5242" spans="5:5" ht="12" customHeight="1">
      <c r="E5242" s="174"/>
    </row>
    <row r="5243" spans="5:5" ht="12" customHeight="1">
      <c r="E5243" s="174"/>
    </row>
    <row r="5244" spans="5:5" ht="12" customHeight="1">
      <c r="E5244" s="174"/>
    </row>
    <row r="5245" spans="5:5" ht="12" customHeight="1">
      <c r="E5245" s="174"/>
    </row>
    <row r="5246" spans="5:5" ht="12" customHeight="1">
      <c r="E5246" s="174"/>
    </row>
    <row r="5247" spans="5:5" ht="12" customHeight="1">
      <c r="E5247" s="174"/>
    </row>
    <row r="5248" spans="5:5" ht="12" customHeight="1">
      <c r="E5248" s="174"/>
    </row>
    <row r="5249" spans="5:5" ht="12" customHeight="1">
      <c r="E5249" s="174"/>
    </row>
    <row r="5250" spans="5:5" ht="12" customHeight="1">
      <c r="E5250" s="174"/>
    </row>
    <row r="5251" spans="5:5" ht="12" customHeight="1">
      <c r="E5251" s="174"/>
    </row>
    <row r="5252" spans="5:5" ht="12" customHeight="1">
      <c r="E5252" s="174"/>
    </row>
    <row r="5253" spans="5:5" ht="12" customHeight="1">
      <c r="E5253" s="174"/>
    </row>
    <row r="5254" spans="5:5" ht="12" customHeight="1">
      <c r="E5254" s="174"/>
    </row>
    <row r="5255" spans="5:5" ht="12" customHeight="1">
      <c r="E5255" s="174"/>
    </row>
    <row r="5256" spans="5:5" ht="12" customHeight="1">
      <c r="E5256" s="174"/>
    </row>
    <row r="5257" spans="5:5" ht="12" customHeight="1">
      <c r="E5257" s="174"/>
    </row>
    <row r="5258" spans="5:5" ht="12" customHeight="1">
      <c r="E5258" s="174"/>
    </row>
    <row r="5259" spans="5:5" ht="12" customHeight="1">
      <c r="E5259" s="174"/>
    </row>
    <row r="5260" spans="5:5" ht="12" customHeight="1">
      <c r="E5260" s="174"/>
    </row>
    <row r="5261" spans="5:5" ht="12" customHeight="1">
      <c r="E5261" s="174"/>
    </row>
    <row r="5262" spans="5:5" ht="12" customHeight="1">
      <c r="E5262" s="174"/>
    </row>
    <row r="5263" spans="5:5" ht="12" customHeight="1">
      <c r="E5263" s="174"/>
    </row>
    <row r="5264" spans="5:5" ht="12" customHeight="1">
      <c r="E5264" s="174"/>
    </row>
    <row r="5265" spans="5:5" ht="12" customHeight="1">
      <c r="E5265" s="174"/>
    </row>
    <row r="5266" spans="5:5" ht="12" customHeight="1">
      <c r="E5266" s="174"/>
    </row>
    <row r="5267" spans="5:5" ht="12" customHeight="1">
      <c r="E5267" s="174"/>
    </row>
    <row r="5268" spans="5:5" ht="12" customHeight="1">
      <c r="E5268" s="174"/>
    </row>
    <row r="5269" spans="5:5" ht="12" customHeight="1">
      <c r="E5269" s="174"/>
    </row>
    <row r="5270" spans="5:5" ht="12" customHeight="1">
      <c r="E5270" s="174"/>
    </row>
    <row r="5271" spans="5:5" ht="12" customHeight="1">
      <c r="E5271" s="174"/>
    </row>
    <row r="5272" spans="5:5" ht="12" customHeight="1">
      <c r="E5272" s="174"/>
    </row>
    <row r="5273" spans="5:5" ht="12" customHeight="1">
      <c r="E5273" s="174"/>
    </row>
    <row r="5274" spans="5:5" ht="12" customHeight="1">
      <c r="E5274" s="174"/>
    </row>
    <row r="5275" spans="5:5" ht="12" customHeight="1">
      <c r="E5275" s="174"/>
    </row>
    <row r="5276" spans="5:5" ht="12" customHeight="1">
      <c r="E5276" s="174"/>
    </row>
    <row r="5277" spans="5:5" ht="12" customHeight="1">
      <c r="E5277" s="174"/>
    </row>
    <row r="5278" spans="5:5" ht="12" customHeight="1">
      <c r="E5278" s="174"/>
    </row>
    <row r="5279" spans="5:5" ht="12" customHeight="1">
      <c r="E5279" s="174"/>
    </row>
    <row r="5280" spans="5:5" ht="12" customHeight="1">
      <c r="E5280" s="174"/>
    </row>
    <row r="5281" spans="5:5" ht="12" customHeight="1">
      <c r="E5281" s="174"/>
    </row>
    <row r="5282" spans="5:5" ht="12" customHeight="1">
      <c r="E5282" s="174"/>
    </row>
    <row r="5283" spans="5:5" ht="12" customHeight="1">
      <c r="E5283" s="174"/>
    </row>
    <row r="5284" spans="5:5" ht="12" customHeight="1">
      <c r="E5284" s="174"/>
    </row>
    <row r="5285" spans="5:5" ht="12" customHeight="1">
      <c r="E5285" s="174"/>
    </row>
    <row r="5286" spans="5:5" ht="12" customHeight="1">
      <c r="E5286" s="174"/>
    </row>
    <row r="5287" spans="5:5" ht="12" customHeight="1">
      <c r="E5287" s="174"/>
    </row>
    <row r="5288" spans="5:5" ht="12" customHeight="1">
      <c r="E5288" s="174"/>
    </row>
    <row r="5289" spans="5:5" ht="12" customHeight="1">
      <c r="E5289" s="174"/>
    </row>
    <row r="5290" spans="5:5" ht="12" customHeight="1">
      <c r="E5290" s="174"/>
    </row>
    <row r="5291" spans="5:5" ht="12" customHeight="1">
      <c r="E5291" s="174"/>
    </row>
    <row r="5292" spans="5:5" ht="12" customHeight="1">
      <c r="E5292" s="174"/>
    </row>
    <row r="5293" spans="5:5" ht="12" customHeight="1">
      <c r="E5293" s="174"/>
    </row>
    <row r="5294" spans="5:5" ht="12" customHeight="1">
      <c r="E5294" s="174"/>
    </row>
    <row r="5295" spans="5:5" ht="12" customHeight="1">
      <c r="E5295" s="174"/>
    </row>
    <row r="5296" spans="5:5" ht="12" customHeight="1">
      <c r="E5296" s="174"/>
    </row>
    <row r="5297" spans="5:5" ht="12" customHeight="1">
      <c r="E5297" s="174"/>
    </row>
    <row r="5298" spans="5:5" ht="12" customHeight="1">
      <c r="E5298" s="174"/>
    </row>
    <row r="5299" spans="5:5" ht="12" customHeight="1">
      <c r="E5299" s="174"/>
    </row>
    <row r="5300" spans="5:5" ht="12" customHeight="1">
      <c r="E5300" s="174"/>
    </row>
    <row r="5301" spans="5:5" ht="12" customHeight="1">
      <c r="E5301" s="174"/>
    </row>
    <row r="5302" spans="5:5" ht="12" customHeight="1">
      <c r="E5302" s="174"/>
    </row>
    <row r="5303" spans="5:5" ht="12" customHeight="1">
      <c r="E5303" s="174"/>
    </row>
    <row r="5304" spans="5:5" ht="12" customHeight="1">
      <c r="E5304" s="174"/>
    </row>
    <row r="5305" spans="5:5" ht="12" customHeight="1">
      <c r="E5305" s="174"/>
    </row>
    <row r="5306" spans="5:5" ht="12" customHeight="1">
      <c r="E5306" s="174"/>
    </row>
    <row r="5307" spans="5:5" ht="12" customHeight="1">
      <c r="E5307" s="174"/>
    </row>
    <row r="5308" spans="5:5" ht="12" customHeight="1">
      <c r="E5308" s="174"/>
    </row>
    <row r="5309" spans="5:5" ht="12" customHeight="1">
      <c r="E5309" s="174"/>
    </row>
    <row r="5310" spans="5:5" ht="12" customHeight="1">
      <c r="E5310" s="174"/>
    </row>
    <row r="5311" spans="5:5" ht="12" customHeight="1">
      <c r="E5311" s="174"/>
    </row>
    <row r="5312" spans="5:5" ht="12" customHeight="1">
      <c r="E5312" s="174"/>
    </row>
    <row r="5313" spans="5:5" ht="12" customHeight="1">
      <c r="E5313" s="174"/>
    </row>
    <row r="5314" spans="5:5" ht="12" customHeight="1">
      <c r="E5314" s="174"/>
    </row>
    <row r="5315" spans="5:5" ht="12" customHeight="1">
      <c r="E5315" s="174"/>
    </row>
    <row r="5316" spans="5:5" ht="12" customHeight="1">
      <c r="E5316" s="174"/>
    </row>
    <row r="5317" spans="5:5" ht="12" customHeight="1">
      <c r="E5317" s="174"/>
    </row>
    <row r="5318" spans="5:5" ht="12" customHeight="1">
      <c r="E5318" s="174"/>
    </row>
    <row r="5319" spans="5:5" ht="12" customHeight="1">
      <c r="E5319" s="174"/>
    </row>
    <row r="5320" spans="5:5" ht="12" customHeight="1">
      <c r="E5320" s="174"/>
    </row>
    <row r="5321" spans="5:5" ht="12" customHeight="1">
      <c r="E5321" s="174"/>
    </row>
    <row r="5322" spans="5:5" ht="12" customHeight="1">
      <c r="E5322" s="174"/>
    </row>
    <row r="5323" spans="5:5" ht="12" customHeight="1">
      <c r="E5323" s="174"/>
    </row>
    <row r="5324" spans="5:5" ht="12" customHeight="1">
      <c r="E5324" s="174"/>
    </row>
    <row r="5325" spans="5:5" ht="12" customHeight="1">
      <c r="E5325" s="174"/>
    </row>
    <row r="5326" spans="5:5" ht="12" customHeight="1">
      <c r="E5326" s="174"/>
    </row>
    <row r="5327" spans="5:5" ht="12" customHeight="1">
      <c r="E5327" s="174"/>
    </row>
    <row r="5328" spans="5:5" ht="12" customHeight="1">
      <c r="E5328" s="174"/>
    </row>
    <row r="5329" spans="5:5" ht="12" customHeight="1">
      <c r="E5329" s="174"/>
    </row>
    <row r="5330" spans="5:5" ht="12" customHeight="1">
      <c r="E5330" s="174"/>
    </row>
    <row r="5331" spans="5:5" ht="12" customHeight="1">
      <c r="E5331" s="174"/>
    </row>
    <row r="5332" spans="5:5" ht="12" customHeight="1">
      <c r="E5332" s="174"/>
    </row>
    <row r="5333" spans="5:5" ht="12" customHeight="1">
      <c r="E5333" s="174"/>
    </row>
    <row r="5334" spans="5:5" ht="12" customHeight="1">
      <c r="E5334" s="174"/>
    </row>
    <row r="5335" spans="5:5" ht="12" customHeight="1">
      <c r="E5335" s="174"/>
    </row>
    <row r="5336" spans="5:5" ht="12" customHeight="1">
      <c r="E5336" s="174"/>
    </row>
    <row r="5337" spans="5:5" ht="12" customHeight="1">
      <c r="E5337" s="174"/>
    </row>
    <row r="5338" spans="5:5" ht="12" customHeight="1">
      <c r="E5338" s="174"/>
    </row>
    <row r="5339" spans="5:5" ht="12" customHeight="1">
      <c r="E5339" s="174"/>
    </row>
    <row r="5340" spans="5:5" ht="12" customHeight="1">
      <c r="E5340" s="174"/>
    </row>
    <row r="5341" spans="5:5" ht="12" customHeight="1">
      <c r="E5341" s="174"/>
    </row>
    <row r="5342" spans="5:5" ht="12" customHeight="1">
      <c r="E5342" s="174"/>
    </row>
    <row r="5343" spans="5:5" ht="12" customHeight="1">
      <c r="E5343" s="174"/>
    </row>
    <row r="5344" spans="5:5" ht="12" customHeight="1">
      <c r="E5344" s="174"/>
    </row>
    <row r="5345" spans="5:5" ht="12" customHeight="1">
      <c r="E5345" s="174"/>
    </row>
    <row r="5346" spans="5:5" ht="12" customHeight="1">
      <c r="E5346" s="174"/>
    </row>
    <row r="5347" spans="5:5" ht="12" customHeight="1">
      <c r="E5347" s="174"/>
    </row>
    <row r="5348" spans="5:5" ht="12" customHeight="1">
      <c r="E5348" s="174"/>
    </row>
    <row r="5349" spans="5:5" ht="12" customHeight="1">
      <c r="E5349" s="174"/>
    </row>
    <row r="5350" spans="5:5" ht="12" customHeight="1">
      <c r="E5350" s="174"/>
    </row>
    <row r="5351" spans="5:5" ht="12" customHeight="1">
      <c r="E5351" s="174"/>
    </row>
    <row r="5352" spans="5:5" ht="12" customHeight="1">
      <c r="E5352" s="174"/>
    </row>
    <row r="5353" spans="5:5" ht="12" customHeight="1">
      <c r="E5353" s="174"/>
    </row>
    <row r="5354" spans="5:5" ht="12" customHeight="1">
      <c r="E5354" s="174"/>
    </row>
    <row r="5355" spans="5:5" ht="12" customHeight="1">
      <c r="E5355" s="174"/>
    </row>
    <row r="5356" spans="5:5" ht="12" customHeight="1">
      <c r="E5356" s="174"/>
    </row>
    <row r="5357" spans="5:5" ht="12" customHeight="1">
      <c r="E5357" s="174"/>
    </row>
    <row r="5358" spans="5:5" ht="12" customHeight="1">
      <c r="E5358" s="174"/>
    </row>
    <row r="5359" spans="5:5" ht="12" customHeight="1">
      <c r="E5359" s="174"/>
    </row>
    <row r="5360" spans="5:5" ht="12" customHeight="1">
      <c r="E5360" s="174"/>
    </row>
    <row r="5361" spans="5:5" ht="12" customHeight="1">
      <c r="E5361" s="174"/>
    </row>
    <row r="5362" spans="5:5" ht="12" customHeight="1">
      <c r="E5362" s="174"/>
    </row>
    <row r="5363" spans="5:5" ht="12" customHeight="1">
      <c r="E5363" s="174"/>
    </row>
    <row r="5364" spans="5:5" ht="12" customHeight="1">
      <c r="E5364" s="174"/>
    </row>
    <row r="5365" spans="5:5" ht="12" customHeight="1">
      <c r="E5365" s="174"/>
    </row>
    <row r="5366" spans="5:5" ht="12" customHeight="1">
      <c r="E5366" s="174"/>
    </row>
    <row r="5367" spans="5:5" ht="12" customHeight="1">
      <c r="E5367" s="174"/>
    </row>
    <row r="5368" spans="5:5" ht="12" customHeight="1">
      <c r="E5368" s="174"/>
    </row>
    <row r="5369" spans="5:5" ht="12" customHeight="1">
      <c r="E5369" s="174"/>
    </row>
    <row r="5370" spans="5:5" ht="12" customHeight="1">
      <c r="E5370" s="174"/>
    </row>
    <row r="5371" spans="5:5" ht="12" customHeight="1">
      <c r="E5371" s="174"/>
    </row>
    <row r="5372" spans="5:5" ht="12" customHeight="1">
      <c r="E5372" s="174"/>
    </row>
    <row r="5373" spans="5:5" ht="12" customHeight="1">
      <c r="E5373" s="174"/>
    </row>
    <row r="5374" spans="5:5" ht="12" customHeight="1">
      <c r="E5374" s="174"/>
    </row>
    <row r="5375" spans="5:5" ht="12" customHeight="1">
      <c r="E5375" s="174"/>
    </row>
    <row r="5376" spans="5:5" ht="12" customHeight="1">
      <c r="E5376" s="174"/>
    </row>
    <row r="5377" spans="5:5" ht="12" customHeight="1">
      <c r="E5377" s="174"/>
    </row>
    <row r="5378" spans="5:5" ht="12" customHeight="1">
      <c r="E5378" s="174"/>
    </row>
    <row r="5379" spans="5:5" ht="12" customHeight="1">
      <c r="E5379" s="174"/>
    </row>
    <row r="5380" spans="5:5" ht="12" customHeight="1">
      <c r="E5380" s="174"/>
    </row>
    <row r="5381" spans="5:5" ht="12" customHeight="1">
      <c r="E5381" s="174"/>
    </row>
    <row r="5382" spans="5:5" ht="12" customHeight="1">
      <c r="E5382" s="174"/>
    </row>
    <row r="5383" spans="5:5" ht="12" customHeight="1">
      <c r="E5383" s="174"/>
    </row>
    <row r="5384" spans="5:5" ht="12" customHeight="1">
      <c r="E5384" s="174"/>
    </row>
    <row r="5385" spans="5:5" ht="12" customHeight="1">
      <c r="E5385" s="174"/>
    </row>
    <row r="5386" spans="5:5" ht="12" customHeight="1">
      <c r="E5386" s="174"/>
    </row>
    <row r="5387" spans="5:5" ht="12" customHeight="1">
      <c r="E5387" s="174"/>
    </row>
    <row r="5388" spans="5:5" ht="12" customHeight="1">
      <c r="E5388" s="174"/>
    </row>
    <row r="5389" spans="5:5" ht="12" customHeight="1">
      <c r="E5389" s="174"/>
    </row>
    <row r="5390" spans="5:5" ht="12" customHeight="1">
      <c r="E5390" s="174"/>
    </row>
    <row r="5391" spans="5:5" ht="12" customHeight="1">
      <c r="E5391" s="174"/>
    </row>
    <row r="5392" spans="5:5" ht="12" customHeight="1">
      <c r="E5392" s="174"/>
    </row>
    <row r="5393" spans="5:5" ht="12" customHeight="1">
      <c r="E5393" s="174"/>
    </row>
    <row r="5394" spans="5:5" ht="12" customHeight="1">
      <c r="E5394" s="174"/>
    </row>
    <row r="5395" spans="5:5" ht="12" customHeight="1">
      <c r="E5395" s="174"/>
    </row>
    <row r="5396" spans="5:5" ht="12" customHeight="1">
      <c r="E5396" s="174"/>
    </row>
    <row r="5397" spans="5:5" ht="12" customHeight="1">
      <c r="E5397" s="174"/>
    </row>
    <row r="5398" spans="5:5" ht="12" customHeight="1">
      <c r="E5398" s="174"/>
    </row>
    <row r="5399" spans="5:5" ht="12" customHeight="1">
      <c r="E5399" s="174"/>
    </row>
    <row r="5400" spans="5:5" ht="12" customHeight="1">
      <c r="E5400" s="174"/>
    </row>
    <row r="5401" spans="5:5" ht="12" customHeight="1">
      <c r="E5401" s="174"/>
    </row>
    <row r="5402" spans="5:5" ht="12" customHeight="1">
      <c r="E5402" s="174"/>
    </row>
    <row r="5403" spans="5:5" ht="12" customHeight="1">
      <c r="E5403" s="174"/>
    </row>
    <row r="5404" spans="5:5" ht="12" customHeight="1">
      <c r="E5404" s="174"/>
    </row>
    <row r="5405" spans="5:5" ht="12" customHeight="1">
      <c r="E5405" s="174"/>
    </row>
    <row r="5406" spans="5:5" ht="12" customHeight="1">
      <c r="E5406" s="174"/>
    </row>
    <row r="5407" spans="5:5" ht="12" customHeight="1">
      <c r="E5407" s="174"/>
    </row>
    <row r="5408" spans="5:5" ht="12" customHeight="1">
      <c r="E5408" s="174"/>
    </row>
    <row r="5409" spans="5:5" ht="12" customHeight="1">
      <c r="E5409" s="174"/>
    </row>
    <row r="5410" spans="5:5" ht="12" customHeight="1">
      <c r="E5410" s="174"/>
    </row>
    <row r="5411" spans="5:5" ht="12" customHeight="1">
      <c r="E5411" s="174"/>
    </row>
    <row r="5412" spans="5:5" ht="12" customHeight="1">
      <c r="E5412" s="174"/>
    </row>
    <row r="5413" spans="5:5" ht="12" customHeight="1">
      <c r="E5413" s="174"/>
    </row>
    <row r="5414" spans="5:5" ht="12" customHeight="1">
      <c r="E5414" s="174"/>
    </row>
    <row r="5415" spans="5:5" ht="12" customHeight="1">
      <c r="E5415" s="174"/>
    </row>
    <row r="5416" spans="5:5" ht="12" customHeight="1">
      <c r="E5416" s="174"/>
    </row>
    <row r="5417" spans="5:5" ht="12" customHeight="1">
      <c r="E5417" s="174"/>
    </row>
    <row r="5418" spans="5:5" ht="12" customHeight="1">
      <c r="E5418" s="174"/>
    </row>
    <row r="5419" spans="5:5" ht="12" customHeight="1">
      <c r="E5419" s="174"/>
    </row>
    <row r="5420" spans="5:5" ht="12" customHeight="1">
      <c r="E5420" s="174"/>
    </row>
    <row r="5421" spans="5:5" ht="12" customHeight="1">
      <c r="E5421" s="174"/>
    </row>
    <row r="5422" spans="5:5" ht="12" customHeight="1">
      <c r="E5422" s="174"/>
    </row>
    <row r="5423" spans="5:5" ht="12" customHeight="1">
      <c r="E5423" s="174"/>
    </row>
    <row r="5424" spans="5:5" ht="12" customHeight="1">
      <c r="E5424" s="174"/>
    </row>
    <row r="5425" spans="5:5" ht="12" customHeight="1">
      <c r="E5425" s="174"/>
    </row>
    <row r="5426" spans="5:5" ht="12" customHeight="1">
      <c r="E5426" s="174"/>
    </row>
    <row r="5427" spans="5:5" ht="12" customHeight="1">
      <c r="E5427" s="174"/>
    </row>
    <row r="5428" spans="5:5" ht="12" customHeight="1">
      <c r="E5428" s="174"/>
    </row>
    <row r="5429" spans="5:5" ht="12" customHeight="1">
      <c r="E5429" s="174"/>
    </row>
    <row r="5430" spans="5:5" ht="12" customHeight="1">
      <c r="E5430" s="174"/>
    </row>
    <row r="5431" spans="5:5" ht="12" customHeight="1">
      <c r="E5431" s="174"/>
    </row>
    <row r="5432" spans="5:5" ht="12" customHeight="1">
      <c r="E5432" s="174"/>
    </row>
    <row r="5433" spans="5:5" ht="12" customHeight="1">
      <c r="E5433" s="174"/>
    </row>
    <row r="5434" spans="5:5" ht="12" customHeight="1">
      <c r="E5434" s="174"/>
    </row>
    <row r="5435" spans="5:5" ht="12" customHeight="1">
      <c r="E5435" s="174"/>
    </row>
    <row r="5436" spans="5:5" ht="12" customHeight="1">
      <c r="E5436" s="174"/>
    </row>
    <row r="5437" spans="5:5" ht="12" customHeight="1">
      <c r="E5437" s="174"/>
    </row>
    <row r="5438" spans="5:5" ht="12" customHeight="1">
      <c r="E5438" s="174"/>
    </row>
    <row r="5439" spans="5:5" ht="12" customHeight="1">
      <c r="E5439" s="174"/>
    </row>
    <row r="5440" spans="5:5" ht="12" customHeight="1">
      <c r="E5440" s="174"/>
    </row>
    <row r="5441" spans="5:5" ht="12" customHeight="1">
      <c r="E5441" s="174"/>
    </row>
    <row r="5442" spans="5:5" ht="12" customHeight="1">
      <c r="E5442" s="174"/>
    </row>
    <row r="5443" spans="5:5" ht="12" customHeight="1">
      <c r="E5443" s="174"/>
    </row>
    <row r="5444" spans="5:5" ht="12" customHeight="1">
      <c r="E5444" s="174"/>
    </row>
    <row r="5445" spans="5:5" ht="12" customHeight="1">
      <c r="E5445" s="174"/>
    </row>
    <row r="5446" spans="5:5" ht="12" customHeight="1">
      <c r="E5446" s="174"/>
    </row>
    <row r="5447" spans="5:5" ht="12" customHeight="1">
      <c r="E5447" s="174"/>
    </row>
    <row r="5448" spans="5:5" ht="12" customHeight="1">
      <c r="E5448" s="174"/>
    </row>
    <row r="5449" spans="5:5" ht="12" customHeight="1">
      <c r="E5449" s="174"/>
    </row>
    <row r="5450" spans="5:5" ht="12" customHeight="1">
      <c r="E5450" s="174"/>
    </row>
    <row r="5451" spans="5:5" ht="12" customHeight="1">
      <c r="E5451" s="174"/>
    </row>
    <row r="5452" spans="5:5" ht="12" customHeight="1">
      <c r="E5452" s="174"/>
    </row>
    <row r="5453" spans="5:5" ht="12" customHeight="1">
      <c r="E5453" s="174"/>
    </row>
    <row r="5454" spans="5:5" ht="12" customHeight="1">
      <c r="E5454" s="174"/>
    </row>
    <row r="5455" spans="5:5" ht="12" customHeight="1">
      <c r="E5455" s="174"/>
    </row>
    <row r="5456" spans="5:5" ht="12" customHeight="1">
      <c r="E5456" s="174"/>
    </row>
    <row r="5457" spans="5:5" ht="12" customHeight="1">
      <c r="E5457" s="174"/>
    </row>
    <row r="5458" spans="5:5" ht="12" customHeight="1">
      <c r="E5458" s="174"/>
    </row>
    <row r="5459" spans="5:5" ht="12" customHeight="1">
      <c r="E5459" s="174"/>
    </row>
    <row r="5460" spans="5:5" ht="12" customHeight="1">
      <c r="E5460" s="174"/>
    </row>
    <row r="5461" spans="5:5" ht="12" customHeight="1">
      <c r="E5461" s="174"/>
    </row>
    <row r="5462" spans="5:5" ht="12" customHeight="1">
      <c r="E5462" s="174"/>
    </row>
    <row r="5463" spans="5:5" ht="12" customHeight="1">
      <c r="E5463" s="174"/>
    </row>
    <row r="5464" spans="5:5" ht="12" customHeight="1">
      <c r="E5464" s="174"/>
    </row>
    <row r="5465" spans="5:5" ht="12" customHeight="1">
      <c r="E5465" s="174"/>
    </row>
    <row r="5466" spans="5:5" ht="12" customHeight="1">
      <c r="E5466" s="174"/>
    </row>
    <row r="5467" spans="5:5" ht="12" customHeight="1">
      <c r="E5467" s="174"/>
    </row>
    <row r="5468" spans="5:5" ht="12" customHeight="1">
      <c r="E5468" s="174"/>
    </row>
    <row r="5469" spans="5:5" ht="12" customHeight="1">
      <c r="E5469" s="174"/>
    </row>
    <row r="5470" spans="5:5" ht="12" customHeight="1">
      <c r="E5470" s="174"/>
    </row>
    <row r="5471" spans="5:5" ht="12" customHeight="1">
      <c r="E5471" s="174"/>
    </row>
    <row r="5472" spans="5:5" ht="12" customHeight="1">
      <c r="E5472" s="174"/>
    </row>
    <row r="5473" spans="5:5" ht="12" customHeight="1">
      <c r="E5473" s="174"/>
    </row>
    <row r="5474" spans="5:5" ht="12" customHeight="1">
      <c r="E5474" s="174"/>
    </row>
    <row r="5475" spans="5:5" ht="12" customHeight="1">
      <c r="E5475" s="174"/>
    </row>
    <row r="5476" spans="5:5" ht="12" customHeight="1">
      <c r="E5476" s="174"/>
    </row>
    <row r="5477" spans="5:5" ht="12" customHeight="1">
      <c r="E5477" s="174"/>
    </row>
    <row r="5478" spans="5:5" ht="12" customHeight="1">
      <c r="E5478" s="174"/>
    </row>
    <row r="5479" spans="5:5" ht="12" customHeight="1">
      <c r="E5479" s="174"/>
    </row>
    <row r="5480" spans="5:5" ht="12" customHeight="1">
      <c r="E5480" s="174"/>
    </row>
    <row r="5481" spans="5:5" ht="12" customHeight="1">
      <c r="E5481" s="174"/>
    </row>
    <row r="5482" spans="5:5" ht="12" customHeight="1">
      <c r="E5482" s="174"/>
    </row>
    <row r="5483" spans="5:5" ht="12" customHeight="1">
      <c r="E5483" s="174"/>
    </row>
    <row r="5484" spans="5:5" ht="12" customHeight="1">
      <c r="E5484" s="174"/>
    </row>
    <row r="5485" spans="5:5" ht="12" customHeight="1">
      <c r="E5485" s="174"/>
    </row>
    <row r="5486" spans="5:5" ht="12" customHeight="1">
      <c r="E5486" s="174"/>
    </row>
    <row r="5487" spans="5:5" ht="12" customHeight="1">
      <c r="E5487" s="174"/>
    </row>
    <row r="5488" spans="5:5" ht="12" customHeight="1">
      <c r="E5488" s="174"/>
    </row>
    <row r="5489" spans="5:5" ht="12" customHeight="1">
      <c r="E5489" s="174"/>
    </row>
    <row r="5490" spans="5:5" ht="12" customHeight="1">
      <c r="E5490" s="174"/>
    </row>
    <row r="5491" spans="5:5" ht="12" customHeight="1">
      <c r="E5491" s="174"/>
    </row>
    <row r="5492" spans="5:5" ht="12" customHeight="1">
      <c r="E5492" s="174"/>
    </row>
    <row r="5493" spans="5:5" ht="12" customHeight="1">
      <c r="E5493" s="174"/>
    </row>
    <row r="5494" spans="5:5" ht="12" customHeight="1">
      <c r="E5494" s="174"/>
    </row>
    <row r="5495" spans="5:5" ht="12" customHeight="1">
      <c r="E5495" s="174"/>
    </row>
    <row r="5496" spans="5:5" ht="12" customHeight="1">
      <c r="E5496" s="174"/>
    </row>
    <row r="5497" spans="5:5" ht="12" customHeight="1">
      <c r="E5497" s="174"/>
    </row>
    <row r="5498" spans="5:5" ht="12" customHeight="1">
      <c r="E5498" s="174"/>
    </row>
    <row r="5499" spans="5:5" ht="12" customHeight="1">
      <c r="E5499" s="174"/>
    </row>
    <row r="5500" spans="5:5" ht="12" customHeight="1">
      <c r="E5500" s="174"/>
    </row>
    <row r="5501" spans="5:5" ht="12" customHeight="1">
      <c r="E5501" s="174"/>
    </row>
    <row r="5502" spans="5:5" ht="12" customHeight="1">
      <c r="E5502" s="174"/>
    </row>
    <row r="5503" spans="5:5" ht="12" customHeight="1">
      <c r="E5503" s="174"/>
    </row>
    <row r="5504" spans="5:5" ht="12" customHeight="1">
      <c r="E5504" s="174"/>
    </row>
    <row r="5505" spans="5:5" ht="12" customHeight="1">
      <c r="E5505" s="174"/>
    </row>
    <row r="5506" spans="5:5" ht="12" customHeight="1">
      <c r="E5506" s="174"/>
    </row>
    <row r="5507" spans="5:5" ht="12" customHeight="1">
      <c r="E5507" s="174"/>
    </row>
    <row r="5508" spans="5:5" ht="12" customHeight="1">
      <c r="E5508" s="174"/>
    </row>
    <row r="5509" spans="5:5" ht="12" customHeight="1">
      <c r="E5509" s="174"/>
    </row>
    <row r="5510" spans="5:5" ht="12" customHeight="1">
      <c r="E5510" s="174"/>
    </row>
    <row r="5511" spans="5:5" ht="12" customHeight="1">
      <c r="E5511" s="174"/>
    </row>
    <row r="5512" spans="5:5" ht="12" customHeight="1">
      <c r="E5512" s="174"/>
    </row>
    <row r="5513" spans="5:5" ht="12" customHeight="1">
      <c r="E5513" s="174"/>
    </row>
    <row r="5514" spans="5:5" ht="12" customHeight="1">
      <c r="E5514" s="174"/>
    </row>
    <row r="5515" spans="5:5" ht="12" customHeight="1">
      <c r="E5515" s="174"/>
    </row>
    <row r="5516" spans="5:5" ht="12" customHeight="1">
      <c r="E5516" s="174"/>
    </row>
    <row r="5517" spans="5:5" ht="12" customHeight="1">
      <c r="E5517" s="174"/>
    </row>
    <row r="5518" spans="5:5" ht="12" customHeight="1">
      <c r="E5518" s="174"/>
    </row>
    <row r="5519" spans="5:5" ht="12" customHeight="1">
      <c r="E5519" s="174"/>
    </row>
    <row r="5520" spans="5:5" ht="12" customHeight="1">
      <c r="E5520" s="174"/>
    </row>
    <row r="5521" spans="5:5" ht="12" customHeight="1">
      <c r="E5521" s="174"/>
    </row>
    <row r="5522" spans="5:5" ht="12" customHeight="1">
      <c r="E5522" s="174"/>
    </row>
    <row r="5523" spans="5:5" ht="12" customHeight="1">
      <c r="E5523" s="174"/>
    </row>
    <row r="5524" spans="5:5" ht="12" customHeight="1">
      <c r="E5524" s="174"/>
    </row>
    <row r="5525" spans="5:5" ht="12" customHeight="1">
      <c r="E5525" s="174"/>
    </row>
    <row r="5526" spans="5:5" ht="12" customHeight="1">
      <c r="E5526" s="174"/>
    </row>
    <row r="5527" spans="5:5" ht="12" customHeight="1">
      <c r="E5527" s="174"/>
    </row>
    <row r="5528" spans="5:5" ht="12" customHeight="1">
      <c r="E5528" s="174"/>
    </row>
    <row r="5529" spans="5:5" ht="12" customHeight="1">
      <c r="E5529" s="174"/>
    </row>
    <row r="5530" spans="5:5" ht="12" customHeight="1">
      <c r="E5530" s="174"/>
    </row>
    <row r="5531" spans="5:5" ht="12" customHeight="1">
      <c r="E5531" s="174"/>
    </row>
    <row r="5532" spans="5:5" ht="12" customHeight="1">
      <c r="E5532" s="174"/>
    </row>
    <row r="5533" spans="5:5" ht="12" customHeight="1">
      <c r="E5533" s="174"/>
    </row>
    <row r="5534" spans="5:5" ht="12" customHeight="1">
      <c r="E5534" s="174"/>
    </row>
    <row r="5535" spans="5:5" ht="12" customHeight="1">
      <c r="E5535" s="174"/>
    </row>
    <row r="5536" spans="5:5" ht="12" customHeight="1">
      <c r="E5536" s="174"/>
    </row>
    <row r="5537" spans="5:5" ht="12" customHeight="1">
      <c r="E5537" s="174"/>
    </row>
    <row r="5538" spans="5:5" ht="12" customHeight="1">
      <c r="E5538" s="174"/>
    </row>
    <row r="5539" spans="5:5" ht="12" customHeight="1">
      <c r="E5539" s="174"/>
    </row>
    <row r="5540" spans="5:5" ht="12" customHeight="1">
      <c r="E5540" s="174"/>
    </row>
    <row r="5541" spans="5:5" ht="12" customHeight="1">
      <c r="E5541" s="174"/>
    </row>
    <row r="5542" spans="5:5" ht="12" customHeight="1">
      <c r="E5542" s="174"/>
    </row>
    <row r="5543" spans="5:5" ht="12" customHeight="1">
      <c r="E5543" s="174"/>
    </row>
    <row r="5544" spans="5:5" ht="12" customHeight="1">
      <c r="E5544" s="174"/>
    </row>
    <row r="5545" spans="5:5" ht="12" customHeight="1">
      <c r="E5545" s="174"/>
    </row>
    <row r="5546" spans="5:5" ht="12" customHeight="1">
      <c r="E5546" s="174"/>
    </row>
    <row r="5547" spans="5:5" ht="12" customHeight="1">
      <c r="E5547" s="174"/>
    </row>
    <row r="5548" spans="5:5" ht="12" customHeight="1">
      <c r="E5548" s="174"/>
    </row>
    <row r="5549" spans="5:5" ht="12" customHeight="1">
      <c r="E5549" s="174"/>
    </row>
    <row r="5550" spans="5:5" ht="12" customHeight="1">
      <c r="E5550" s="174"/>
    </row>
    <row r="5551" spans="5:5" ht="12" customHeight="1">
      <c r="E5551" s="174"/>
    </row>
    <row r="5552" spans="5:5" ht="12" customHeight="1">
      <c r="E5552" s="174"/>
    </row>
    <row r="5553" spans="5:5" ht="12" customHeight="1">
      <c r="E5553" s="174"/>
    </row>
    <row r="5554" spans="5:5" ht="12" customHeight="1">
      <c r="E5554" s="174"/>
    </row>
    <row r="5555" spans="5:5" ht="12" customHeight="1">
      <c r="E5555" s="174"/>
    </row>
    <row r="5556" spans="5:5" ht="12" customHeight="1">
      <c r="E5556" s="174"/>
    </row>
    <row r="5557" spans="5:5" ht="12" customHeight="1">
      <c r="E5557" s="174"/>
    </row>
    <row r="5558" spans="5:5" ht="12" customHeight="1">
      <c r="E5558" s="174"/>
    </row>
    <row r="5559" spans="5:5" ht="12" customHeight="1">
      <c r="E5559" s="174"/>
    </row>
    <row r="5560" spans="5:5" ht="12" customHeight="1">
      <c r="E5560" s="174"/>
    </row>
    <row r="5561" spans="5:5" ht="12" customHeight="1">
      <c r="E5561" s="174"/>
    </row>
    <row r="5562" spans="5:5" ht="12" customHeight="1">
      <c r="E5562" s="174"/>
    </row>
    <row r="5563" spans="5:5" ht="12" customHeight="1">
      <c r="E5563" s="174"/>
    </row>
    <row r="5564" spans="5:5" ht="12" customHeight="1">
      <c r="E5564" s="174"/>
    </row>
    <row r="5565" spans="5:5" ht="12" customHeight="1">
      <c r="E5565" s="174"/>
    </row>
    <row r="5566" spans="5:5" ht="12" customHeight="1">
      <c r="E5566" s="174"/>
    </row>
    <row r="5567" spans="5:5" ht="12" customHeight="1">
      <c r="E5567" s="174"/>
    </row>
    <row r="5568" spans="5:5" ht="12" customHeight="1">
      <c r="E5568" s="174"/>
    </row>
    <row r="5569" spans="5:5" ht="12" customHeight="1">
      <c r="E5569" s="174"/>
    </row>
    <row r="5570" spans="5:5" ht="12" customHeight="1">
      <c r="E5570" s="174"/>
    </row>
    <row r="5571" spans="5:5" ht="12" customHeight="1">
      <c r="E5571" s="174"/>
    </row>
    <row r="5572" spans="5:5" ht="12" customHeight="1">
      <c r="E5572" s="174"/>
    </row>
    <row r="5573" spans="5:5" ht="12" customHeight="1">
      <c r="E5573" s="174"/>
    </row>
    <row r="5574" spans="5:5" ht="12" customHeight="1">
      <c r="E5574" s="174"/>
    </row>
    <row r="5575" spans="5:5" ht="12" customHeight="1">
      <c r="E5575" s="174"/>
    </row>
    <row r="5576" spans="5:5" ht="12" customHeight="1">
      <c r="E5576" s="174"/>
    </row>
    <row r="5577" spans="5:5" ht="12" customHeight="1">
      <c r="E5577" s="174"/>
    </row>
    <row r="5578" spans="5:5" ht="12" customHeight="1">
      <c r="E5578" s="174"/>
    </row>
    <row r="5579" spans="5:5" ht="12" customHeight="1">
      <c r="E5579" s="174"/>
    </row>
    <row r="5580" spans="5:5" ht="12" customHeight="1">
      <c r="E5580" s="174"/>
    </row>
    <row r="5581" spans="5:5" ht="12" customHeight="1">
      <c r="E5581" s="174"/>
    </row>
    <row r="5582" spans="5:5" ht="12" customHeight="1">
      <c r="E5582" s="174"/>
    </row>
    <row r="5583" spans="5:5" ht="12" customHeight="1">
      <c r="E5583" s="174"/>
    </row>
    <row r="5584" spans="5:5" ht="12" customHeight="1">
      <c r="E5584" s="174"/>
    </row>
    <row r="5585" spans="5:5" ht="12" customHeight="1">
      <c r="E5585" s="174"/>
    </row>
    <row r="5586" spans="5:5" ht="12" customHeight="1">
      <c r="E5586" s="174"/>
    </row>
    <row r="5587" spans="5:5" ht="12" customHeight="1">
      <c r="E5587" s="174"/>
    </row>
    <row r="5588" spans="5:5" ht="12" customHeight="1">
      <c r="E5588" s="174"/>
    </row>
    <row r="5589" spans="5:5" ht="12" customHeight="1">
      <c r="E5589" s="174"/>
    </row>
    <row r="5590" spans="5:5" ht="12" customHeight="1">
      <c r="E5590" s="174"/>
    </row>
    <row r="5591" spans="5:5" ht="12" customHeight="1">
      <c r="E5591" s="174"/>
    </row>
    <row r="5592" spans="5:5" ht="12" customHeight="1">
      <c r="E5592" s="174"/>
    </row>
    <row r="5593" spans="5:5" ht="12" customHeight="1">
      <c r="E5593" s="174"/>
    </row>
    <row r="5594" spans="5:5" ht="12" customHeight="1">
      <c r="E5594" s="174"/>
    </row>
    <row r="5595" spans="5:5" ht="12" customHeight="1">
      <c r="E5595" s="174"/>
    </row>
    <row r="5596" spans="5:5" ht="12" customHeight="1">
      <c r="E5596" s="174"/>
    </row>
    <row r="5597" spans="5:5" ht="12" customHeight="1">
      <c r="E5597" s="174"/>
    </row>
    <row r="5598" spans="5:5" ht="12" customHeight="1">
      <c r="E5598" s="174"/>
    </row>
    <row r="5599" spans="5:5" ht="12" customHeight="1">
      <c r="E5599" s="174"/>
    </row>
    <row r="5600" spans="5:5" ht="12" customHeight="1">
      <c r="E5600" s="174"/>
    </row>
    <row r="5601" spans="5:5" ht="12" customHeight="1">
      <c r="E5601" s="174"/>
    </row>
    <row r="5602" spans="5:5" ht="12" customHeight="1">
      <c r="E5602" s="174"/>
    </row>
    <row r="5603" spans="5:5" ht="12" customHeight="1">
      <c r="E5603" s="174"/>
    </row>
    <row r="5604" spans="5:5" ht="12" customHeight="1">
      <c r="E5604" s="174"/>
    </row>
    <row r="5605" spans="5:5" ht="12" customHeight="1">
      <c r="E5605" s="174"/>
    </row>
    <row r="5606" spans="5:5" ht="12" customHeight="1">
      <c r="E5606" s="174"/>
    </row>
    <row r="5607" spans="5:5" ht="12" customHeight="1">
      <c r="E5607" s="174"/>
    </row>
    <row r="5608" spans="5:5" ht="12" customHeight="1">
      <c r="E5608" s="174"/>
    </row>
    <row r="5609" spans="5:5" ht="12" customHeight="1">
      <c r="E5609" s="174"/>
    </row>
    <row r="5610" spans="5:5" ht="12" customHeight="1">
      <c r="E5610" s="174"/>
    </row>
    <row r="5611" spans="5:5" ht="12" customHeight="1">
      <c r="E5611" s="174"/>
    </row>
    <row r="5612" spans="5:5" ht="12" customHeight="1">
      <c r="E5612" s="174"/>
    </row>
    <row r="5613" spans="5:5" ht="12" customHeight="1">
      <c r="E5613" s="174"/>
    </row>
    <row r="5614" spans="5:5" ht="12" customHeight="1">
      <c r="E5614" s="174"/>
    </row>
    <row r="5615" spans="5:5" ht="12" customHeight="1">
      <c r="E5615" s="174"/>
    </row>
    <row r="5616" spans="5:5" ht="12" customHeight="1">
      <c r="E5616" s="174"/>
    </row>
    <row r="5617" spans="5:5" ht="12" customHeight="1">
      <c r="E5617" s="174"/>
    </row>
    <row r="5618" spans="5:5" ht="12" customHeight="1">
      <c r="E5618" s="174"/>
    </row>
    <row r="5619" spans="5:5" ht="12" customHeight="1">
      <c r="E5619" s="174"/>
    </row>
    <row r="5620" spans="5:5" ht="12" customHeight="1">
      <c r="E5620" s="174"/>
    </row>
    <row r="5621" spans="5:5" ht="12" customHeight="1">
      <c r="E5621" s="174"/>
    </row>
    <row r="5622" spans="5:5" ht="12" customHeight="1">
      <c r="E5622" s="174"/>
    </row>
    <row r="5623" spans="5:5" ht="12" customHeight="1">
      <c r="E5623" s="174"/>
    </row>
    <row r="5624" spans="5:5" ht="12" customHeight="1">
      <c r="E5624" s="174"/>
    </row>
    <row r="5625" spans="5:5" ht="12" customHeight="1">
      <c r="E5625" s="174"/>
    </row>
    <row r="5626" spans="5:5" ht="12" customHeight="1">
      <c r="E5626" s="174"/>
    </row>
    <row r="5627" spans="5:5" ht="12" customHeight="1">
      <c r="E5627" s="174"/>
    </row>
    <row r="5628" spans="5:5" ht="12" customHeight="1">
      <c r="E5628" s="174"/>
    </row>
    <row r="5629" spans="5:5" ht="12" customHeight="1">
      <c r="E5629" s="174"/>
    </row>
    <row r="5630" spans="5:5" ht="12" customHeight="1">
      <c r="E5630" s="174"/>
    </row>
    <row r="5631" spans="5:5" ht="12" customHeight="1">
      <c r="E5631" s="174"/>
    </row>
    <row r="5632" spans="5:5" ht="12" customHeight="1">
      <c r="E5632" s="174"/>
    </row>
    <row r="5633" spans="5:5" ht="12" customHeight="1">
      <c r="E5633" s="174"/>
    </row>
    <row r="5634" spans="5:5" ht="12" customHeight="1">
      <c r="E5634" s="174"/>
    </row>
    <row r="5635" spans="5:5" ht="12" customHeight="1">
      <c r="E5635" s="174"/>
    </row>
    <row r="5636" spans="5:5" ht="12" customHeight="1">
      <c r="E5636" s="174"/>
    </row>
    <row r="5637" spans="5:5" ht="12" customHeight="1">
      <c r="E5637" s="174"/>
    </row>
    <row r="5638" spans="5:5" ht="12" customHeight="1">
      <c r="E5638" s="174"/>
    </row>
    <row r="5639" spans="5:5" ht="12" customHeight="1">
      <c r="E5639" s="174"/>
    </row>
    <row r="5640" spans="5:5" ht="12" customHeight="1">
      <c r="E5640" s="174"/>
    </row>
    <row r="5641" spans="5:5" ht="12" customHeight="1">
      <c r="E5641" s="174"/>
    </row>
    <row r="5642" spans="5:5" ht="12" customHeight="1">
      <c r="E5642" s="174"/>
    </row>
    <row r="5643" spans="5:5" ht="12" customHeight="1">
      <c r="E5643" s="174"/>
    </row>
    <row r="5644" spans="5:5" ht="12" customHeight="1">
      <c r="E5644" s="174"/>
    </row>
    <row r="5645" spans="5:5" ht="12" customHeight="1">
      <c r="E5645" s="174"/>
    </row>
    <row r="5646" spans="5:5" ht="12" customHeight="1">
      <c r="E5646" s="174"/>
    </row>
    <row r="5647" spans="5:5" ht="12" customHeight="1">
      <c r="E5647" s="174"/>
    </row>
    <row r="5648" spans="5:5" ht="12" customHeight="1">
      <c r="E5648" s="174"/>
    </row>
    <row r="5649" spans="5:5" ht="12" customHeight="1">
      <c r="E5649" s="174"/>
    </row>
    <row r="5650" spans="5:5" ht="12" customHeight="1">
      <c r="E5650" s="174"/>
    </row>
    <row r="5651" spans="5:5" ht="12" customHeight="1">
      <c r="E5651" s="174"/>
    </row>
    <row r="5652" spans="5:5" ht="12" customHeight="1">
      <c r="E5652" s="174"/>
    </row>
    <row r="5653" spans="5:5" ht="12" customHeight="1">
      <c r="E5653" s="174"/>
    </row>
    <row r="5654" spans="5:5" ht="12" customHeight="1">
      <c r="E5654" s="174"/>
    </row>
    <row r="5655" spans="5:5" ht="12" customHeight="1">
      <c r="E5655" s="174"/>
    </row>
    <row r="5656" spans="5:5" ht="12" customHeight="1">
      <c r="E5656" s="174"/>
    </row>
    <row r="5657" spans="5:5" ht="12" customHeight="1">
      <c r="E5657" s="174"/>
    </row>
    <row r="5658" spans="5:5" ht="12" customHeight="1">
      <c r="E5658" s="174"/>
    </row>
    <row r="5659" spans="5:5" ht="12" customHeight="1">
      <c r="E5659" s="174"/>
    </row>
    <row r="5660" spans="5:5" ht="12" customHeight="1">
      <c r="E5660" s="174"/>
    </row>
    <row r="5661" spans="5:5" ht="12" customHeight="1">
      <c r="E5661" s="174"/>
    </row>
    <row r="5662" spans="5:5" ht="12" customHeight="1">
      <c r="E5662" s="174"/>
    </row>
    <row r="5663" spans="5:5" ht="12" customHeight="1">
      <c r="E5663" s="174"/>
    </row>
    <row r="5664" spans="5:5" ht="12" customHeight="1">
      <c r="E5664" s="174"/>
    </row>
    <row r="5665" spans="5:5" ht="12" customHeight="1">
      <c r="E5665" s="174"/>
    </row>
    <row r="5666" spans="5:5" ht="12" customHeight="1">
      <c r="E5666" s="174"/>
    </row>
    <row r="5667" spans="5:5" ht="12" customHeight="1">
      <c r="E5667" s="174"/>
    </row>
    <row r="5668" spans="5:5" ht="12" customHeight="1">
      <c r="E5668" s="174"/>
    </row>
    <row r="5669" spans="5:5" ht="12" customHeight="1">
      <c r="E5669" s="174"/>
    </row>
    <row r="5670" spans="5:5" ht="12" customHeight="1">
      <c r="E5670" s="174"/>
    </row>
    <row r="5671" spans="5:5" ht="12" customHeight="1">
      <c r="E5671" s="174"/>
    </row>
    <row r="5672" spans="5:5" ht="12" customHeight="1">
      <c r="E5672" s="174"/>
    </row>
    <row r="5673" spans="5:5" ht="12" customHeight="1">
      <c r="E5673" s="174"/>
    </row>
    <row r="5674" spans="5:5" ht="12" customHeight="1">
      <c r="E5674" s="174"/>
    </row>
    <row r="5675" spans="5:5" ht="12" customHeight="1">
      <c r="E5675" s="174"/>
    </row>
    <row r="5676" spans="5:5" ht="12" customHeight="1">
      <c r="E5676" s="174"/>
    </row>
    <row r="5677" spans="5:5" ht="12" customHeight="1">
      <c r="E5677" s="174"/>
    </row>
    <row r="5678" spans="5:5" ht="12" customHeight="1">
      <c r="E5678" s="174"/>
    </row>
    <row r="5679" spans="5:5" ht="12" customHeight="1">
      <c r="E5679" s="174"/>
    </row>
    <row r="5680" spans="5:5" ht="12" customHeight="1">
      <c r="E5680" s="174"/>
    </row>
    <row r="5681" spans="5:5" ht="12" customHeight="1">
      <c r="E5681" s="174"/>
    </row>
    <row r="5682" spans="5:5" ht="12" customHeight="1">
      <c r="E5682" s="174"/>
    </row>
    <row r="5683" spans="5:5" ht="12" customHeight="1">
      <c r="E5683" s="174"/>
    </row>
    <row r="5684" spans="5:5" ht="12" customHeight="1">
      <c r="E5684" s="174"/>
    </row>
    <row r="5685" spans="5:5" ht="12" customHeight="1">
      <c r="E5685" s="174"/>
    </row>
    <row r="5686" spans="5:5" ht="12" customHeight="1">
      <c r="E5686" s="174"/>
    </row>
    <row r="5687" spans="5:5" ht="12" customHeight="1">
      <c r="E5687" s="174"/>
    </row>
    <row r="5688" spans="5:5" ht="12" customHeight="1">
      <c r="E5688" s="174"/>
    </row>
    <row r="5689" spans="5:5" ht="12" customHeight="1">
      <c r="E5689" s="174"/>
    </row>
    <row r="5690" spans="5:5" ht="12" customHeight="1">
      <c r="E5690" s="174"/>
    </row>
    <row r="5691" spans="5:5" ht="12" customHeight="1">
      <c r="E5691" s="174"/>
    </row>
    <row r="5692" spans="5:5" ht="12" customHeight="1">
      <c r="E5692" s="174"/>
    </row>
    <row r="5693" spans="5:5" ht="12" customHeight="1">
      <c r="E5693" s="174"/>
    </row>
    <row r="5694" spans="5:5" ht="12" customHeight="1">
      <c r="E5694" s="174"/>
    </row>
    <row r="5695" spans="5:5" ht="12" customHeight="1">
      <c r="E5695" s="174"/>
    </row>
    <row r="5696" spans="5:5" ht="12" customHeight="1">
      <c r="E5696" s="174"/>
    </row>
    <row r="5697" spans="5:5" ht="12" customHeight="1">
      <c r="E5697" s="174"/>
    </row>
    <row r="5698" spans="5:5" ht="12" customHeight="1">
      <c r="E5698" s="174"/>
    </row>
    <row r="5699" spans="5:5" ht="12" customHeight="1">
      <c r="E5699" s="174"/>
    </row>
    <row r="5700" spans="5:5" ht="12" customHeight="1">
      <c r="E5700" s="174"/>
    </row>
    <row r="5701" spans="5:5" ht="12" customHeight="1">
      <c r="E5701" s="174"/>
    </row>
    <row r="5702" spans="5:5" ht="12" customHeight="1">
      <c r="E5702" s="174"/>
    </row>
    <row r="5703" spans="5:5" ht="12" customHeight="1">
      <c r="E5703" s="174"/>
    </row>
    <row r="5704" spans="5:5" ht="12" customHeight="1">
      <c r="E5704" s="174"/>
    </row>
    <row r="5705" spans="5:5" ht="12" customHeight="1">
      <c r="E5705" s="174"/>
    </row>
    <row r="5706" spans="5:5" ht="12" customHeight="1">
      <c r="E5706" s="174"/>
    </row>
    <row r="5707" spans="5:5" ht="12" customHeight="1">
      <c r="E5707" s="174"/>
    </row>
    <row r="5708" spans="5:5" ht="12" customHeight="1">
      <c r="E5708" s="174"/>
    </row>
    <row r="5709" spans="5:5" ht="12" customHeight="1">
      <c r="E5709" s="174"/>
    </row>
    <row r="5710" spans="5:5" ht="12" customHeight="1">
      <c r="E5710" s="174"/>
    </row>
    <row r="5711" spans="5:5" ht="12" customHeight="1">
      <c r="E5711" s="174"/>
    </row>
    <row r="5712" spans="5:5" ht="12" customHeight="1">
      <c r="E5712" s="174"/>
    </row>
    <row r="5713" spans="5:5" ht="12" customHeight="1">
      <c r="E5713" s="174"/>
    </row>
    <row r="5714" spans="5:5" ht="12" customHeight="1">
      <c r="E5714" s="174"/>
    </row>
    <row r="5715" spans="5:5" ht="12" customHeight="1">
      <c r="E5715" s="174"/>
    </row>
    <row r="5716" spans="5:5" ht="12" customHeight="1">
      <c r="E5716" s="174"/>
    </row>
    <row r="5717" spans="5:5" ht="12" customHeight="1">
      <c r="E5717" s="174"/>
    </row>
    <row r="5718" spans="5:5" ht="12" customHeight="1">
      <c r="E5718" s="174"/>
    </row>
    <row r="5719" spans="5:5" ht="12" customHeight="1">
      <c r="E5719" s="174"/>
    </row>
    <row r="5720" spans="5:5" ht="12" customHeight="1">
      <c r="E5720" s="174"/>
    </row>
    <row r="5721" spans="5:5" ht="12" customHeight="1">
      <c r="E5721" s="174"/>
    </row>
    <row r="5722" spans="5:5" ht="12" customHeight="1">
      <c r="E5722" s="174"/>
    </row>
    <row r="5723" spans="5:5" ht="12" customHeight="1">
      <c r="E5723" s="174"/>
    </row>
    <row r="5724" spans="5:5" ht="12" customHeight="1">
      <c r="E5724" s="174"/>
    </row>
    <row r="5725" spans="5:5" ht="12" customHeight="1">
      <c r="E5725" s="174"/>
    </row>
    <row r="5726" spans="5:5" ht="12" customHeight="1">
      <c r="E5726" s="174"/>
    </row>
    <row r="5727" spans="5:5" ht="12" customHeight="1">
      <c r="E5727" s="174"/>
    </row>
    <row r="5728" spans="5:5" ht="12" customHeight="1">
      <c r="E5728" s="174"/>
    </row>
    <row r="5729" spans="5:5" ht="12" customHeight="1">
      <c r="E5729" s="174"/>
    </row>
    <row r="5730" spans="5:5" ht="12" customHeight="1">
      <c r="E5730" s="174"/>
    </row>
    <row r="5731" spans="5:5" ht="12" customHeight="1">
      <c r="E5731" s="174"/>
    </row>
    <row r="5732" spans="5:5" ht="12" customHeight="1">
      <c r="E5732" s="174"/>
    </row>
    <row r="5733" spans="5:5" ht="12" customHeight="1">
      <c r="E5733" s="174"/>
    </row>
    <row r="5734" spans="5:5" ht="12" customHeight="1">
      <c r="E5734" s="174"/>
    </row>
    <row r="5735" spans="5:5" ht="12" customHeight="1">
      <c r="E5735" s="174"/>
    </row>
    <row r="5736" spans="5:5" ht="12" customHeight="1">
      <c r="E5736" s="174"/>
    </row>
    <row r="5737" spans="5:5" ht="12" customHeight="1">
      <c r="E5737" s="174"/>
    </row>
    <row r="5738" spans="5:5" ht="12" customHeight="1">
      <c r="E5738" s="174"/>
    </row>
    <row r="5739" spans="5:5" ht="12" customHeight="1">
      <c r="E5739" s="174"/>
    </row>
    <row r="5740" spans="5:5" ht="12" customHeight="1">
      <c r="E5740" s="174"/>
    </row>
    <row r="5741" spans="5:5" ht="12" customHeight="1">
      <c r="E5741" s="174"/>
    </row>
    <row r="5742" spans="5:5" ht="12" customHeight="1">
      <c r="E5742" s="174"/>
    </row>
    <row r="5743" spans="5:5" ht="12" customHeight="1">
      <c r="E5743" s="174"/>
    </row>
    <row r="5744" spans="5:5" ht="12" customHeight="1">
      <c r="E5744" s="174"/>
    </row>
    <row r="5745" spans="5:5" ht="12" customHeight="1">
      <c r="E5745" s="174"/>
    </row>
    <row r="5746" spans="5:5" ht="12" customHeight="1">
      <c r="E5746" s="174"/>
    </row>
    <row r="5747" spans="5:5" ht="12" customHeight="1">
      <c r="E5747" s="174"/>
    </row>
    <row r="5748" spans="5:5" ht="12" customHeight="1">
      <c r="E5748" s="174"/>
    </row>
    <row r="5749" spans="5:5" ht="12" customHeight="1">
      <c r="E5749" s="174"/>
    </row>
    <row r="5750" spans="5:5" ht="12" customHeight="1">
      <c r="E5750" s="174"/>
    </row>
    <row r="5751" spans="5:5" ht="12" customHeight="1">
      <c r="E5751" s="174"/>
    </row>
    <row r="5752" spans="5:5" ht="12" customHeight="1">
      <c r="E5752" s="174"/>
    </row>
    <row r="5753" spans="5:5" ht="12" customHeight="1">
      <c r="E5753" s="174"/>
    </row>
    <row r="5754" spans="5:5" ht="12" customHeight="1">
      <c r="E5754" s="174"/>
    </row>
    <row r="5755" spans="5:5" ht="12" customHeight="1">
      <c r="E5755" s="174"/>
    </row>
    <row r="5756" spans="5:5" ht="12" customHeight="1">
      <c r="E5756" s="174"/>
    </row>
    <row r="5757" spans="5:5" ht="12" customHeight="1">
      <c r="E5757" s="174"/>
    </row>
    <row r="5758" spans="5:5" ht="12" customHeight="1">
      <c r="E5758" s="174"/>
    </row>
    <row r="5759" spans="5:5" ht="12" customHeight="1">
      <c r="E5759" s="174"/>
    </row>
    <row r="5760" spans="5:5" ht="12" customHeight="1">
      <c r="E5760" s="174"/>
    </row>
    <row r="5761" spans="5:5" ht="12" customHeight="1">
      <c r="E5761" s="174"/>
    </row>
    <row r="5762" spans="5:5" ht="12" customHeight="1">
      <c r="E5762" s="174"/>
    </row>
    <row r="5763" spans="5:5" ht="12" customHeight="1">
      <c r="E5763" s="174"/>
    </row>
    <row r="5764" spans="5:5" ht="12" customHeight="1">
      <c r="E5764" s="174"/>
    </row>
    <row r="5765" spans="5:5" ht="12" customHeight="1">
      <c r="E5765" s="174"/>
    </row>
    <row r="5766" spans="5:5" ht="12" customHeight="1">
      <c r="E5766" s="174"/>
    </row>
    <row r="5767" spans="5:5" ht="12" customHeight="1">
      <c r="E5767" s="174"/>
    </row>
    <row r="5768" spans="5:5" ht="12" customHeight="1">
      <c r="E5768" s="174"/>
    </row>
    <row r="5769" spans="5:5" ht="12" customHeight="1">
      <c r="E5769" s="174"/>
    </row>
    <row r="5770" spans="5:5" ht="12" customHeight="1">
      <c r="E5770" s="174"/>
    </row>
    <row r="5771" spans="5:5" ht="12" customHeight="1">
      <c r="E5771" s="174"/>
    </row>
    <row r="5772" spans="5:5" ht="12" customHeight="1">
      <c r="E5772" s="174"/>
    </row>
    <row r="5773" spans="5:5" ht="12" customHeight="1">
      <c r="E5773" s="174"/>
    </row>
    <row r="5774" spans="5:5" ht="12" customHeight="1">
      <c r="E5774" s="174"/>
    </row>
    <row r="5775" spans="5:5" ht="12" customHeight="1">
      <c r="E5775" s="174"/>
    </row>
    <row r="5776" spans="5:5" ht="12" customHeight="1">
      <c r="E5776" s="174"/>
    </row>
    <row r="5777" spans="5:5" ht="12" customHeight="1">
      <c r="E5777" s="174"/>
    </row>
    <row r="5778" spans="5:5" ht="12" customHeight="1">
      <c r="E5778" s="174"/>
    </row>
    <row r="5779" spans="5:5" ht="12" customHeight="1">
      <c r="E5779" s="174"/>
    </row>
    <row r="5780" spans="5:5" ht="12" customHeight="1">
      <c r="E5780" s="174"/>
    </row>
    <row r="5781" spans="5:5" ht="12" customHeight="1">
      <c r="E5781" s="174"/>
    </row>
    <row r="5782" spans="5:5" ht="12" customHeight="1">
      <c r="E5782" s="174"/>
    </row>
    <row r="5783" spans="5:5" ht="12" customHeight="1">
      <c r="E5783" s="174"/>
    </row>
    <row r="5784" spans="5:5" ht="12" customHeight="1">
      <c r="E5784" s="174"/>
    </row>
    <row r="5785" spans="5:5" ht="12" customHeight="1">
      <c r="E5785" s="174"/>
    </row>
    <row r="5786" spans="5:5" ht="12" customHeight="1">
      <c r="E5786" s="174"/>
    </row>
    <row r="5787" spans="5:5" ht="12" customHeight="1">
      <c r="E5787" s="174"/>
    </row>
    <row r="5788" spans="5:5" ht="12" customHeight="1">
      <c r="E5788" s="174"/>
    </row>
    <row r="5789" spans="5:5" ht="12" customHeight="1">
      <c r="E5789" s="174"/>
    </row>
    <row r="5790" spans="5:5" ht="12" customHeight="1">
      <c r="E5790" s="174"/>
    </row>
    <row r="5791" spans="5:5" ht="12" customHeight="1">
      <c r="E5791" s="174"/>
    </row>
    <row r="5792" spans="5:5" ht="12" customHeight="1">
      <c r="E5792" s="174"/>
    </row>
    <row r="5793" spans="5:5" ht="12" customHeight="1">
      <c r="E5793" s="174"/>
    </row>
    <row r="5794" spans="5:5" ht="12" customHeight="1">
      <c r="E5794" s="174"/>
    </row>
    <row r="5795" spans="5:5" ht="12" customHeight="1">
      <c r="E5795" s="174"/>
    </row>
    <row r="5796" spans="5:5" ht="12" customHeight="1">
      <c r="E5796" s="174"/>
    </row>
    <row r="5797" spans="5:5" ht="12" customHeight="1">
      <c r="E5797" s="174"/>
    </row>
    <row r="5798" spans="5:5" ht="12" customHeight="1">
      <c r="E5798" s="174"/>
    </row>
    <row r="5799" spans="5:5" ht="12" customHeight="1">
      <c r="E5799" s="174"/>
    </row>
    <row r="5800" spans="5:5" ht="12" customHeight="1">
      <c r="E5800" s="174"/>
    </row>
    <row r="5801" spans="5:5" ht="12" customHeight="1">
      <c r="E5801" s="174"/>
    </row>
    <row r="5802" spans="5:5" ht="12" customHeight="1">
      <c r="E5802" s="174"/>
    </row>
    <row r="5803" spans="5:5" ht="12" customHeight="1">
      <c r="E5803" s="174"/>
    </row>
    <row r="5804" spans="5:5" ht="12" customHeight="1">
      <c r="E5804" s="174"/>
    </row>
    <row r="5805" spans="5:5" ht="12" customHeight="1">
      <c r="E5805" s="174"/>
    </row>
    <row r="5806" spans="5:5" ht="12" customHeight="1">
      <c r="E5806" s="174"/>
    </row>
    <row r="5807" spans="5:5" ht="12" customHeight="1">
      <c r="E5807" s="174"/>
    </row>
    <row r="5808" spans="5:5" ht="12" customHeight="1">
      <c r="E5808" s="174"/>
    </row>
    <row r="5809" spans="5:5" ht="12" customHeight="1">
      <c r="E5809" s="174"/>
    </row>
    <row r="5810" spans="5:5" ht="12" customHeight="1">
      <c r="E5810" s="174"/>
    </row>
    <row r="5811" spans="5:5" ht="12" customHeight="1">
      <c r="E5811" s="174"/>
    </row>
    <row r="5812" spans="5:5" ht="12" customHeight="1">
      <c r="E5812" s="174"/>
    </row>
    <row r="5813" spans="5:5" ht="12" customHeight="1">
      <c r="E5813" s="174"/>
    </row>
    <row r="5814" spans="5:5" ht="12" customHeight="1">
      <c r="E5814" s="174"/>
    </row>
    <row r="5815" spans="5:5" ht="12" customHeight="1">
      <c r="E5815" s="174"/>
    </row>
    <row r="5816" spans="5:5" ht="12" customHeight="1">
      <c r="E5816" s="174"/>
    </row>
    <row r="5817" spans="5:5" ht="12" customHeight="1">
      <c r="E5817" s="174"/>
    </row>
    <row r="5818" spans="5:5" ht="12" customHeight="1">
      <c r="E5818" s="174"/>
    </row>
    <row r="5819" spans="5:5" ht="12" customHeight="1">
      <c r="E5819" s="174"/>
    </row>
    <row r="5820" spans="5:5" ht="12" customHeight="1">
      <c r="E5820" s="174"/>
    </row>
    <row r="5821" spans="5:5" ht="12" customHeight="1">
      <c r="E5821" s="174"/>
    </row>
    <row r="5822" spans="5:5" ht="12" customHeight="1">
      <c r="E5822" s="174"/>
    </row>
    <row r="5823" spans="5:5" ht="12" customHeight="1">
      <c r="E5823" s="174"/>
    </row>
    <row r="5824" spans="5:5" ht="12" customHeight="1">
      <c r="E5824" s="174"/>
    </row>
    <row r="5825" spans="5:5" ht="12" customHeight="1">
      <c r="E5825" s="174"/>
    </row>
    <row r="5826" spans="5:5" ht="12" customHeight="1">
      <c r="E5826" s="174"/>
    </row>
    <row r="5827" spans="5:5" ht="12" customHeight="1">
      <c r="E5827" s="174"/>
    </row>
    <row r="5828" spans="5:5" ht="12" customHeight="1">
      <c r="E5828" s="174"/>
    </row>
    <row r="5829" spans="5:5" ht="12" customHeight="1">
      <c r="E5829" s="174"/>
    </row>
    <row r="5830" spans="5:5" ht="12" customHeight="1">
      <c r="E5830" s="174"/>
    </row>
    <row r="5831" spans="5:5" ht="12" customHeight="1">
      <c r="E5831" s="174"/>
    </row>
    <row r="5832" spans="5:5" ht="12" customHeight="1">
      <c r="E5832" s="174"/>
    </row>
    <row r="5833" spans="5:5" ht="12" customHeight="1">
      <c r="E5833" s="174"/>
    </row>
    <row r="5834" spans="5:5" ht="12" customHeight="1">
      <c r="E5834" s="174"/>
    </row>
    <row r="5835" spans="5:5" ht="12" customHeight="1">
      <c r="E5835" s="174"/>
    </row>
    <row r="5836" spans="5:5" ht="12" customHeight="1">
      <c r="E5836" s="174"/>
    </row>
    <row r="5837" spans="5:5" ht="12" customHeight="1">
      <c r="E5837" s="174"/>
    </row>
    <row r="5838" spans="5:5" ht="12" customHeight="1">
      <c r="E5838" s="174"/>
    </row>
    <row r="5839" spans="5:5" ht="12" customHeight="1">
      <c r="E5839" s="174"/>
    </row>
    <row r="5840" spans="5:5" ht="12" customHeight="1">
      <c r="E5840" s="174"/>
    </row>
    <row r="5841" spans="5:5" ht="12" customHeight="1">
      <c r="E5841" s="174"/>
    </row>
    <row r="5842" spans="5:5" ht="12" customHeight="1">
      <c r="E5842" s="174"/>
    </row>
    <row r="5843" spans="5:5" ht="12" customHeight="1">
      <c r="E5843" s="174"/>
    </row>
    <row r="5844" spans="5:5" ht="12" customHeight="1">
      <c r="E5844" s="174"/>
    </row>
    <row r="5845" spans="5:5" ht="12" customHeight="1">
      <c r="E5845" s="174"/>
    </row>
    <row r="5846" spans="5:5" ht="12" customHeight="1">
      <c r="E5846" s="174"/>
    </row>
    <row r="5847" spans="5:5" ht="12" customHeight="1">
      <c r="E5847" s="174"/>
    </row>
    <row r="5848" spans="5:5" ht="12" customHeight="1">
      <c r="E5848" s="174"/>
    </row>
    <row r="5849" spans="5:5" ht="12" customHeight="1">
      <c r="E5849" s="174"/>
    </row>
    <row r="5850" spans="5:5" ht="12" customHeight="1">
      <c r="E5850" s="174"/>
    </row>
    <row r="5851" spans="5:5" ht="12" customHeight="1">
      <c r="E5851" s="174"/>
    </row>
    <row r="5852" spans="5:5" ht="12" customHeight="1">
      <c r="E5852" s="174"/>
    </row>
    <row r="5853" spans="5:5" ht="12" customHeight="1">
      <c r="E5853" s="174"/>
    </row>
    <row r="5854" spans="5:5" ht="12" customHeight="1">
      <c r="E5854" s="174"/>
    </row>
    <row r="5855" spans="5:5" ht="12" customHeight="1">
      <c r="E5855" s="174"/>
    </row>
    <row r="5856" spans="5:5" ht="12" customHeight="1">
      <c r="E5856" s="174"/>
    </row>
    <row r="5857" spans="5:5" ht="12" customHeight="1">
      <c r="E5857" s="174"/>
    </row>
    <row r="5858" spans="5:5" ht="12" customHeight="1">
      <c r="E5858" s="174"/>
    </row>
    <row r="5859" spans="5:5" ht="12" customHeight="1">
      <c r="E5859" s="174"/>
    </row>
    <row r="5860" spans="5:5" ht="12" customHeight="1">
      <c r="E5860" s="174"/>
    </row>
    <row r="5861" spans="5:5" ht="12" customHeight="1">
      <c r="E5861" s="174"/>
    </row>
    <row r="5862" spans="5:5" ht="12" customHeight="1">
      <c r="E5862" s="174"/>
    </row>
    <row r="5863" spans="5:5" ht="12" customHeight="1">
      <c r="E5863" s="174"/>
    </row>
    <row r="5864" spans="5:5" ht="12" customHeight="1">
      <c r="E5864" s="174"/>
    </row>
    <row r="5865" spans="5:5" ht="12" customHeight="1">
      <c r="E5865" s="174"/>
    </row>
    <row r="5866" spans="5:5" ht="12" customHeight="1">
      <c r="E5866" s="174"/>
    </row>
    <row r="5867" spans="5:5" ht="12" customHeight="1">
      <c r="E5867" s="174"/>
    </row>
    <row r="5868" spans="5:5" ht="12" customHeight="1">
      <c r="E5868" s="174"/>
    </row>
    <row r="5869" spans="5:5" ht="12" customHeight="1">
      <c r="E5869" s="174"/>
    </row>
    <row r="5870" spans="5:5" ht="12" customHeight="1">
      <c r="E5870" s="174"/>
    </row>
    <row r="5871" spans="5:5" ht="12" customHeight="1">
      <c r="E5871" s="174"/>
    </row>
    <row r="5872" spans="5:5" ht="12" customHeight="1">
      <c r="E5872" s="174"/>
    </row>
    <row r="5873" spans="5:5" ht="12" customHeight="1">
      <c r="E5873" s="174"/>
    </row>
    <row r="5874" spans="5:5" ht="12" customHeight="1">
      <c r="E5874" s="174"/>
    </row>
    <row r="5875" spans="5:5" ht="12" customHeight="1">
      <c r="E5875" s="174"/>
    </row>
    <row r="5876" spans="5:5" ht="12" customHeight="1">
      <c r="E5876" s="174"/>
    </row>
    <row r="5877" spans="5:5" ht="12" customHeight="1">
      <c r="E5877" s="174"/>
    </row>
    <row r="5878" spans="5:5" ht="12" customHeight="1">
      <c r="E5878" s="174"/>
    </row>
    <row r="5879" spans="5:5" ht="12" customHeight="1">
      <c r="E5879" s="174"/>
    </row>
    <row r="5880" spans="5:5" ht="12" customHeight="1">
      <c r="E5880" s="174"/>
    </row>
    <row r="5881" spans="5:5" ht="12" customHeight="1">
      <c r="E5881" s="174"/>
    </row>
    <row r="5882" spans="5:5" ht="12" customHeight="1">
      <c r="E5882" s="174"/>
    </row>
    <row r="5883" spans="5:5" ht="12" customHeight="1">
      <c r="E5883" s="174"/>
    </row>
    <row r="5884" spans="5:5" ht="12" customHeight="1">
      <c r="E5884" s="174"/>
    </row>
    <row r="5885" spans="5:5" ht="12" customHeight="1">
      <c r="E5885" s="174"/>
    </row>
    <row r="5886" spans="5:5" ht="12" customHeight="1">
      <c r="E5886" s="174"/>
    </row>
    <row r="5887" spans="5:5" ht="12" customHeight="1">
      <c r="E5887" s="174"/>
    </row>
    <row r="5888" spans="5:5" ht="12" customHeight="1">
      <c r="E5888" s="174"/>
    </row>
    <row r="5889" spans="5:5" ht="12" customHeight="1">
      <c r="E5889" s="174"/>
    </row>
    <row r="5890" spans="5:5" ht="12" customHeight="1">
      <c r="E5890" s="174"/>
    </row>
    <row r="5891" spans="5:5" ht="12" customHeight="1">
      <c r="E5891" s="174"/>
    </row>
    <row r="5892" spans="5:5" ht="12" customHeight="1">
      <c r="E5892" s="174"/>
    </row>
    <row r="5893" spans="5:5" ht="12" customHeight="1">
      <c r="E5893" s="174"/>
    </row>
    <row r="5894" spans="5:5" ht="12" customHeight="1">
      <c r="E5894" s="174"/>
    </row>
    <row r="5895" spans="5:5" ht="12" customHeight="1">
      <c r="E5895" s="174"/>
    </row>
    <row r="5896" spans="5:5" ht="12" customHeight="1">
      <c r="E5896" s="174"/>
    </row>
    <row r="5897" spans="5:5" ht="12" customHeight="1">
      <c r="E5897" s="174"/>
    </row>
    <row r="5898" spans="5:5" ht="12" customHeight="1">
      <c r="E5898" s="174"/>
    </row>
    <row r="5899" spans="5:5" ht="12" customHeight="1">
      <c r="E5899" s="174"/>
    </row>
    <row r="5900" spans="5:5" ht="12" customHeight="1">
      <c r="E5900" s="174"/>
    </row>
    <row r="5901" spans="5:5" ht="12" customHeight="1">
      <c r="E5901" s="174"/>
    </row>
    <row r="5902" spans="5:5" ht="12" customHeight="1">
      <c r="E5902" s="174"/>
    </row>
    <row r="5903" spans="5:5" ht="12" customHeight="1">
      <c r="E5903" s="174"/>
    </row>
    <row r="5904" spans="5:5" ht="12" customHeight="1">
      <c r="E5904" s="174"/>
    </row>
    <row r="5905" spans="5:5" ht="12" customHeight="1">
      <c r="E5905" s="174"/>
    </row>
    <row r="5906" spans="5:5" ht="12" customHeight="1">
      <c r="E5906" s="174"/>
    </row>
    <row r="5907" spans="5:5" ht="12" customHeight="1">
      <c r="E5907" s="174"/>
    </row>
    <row r="5908" spans="5:5" ht="12" customHeight="1">
      <c r="E5908" s="174"/>
    </row>
    <row r="5909" spans="5:5" ht="12" customHeight="1">
      <c r="E5909" s="174"/>
    </row>
    <row r="5910" spans="5:5" ht="12" customHeight="1">
      <c r="E5910" s="174"/>
    </row>
    <row r="5911" spans="5:5" ht="12" customHeight="1">
      <c r="E5911" s="174"/>
    </row>
    <row r="5912" spans="5:5" ht="12" customHeight="1">
      <c r="E5912" s="174"/>
    </row>
    <row r="5913" spans="5:5" ht="12" customHeight="1">
      <c r="E5913" s="174"/>
    </row>
    <row r="5914" spans="5:5" ht="12" customHeight="1">
      <c r="E5914" s="174"/>
    </row>
    <row r="5915" spans="5:5" ht="12" customHeight="1">
      <c r="E5915" s="174"/>
    </row>
    <row r="5916" spans="5:5" ht="12" customHeight="1">
      <c r="E5916" s="174"/>
    </row>
    <row r="5917" spans="5:5" ht="12" customHeight="1">
      <c r="E5917" s="174"/>
    </row>
    <row r="5918" spans="5:5" ht="12" customHeight="1">
      <c r="E5918" s="174"/>
    </row>
    <row r="5919" spans="5:5" ht="12" customHeight="1">
      <c r="E5919" s="174"/>
    </row>
    <row r="5920" spans="5:5" ht="12" customHeight="1">
      <c r="E5920" s="174"/>
    </row>
    <row r="5921" spans="5:5" ht="12" customHeight="1">
      <c r="E5921" s="174"/>
    </row>
    <row r="5922" spans="5:5" ht="12" customHeight="1">
      <c r="E5922" s="174"/>
    </row>
    <row r="5923" spans="5:5" ht="12" customHeight="1">
      <c r="E5923" s="174"/>
    </row>
    <row r="5924" spans="5:5" ht="12" customHeight="1">
      <c r="E5924" s="174"/>
    </row>
    <row r="5925" spans="5:5" ht="12" customHeight="1">
      <c r="E5925" s="174"/>
    </row>
    <row r="5926" spans="5:5" ht="12" customHeight="1">
      <c r="E5926" s="174"/>
    </row>
    <row r="5927" spans="5:5" ht="12" customHeight="1">
      <c r="E5927" s="174"/>
    </row>
    <row r="5928" spans="5:5" ht="12" customHeight="1">
      <c r="E5928" s="174"/>
    </row>
    <row r="5929" spans="5:5" ht="12" customHeight="1">
      <c r="E5929" s="174"/>
    </row>
    <row r="5930" spans="5:5" ht="12" customHeight="1">
      <c r="E5930" s="174"/>
    </row>
    <row r="5931" spans="5:5" ht="12" customHeight="1">
      <c r="E5931" s="174"/>
    </row>
    <row r="5932" spans="5:5" ht="12" customHeight="1">
      <c r="E5932" s="174"/>
    </row>
    <row r="5933" spans="5:5" ht="12" customHeight="1">
      <c r="E5933" s="174"/>
    </row>
    <row r="5934" spans="5:5" ht="12" customHeight="1">
      <c r="E5934" s="174"/>
    </row>
    <row r="5935" spans="5:5" ht="12" customHeight="1">
      <c r="E5935" s="174"/>
    </row>
    <row r="5936" spans="5:5" ht="12" customHeight="1">
      <c r="E5936" s="174"/>
    </row>
    <row r="5937" spans="5:5" ht="12" customHeight="1">
      <c r="E5937" s="174"/>
    </row>
    <row r="5938" spans="5:5" ht="12" customHeight="1">
      <c r="E5938" s="174"/>
    </row>
    <row r="5939" spans="5:5" ht="12" customHeight="1">
      <c r="E5939" s="174"/>
    </row>
    <row r="5940" spans="5:5" ht="12" customHeight="1">
      <c r="E5940" s="174"/>
    </row>
    <row r="5941" spans="5:5" ht="12" customHeight="1">
      <c r="E5941" s="174"/>
    </row>
    <row r="5942" spans="5:5" ht="12" customHeight="1">
      <c r="E5942" s="174"/>
    </row>
    <row r="5943" spans="5:5" ht="12" customHeight="1">
      <c r="E5943" s="174"/>
    </row>
    <row r="5944" spans="5:5" ht="12" customHeight="1">
      <c r="E5944" s="174"/>
    </row>
    <row r="5945" spans="5:5" ht="12" customHeight="1">
      <c r="E5945" s="174"/>
    </row>
    <row r="5946" spans="5:5" ht="12" customHeight="1">
      <c r="E5946" s="174"/>
    </row>
    <row r="5947" spans="5:5" ht="12" customHeight="1">
      <c r="E5947" s="174"/>
    </row>
    <row r="5948" spans="5:5" ht="12" customHeight="1">
      <c r="E5948" s="174"/>
    </row>
    <row r="5949" spans="5:5" ht="12" customHeight="1">
      <c r="E5949" s="174"/>
    </row>
    <row r="5950" spans="5:5" ht="12" customHeight="1">
      <c r="E5950" s="174"/>
    </row>
    <row r="5951" spans="5:5" ht="12" customHeight="1">
      <c r="E5951" s="174"/>
    </row>
    <row r="5952" spans="5:5" ht="12" customHeight="1">
      <c r="E5952" s="174"/>
    </row>
    <row r="5953" spans="5:5" ht="12" customHeight="1">
      <c r="E5953" s="174"/>
    </row>
    <row r="5954" spans="5:5" ht="12" customHeight="1">
      <c r="E5954" s="174"/>
    </row>
    <row r="5955" spans="5:5" ht="12" customHeight="1">
      <c r="E5955" s="174"/>
    </row>
    <row r="5956" spans="5:5" ht="12" customHeight="1">
      <c r="E5956" s="174"/>
    </row>
    <row r="5957" spans="5:5" ht="12" customHeight="1">
      <c r="E5957" s="174"/>
    </row>
    <row r="5958" spans="5:5" ht="12" customHeight="1">
      <c r="E5958" s="174"/>
    </row>
    <row r="5959" spans="5:5" ht="12" customHeight="1">
      <c r="E5959" s="174"/>
    </row>
    <row r="5960" spans="5:5" ht="12" customHeight="1">
      <c r="E5960" s="174"/>
    </row>
    <row r="5961" spans="5:5" ht="12" customHeight="1">
      <c r="E5961" s="174"/>
    </row>
    <row r="5962" spans="5:5" ht="12" customHeight="1">
      <c r="E5962" s="174"/>
    </row>
    <row r="5963" spans="5:5" ht="12" customHeight="1">
      <c r="E5963" s="174"/>
    </row>
    <row r="5964" spans="5:5" ht="12" customHeight="1">
      <c r="E5964" s="174"/>
    </row>
    <row r="5965" spans="5:5" ht="12" customHeight="1">
      <c r="E5965" s="174"/>
    </row>
    <row r="5966" spans="5:5" ht="12" customHeight="1">
      <c r="E5966" s="174"/>
    </row>
    <row r="5967" spans="5:5" ht="12" customHeight="1">
      <c r="E5967" s="174"/>
    </row>
    <row r="5968" spans="5:5" ht="12" customHeight="1">
      <c r="E5968" s="174"/>
    </row>
    <row r="5969" spans="5:5" ht="12" customHeight="1">
      <c r="E5969" s="174"/>
    </row>
    <row r="5970" spans="5:5" ht="12" customHeight="1">
      <c r="E5970" s="174"/>
    </row>
    <row r="5971" spans="5:5" ht="12" customHeight="1">
      <c r="E5971" s="174"/>
    </row>
    <row r="5972" spans="5:5" ht="12" customHeight="1">
      <c r="E5972" s="174"/>
    </row>
    <row r="5973" spans="5:5" ht="12" customHeight="1">
      <c r="E5973" s="174"/>
    </row>
    <row r="5974" spans="5:5" ht="12" customHeight="1">
      <c r="E5974" s="174"/>
    </row>
    <row r="5975" spans="5:5" ht="12" customHeight="1">
      <c r="E5975" s="174"/>
    </row>
    <row r="5976" spans="5:5" ht="12" customHeight="1">
      <c r="E5976" s="174"/>
    </row>
    <row r="5977" spans="5:5" ht="12" customHeight="1">
      <c r="E5977" s="174"/>
    </row>
    <row r="5978" spans="5:5" ht="12" customHeight="1">
      <c r="E5978" s="174"/>
    </row>
    <row r="5979" spans="5:5" ht="12" customHeight="1">
      <c r="E5979" s="174"/>
    </row>
    <row r="5980" spans="5:5" ht="12" customHeight="1">
      <c r="E5980" s="174"/>
    </row>
    <row r="5981" spans="5:5" ht="12" customHeight="1">
      <c r="E5981" s="174"/>
    </row>
    <row r="5982" spans="5:5" ht="12" customHeight="1">
      <c r="E5982" s="174"/>
    </row>
    <row r="5983" spans="5:5" ht="12" customHeight="1">
      <c r="E5983" s="174"/>
    </row>
    <row r="5984" spans="5:5" ht="12" customHeight="1">
      <c r="E5984" s="174"/>
    </row>
    <row r="5985" spans="5:5" ht="12" customHeight="1">
      <c r="E5985" s="174"/>
    </row>
    <row r="5986" spans="5:5" ht="12" customHeight="1">
      <c r="E5986" s="174"/>
    </row>
    <row r="5987" spans="5:5" ht="12" customHeight="1">
      <c r="E5987" s="174"/>
    </row>
    <row r="5988" spans="5:5" ht="12" customHeight="1">
      <c r="E5988" s="174"/>
    </row>
    <row r="5989" spans="5:5" ht="12" customHeight="1">
      <c r="E5989" s="174"/>
    </row>
    <row r="5990" spans="5:5" ht="12" customHeight="1">
      <c r="E5990" s="174"/>
    </row>
    <row r="5991" spans="5:5" ht="12" customHeight="1">
      <c r="E5991" s="174"/>
    </row>
    <row r="5992" spans="5:5" ht="12" customHeight="1">
      <c r="E5992" s="174"/>
    </row>
    <row r="5993" spans="5:5" ht="12" customHeight="1">
      <c r="E5993" s="174"/>
    </row>
    <row r="5994" spans="5:5" ht="12" customHeight="1">
      <c r="E5994" s="174"/>
    </row>
    <row r="5995" spans="5:5" ht="12" customHeight="1">
      <c r="E5995" s="174"/>
    </row>
    <row r="5996" spans="5:5" ht="12" customHeight="1">
      <c r="E5996" s="174"/>
    </row>
    <row r="5997" spans="5:5" ht="12" customHeight="1">
      <c r="E5997" s="174"/>
    </row>
    <row r="5998" spans="5:5" ht="12" customHeight="1">
      <c r="E5998" s="174"/>
    </row>
    <row r="5999" spans="5:5" ht="12" customHeight="1">
      <c r="E5999" s="174"/>
    </row>
    <row r="6000" spans="5:5" ht="12" customHeight="1">
      <c r="E6000" s="174"/>
    </row>
    <row r="6001" spans="5:5" ht="12" customHeight="1">
      <c r="E6001" s="174"/>
    </row>
    <row r="6002" spans="5:5" ht="12" customHeight="1">
      <c r="E6002" s="174"/>
    </row>
    <row r="6003" spans="5:5" ht="12" customHeight="1">
      <c r="E6003" s="174"/>
    </row>
    <row r="6004" spans="5:5" ht="12" customHeight="1">
      <c r="E6004" s="174"/>
    </row>
    <row r="6005" spans="5:5" ht="12" customHeight="1">
      <c r="E6005" s="174"/>
    </row>
    <row r="6006" spans="5:5" ht="12" customHeight="1">
      <c r="E6006" s="174"/>
    </row>
    <row r="6007" spans="5:5" ht="12" customHeight="1">
      <c r="E6007" s="174"/>
    </row>
    <row r="6008" spans="5:5" ht="12" customHeight="1">
      <c r="E6008" s="174"/>
    </row>
    <row r="6009" spans="5:5" ht="12" customHeight="1">
      <c r="E6009" s="174"/>
    </row>
    <row r="6010" spans="5:5" ht="12" customHeight="1">
      <c r="E6010" s="174"/>
    </row>
    <row r="6011" spans="5:5" ht="12" customHeight="1">
      <c r="E6011" s="174"/>
    </row>
    <row r="6012" spans="5:5" ht="12" customHeight="1">
      <c r="E6012" s="174"/>
    </row>
    <row r="6013" spans="5:5" ht="12" customHeight="1">
      <c r="E6013" s="174"/>
    </row>
    <row r="6014" spans="5:5" ht="12" customHeight="1">
      <c r="E6014" s="174"/>
    </row>
    <row r="6015" spans="5:5" ht="12" customHeight="1">
      <c r="E6015" s="174"/>
    </row>
    <row r="6016" spans="5:5" ht="12" customHeight="1">
      <c r="E6016" s="174"/>
    </row>
    <row r="6017" spans="5:5" ht="12" customHeight="1">
      <c r="E6017" s="174"/>
    </row>
    <row r="6018" spans="5:5" ht="12" customHeight="1">
      <c r="E6018" s="174"/>
    </row>
    <row r="6019" spans="5:5" ht="12" customHeight="1">
      <c r="E6019" s="174"/>
    </row>
    <row r="6020" spans="5:5" ht="12" customHeight="1">
      <c r="E6020" s="174"/>
    </row>
    <row r="6021" spans="5:5" ht="12" customHeight="1">
      <c r="E6021" s="174"/>
    </row>
    <row r="6022" spans="5:5" ht="12" customHeight="1">
      <c r="E6022" s="174"/>
    </row>
    <row r="6023" spans="5:5" ht="12" customHeight="1">
      <c r="E6023" s="174"/>
    </row>
    <row r="6024" spans="5:5" ht="12" customHeight="1">
      <c r="E6024" s="174"/>
    </row>
    <row r="6025" spans="5:5" ht="12" customHeight="1">
      <c r="E6025" s="174"/>
    </row>
    <row r="6026" spans="5:5" ht="12" customHeight="1">
      <c r="E6026" s="174"/>
    </row>
    <row r="6027" spans="5:5" ht="12" customHeight="1">
      <c r="E6027" s="174"/>
    </row>
    <row r="6028" spans="5:5" ht="12" customHeight="1">
      <c r="E6028" s="174"/>
    </row>
    <row r="6029" spans="5:5" ht="12" customHeight="1">
      <c r="E6029" s="174"/>
    </row>
    <row r="6030" spans="5:5" ht="12" customHeight="1">
      <c r="E6030" s="174"/>
    </row>
    <row r="6031" spans="5:5" ht="12" customHeight="1">
      <c r="E6031" s="174"/>
    </row>
    <row r="6032" spans="5:5" ht="12" customHeight="1">
      <c r="E6032" s="174"/>
    </row>
    <row r="6033" spans="5:5" ht="12" customHeight="1">
      <c r="E6033" s="174"/>
    </row>
    <row r="6034" spans="5:5" ht="12" customHeight="1">
      <c r="E6034" s="174"/>
    </row>
    <row r="6035" spans="5:5" ht="12" customHeight="1">
      <c r="E6035" s="174"/>
    </row>
    <row r="6036" spans="5:5" ht="12" customHeight="1">
      <c r="E6036" s="174"/>
    </row>
    <row r="6037" spans="5:5" ht="12" customHeight="1">
      <c r="E6037" s="174"/>
    </row>
    <row r="6038" spans="5:5" ht="12" customHeight="1">
      <c r="E6038" s="174"/>
    </row>
    <row r="6039" spans="5:5" ht="12" customHeight="1">
      <c r="E6039" s="174"/>
    </row>
    <row r="6040" spans="5:5" ht="12" customHeight="1">
      <c r="E6040" s="174"/>
    </row>
    <row r="6041" spans="5:5" ht="12" customHeight="1">
      <c r="E6041" s="174"/>
    </row>
    <row r="6042" spans="5:5" ht="12" customHeight="1">
      <c r="E6042" s="174"/>
    </row>
    <row r="6043" spans="5:5" ht="12" customHeight="1">
      <c r="E6043" s="174"/>
    </row>
    <row r="6044" spans="5:5" ht="12" customHeight="1">
      <c r="E6044" s="174"/>
    </row>
    <row r="6045" spans="5:5" ht="12" customHeight="1">
      <c r="E6045" s="174"/>
    </row>
    <row r="6046" spans="5:5" ht="12" customHeight="1">
      <c r="E6046" s="174"/>
    </row>
    <row r="6047" spans="5:5" ht="12" customHeight="1">
      <c r="E6047" s="174"/>
    </row>
    <row r="6048" spans="5:5" ht="12" customHeight="1">
      <c r="E6048" s="174"/>
    </row>
    <row r="6049" spans="5:5" ht="12" customHeight="1">
      <c r="E6049" s="174"/>
    </row>
    <row r="6050" spans="5:5" ht="12" customHeight="1">
      <c r="E6050" s="174"/>
    </row>
    <row r="6051" spans="5:5" ht="12" customHeight="1">
      <c r="E6051" s="174"/>
    </row>
    <row r="6052" spans="5:5" ht="12" customHeight="1">
      <c r="E6052" s="174"/>
    </row>
    <row r="6053" spans="5:5" ht="12" customHeight="1">
      <c r="E6053" s="174"/>
    </row>
    <row r="6054" spans="5:5" ht="12" customHeight="1">
      <c r="E6054" s="174"/>
    </row>
    <row r="6055" spans="5:5" ht="12" customHeight="1">
      <c r="E6055" s="174"/>
    </row>
    <row r="6056" spans="5:5" ht="12" customHeight="1">
      <c r="E6056" s="174"/>
    </row>
    <row r="6057" spans="5:5" ht="12" customHeight="1">
      <c r="E6057" s="174"/>
    </row>
    <row r="6058" spans="5:5" ht="12" customHeight="1">
      <c r="E6058" s="174"/>
    </row>
    <row r="6059" spans="5:5" ht="12" customHeight="1">
      <c r="E6059" s="174"/>
    </row>
    <row r="6060" spans="5:5" ht="12" customHeight="1">
      <c r="E6060" s="174"/>
    </row>
    <row r="6061" spans="5:5" ht="12" customHeight="1">
      <c r="E6061" s="174"/>
    </row>
    <row r="6062" spans="5:5" ht="12" customHeight="1">
      <c r="E6062" s="174"/>
    </row>
    <row r="6063" spans="5:5" ht="12" customHeight="1">
      <c r="E6063" s="174"/>
    </row>
    <row r="6064" spans="5:5" ht="12" customHeight="1">
      <c r="E6064" s="174"/>
    </row>
    <row r="6065" spans="5:5" ht="12" customHeight="1">
      <c r="E6065" s="174"/>
    </row>
    <row r="6066" spans="5:5" ht="12" customHeight="1">
      <c r="E6066" s="174"/>
    </row>
    <row r="6067" spans="5:5" ht="12" customHeight="1">
      <c r="E6067" s="174"/>
    </row>
    <row r="6068" spans="5:5" ht="12" customHeight="1">
      <c r="E6068" s="174"/>
    </row>
    <row r="6069" spans="5:5" ht="12" customHeight="1">
      <c r="E6069" s="174"/>
    </row>
    <row r="6070" spans="5:5" ht="12" customHeight="1">
      <c r="E6070" s="174"/>
    </row>
    <row r="6071" spans="5:5" ht="12" customHeight="1">
      <c r="E6071" s="174"/>
    </row>
    <row r="6072" spans="5:5" ht="12" customHeight="1">
      <c r="E6072" s="174"/>
    </row>
    <row r="6073" spans="5:5" ht="12" customHeight="1">
      <c r="E6073" s="174"/>
    </row>
    <row r="6074" spans="5:5" ht="12" customHeight="1">
      <c r="E6074" s="174"/>
    </row>
    <row r="6075" spans="5:5" ht="12" customHeight="1">
      <c r="E6075" s="174"/>
    </row>
    <row r="6076" spans="5:5" ht="12" customHeight="1">
      <c r="E6076" s="174"/>
    </row>
    <row r="6077" spans="5:5" ht="12" customHeight="1">
      <c r="E6077" s="174"/>
    </row>
    <row r="6078" spans="5:5" ht="12" customHeight="1">
      <c r="E6078" s="174"/>
    </row>
    <row r="6079" spans="5:5" ht="12" customHeight="1">
      <c r="E6079" s="174"/>
    </row>
    <row r="6080" spans="5:5" ht="12" customHeight="1">
      <c r="E6080" s="174"/>
    </row>
    <row r="6081" spans="5:5" ht="12" customHeight="1">
      <c r="E6081" s="174"/>
    </row>
    <row r="6082" spans="5:5" ht="12" customHeight="1">
      <c r="E6082" s="174"/>
    </row>
    <row r="6083" spans="5:5" ht="12" customHeight="1">
      <c r="E6083" s="174"/>
    </row>
    <row r="6084" spans="5:5" ht="12" customHeight="1">
      <c r="E6084" s="174"/>
    </row>
    <row r="6085" spans="5:5" ht="12" customHeight="1">
      <c r="E6085" s="174"/>
    </row>
    <row r="6086" spans="5:5" ht="12" customHeight="1">
      <c r="E6086" s="174"/>
    </row>
    <row r="6087" spans="5:5" ht="12" customHeight="1">
      <c r="E6087" s="174"/>
    </row>
    <row r="6088" spans="5:5" ht="12" customHeight="1">
      <c r="E6088" s="174"/>
    </row>
    <row r="6089" spans="5:5" ht="12" customHeight="1">
      <c r="E6089" s="174"/>
    </row>
    <row r="6090" spans="5:5" ht="12" customHeight="1">
      <c r="E6090" s="174"/>
    </row>
    <row r="6091" spans="5:5" ht="12" customHeight="1">
      <c r="E6091" s="174"/>
    </row>
    <row r="6092" spans="5:5" ht="12" customHeight="1">
      <c r="E6092" s="174"/>
    </row>
    <row r="6093" spans="5:5" ht="12" customHeight="1">
      <c r="E6093" s="174"/>
    </row>
    <row r="6094" spans="5:5" ht="12" customHeight="1">
      <c r="E6094" s="174"/>
    </row>
    <row r="6095" spans="5:5" ht="12" customHeight="1">
      <c r="E6095" s="174"/>
    </row>
    <row r="6096" spans="5:5" ht="12" customHeight="1">
      <c r="E6096" s="174"/>
    </row>
    <row r="6097" spans="5:5" ht="12" customHeight="1">
      <c r="E6097" s="174"/>
    </row>
    <row r="6098" spans="5:5" ht="12" customHeight="1">
      <c r="E6098" s="174"/>
    </row>
    <row r="6099" spans="5:5" ht="12" customHeight="1">
      <c r="E6099" s="174"/>
    </row>
    <row r="6100" spans="5:5" ht="12" customHeight="1">
      <c r="E6100" s="174"/>
    </row>
    <row r="6101" spans="5:5" ht="12" customHeight="1">
      <c r="E6101" s="174"/>
    </row>
    <row r="6102" spans="5:5" ht="12" customHeight="1">
      <c r="E6102" s="174"/>
    </row>
    <row r="6103" spans="5:5" ht="12" customHeight="1">
      <c r="E6103" s="174"/>
    </row>
    <row r="6104" spans="5:5" ht="12" customHeight="1">
      <c r="E6104" s="174"/>
    </row>
    <row r="6105" spans="5:5" ht="12" customHeight="1">
      <c r="E6105" s="174"/>
    </row>
    <row r="6106" spans="5:5" ht="12" customHeight="1">
      <c r="E6106" s="174"/>
    </row>
    <row r="6107" spans="5:5" ht="12" customHeight="1">
      <c r="E6107" s="174"/>
    </row>
    <row r="6108" spans="5:5" ht="12" customHeight="1">
      <c r="E6108" s="174"/>
    </row>
    <row r="6109" spans="5:5" ht="12" customHeight="1">
      <c r="E6109" s="174"/>
    </row>
    <row r="6110" spans="5:5" ht="12" customHeight="1">
      <c r="E6110" s="174"/>
    </row>
    <row r="6111" spans="5:5" ht="12" customHeight="1">
      <c r="E6111" s="174"/>
    </row>
    <row r="6112" spans="5:5" ht="12" customHeight="1">
      <c r="E6112" s="174"/>
    </row>
    <row r="6113" spans="5:5" ht="12" customHeight="1">
      <c r="E6113" s="174"/>
    </row>
    <row r="6114" spans="5:5" ht="12" customHeight="1">
      <c r="E6114" s="174"/>
    </row>
    <row r="6115" spans="5:5" ht="12" customHeight="1">
      <c r="E6115" s="174"/>
    </row>
    <row r="6116" spans="5:5" ht="12" customHeight="1">
      <c r="E6116" s="174"/>
    </row>
    <row r="6117" spans="5:5" ht="12" customHeight="1">
      <c r="E6117" s="174"/>
    </row>
    <row r="6118" spans="5:5" ht="12" customHeight="1">
      <c r="E6118" s="174"/>
    </row>
    <row r="6119" spans="5:5" ht="12" customHeight="1">
      <c r="E6119" s="174"/>
    </row>
    <row r="6120" spans="5:5" ht="12" customHeight="1">
      <c r="E6120" s="174"/>
    </row>
    <row r="6121" spans="5:5" ht="12" customHeight="1">
      <c r="E6121" s="174"/>
    </row>
    <row r="6122" spans="5:5" ht="12" customHeight="1">
      <c r="E6122" s="174"/>
    </row>
    <row r="6123" spans="5:5" ht="12" customHeight="1">
      <c r="E6123" s="174"/>
    </row>
    <row r="6124" spans="5:5" ht="12" customHeight="1">
      <c r="E6124" s="174"/>
    </row>
    <row r="6125" spans="5:5" ht="12" customHeight="1">
      <c r="E6125" s="174"/>
    </row>
    <row r="6126" spans="5:5" ht="12" customHeight="1">
      <c r="E6126" s="174"/>
    </row>
    <row r="6127" spans="5:5" ht="12" customHeight="1">
      <c r="E6127" s="174"/>
    </row>
    <row r="6128" spans="5:5" ht="12" customHeight="1">
      <c r="E6128" s="174"/>
    </row>
    <row r="6129" spans="5:5" ht="12" customHeight="1">
      <c r="E6129" s="174"/>
    </row>
    <row r="6130" spans="5:5" ht="12" customHeight="1">
      <c r="E6130" s="174"/>
    </row>
    <row r="6131" spans="5:5" ht="12" customHeight="1">
      <c r="E6131" s="174"/>
    </row>
    <row r="6132" spans="5:5" ht="12" customHeight="1">
      <c r="E6132" s="174"/>
    </row>
    <row r="6133" spans="5:5" ht="12" customHeight="1">
      <c r="E6133" s="174"/>
    </row>
    <row r="6134" spans="5:5" ht="12" customHeight="1">
      <c r="E6134" s="174"/>
    </row>
    <row r="6135" spans="5:5" ht="12" customHeight="1">
      <c r="E6135" s="174"/>
    </row>
    <row r="6136" spans="5:5" ht="12" customHeight="1">
      <c r="E6136" s="174"/>
    </row>
    <row r="6137" spans="5:5" ht="12" customHeight="1">
      <c r="E6137" s="174"/>
    </row>
    <row r="6138" spans="5:5" ht="12" customHeight="1">
      <c r="E6138" s="174"/>
    </row>
    <row r="6139" spans="5:5" ht="12" customHeight="1">
      <c r="E6139" s="174"/>
    </row>
    <row r="6140" spans="5:5" ht="12" customHeight="1">
      <c r="E6140" s="174"/>
    </row>
    <row r="6141" spans="5:5" ht="12" customHeight="1">
      <c r="E6141" s="174"/>
    </row>
    <row r="6142" spans="5:5" ht="12" customHeight="1">
      <c r="E6142" s="174"/>
    </row>
    <row r="6143" spans="5:5" ht="12" customHeight="1">
      <c r="E6143" s="174"/>
    </row>
    <row r="6144" spans="5:5" ht="12" customHeight="1">
      <c r="E6144" s="174"/>
    </row>
    <row r="6145" spans="5:5" ht="12" customHeight="1">
      <c r="E6145" s="174"/>
    </row>
    <row r="6146" spans="5:5" ht="12" customHeight="1">
      <c r="E6146" s="174"/>
    </row>
    <row r="6147" spans="5:5" ht="12" customHeight="1">
      <c r="E6147" s="174"/>
    </row>
    <row r="6148" spans="5:5" ht="12" customHeight="1">
      <c r="E6148" s="174"/>
    </row>
    <row r="6149" spans="5:5" ht="12" customHeight="1">
      <c r="E6149" s="174"/>
    </row>
    <row r="6150" spans="5:5" ht="12" customHeight="1">
      <c r="E6150" s="174"/>
    </row>
    <row r="6151" spans="5:5" ht="12" customHeight="1">
      <c r="E6151" s="174"/>
    </row>
    <row r="6152" spans="5:5" ht="12" customHeight="1">
      <c r="E6152" s="174"/>
    </row>
    <row r="6153" spans="5:5" ht="12" customHeight="1">
      <c r="E6153" s="174"/>
    </row>
    <row r="6154" spans="5:5" ht="12" customHeight="1">
      <c r="E6154" s="174"/>
    </row>
    <row r="6155" spans="5:5" ht="12" customHeight="1">
      <c r="E6155" s="174"/>
    </row>
    <row r="6156" spans="5:5" ht="12" customHeight="1">
      <c r="E6156" s="174"/>
    </row>
    <row r="6157" spans="5:5" ht="12" customHeight="1">
      <c r="E6157" s="174"/>
    </row>
    <row r="6158" spans="5:5" ht="12" customHeight="1">
      <c r="E6158" s="174"/>
    </row>
    <row r="6159" spans="5:5" ht="12" customHeight="1">
      <c r="E6159" s="174"/>
    </row>
    <row r="6160" spans="5:5" ht="12" customHeight="1">
      <c r="E6160" s="174"/>
    </row>
    <row r="6161" spans="5:5" ht="12" customHeight="1">
      <c r="E6161" s="174"/>
    </row>
    <row r="6162" spans="5:5" ht="12" customHeight="1">
      <c r="E6162" s="174"/>
    </row>
    <row r="6163" spans="5:5" ht="12" customHeight="1">
      <c r="E6163" s="174"/>
    </row>
    <row r="6164" spans="5:5" ht="12" customHeight="1">
      <c r="E6164" s="174"/>
    </row>
    <row r="6165" spans="5:5" ht="12" customHeight="1">
      <c r="E6165" s="174"/>
    </row>
    <row r="6166" spans="5:5" ht="12" customHeight="1">
      <c r="E6166" s="174"/>
    </row>
    <row r="6167" spans="5:5" ht="12" customHeight="1">
      <c r="E6167" s="174"/>
    </row>
    <row r="6168" spans="5:5" ht="12" customHeight="1">
      <c r="E6168" s="174"/>
    </row>
    <row r="6169" spans="5:5" ht="12" customHeight="1">
      <c r="E6169" s="174"/>
    </row>
    <row r="6170" spans="5:5" ht="12" customHeight="1">
      <c r="E6170" s="174"/>
    </row>
    <row r="6171" spans="5:5" ht="12" customHeight="1">
      <c r="E6171" s="174"/>
    </row>
    <row r="6172" spans="5:5" ht="12" customHeight="1">
      <c r="E6172" s="174"/>
    </row>
    <row r="6173" spans="5:5" ht="12" customHeight="1">
      <c r="E6173" s="174"/>
    </row>
    <row r="6174" spans="5:5" ht="12" customHeight="1">
      <c r="E6174" s="174"/>
    </row>
    <row r="6175" spans="5:5" ht="12" customHeight="1">
      <c r="E6175" s="174"/>
    </row>
    <row r="6176" spans="5:5" ht="12" customHeight="1">
      <c r="E6176" s="174"/>
    </row>
    <row r="6177" spans="5:5" ht="12" customHeight="1">
      <c r="E6177" s="174"/>
    </row>
    <row r="6178" spans="5:5" ht="12" customHeight="1">
      <c r="E6178" s="174"/>
    </row>
    <row r="6179" spans="5:5" ht="12" customHeight="1">
      <c r="E6179" s="174"/>
    </row>
    <row r="6180" spans="5:5" ht="12" customHeight="1">
      <c r="E6180" s="174"/>
    </row>
    <row r="6181" spans="5:5" ht="12" customHeight="1">
      <c r="E6181" s="174"/>
    </row>
    <row r="6182" spans="5:5" ht="12" customHeight="1">
      <c r="E6182" s="174"/>
    </row>
    <row r="6183" spans="5:5" ht="12" customHeight="1">
      <c r="E6183" s="174"/>
    </row>
    <row r="6184" spans="5:5" ht="12" customHeight="1">
      <c r="E6184" s="174"/>
    </row>
    <row r="6185" spans="5:5" ht="12" customHeight="1">
      <c r="E6185" s="174"/>
    </row>
    <row r="6186" spans="5:5" ht="12" customHeight="1">
      <c r="E6186" s="174"/>
    </row>
    <row r="6187" spans="5:5" ht="12" customHeight="1">
      <c r="E6187" s="174"/>
    </row>
    <row r="6188" spans="5:5" ht="12" customHeight="1">
      <c r="E6188" s="174"/>
    </row>
    <row r="6189" spans="5:5" ht="12" customHeight="1">
      <c r="E6189" s="174"/>
    </row>
    <row r="6190" spans="5:5" ht="12" customHeight="1">
      <c r="E6190" s="174"/>
    </row>
    <row r="6191" spans="5:5" ht="12" customHeight="1">
      <c r="E6191" s="174"/>
    </row>
    <row r="6192" spans="5:5" ht="12" customHeight="1">
      <c r="E6192" s="174"/>
    </row>
    <row r="6193" spans="5:5" ht="12" customHeight="1">
      <c r="E6193" s="174"/>
    </row>
    <row r="6194" spans="5:5" ht="12" customHeight="1">
      <c r="E6194" s="174"/>
    </row>
    <row r="6195" spans="5:5" ht="12" customHeight="1">
      <c r="E6195" s="174"/>
    </row>
    <row r="6196" spans="5:5" ht="12" customHeight="1">
      <c r="E6196" s="174"/>
    </row>
    <row r="6197" spans="5:5" ht="12" customHeight="1">
      <c r="E6197" s="174"/>
    </row>
    <row r="6198" spans="5:5" ht="12" customHeight="1">
      <c r="E6198" s="174"/>
    </row>
    <row r="6199" spans="5:5" ht="12" customHeight="1">
      <c r="E6199" s="174"/>
    </row>
    <row r="6200" spans="5:5" ht="12" customHeight="1">
      <c r="E6200" s="174"/>
    </row>
    <row r="6201" spans="5:5" ht="12" customHeight="1">
      <c r="E6201" s="174"/>
    </row>
    <row r="6202" spans="5:5" ht="12" customHeight="1">
      <c r="E6202" s="174"/>
    </row>
    <row r="6203" spans="5:5" ht="12" customHeight="1">
      <c r="E6203" s="174"/>
    </row>
    <row r="6204" spans="5:5" ht="12" customHeight="1">
      <c r="E6204" s="174"/>
    </row>
    <row r="6205" spans="5:5" ht="12" customHeight="1">
      <c r="E6205" s="174"/>
    </row>
    <row r="6206" spans="5:5" ht="12" customHeight="1">
      <c r="E6206" s="174"/>
    </row>
    <row r="6207" spans="5:5" ht="12" customHeight="1">
      <c r="E6207" s="174"/>
    </row>
    <row r="6208" spans="5:5" ht="12" customHeight="1">
      <c r="E6208" s="174"/>
    </row>
    <row r="6209" spans="5:5" ht="12" customHeight="1">
      <c r="E6209" s="174"/>
    </row>
    <row r="6210" spans="5:5" ht="12" customHeight="1">
      <c r="E6210" s="174"/>
    </row>
    <row r="6211" spans="5:5" ht="12" customHeight="1">
      <c r="E6211" s="174"/>
    </row>
    <row r="6212" spans="5:5" ht="12" customHeight="1">
      <c r="E6212" s="174"/>
    </row>
    <row r="6213" spans="5:5" ht="12" customHeight="1">
      <c r="E6213" s="174"/>
    </row>
    <row r="6214" spans="5:5" ht="12" customHeight="1">
      <c r="E6214" s="174"/>
    </row>
    <row r="6215" spans="5:5" ht="12" customHeight="1">
      <c r="E6215" s="174"/>
    </row>
    <row r="6216" spans="5:5" ht="12" customHeight="1">
      <c r="E6216" s="174"/>
    </row>
    <row r="6217" spans="5:5" ht="12" customHeight="1">
      <c r="E6217" s="174"/>
    </row>
    <row r="6218" spans="5:5" ht="12" customHeight="1">
      <c r="E6218" s="174"/>
    </row>
    <row r="6219" spans="5:5" ht="12" customHeight="1">
      <c r="E6219" s="174"/>
    </row>
    <row r="6220" spans="5:5" ht="12" customHeight="1">
      <c r="E6220" s="174"/>
    </row>
    <row r="6221" spans="5:5" ht="12" customHeight="1">
      <c r="E6221" s="174"/>
    </row>
    <row r="6222" spans="5:5" ht="12" customHeight="1">
      <c r="E6222" s="174"/>
    </row>
    <row r="6223" spans="5:5" ht="12" customHeight="1">
      <c r="E6223" s="174"/>
    </row>
    <row r="6224" spans="5:5" ht="12" customHeight="1">
      <c r="E6224" s="174"/>
    </row>
    <row r="6225" spans="5:5" ht="12" customHeight="1">
      <c r="E6225" s="174"/>
    </row>
    <row r="6226" spans="5:5" ht="12" customHeight="1">
      <c r="E6226" s="174"/>
    </row>
    <row r="6227" spans="5:5" ht="12" customHeight="1">
      <c r="E6227" s="174"/>
    </row>
    <row r="6228" spans="5:5" ht="12" customHeight="1">
      <c r="E6228" s="174"/>
    </row>
    <row r="6229" spans="5:5" ht="12" customHeight="1">
      <c r="E6229" s="174"/>
    </row>
    <row r="6230" spans="5:5" ht="12" customHeight="1">
      <c r="E6230" s="174"/>
    </row>
    <row r="6231" spans="5:5" ht="12" customHeight="1">
      <c r="E6231" s="174"/>
    </row>
    <row r="6232" spans="5:5" ht="12" customHeight="1">
      <c r="E6232" s="174"/>
    </row>
    <row r="6233" spans="5:5" ht="12" customHeight="1">
      <c r="E6233" s="174"/>
    </row>
    <row r="6234" spans="5:5" ht="12" customHeight="1">
      <c r="E6234" s="174"/>
    </row>
    <row r="6235" spans="5:5" ht="12" customHeight="1">
      <c r="E6235" s="174"/>
    </row>
    <row r="6236" spans="5:5" ht="12" customHeight="1">
      <c r="E6236" s="174"/>
    </row>
    <row r="6237" spans="5:5" ht="12" customHeight="1">
      <c r="E6237" s="174"/>
    </row>
    <row r="6238" spans="5:5" ht="12" customHeight="1">
      <c r="E6238" s="174"/>
    </row>
    <row r="6239" spans="5:5" ht="12" customHeight="1">
      <c r="E6239" s="174"/>
    </row>
    <row r="6240" spans="5:5" ht="12" customHeight="1">
      <c r="E6240" s="174"/>
    </row>
    <row r="6241" spans="5:5" ht="12" customHeight="1">
      <c r="E6241" s="174"/>
    </row>
    <row r="6242" spans="5:5" ht="12" customHeight="1">
      <c r="E6242" s="174"/>
    </row>
    <row r="6243" spans="5:5" ht="12" customHeight="1">
      <c r="E6243" s="174"/>
    </row>
    <row r="6244" spans="5:5" ht="12" customHeight="1">
      <c r="E6244" s="174"/>
    </row>
    <row r="6245" spans="5:5" ht="12" customHeight="1">
      <c r="E6245" s="174"/>
    </row>
    <row r="6246" spans="5:5" ht="12" customHeight="1">
      <c r="E6246" s="174"/>
    </row>
    <row r="6247" spans="5:5" ht="12" customHeight="1">
      <c r="E6247" s="174"/>
    </row>
    <row r="6248" spans="5:5" ht="12" customHeight="1">
      <c r="E6248" s="174"/>
    </row>
    <row r="6249" spans="5:5" ht="12" customHeight="1">
      <c r="E6249" s="174"/>
    </row>
    <row r="6250" spans="5:5" ht="12" customHeight="1">
      <c r="E6250" s="174"/>
    </row>
    <row r="6251" spans="5:5" ht="12" customHeight="1">
      <c r="E6251" s="174"/>
    </row>
    <row r="6252" spans="5:5" ht="12" customHeight="1">
      <c r="E6252" s="174"/>
    </row>
    <row r="6253" spans="5:5" ht="12" customHeight="1">
      <c r="E6253" s="174"/>
    </row>
    <row r="6254" spans="5:5" ht="12" customHeight="1">
      <c r="E6254" s="174"/>
    </row>
    <row r="6255" spans="5:5" ht="12" customHeight="1">
      <c r="E6255" s="174"/>
    </row>
    <row r="6256" spans="5:5" ht="12" customHeight="1">
      <c r="E6256" s="174"/>
    </row>
    <row r="6257" spans="5:5" ht="12" customHeight="1">
      <c r="E6257" s="174"/>
    </row>
    <row r="6258" spans="5:5" ht="12" customHeight="1">
      <c r="E6258" s="174"/>
    </row>
    <row r="6259" spans="5:5" ht="12" customHeight="1">
      <c r="E6259" s="174"/>
    </row>
    <row r="6260" spans="5:5" ht="12" customHeight="1">
      <c r="E6260" s="174"/>
    </row>
    <row r="6261" spans="5:5" ht="12" customHeight="1">
      <c r="E6261" s="174"/>
    </row>
    <row r="6262" spans="5:5" ht="12" customHeight="1">
      <c r="E6262" s="174"/>
    </row>
    <row r="6263" spans="5:5" ht="12" customHeight="1">
      <c r="E6263" s="174"/>
    </row>
    <row r="6264" spans="5:5" ht="12" customHeight="1">
      <c r="E6264" s="174"/>
    </row>
    <row r="6265" spans="5:5" ht="12" customHeight="1">
      <c r="E6265" s="174"/>
    </row>
    <row r="6266" spans="5:5" ht="12" customHeight="1">
      <c r="E6266" s="174"/>
    </row>
    <row r="6267" spans="5:5" ht="12" customHeight="1">
      <c r="E6267" s="174"/>
    </row>
    <row r="6268" spans="5:5" ht="12" customHeight="1">
      <c r="E6268" s="174"/>
    </row>
    <row r="6269" spans="5:5" ht="12" customHeight="1">
      <c r="E6269" s="174"/>
    </row>
    <row r="6270" spans="5:5" ht="12" customHeight="1">
      <c r="E6270" s="174"/>
    </row>
    <row r="6271" spans="5:5" ht="12" customHeight="1">
      <c r="E6271" s="174"/>
    </row>
    <row r="6272" spans="5:5" ht="12" customHeight="1">
      <c r="E6272" s="174"/>
    </row>
    <row r="6273" spans="5:5" ht="12" customHeight="1">
      <c r="E6273" s="174"/>
    </row>
    <row r="6274" spans="5:5" ht="12" customHeight="1">
      <c r="E6274" s="174"/>
    </row>
    <row r="6275" spans="5:5" ht="12" customHeight="1">
      <c r="E6275" s="174"/>
    </row>
    <row r="6276" spans="5:5" ht="12" customHeight="1">
      <c r="E6276" s="174"/>
    </row>
    <row r="6277" spans="5:5" ht="12" customHeight="1">
      <c r="E6277" s="174"/>
    </row>
    <row r="6278" spans="5:5" ht="12" customHeight="1">
      <c r="E6278" s="174"/>
    </row>
    <row r="6279" spans="5:5" ht="12" customHeight="1">
      <c r="E6279" s="174"/>
    </row>
    <row r="6280" spans="5:5" ht="12" customHeight="1">
      <c r="E6280" s="174"/>
    </row>
    <row r="6281" spans="5:5" ht="12" customHeight="1">
      <c r="E6281" s="174"/>
    </row>
    <row r="6282" spans="5:5" ht="12" customHeight="1">
      <c r="E6282" s="174"/>
    </row>
    <row r="6283" spans="5:5" ht="12" customHeight="1">
      <c r="E6283" s="174"/>
    </row>
    <row r="6284" spans="5:5" ht="12" customHeight="1">
      <c r="E6284" s="174"/>
    </row>
    <row r="6285" spans="5:5" ht="12" customHeight="1">
      <c r="E6285" s="174"/>
    </row>
    <row r="6286" spans="5:5" ht="12" customHeight="1">
      <c r="E6286" s="174"/>
    </row>
    <row r="6287" spans="5:5" ht="12" customHeight="1">
      <c r="E6287" s="174"/>
    </row>
    <row r="6288" spans="5:5" ht="12" customHeight="1">
      <c r="E6288" s="174"/>
    </row>
    <row r="6289" spans="5:5" ht="12" customHeight="1">
      <c r="E6289" s="174"/>
    </row>
    <row r="6290" spans="5:5" ht="12" customHeight="1">
      <c r="E6290" s="174"/>
    </row>
    <row r="6291" spans="5:5" ht="12" customHeight="1">
      <c r="E6291" s="174"/>
    </row>
    <row r="6292" spans="5:5" ht="12" customHeight="1">
      <c r="E6292" s="174"/>
    </row>
    <row r="6293" spans="5:5" ht="12" customHeight="1">
      <c r="E6293" s="174"/>
    </row>
    <row r="6294" spans="5:5" ht="12" customHeight="1">
      <c r="E6294" s="174"/>
    </row>
    <row r="6295" spans="5:5" ht="12" customHeight="1">
      <c r="E6295" s="174"/>
    </row>
    <row r="6296" spans="5:5" ht="12" customHeight="1">
      <c r="E6296" s="174"/>
    </row>
    <row r="6297" spans="5:5" ht="12" customHeight="1">
      <c r="E6297" s="174"/>
    </row>
    <row r="6298" spans="5:5" ht="12" customHeight="1">
      <c r="E6298" s="174"/>
    </row>
    <row r="6299" spans="5:5" ht="12" customHeight="1">
      <c r="E6299" s="174"/>
    </row>
    <row r="6300" spans="5:5" ht="12" customHeight="1">
      <c r="E6300" s="174"/>
    </row>
    <row r="6301" spans="5:5" ht="12" customHeight="1">
      <c r="E6301" s="174"/>
    </row>
    <row r="6302" spans="5:5" ht="12" customHeight="1">
      <c r="E6302" s="174"/>
    </row>
    <row r="6303" spans="5:5" ht="12" customHeight="1">
      <c r="E6303" s="174"/>
    </row>
    <row r="6304" spans="5:5" ht="12" customHeight="1">
      <c r="E6304" s="174"/>
    </row>
    <row r="6305" spans="5:5" ht="12" customHeight="1">
      <c r="E6305" s="174"/>
    </row>
    <row r="6306" spans="5:5" ht="12" customHeight="1">
      <c r="E6306" s="174"/>
    </row>
    <row r="6307" spans="5:5" ht="12" customHeight="1">
      <c r="E6307" s="174"/>
    </row>
    <row r="6308" spans="5:5" ht="12" customHeight="1">
      <c r="E6308" s="174"/>
    </row>
    <row r="6309" spans="5:5" ht="12" customHeight="1">
      <c r="E6309" s="174"/>
    </row>
    <row r="6310" spans="5:5" ht="12" customHeight="1">
      <c r="E6310" s="174"/>
    </row>
    <row r="6311" spans="5:5" ht="12" customHeight="1">
      <c r="E6311" s="174"/>
    </row>
    <row r="6312" spans="5:5" ht="12" customHeight="1">
      <c r="E6312" s="174"/>
    </row>
    <row r="6313" spans="5:5" ht="12" customHeight="1">
      <c r="E6313" s="174"/>
    </row>
    <row r="6314" spans="5:5" ht="12" customHeight="1">
      <c r="E6314" s="174"/>
    </row>
    <row r="6315" spans="5:5" ht="12" customHeight="1">
      <c r="E6315" s="174"/>
    </row>
    <row r="6316" spans="5:5" ht="12" customHeight="1">
      <c r="E6316" s="174"/>
    </row>
    <row r="6317" spans="5:5" ht="12" customHeight="1">
      <c r="E6317" s="174"/>
    </row>
    <row r="6318" spans="5:5" ht="12" customHeight="1">
      <c r="E6318" s="174"/>
    </row>
    <row r="6319" spans="5:5" ht="12" customHeight="1">
      <c r="E6319" s="174"/>
    </row>
    <row r="6320" spans="5:5" ht="12" customHeight="1">
      <c r="E6320" s="174"/>
    </row>
    <row r="6321" spans="5:5" ht="12" customHeight="1">
      <c r="E6321" s="174"/>
    </row>
    <row r="6322" spans="5:5" ht="12" customHeight="1">
      <c r="E6322" s="174"/>
    </row>
    <row r="6323" spans="5:5" ht="12" customHeight="1">
      <c r="E6323" s="174"/>
    </row>
    <row r="6324" spans="5:5" ht="12" customHeight="1">
      <c r="E6324" s="174"/>
    </row>
    <row r="6325" spans="5:5" ht="12" customHeight="1">
      <c r="E6325" s="174"/>
    </row>
    <row r="6326" spans="5:5" ht="12" customHeight="1">
      <c r="E6326" s="174"/>
    </row>
    <row r="6327" spans="5:5" ht="12" customHeight="1">
      <c r="E6327" s="174"/>
    </row>
    <row r="6328" spans="5:5" ht="12" customHeight="1">
      <c r="E6328" s="174"/>
    </row>
    <row r="6329" spans="5:5" ht="12" customHeight="1">
      <c r="E6329" s="174"/>
    </row>
    <row r="6330" spans="5:5" ht="12" customHeight="1">
      <c r="E6330" s="174"/>
    </row>
    <row r="6331" spans="5:5" ht="12" customHeight="1">
      <c r="E6331" s="174"/>
    </row>
    <row r="6332" spans="5:5" ht="12" customHeight="1">
      <c r="E6332" s="174"/>
    </row>
    <row r="6333" spans="5:5" ht="12" customHeight="1">
      <c r="E6333" s="174"/>
    </row>
    <row r="6334" spans="5:5" ht="12" customHeight="1">
      <c r="E6334" s="174"/>
    </row>
    <row r="6335" spans="5:5" ht="12" customHeight="1">
      <c r="E6335" s="174"/>
    </row>
    <row r="6336" spans="5:5" ht="12" customHeight="1">
      <c r="E6336" s="174"/>
    </row>
    <row r="6337" spans="5:5" ht="12" customHeight="1">
      <c r="E6337" s="174"/>
    </row>
    <row r="6338" spans="5:5" ht="12" customHeight="1">
      <c r="E6338" s="174"/>
    </row>
    <row r="6339" spans="5:5" ht="12" customHeight="1">
      <c r="E6339" s="174"/>
    </row>
    <row r="6340" spans="5:5" ht="12" customHeight="1">
      <c r="E6340" s="174"/>
    </row>
    <row r="6341" spans="5:5" ht="12" customHeight="1">
      <c r="E6341" s="174"/>
    </row>
    <row r="6342" spans="5:5" ht="12" customHeight="1">
      <c r="E6342" s="174"/>
    </row>
    <row r="6343" spans="5:5" ht="12" customHeight="1">
      <c r="E6343" s="174"/>
    </row>
    <row r="6344" spans="5:5" ht="12" customHeight="1">
      <c r="E6344" s="174"/>
    </row>
    <row r="6345" spans="5:5" ht="12" customHeight="1">
      <c r="E6345" s="174"/>
    </row>
    <row r="6346" spans="5:5" ht="12" customHeight="1">
      <c r="E6346" s="174"/>
    </row>
    <row r="6347" spans="5:5" ht="12" customHeight="1">
      <c r="E6347" s="174"/>
    </row>
    <row r="6348" spans="5:5" ht="12" customHeight="1">
      <c r="E6348" s="174"/>
    </row>
    <row r="6349" spans="5:5" ht="12" customHeight="1">
      <c r="E6349" s="174"/>
    </row>
    <row r="6350" spans="5:5" ht="12" customHeight="1">
      <c r="E6350" s="174"/>
    </row>
    <row r="6351" spans="5:5" ht="12" customHeight="1">
      <c r="E6351" s="174"/>
    </row>
    <row r="6352" spans="5:5" ht="12" customHeight="1">
      <c r="E6352" s="174"/>
    </row>
    <row r="6353" spans="5:5" ht="12" customHeight="1">
      <c r="E6353" s="174"/>
    </row>
    <row r="6354" spans="5:5" ht="12" customHeight="1">
      <c r="E6354" s="174"/>
    </row>
    <row r="6355" spans="5:5" ht="12" customHeight="1">
      <c r="E6355" s="174"/>
    </row>
    <row r="6356" spans="5:5" ht="12" customHeight="1">
      <c r="E6356" s="174"/>
    </row>
    <row r="6357" spans="5:5" ht="12" customHeight="1">
      <c r="E6357" s="174"/>
    </row>
    <row r="6358" spans="5:5" ht="12" customHeight="1">
      <c r="E6358" s="174"/>
    </row>
    <row r="6359" spans="5:5" ht="12" customHeight="1">
      <c r="E6359" s="174"/>
    </row>
    <row r="6360" spans="5:5" ht="12" customHeight="1">
      <c r="E6360" s="174"/>
    </row>
    <row r="6361" spans="5:5" ht="12" customHeight="1">
      <c r="E6361" s="174"/>
    </row>
    <row r="6362" spans="5:5" ht="12" customHeight="1">
      <c r="E6362" s="174"/>
    </row>
    <row r="6363" spans="5:5" ht="12" customHeight="1">
      <c r="E6363" s="174"/>
    </row>
    <row r="6364" spans="5:5" ht="12" customHeight="1">
      <c r="E6364" s="174"/>
    </row>
    <row r="6365" spans="5:5" ht="12" customHeight="1">
      <c r="E6365" s="174"/>
    </row>
    <row r="6366" spans="5:5" ht="12" customHeight="1">
      <c r="E6366" s="174"/>
    </row>
    <row r="6367" spans="5:5" ht="12" customHeight="1">
      <c r="E6367" s="174"/>
    </row>
    <row r="6368" spans="5:5" ht="12" customHeight="1">
      <c r="E6368" s="174"/>
    </row>
    <row r="6369" spans="5:5" ht="12" customHeight="1">
      <c r="E6369" s="174"/>
    </row>
    <row r="6370" spans="5:5" ht="12" customHeight="1">
      <c r="E6370" s="174"/>
    </row>
    <row r="6371" spans="5:5" ht="12" customHeight="1">
      <c r="E6371" s="174"/>
    </row>
    <row r="6372" spans="5:5" ht="12" customHeight="1">
      <c r="E6372" s="174"/>
    </row>
    <row r="6373" spans="5:5" ht="12" customHeight="1">
      <c r="E6373" s="174"/>
    </row>
    <row r="6374" spans="5:5" ht="12" customHeight="1">
      <c r="E6374" s="174"/>
    </row>
    <row r="6375" spans="5:5" ht="12" customHeight="1">
      <c r="E6375" s="174"/>
    </row>
    <row r="6376" spans="5:5" ht="12" customHeight="1">
      <c r="E6376" s="174"/>
    </row>
    <row r="6377" spans="5:5" ht="12" customHeight="1">
      <c r="E6377" s="174"/>
    </row>
    <row r="6378" spans="5:5" ht="12" customHeight="1">
      <c r="E6378" s="174"/>
    </row>
    <row r="6379" spans="5:5" ht="12" customHeight="1">
      <c r="E6379" s="174"/>
    </row>
    <row r="6380" spans="5:5" ht="12" customHeight="1">
      <c r="E6380" s="174"/>
    </row>
    <row r="6381" spans="5:5" ht="12" customHeight="1">
      <c r="E6381" s="174"/>
    </row>
    <row r="6382" spans="5:5" ht="12" customHeight="1">
      <c r="E6382" s="174"/>
    </row>
    <row r="6383" spans="5:5" ht="12" customHeight="1">
      <c r="E6383" s="174"/>
    </row>
    <row r="6384" spans="5:5" ht="12" customHeight="1">
      <c r="E6384" s="174"/>
    </row>
    <row r="6385" spans="5:5" ht="12" customHeight="1">
      <c r="E6385" s="174"/>
    </row>
    <row r="6386" spans="5:5" ht="12" customHeight="1">
      <c r="E6386" s="174"/>
    </row>
    <row r="6387" spans="5:5" ht="12" customHeight="1">
      <c r="E6387" s="174"/>
    </row>
    <row r="6388" spans="5:5" ht="12" customHeight="1">
      <c r="E6388" s="174"/>
    </row>
    <row r="6389" spans="5:5" ht="12" customHeight="1">
      <c r="E6389" s="174"/>
    </row>
    <row r="6390" spans="5:5" ht="12" customHeight="1">
      <c r="E6390" s="174"/>
    </row>
    <row r="6391" spans="5:5" ht="12" customHeight="1">
      <c r="E6391" s="174"/>
    </row>
    <row r="6392" spans="5:5" ht="12" customHeight="1">
      <c r="E6392" s="174"/>
    </row>
    <row r="6393" spans="5:5" ht="12" customHeight="1">
      <c r="E6393" s="174"/>
    </row>
    <row r="6394" spans="5:5" ht="12" customHeight="1">
      <c r="E6394" s="174"/>
    </row>
    <row r="6395" spans="5:5" ht="12" customHeight="1">
      <c r="E6395" s="174"/>
    </row>
    <row r="6396" spans="5:5" ht="12" customHeight="1">
      <c r="E6396" s="174"/>
    </row>
    <row r="6397" spans="5:5" ht="12" customHeight="1">
      <c r="E6397" s="174"/>
    </row>
    <row r="6398" spans="5:5" ht="12" customHeight="1">
      <c r="E6398" s="174"/>
    </row>
    <row r="6399" spans="5:5" ht="12" customHeight="1">
      <c r="E6399" s="174"/>
    </row>
    <row r="6400" spans="5:5" ht="12" customHeight="1">
      <c r="E6400" s="174"/>
    </row>
    <row r="6401" spans="5:5" ht="12" customHeight="1">
      <c r="E6401" s="174"/>
    </row>
    <row r="6402" spans="5:5" ht="12" customHeight="1">
      <c r="E6402" s="174"/>
    </row>
    <row r="6403" spans="5:5" ht="12" customHeight="1">
      <c r="E6403" s="174"/>
    </row>
    <row r="6404" spans="5:5" ht="12" customHeight="1">
      <c r="E6404" s="174"/>
    </row>
    <row r="6405" spans="5:5" ht="12" customHeight="1">
      <c r="E6405" s="174"/>
    </row>
    <row r="6406" spans="5:5" ht="12" customHeight="1">
      <c r="E6406" s="174"/>
    </row>
    <row r="6407" spans="5:5" ht="12" customHeight="1">
      <c r="E6407" s="174"/>
    </row>
    <row r="6408" spans="5:5" ht="12" customHeight="1">
      <c r="E6408" s="174"/>
    </row>
    <row r="6409" spans="5:5" ht="12" customHeight="1">
      <c r="E6409" s="174"/>
    </row>
    <row r="6410" spans="5:5" ht="12" customHeight="1">
      <c r="E6410" s="174"/>
    </row>
    <row r="6411" spans="5:5" ht="12" customHeight="1">
      <c r="E6411" s="174"/>
    </row>
    <row r="6412" spans="5:5" ht="12" customHeight="1">
      <c r="E6412" s="174"/>
    </row>
    <row r="6413" spans="5:5" ht="12" customHeight="1">
      <c r="E6413" s="174"/>
    </row>
    <row r="6414" spans="5:5" ht="12" customHeight="1">
      <c r="E6414" s="174"/>
    </row>
    <row r="6415" spans="5:5" ht="12" customHeight="1">
      <c r="E6415" s="174"/>
    </row>
    <row r="6416" spans="5:5" ht="12" customHeight="1">
      <c r="E6416" s="174"/>
    </row>
    <row r="6417" spans="5:5" ht="12" customHeight="1">
      <c r="E6417" s="174"/>
    </row>
    <row r="6418" spans="5:5" ht="12" customHeight="1">
      <c r="E6418" s="174"/>
    </row>
    <row r="6419" spans="5:5" ht="12" customHeight="1">
      <c r="E6419" s="174"/>
    </row>
    <row r="6420" spans="5:5" ht="12" customHeight="1">
      <c r="E6420" s="174"/>
    </row>
    <row r="6421" spans="5:5" ht="12" customHeight="1">
      <c r="E6421" s="174"/>
    </row>
    <row r="6422" spans="5:5" ht="12" customHeight="1">
      <c r="E6422" s="174"/>
    </row>
    <row r="6423" spans="5:5" ht="12" customHeight="1">
      <c r="E6423" s="174"/>
    </row>
    <row r="6424" spans="5:5" ht="12" customHeight="1">
      <c r="E6424" s="174"/>
    </row>
    <row r="6425" spans="5:5" ht="12" customHeight="1">
      <c r="E6425" s="174"/>
    </row>
    <row r="6426" spans="5:5" ht="12" customHeight="1">
      <c r="E6426" s="174"/>
    </row>
    <row r="6427" spans="5:5" ht="12" customHeight="1">
      <c r="E6427" s="174"/>
    </row>
    <row r="6428" spans="5:5" ht="12" customHeight="1">
      <c r="E6428" s="174"/>
    </row>
    <row r="6429" spans="5:5" ht="12" customHeight="1">
      <c r="E6429" s="174"/>
    </row>
    <row r="6430" spans="5:5" ht="12" customHeight="1">
      <c r="E6430" s="174"/>
    </row>
    <row r="6431" spans="5:5" ht="12" customHeight="1">
      <c r="E6431" s="174"/>
    </row>
    <row r="6432" spans="5:5" ht="12" customHeight="1">
      <c r="E6432" s="174"/>
    </row>
    <row r="6433" spans="5:5" ht="12" customHeight="1">
      <c r="E6433" s="174"/>
    </row>
    <row r="6434" spans="5:5" ht="12" customHeight="1">
      <c r="E6434" s="174"/>
    </row>
    <row r="6435" spans="5:5" ht="12" customHeight="1">
      <c r="E6435" s="174"/>
    </row>
    <row r="6436" spans="5:5" ht="12" customHeight="1">
      <c r="E6436" s="174"/>
    </row>
    <row r="6437" spans="5:5" ht="12" customHeight="1">
      <c r="E6437" s="174"/>
    </row>
    <row r="6438" spans="5:5" ht="12" customHeight="1">
      <c r="E6438" s="174"/>
    </row>
    <row r="6439" spans="5:5" ht="12" customHeight="1">
      <c r="E6439" s="174"/>
    </row>
    <row r="6440" spans="5:5" ht="12" customHeight="1">
      <c r="E6440" s="174"/>
    </row>
    <row r="6441" spans="5:5" ht="12" customHeight="1">
      <c r="E6441" s="174"/>
    </row>
    <row r="6442" spans="5:5" ht="12" customHeight="1">
      <c r="E6442" s="174"/>
    </row>
    <row r="6443" spans="5:5" ht="12" customHeight="1">
      <c r="E6443" s="174"/>
    </row>
    <row r="6444" spans="5:5" ht="12" customHeight="1">
      <c r="E6444" s="174"/>
    </row>
    <row r="6445" spans="5:5" ht="12" customHeight="1">
      <c r="E6445" s="174"/>
    </row>
    <row r="6446" spans="5:5" ht="12" customHeight="1">
      <c r="E6446" s="174"/>
    </row>
    <row r="6447" spans="5:5" ht="12" customHeight="1">
      <c r="E6447" s="174"/>
    </row>
    <row r="6448" spans="5:5" ht="12" customHeight="1">
      <c r="E6448" s="174"/>
    </row>
    <row r="6449" spans="5:5" ht="12" customHeight="1">
      <c r="E6449" s="174"/>
    </row>
    <row r="6450" spans="5:5" ht="12" customHeight="1">
      <c r="E6450" s="174"/>
    </row>
    <row r="6451" spans="5:5" ht="12" customHeight="1">
      <c r="E6451" s="174"/>
    </row>
    <row r="6452" spans="5:5" ht="12" customHeight="1">
      <c r="E6452" s="174"/>
    </row>
    <row r="6453" spans="5:5" ht="12" customHeight="1">
      <c r="E6453" s="174"/>
    </row>
    <row r="6454" spans="5:5" ht="12" customHeight="1">
      <c r="E6454" s="174"/>
    </row>
    <row r="6455" spans="5:5" ht="12" customHeight="1">
      <c r="E6455" s="174"/>
    </row>
    <row r="6456" spans="5:5" ht="12" customHeight="1">
      <c r="E6456" s="174"/>
    </row>
    <row r="6457" spans="5:5" ht="12" customHeight="1">
      <c r="E6457" s="174"/>
    </row>
    <row r="6458" spans="5:5" ht="12" customHeight="1">
      <c r="E6458" s="174"/>
    </row>
    <row r="6459" spans="5:5" ht="12" customHeight="1">
      <c r="E6459" s="174"/>
    </row>
    <row r="6460" spans="5:5" ht="12" customHeight="1">
      <c r="E6460" s="174"/>
    </row>
    <row r="6461" spans="5:5" ht="12" customHeight="1">
      <c r="E6461" s="174"/>
    </row>
    <row r="6462" spans="5:5" ht="12" customHeight="1">
      <c r="E6462" s="174"/>
    </row>
    <row r="6463" spans="5:5" ht="12" customHeight="1">
      <c r="E6463" s="174"/>
    </row>
    <row r="6464" spans="5:5" ht="12" customHeight="1">
      <c r="E6464" s="174"/>
    </row>
    <row r="6465" spans="5:5" ht="12" customHeight="1">
      <c r="E6465" s="174"/>
    </row>
    <row r="6466" spans="5:5" ht="12" customHeight="1">
      <c r="E6466" s="174"/>
    </row>
    <row r="6467" spans="5:5" ht="12" customHeight="1">
      <c r="E6467" s="174"/>
    </row>
    <row r="6468" spans="5:5" ht="12" customHeight="1">
      <c r="E6468" s="174"/>
    </row>
    <row r="6469" spans="5:5" ht="12" customHeight="1">
      <c r="E6469" s="174"/>
    </row>
    <row r="6470" spans="5:5" ht="12" customHeight="1">
      <c r="E6470" s="174"/>
    </row>
    <row r="6471" spans="5:5" ht="12" customHeight="1">
      <c r="E6471" s="174"/>
    </row>
    <row r="6472" spans="5:5" ht="12" customHeight="1">
      <c r="E6472" s="174"/>
    </row>
    <row r="6473" spans="5:5" ht="12" customHeight="1">
      <c r="E6473" s="174"/>
    </row>
    <row r="6474" spans="5:5" ht="12" customHeight="1">
      <c r="E6474" s="174"/>
    </row>
    <row r="6475" spans="5:5" ht="12" customHeight="1">
      <c r="E6475" s="174"/>
    </row>
    <row r="6476" spans="5:5" ht="12" customHeight="1">
      <c r="E6476" s="174"/>
    </row>
    <row r="6477" spans="5:5" ht="12" customHeight="1">
      <c r="E6477" s="174"/>
    </row>
    <row r="6478" spans="5:5" ht="12" customHeight="1">
      <c r="E6478" s="174"/>
    </row>
    <row r="6479" spans="5:5" ht="12" customHeight="1">
      <c r="E6479" s="174"/>
    </row>
    <row r="6480" spans="5:5" ht="12" customHeight="1">
      <c r="E6480" s="174"/>
    </row>
    <row r="6481" spans="5:5" ht="12" customHeight="1">
      <c r="E6481" s="174"/>
    </row>
    <row r="6482" spans="5:5" ht="12" customHeight="1">
      <c r="E6482" s="174"/>
    </row>
    <row r="6483" spans="5:5" ht="12" customHeight="1">
      <c r="E6483" s="174"/>
    </row>
    <row r="6484" spans="5:5" ht="12" customHeight="1">
      <c r="E6484" s="174"/>
    </row>
    <row r="6485" spans="5:5" ht="12" customHeight="1">
      <c r="E6485" s="174"/>
    </row>
    <row r="6486" spans="5:5" ht="12" customHeight="1">
      <c r="E6486" s="174"/>
    </row>
    <row r="6487" spans="5:5" ht="12" customHeight="1">
      <c r="E6487" s="174"/>
    </row>
    <row r="6488" spans="5:5" ht="12" customHeight="1">
      <c r="E6488" s="174"/>
    </row>
    <row r="6489" spans="5:5" ht="12" customHeight="1">
      <c r="E6489" s="174"/>
    </row>
    <row r="6490" spans="5:5" ht="12" customHeight="1">
      <c r="E6490" s="174"/>
    </row>
    <row r="6491" spans="5:5" ht="12" customHeight="1">
      <c r="E6491" s="174"/>
    </row>
    <row r="6492" spans="5:5" ht="12" customHeight="1">
      <c r="E6492" s="174"/>
    </row>
    <row r="6493" spans="5:5" ht="12" customHeight="1">
      <c r="E6493" s="174"/>
    </row>
    <row r="6494" spans="5:5" ht="12" customHeight="1">
      <c r="E6494" s="174"/>
    </row>
    <row r="6495" spans="5:5" ht="12" customHeight="1">
      <c r="E6495" s="174"/>
    </row>
    <row r="6496" spans="5:5" ht="12" customHeight="1">
      <c r="E6496" s="174"/>
    </row>
    <row r="6497" spans="5:5" ht="12" customHeight="1">
      <c r="E6497" s="174"/>
    </row>
    <row r="6498" spans="5:5" ht="12" customHeight="1">
      <c r="E6498" s="174"/>
    </row>
    <row r="6499" spans="5:5" ht="12" customHeight="1">
      <c r="E6499" s="174"/>
    </row>
    <row r="6500" spans="5:5" ht="12" customHeight="1">
      <c r="E6500" s="174"/>
    </row>
    <row r="6501" spans="5:5" ht="12" customHeight="1">
      <c r="E6501" s="174"/>
    </row>
    <row r="6502" spans="5:5" ht="12" customHeight="1">
      <c r="E6502" s="174"/>
    </row>
    <row r="6503" spans="5:5" ht="12" customHeight="1">
      <c r="E6503" s="174"/>
    </row>
    <row r="6504" spans="5:5" ht="12" customHeight="1">
      <c r="E6504" s="174"/>
    </row>
    <row r="6505" spans="5:5" ht="12" customHeight="1">
      <c r="E6505" s="174"/>
    </row>
    <row r="6506" spans="5:5" ht="12" customHeight="1">
      <c r="E6506" s="174"/>
    </row>
    <row r="6507" spans="5:5" ht="12" customHeight="1">
      <c r="E6507" s="174"/>
    </row>
    <row r="6508" spans="5:5" ht="12" customHeight="1">
      <c r="E6508" s="174"/>
    </row>
    <row r="6509" spans="5:5" ht="12" customHeight="1">
      <c r="E6509" s="174"/>
    </row>
    <row r="6510" spans="5:5" ht="12" customHeight="1">
      <c r="E6510" s="174"/>
    </row>
    <row r="6511" spans="5:5" ht="12" customHeight="1">
      <c r="E6511" s="174"/>
    </row>
    <row r="6512" spans="5:5" ht="12" customHeight="1">
      <c r="E6512" s="174"/>
    </row>
    <row r="6513" spans="5:5" ht="12" customHeight="1">
      <c r="E6513" s="174"/>
    </row>
    <row r="6514" spans="5:5" ht="12" customHeight="1">
      <c r="E6514" s="174"/>
    </row>
    <row r="6515" spans="5:5" ht="12" customHeight="1">
      <c r="E6515" s="174"/>
    </row>
    <row r="6516" spans="5:5" ht="12" customHeight="1">
      <c r="E6516" s="174"/>
    </row>
    <row r="6517" spans="5:5" ht="12" customHeight="1">
      <c r="E6517" s="174"/>
    </row>
    <row r="6518" spans="5:5" ht="12" customHeight="1">
      <c r="E6518" s="174"/>
    </row>
    <row r="6519" spans="5:5" ht="12" customHeight="1">
      <c r="E6519" s="174"/>
    </row>
    <row r="6520" spans="5:5" ht="12" customHeight="1">
      <c r="E6520" s="174"/>
    </row>
    <row r="6521" spans="5:5" ht="12" customHeight="1">
      <c r="E6521" s="174"/>
    </row>
    <row r="6522" spans="5:5" ht="12" customHeight="1">
      <c r="E6522" s="174"/>
    </row>
    <row r="6523" spans="5:5" ht="12" customHeight="1">
      <c r="E6523" s="174"/>
    </row>
    <row r="6524" spans="5:5" ht="12" customHeight="1">
      <c r="E6524" s="174"/>
    </row>
    <row r="6525" spans="5:5" ht="12" customHeight="1">
      <c r="E6525" s="174"/>
    </row>
    <row r="6526" spans="5:5" ht="12" customHeight="1">
      <c r="E6526" s="174"/>
    </row>
    <row r="6527" spans="5:5" ht="12" customHeight="1">
      <c r="E6527" s="174"/>
    </row>
    <row r="6528" spans="5:5" ht="12" customHeight="1">
      <c r="E6528" s="174"/>
    </row>
    <row r="6529" spans="5:5" ht="12" customHeight="1">
      <c r="E6529" s="174"/>
    </row>
    <row r="6530" spans="5:5" ht="12" customHeight="1">
      <c r="E6530" s="174"/>
    </row>
    <row r="6531" spans="5:5" ht="12" customHeight="1">
      <c r="E6531" s="174"/>
    </row>
    <row r="6532" spans="5:5" ht="12" customHeight="1">
      <c r="E6532" s="174"/>
    </row>
    <row r="6533" spans="5:5" ht="12" customHeight="1">
      <c r="E6533" s="174"/>
    </row>
    <row r="6534" spans="5:5" ht="12" customHeight="1">
      <c r="E6534" s="174"/>
    </row>
    <row r="6535" spans="5:5" ht="12" customHeight="1">
      <c r="E6535" s="174"/>
    </row>
    <row r="6536" spans="5:5" ht="12" customHeight="1">
      <c r="E6536" s="174"/>
    </row>
    <row r="6537" spans="5:5" ht="12" customHeight="1">
      <c r="E6537" s="174"/>
    </row>
    <row r="6538" spans="5:5" ht="12" customHeight="1">
      <c r="E6538" s="174"/>
    </row>
    <row r="6539" spans="5:5" ht="12" customHeight="1">
      <c r="E6539" s="174"/>
    </row>
    <row r="6540" spans="5:5" ht="12" customHeight="1">
      <c r="E6540" s="174"/>
    </row>
    <row r="6541" spans="5:5" ht="12" customHeight="1">
      <c r="E6541" s="174"/>
    </row>
    <row r="6542" spans="5:5" ht="12" customHeight="1">
      <c r="E6542" s="174"/>
    </row>
    <row r="6543" spans="5:5" ht="12" customHeight="1">
      <c r="E6543" s="174"/>
    </row>
    <row r="6544" spans="5:5" ht="12" customHeight="1">
      <c r="E6544" s="174"/>
    </row>
    <row r="6545" spans="5:5" ht="12" customHeight="1">
      <c r="E6545" s="174"/>
    </row>
    <row r="6546" spans="5:5" ht="12" customHeight="1">
      <c r="E6546" s="174"/>
    </row>
    <row r="6547" spans="5:5" ht="12" customHeight="1">
      <c r="E6547" s="174"/>
    </row>
    <row r="6548" spans="5:5" ht="12" customHeight="1">
      <c r="E6548" s="174"/>
    </row>
    <row r="6549" spans="5:5" ht="12" customHeight="1">
      <c r="E6549" s="174"/>
    </row>
    <row r="6550" spans="5:5" ht="12" customHeight="1">
      <c r="E6550" s="174"/>
    </row>
    <row r="6551" spans="5:5" ht="12" customHeight="1">
      <c r="E6551" s="174"/>
    </row>
    <row r="6552" spans="5:5" ht="12" customHeight="1">
      <c r="E6552" s="174"/>
    </row>
    <row r="6553" spans="5:5" ht="12" customHeight="1">
      <c r="E6553" s="174"/>
    </row>
    <row r="6554" spans="5:5" ht="12" customHeight="1">
      <c r="E6554" s="174"/>
    </row>
    <row r="6555" spans="5:5" ht="12" customHeight="1">
      <c r="E6555" s="174"/>
    </row>
    <row r="6556" spans="5:5" ht="12" customHeight="1">
      <c r="E6556" s="174"/>
    </row>
    <row r="6557" spans="5:5" ht="12" customHeight="1">
      <c r="E6557" s="174"/>
    </row>
    <row r="6558" spans="5:5" ht="12" customHeight="1">
      <c r="E6558" s="174"/>
    </row>
    <row r="6559" spans="5:5" ht="12" customHeight="1">
      <c r="E6559" s="174"/>
    </row>
    <row r="6560" spans="5:5" ht="12" customHeight="1">
      <c r="E6560" s="174"/>
    </row>
    <row r="6561" spans="5:5" ht="12" customHeight="1">
      <c r="E6561" s="174"/>
    </row>
    <row r="6562" spans="5:5" ht="12" customHeight="1">
      <c r="E6562" s="174"/>
    </row>
    <row r="6563" spans="5:5" ht="12" customHeight="1">
      <c r="E6563" s="174"/>
    </row>
    <row r="6564" spans="5:5" ht="12" customHeight="1">
      <c r="E6564" s="174"/>
    </row>
    <row r="6565" spans="5:5" ht="12" customHeight="1">
      <c r="E6565" s="174"/>
    </row>
    <row r="6566" spans="5:5" ht="12" customHeight="1">
      <c r="E6566" s="174"/>
    </row>
    <row r="6567" spans="5:5" ht="12" customHeight="1">
      <c r="E6567" s="174"/>
    </row>
    <row r="6568" spans="5:5" ht="12" customHeight="1">
      <c r="E6568" s="174"/>
    </row>
    <row r="6569" spans="5:5" ht="12" customHeight="1">
      <c r="E6569" s="174"/>
    </row>
    <row r="6570" spans="5:5" ht="12" customHeight="1">
      <c r="E6570" s="174"/>
    </row>
    <row r="6571" spans="5:5" ht="12" customHeight="1">
      <c r="E6571" s="174"/>
    </row>
    <row r="6572" spans="5:5" ht="12" customHeight="1">
      <c r="E6572" s="174"/>
    </row>
    <row r="6573" spans="5:5" ht="12" customHeight="1">
      <c r="E6573" s="174"/>
    </row>
    <row r="6574" spans="5:5" ht="12" customHeight="1">
      <c r="E6574" s="174"/>
    </row>
    <row r="6575" spans="5:5" ht="12" customHeight="1">
      <c r="E6575" s="174"/>
    </row>
    <row r="6576" spans="5:5" ht="12" customHeight="1">
      <c r="E6576" s="174"/>
    </row>
    <row r="6577" spans="5:5" ht="12" customHeight="1">
      <c r="E6577" s="174"/>
    </row>
    <row r="6578" spans="5:5" ht="12" customHeight="1">
      <c r="E6578" s="174"/>
    </row>
    <row r="6579" spans="5:5" ht="12" customHeight="1">
      <c r="E6579" s="174"/>
    </row>
    <row r="6580" spans="5:5" ht="12" customHeight="1">
      <c r="E6580" s="174"/>
    </row>
    <row r="6581" spans="5:5" ht="12" customHeight="1">
      <c r="E6581" s="174"/>
    </row>
    <row r="6582" spans="5:5" ht="12" customHeight="1">
      <c r="E6582" s="174"/>
    </row>
    <row r="6583" spans="5:5" ht="12" customHeight="1">
      <c r="E6583" s="174"/>
    </row>
    <row r="6584" spans="5:5" ht="12" customHeight="1">
      <c r="E6584" s="174"/>
    </row>
    <row r="6585" spans="5:5" ht="12" customHeight="1">
      <c r="E6585" s="174"/>
    </row>
    <row r="6586" spans="5:5" ht="12" customHeight="1">
      <c r="E6586" s="174"/>
    </row>
    <row r="6587" spans="5:5" ht="12" customHeight="1">
      <c r="E6587" s="174"/>
    </row>
    <row r="6588" spans="5:5" ht="12" customHeight="1">
      <c r="E6588" s="174"/>
    </row>
    <row r="6589" spans="5:5" ht="12" customHeight="1">
      <c r="E6589" s="174"/>
    </row>
    <row r="6590" spans="5:5" ht="12" customHeight="1">
      <c r="E6590" s="174"/>
    </row>
    <row r="6591" spans="5:5" ht="12" customHeight="1">
      <c r="E6591" s="174"/>
    </row>
    <row r="6592" spans="5:5" ht="12" customHeight="1">
      <c r="E6592" s="174"/>
    </row>
    <row r="6593" spans="5:5" ht="12" customHeight="1">
      <c r="E6593" s="174"/>
    </row>
    <row r="6594" spans="5:5" ht="12" customHeight="1">
      <c r="E6594" s="174"/>
    </row>
    <row r="6595" spans="5:5" ht="12" customHeight="1">
      <c r="E6595" s="174"/>
    </row>
    <row r="6596" spans="5:5" ht="12" customHeight="1">
      <c r="E6596" s="174"/>
    </row>
    <row r="6597" spans="5:5" ht="12" customHeight="1">
      <c r="E6597" s="174"/>
    </row>
    <row r="6598" spans="5:5" ht="12" customHeight="1">
      <c r="E6598" s="174"/>
    </row>
    <row r="6599" spans="5:5" ht="12" customHeight="1">
      <c r="E6599" s="174"/>
    </row>
    <row r="6600" spans="5:5" ht="12" customHeight="1">
      <c r="E6600" s="174"/>
    </row>
    <row r="6601" spans="5:5" ht="12" customHeight="1">
      <c r="E6601" s="174"/>
    </row>
    <row r="6602" spans="5:5" ht="12" customHeight="1">
      <c r="E6602" s="174"/>
    </row>
    <row r="6603" spans="5:5" ht="12" customHeight="1">
      <c r="E6603" s="174"/>
    </row>
    <row r="6604" spans="5:5" ht="12" customHeight="1">
      <c r="E6604" s="174"/>
    </row>
    <row r="6605" spans="5:5" ht="12" customHeight="1">
      <c r="E6605" s="174"/>
    </row>
    <row r="6606" spans="5:5" ht="12" customHeight="1">
      <c r="E6606" s="174"/>
    </row>
    <row r="6607" spans="5:5" ht="12" customHeight="1">
      <c r="E6607" s="174"/>
    </row>
    <row r="6608" spans="5:5" ht="12" customHeight="1">
      <c r="E6608" s="174"/>
    </row>
    <row r="6609" spans="5:5" ht="12" customHeight="1">
      <c r="E6609" s="174"/>
    </row>
    <row r="6610" spans="5:5" ht="12" customHeight="1">
      <c r="E6610" s="174"/>
    </row>
    <row r="6611" spans="5:5" ht="12" customHeight="1">
      <c r="E6611" s="174"/>
    </row>
    <row r="6612" spans="5:5" ht="12" customHeight="1">
      <c r="E6612" s="174"/>
    </row>
    <row r="6613" spans="5:5" ht="12" customHeight="1">
      <c r="E6613" s="174"/>
    </row>
    <row r="6614" spans="5:5" ht="12" customHeight="1">
      <c r="E6614" s="174"/>
    </row>
    <row r="6615" spans="5:5" ht="12" customHeight="1">
      <c r="E6615" s="174"/>
    </row>
    <row r="6616" spans="5:5" ht="12" customHeight="1">
      <c r="E6616" s="174"/>
    </row>
    <row r="6617" spans="5:5" ht="12" customHeight="1">
      <c r="E6617" s="174"/>
    </row>
    <row r="6618" spans="5:5" ht="12" customHeight="1">
      <c r="E6618" s="174"/>
    </row>
    <row r="6619" spans="5:5" ht="12" customHeight="1">
      <c r="E6619" s="174"/>
    </row>
    <row r="6620" spans="5:5" ht="12" customHeight="1">
      <c r="E6620" s="174"/>
    </row>
    <row r="6621" spans="5:5" ht="12" customHeight="1">
      <c r="E6621" s="174"/>
    </row>
    <row r="6622" spans="5:5" ht="12" customHeight="1">
      <c r="E6622" s="174"/>
    </row>
    <row r="6623" spans="5:5" ht="12" customHeight="1">
      <c r="E6623" s="174"/>
    </row>
    <row r="6624" spans="5:5" ht="12" customHeight="1">
      <c r="E6624" s="174"/>
    </row>
    <row r="6625" spans="5:5" ht="12" customHeight="1">
      <c r="E6625" s="174"/>
    </row>
    <row r="6626" spans="5:5" ht="12" customHeight="1">
      <c r="E6626" s="174"/>
    </row>
    <row r="6627" spans="5:5" ht="12" customHeight="1">
      <c r="E6627" s="174"/>
    </row>
    <row r="6628" spans="5:5" ht="12" customHeight="1">
      <c r="E6628" s="174"/>
    </row>
    <row r="6629" spans="5:5" ht="12" customHeight="1">
      <c r="E6629" s="174"/>
    </row>
    <row r="6630" spans="5:5" ht="12" customHeight="1">
      <c r="E6630" s="174"/>
    </row>
    <row r="6631" spans="5:5" ht="12" customHeight="1">
      <c r="E6631" s="174"/>
    </row>
    <row r="6632" spans="5:5" ht="12" customHeight="1">
      <c r="E6632" s="174"/>
    </row>
    <row r="6633" spans="5:5" ht="12" customHeight="1">
      <c r="E6633" s="174"/>
    </row>
    <row r="6634" spans="5:5" ht="12" customHeight="1">
      <c r="E6634" s="174"/>
    </row>
    <row r="6635" spans="5:5" ht="12" customHeight="1">
      <c r="E6635" s="174"/>
    </row>
    <row r="6636" spans="5:5" ht="12" customHeight="1">
      <c r="E6636" s="174"/>
    </row>
    <row r="6637" spans="5:5" ht="12" customHeight="1">
      <c r="E6637" s="174"/>
    </row>
    <row r="6638" spans="5:5" ht="12" customHeight="1">
      <c r="E6638" s="174"/>
    </row>
    <row r="6639" spans="5:5" ht="12" customHeight="1">
      <c r="E6639" s="174"/>
    </row>
    <row r="6640" spans="5:5" ht="12" customHeight="1">
      <c r="E6640" s="174"/>
    </row>
    <row r="6641" spans="5:5" ht="12" customHeight="1">
      <c r="E6641" s="174"/>
    </row>
    <row r="6642" spans="5:5" ht="12" customHeight="1">
      <c r="E6642" s="174"/>
    </row>
    <row r="6643" spans="5:5" ht="12" customHeight="1">
      <c r="E6643" s="174"/>
    </row>
    <row r="6644" spans="5:5" ht="12" customHeight="1">
      <c r="E6644" s="174"/>
    </row>
    <row r="6645" spans="5:5" ht="12" customHeight="1">
      <c r="E6645" s="174"/>
    </row>
    <row r="6646" spans="5:5" ht="12" customHeight="1">
      <c r="E6646" s="174"/>
    </row>
    <row r="6647" spans="5:5" ht="12" customHeight="1">
      <c r="E6647" s="174"/>
    </row>
    <row r="6648" spans="5:5" ht="12" customHeight="1">
      <c r="E6648" s="174"/>
    </row>
    <row r="6649" spans="5:5" ht="12" customHeight="1">
      <c r="E6649" s="174"/>
    </row>
    <row r="6650" spans="5:5" ht="12" customHeight="1">
      <c r="E6650" s="174"/>
    </row>
    <row r="6651" spans="5:5" ht="12" customHeight="1">
      <c r="E6651" s="174"/>
    </row>
    <row r="6652" spans="5:5" ht="12" customHeight="1">
      <c r="E6652" s="174"/>
    </row>
    <row r="6653" spans="5:5" ht="12" customHeight="1">
      <c r="E6653" s="174"/>
    </row>
    <row r="6654" spans="5:5" ht="12" customHeight="1">
      <c r="E6654" s="174"/>
    </row>
    <row r="6655" spans="5:5" ht="12" customHeight="1">
      <c r="E6655" s="174"/>
    </row>
    <row r="6656" spans="5:5" ht="12" customHeight="1">
      <c r="E6656" s="174"/>
    </row>
    <row r="6657" spans="5:5" ht="12" customHeight="1">
      <c r="E6657" s="174"/>
    </row>
    <row r="6658" spans="5:5" ht="12" customHeight="1">
      <c r="E6658" s="174"/>
    </row>
    <row r="6659" spans="5:5" ht="12" customHeight="1">
      <c r="E6659" s="174"/>
    </row>
    <row r="6660" spans="5:5" ht="12" customHeight="1">
      <c r="E6660" s="174"/>
    </row>
    <row r="6661" spans="5:5" ht="12" customHeight="1">
      <c r="E6661" s="174"/>
    </row>
    <row r="6662" spans="5:5" ht="12" customHeight="1">
      <c r="E6662" s="174"/>
    </row>
    <row r="6663" spans="5:5" ht="12" customHeight="1">
      <c r="E6663" s="174"/>
    </row>
    <row r="6664" spans="5:5" ht="12" customHeight="1">
      <c r="E6664" s="174"/>
    </row>
    <row r="6665" spans="5:5" ht="12" customHeight="1">
      <c r="E6665" s="174"/>
    </row>
    <row r="6666" spans="5:5" ht="12" customHeight="1">
      <c r="E6666" s="174"/>
    </row>
    <row r="6667" spans="5:5" ht="12" customHeight="1">
      <c r="E6667" s="174"/>
    </row>
    <row r="6668" spans="5:5" ht="12" customHeight="1">
      <c r="E6668" s="174"/>
    </row>
    <row r="6669" spans="5:5" ht="12" customHeight="1">
      <c r="E6669" s="174"/>
    </row>
    <row r="6670" spans="5:5" ht="12" customHeight="1">
      <c r="E6670" s="174"/>
    </row>
    <row r="6671" spans="5:5" ht="12" customHeight="1">
      <c r="E6671" s="174"/>
    </row>
    <row r="6672" spans="5:5" ht="12" customHeight="1">
      <c r="E6672" s="174"/>
    </row>
    <row r="6673" spans="5:5" ht="12" customHeight="1">
      <c r="E6673" s="174"/>
    </row>
    <row r="6674" spans="5:5" ht="12" customHeight="1">
      <c r="E6674" s="174"/>
    </row>
    <row r="6675" spans="5:5" ht="12" customHeight="1">
      <c r="E6675" s="174"/>
    </row>
    <row r="6676" spans="5:5" ht="12" customHeight="1">
      <c r="E6676" s="174"/>
    </row>
    <row r="6677" spans="5:5" ht="12" customHeight="1">
      <c r="E6677" s="174"/>
    </row>
    <row r="6678" spans="5:5" ht="12" customHeight="1">
      <c r="E6678" s="174"/>
    </row>
    <row r="6679" spans="5:5" ht="12" customHeight="1">
      <c r="E6679" s="174"/>
    </row>
    <row r="6680" spans="5:5" ht="12" customHeight="1">
      <c r="E6680" s="174"/>
    </row>
    <row r="6681" spans="5:5" ht="12" customHeight="1">
      <c r="E6681" s="174"/>
    </row>
    <row r="6682" spans="5:5" ht="12" customHeight="1">
      <c r="E6682" s="174"/>
    </row>
    <row r="6683" spans="5:5" ht="12" customHeight="1">
      <c r="E6683" s="174"/>
    </row>
    <row r="6684" spans="5:5" ht="12" customHeight="1">
      <c r="E6684" s="174"/>
    </row>
    <row r="6685" spans="5:5" ht="12" customHeight="1">
      <c r="E6685" s="174"/>
    </row>
    <row r="6686" spans="5:5" ht="12" customHeight="1">
      <c r="E6686" s="174"/>
    </row>
    <row r="6687" spans="5:5" ht="12" customHeight="1">
      <c r="E6687" s="174"/>
    </row>
    <row r="6688" spans="5:5" ht="12" customHeight="1">
      <c r="E6688" s="174"/>
    </row>
    <row r="6689" spans="5:5" ht="12" customHeight="1">
      <c r="E6689" s="174"/>
    </row>
    <row r="6690" spans="5:5" ht="12" customHeight="1">
      <c r="E6690" s="174"/>
    </row>
    <row r="6691" spans="5:5" ht="12" customHeight="1">
      <c r="E6691" s="174"/>
    </row>
    <row r="6692" spans="5:5" ht="12" customHeight="1">
      <c r="E6692" s="174"/>
    </row>
    <row r="6693" spans="5:5" ht="12" customHeight="1">
      <c r="E6693" s="174"/>
    </row>
    <row r="6694" spans="5:5" ht="12" customHeight="1">
      <c r="E6694" s="174"/>
    </row>
    <row r="6695" spans="5:5" ht="12" customHeight="1">
      <c r="E6695" s="174"/>
    </row>
    <row r="6696" spans="5:5" ht="12" customHeight="1">
      <c r="E6696" s="174"/>
    </row>
    <row r="6697" spans="5:5" ht="12" customHeight="1">
      <c r="E6697" s="174"/>
    </row>
    <row r="6698" spans="5:5" ht="12" customHeight="1">
      <c r="E6698" s="174"/>
    </row>
    <row r="6699" spans="5:5" ht="12" customHeight="1">
      <c r="E6699" s="174"/>
    </row>
    <row r="6700" spans="5:5" ht="12" customHeight="1">
      <c r="E6700" s="174"/>
    </row>
    <row r="6701" spans="5:5" ht="12" customHeight="1">
      <c r="E6701" s="174"/>
    </row>
    <row r="6702" spans="5:5" ht="12" customHeight="1">
      <c r="E6702" s="174"/>
    </row>
    <row r="6703" spans="5:5" ht="12" customHeight="1">
      <c r="E6703" s="174"/>
    </row>
    <row r="6704" spans="5:5" ht="12" customHeight="1">
      <c r="E6704" s="174"/>
    </row>
    <row r="6705" spans="5:5" ht="12" customHeight="1">
      <c r="E6705" s="174"/>
    </row>
    <row r="6706" spans="5:5" ht="12" customHeight="1">
      <c r="E6706" s="174"/>
    </row>
    <row r="6707" spans="5:5" ht="12" customHeight="1">
      <c r="E6707" s="174"/>
    </row>
    <row r="6708" spans="5:5" ht="12" customHeight="1">
      <c r="E6708" s="174"/>
    </row>
    <row r="6709" spans="5:5" ht="12" customHeight="1">
      <c r="E6709" s="174"/>
    </row>
    <row r="6710" spans="5:5" ht="12" customHeight="1">
      <c r="E6710" s="174"/>
    </row>
    <row r="6711" spans="5:5" ht="12" customHeight="1">
      <c r="E6711" s="174"/>
    </row>
    <row r="6712" spans="5:5" ht="12" customHeight="1">
      <c r="E6712" s="174"/>
    </row>
    <row r="6713" spans="5:5" ht="12" customHeight="1">
      <c r="E6713" s="174"/>
    </row>
    <row r="6714" spans="5:5" ht="12" customHeight="1">
      <c r="E6714" s="174"/>
    </row>
    <row r="6715" spans="5:5" ht="12" customHeight="1">
      <c r="E6715" s="174"/>
    </row>
    <row r="6716" spans="5:5" ht="12" customHeight="1">
      <c r="E6716" s="174"/>
    </row>
    <row r="6717" spans="5:5" ht="12" customHeight="1">
      <c r="E6717" s="174"/>
    </row>
    <row r="6718" spans="5:5" ht="12" customHeight="1">
      <c r="E6718" s="174"/>
    </row>
    <row r="6719" spans="5:5" ht="12" customHeight="1">
      <c r="E6719" s="174"/>
    </row>
    <row r="6720" spans="5:5" ht="12" customHeight="1">
      <c r="E6720" s="174"/>
    </row>
    <row r="6721" spans="5:5" ht="12" customHeight="1">
      <c r="E6721" s="174"/>
    </row>
    <row r="6722" spans="5:5" ht="12" customHeight="1">
      <c r="E6722" s="174"/>
    </row>
    <row r="6723" spans="5:5" ht="12" customHeight="1">
      <c r="E6723" s="174"/>
    </row>
    <row r="6724" spans="5:5" ht="12" customHeight="1">
      <c r="E6724" s="174"/>
    </row>
    <row r="6725" spans="5:5" ht="12" customHeight="1">
      <c r="E6725" s="174"/>
    </row>
    <row r="6726" spans="5:5" ht="12" customHeight="1">
      <c r="E6726" s="174"/>
    </row>
    <row r="6727" spans="5:5" ht="12" customHeight="1">
      <c r="E6727" s="174"/>
    </row>
    <row r="6728" spans="5:5" ht="12" customHeight="1">
      <c r="E6728" s="174"/>
    </row>
    <row r="6729" spans="5:5" ht="12" customHeight="1">
      <c r="E6729" s="174"/>
    </row>
    <row r="6730" spans="5:5" ht="12" customHeight="1">
      <c r="E6730" s="174"/>
    </row>
    <row r="6731" spans="5:5" ht="12" customHeight="1">
      <c r="E6731" s="174"/>
    </row>
    <row r="6732" spans="5:5" ht="12" customHeight="1">
      <c r="E6732" s="174"/>
    </row>
    <row r="6733" spans="5:5" ht="12" customHeight="1">
      <c r="E6733" s="174"/>
    </row>
    <row r="6734" spans="5:5" ht="12" customHeight="1">
      <c r="E6734" s="174"/>
    </row>
    <row r="6735" spans="5:5" ht="12" customHeight="1">
      <c r="E6735" s="174"/>
    </row>
    <row r="6736" spans="5:5" ht="12" customHeight="1">
      <c r="E6736" s="174"/>
    </row>
    <row r="6737" spans="5:5" ht="12" customHeight="1">
      <c r="E6737" s="174"/>
    </row>
    <row r="6738" spans="5:5" ht="12" customHeight="1">
      <c r="E6738" s="174"/>
    </row>
    <row r="6739" spans="5:5" ht="12" customHeight="1">
      <c r="E6739" s="174"/>
    </row>
    <row r="6740" spans="5:5" ht="12" customHeight="1">
      <c r="E6740" s="174"/>
    </row>
    <row r="6741" spans="5:5" ht="12" customHeight="1">
      <c r="E6741" s="174"/>
    </row>
    <row r="6742" spans="5:5" ht="12" customHeight="1">
      <c r="E6742" s="174"/>
    </row>
    <row r="6743" spans="5:5" ht="12" customHeight="1">
      <c r="E6743" s="174"/>
    </row>
    <row r="6744" spans="5:5" ht="12" customHeight="1">
      <c r="E6744" s="174"/>
    </row>
    <row r="6745" spans="5:5" ht="12" customHeight="1">
      <c r="E6745" s="174"/>
    </row>
    <row r="6746" spans="5:5" ht="12" customHeight="1">
      <c r="E6746" s="174"/>
    </row>
    <row r="6747" spans="5:5" ht="12" customHeight="1">
      <c r="E6747" s="174"/>
    </row>
    <row r="6748" spans="5:5" ht="12" customHeight="1">
      <c r="E6748" s="174"/>
    </row>
    <row r="6749" spans="5:5" ht="12" customHeight="1">
      <c r="E6749" s="174"/>
    </row>
    <row r="6750" spans="5:5" ht="12" customHeight="1">
      <c r="E6750" s="174"/>
    </row>
    <row r="6751" spans="5:5" ht="12" customHeight="1">
      <c r="E6751" s="174"/>
    </row>
    <row r="6752" spans="5:5" ht="12" customHeight="1">
      <c r="E6752" s="174"/>
    </row>
    <row r="6753" spans="5:5" ht="12" customHeight="1">
      <c r="E6753" s="174"/>
    </row>
    <row r="6754" spans="5:5" ht="12" customHeight="1">
      <c r="E6754" s="174"/>
    </row>
    <row r="6755" spans="5:5" ht="12" customHeight="1">
      <c r="E6755" s="174"/>
    </row>
    <row r="6756" spans="5:5" ht="12" customHeight="1">
      <c r="E6756" s="174"/>
    </row>
    <row r="6757" spans="5:5" ht="12" customHeight="1">
      <c r="E6757" s="174"/>
    </row>
    <row r="6758" spans="5:5" ht="12" customHeight="1">
      <c r="E6758" s="174"/>
    </row>
    <row r="6759" spans="5:5" ht="12" customHeight="1">
      <c r="E6759" s="174"/>
    </row>
    <row r="6760" spans="5:5" ht="12" customHeight="1">
      <c r="E6760" s="174"/>
    </row>
    <row r="6761" spans="5:5" ht="12" customHeight="1">
      <c r="E6761" s="174"/>
    </row>
    <row r="6762" spans="5:5" ht="12" customHeight="1">
      <c r="E6762" s="174"/>
    </row>
    <row r="6763" spans="5:5" ht="12" customHeight="1">
      <c r="E6763" s="174"/>
    </row>
    <row r="6764" spans="5:5" ht="12" customHeight="1">
      <c r="E6764" s="174"/>
    </row>
    <row r="6765" spans="5:5" ht="12" customHeight="1">
      <c r="E6765" s="174"/>
    </row>
    <row r="6766" spans="5:5" ht="12" customHeight="1">
      <c r="E6766" s="174"/>
    </row>
    <row r="6767" spans="5:5" ht="12" customHeight="1">
      <c r="E6767" s="174"/>
    </row>
    <row r="6768" spans="5:5" ht="12" customHeight="1">
      <c r="E6768" s="174"/>
    </row>
    <row r="6769" spans="5:5" ht="12" customHeight="1">
      <c r="E6769" s="174"/>
    </row>
    <row r="6770" spans="5:5" ht="12" customHeight="1">
      <c r="E6770" s="174"/>
    </row>
    <row r="6771" spans="5:5" ht="12" customHeight="1">
      <c r="E6771" s="174"/>
    </row>
    <row r="6772" spans="5:5" ht="12" customHeight="1">
      <c r="E6772" s="174"/>
    </row>
    <row r="6773" spans="5:5" ht="12" customHeight="1">
      <c r="E6773" s="174"/>
    </row>
    <row r="6774" spans="5:5" ht="12" customHeight="1">
      <c r="E6774" s="174"/>
    </row>
    <row r="6775" spans="5:5" ht="12" customHeight="1">
      <c r="E6775" s="174"/>
    </row>
    <row r="6776" spans="5:5" ht="12" customHeight="1">
      <c r="E6776" s="174"/>
    </row>
    <row r="6777" spans="5:5" ht="12" customHeight="1">
      <c r="E6777" s="174"/>
    </row>
    <row r="6778" spans="5:5" ht="12" customHeight="1">
      <c r="E6778" s="174"/>
    </row>
    <row r="6779" spans="5:5" ht="12" customHeight="1">
      <c r="E6779" s="174"/>
    </row>
    <row r="6780" spans="5:5" ht="12" customHeight="1">
      <c r="E6780" s="174"/>
    </row>
    <row r="6781" spans="5:5" ht="12" customHeight="1">
      <c r="E6781" s="174"/>
    </row>
    <row r="6782" spans="5:5" ht="12" customHeight="1">
      <c r="E6782" s="174"/>
    </row>
    <row r="6783" spans="5:5" ht="12" customHeight="1">
      <c r="E6783" s="174"/>
    </row>
    <row r="6784" spans="5:5" ht="12" customHeight="1">
      <c r="E6784" s="174"/>
    </row>
    <row r="6785" spans="5:5" ht="12" customHeight="1">
      <c r="E6785" s="174"/>
    </row>
    <row r="6786" spans="5:5" ht="12" customHeight="1">
      <c r="E6786" s="174"/>
    </row>
    <row r="6787" spans="5:5" ht="12" customHeight="1">
      <c r="E6787" s="174"/>
    </row>
    <row r="6788" spans="5:5" ht="12" customHeight="1">
      <c r="E6788" s="174"/>
    </row>
    <row r="6789" spans="5:5" ht="12" customHeight="1">
      <c r="E6789" s="174"/>
    </row>
    <row r="6790" spans="5:5" ht="12" customHeight="1">
      <c r="E6790" s="174"/>
    </row>
    <row r="6791" spans="5:5" ht="12" customHeight="1">
      <c r="E6791" s="174"/>
    </row>
    <row r="6792" spans="5:5" ht="12" customHeight="1">
      <c r="E6792" s="174"/>
    </row>
    <row r="6793" spans="5:5" ht="12" customHeight="1">
      <c r="E6793" s="174"/>
    </row>
    <row r="6794" spans="5:5" ht="12" customHeight="1">
      <c r="E6794" s="174"/>
    </row>
    <row r="6795" spans="5:5" ht="12" customHeight="1">
      <c r="E6795" s="174"/>
    </row>
    <row r="6796" spans="5:5" ht="12" customHeight="1">
      <c r="E6796" s="174"/>
    </row>
    <row r="6797" spans="5:5" ht="12" customHeight="1">
      <c r="E6797" s="174"/>
    </row>
    <row r="6798" spans="5:5" ht="12" customHeight="1">
      <c r="E6798" s="174"/>
    </row>
    <row r="6799" spans="5:5" ht="12" customHeight="1">
      <c r="E6799" s="174"/>
    </row>
    <row r="6800" spans="5:5" ht="12" customHeight="1">
      <c r="E6800" s="174"/>
    </row>
    <row r="6801" spans="5:5" ht="12" customHeight="1">
      <c r="E6801" s="174"/>
    </row>
    <row r="6802" spans="5:5" ht="12" customHeight="1">
      <c r="E6802" s="174"/>
    </row>
    <row r="6803" spans="5:5" ht="12" customHeight="1">
      <c r="E6803" s="174"/>
    </row>
    <row r="6804" spans="5:5" ht="12" customHeight="1">
      <c r="E6804" s="174"/>
    </row>
    <row r="6805" spans="5:5" ht="12" customHeight="1">
      <c r="E6805" s="174"/>
    </row>
    <row r="6806" spans="5:5" ht="12" customHeight="1">
      <c r="E6806" s="174"/>
    </row>
    <row r="6807" spans="5:5" ht="12" customHeight="1">
      <c r="E6807" s="174"/>
    </row>
    <row r="6808" spans="5:5" ht="12" customHeight="1">
      <c r="E6808" s="174"/>
    </row>
    <row r="6809" spans="5:5" ht="12" customHeight="1">
      <c r="E6809" s="174"/>
    </row>
    <row r="6810" spans="5:5" ht="12" customHeight="1">
      <c r="E6810" s="174"/>
    </row>
    <row r="6811" spans="5:5" ht="12" customHeight="1">
      <c r="E6811" s="174"/>
    </row>
    <row r="6812" spans="5:5" ht="12" customHeight="1">
      <c r="E6812" s="174"/>
    </row>
    <row r="6813" spans="5:5" ht="12" customHeight="1">
      <c r="E6813" s="174"/>
    </row>
    <row r="6814" spans="5:5" ht="12" customHeight="1">
      <c r="E6814" s="174"/>
    </row>
    <row r="6815" spans="5:5" ht="12" customHeight="1">
      <c r="E6815" s="174"/>
    </row>
    <row r="6816" spans="5:5" ht="12" customHeight="1">
      <c r="E6816" s="174"/>
    </row>
    <row r="6817" spans="5:5" ht="12" customHeight="1">
      <c r="E6817" s="174"/>
    </row>
    <row r="6818" spans="5:5" ht="12" customHeight="1">
      <c r="E6818" s="174"/>
    </row>
    <row r="6819" spans="5:5" ht="12" customHeight="1">
      <c r="E6819" s="174"/>
    </row>
    <row r="6820" spans="5:5" ht="12" customHeight="1">
      <c r="E6820" s="174"/>
    </row>
    <row r="6821" spans="5:5" ht="12" customHeight="1">
      <c r="E6821" s="174"/>
    </row>
    <row r="6822" spans="5:5" ht="12" customHeight="1">
      <c r="E6822" s="174"/>
    </row>
    <row r="6823" spans="5:5" ht="12" customHeight="1">
      <c r="E6823" s="174"/>
    </row>
    <row r="6824" spans="5:5" ht="12" customHeight="1">
      <c r="E6824" s="174"/>
    </row>
    <row r="6825" spans="5:5" ht="12" customHeight="1">
      <c r="E6825" s="174"/>
    </row>
    <row r="6826" spans="5:5" ht="12" customHeight="1">
      <c r="E6826" s="174"/>
    </row>
    <row r="6827" spans="5:5" ht="12" customHeight="1">
      <c r="E6827" s="174"/>
    </row>
    <row r="6828" spans="5:5" ht="12" customHeight="1">
      <c r="E6828" s="174"/>
    </row>
    <row r="6829" spans="5:5" ht="12" customHeight="1">
      <c r="E6829" s="174"/>
    </row>
    <row r="6830" spans="5:5" ht="12" customHeight="1">
      <c r="E6830" s="174"/>
    </row>
    <row r="6831" spans="5:5" ht="12" customHeight="1">
      <c r="E6831" s="174"/>
    </row>
    <row r="6832" spans="5:5" ht="12" customHeight="1">
      <c r="E6832" s="174"/>
    </row>
    <row r="6833" spans="5:5" ht="12" customHeight="1">
      <c r="E6833" s="174"/>
    </row>
    <row r="6834" spans="5:5" ht="12" customHeight="1">
      <c r="E6834" s="174"/>
    </row>
    <row r="6835" spans="5:5" ht="12" customHeight="1">
      <c r="E6835" s="174"/>
    </row>
    <row r="6836" spans="5:5" ht="12" customHeight="1">
      <c r="E6836" s="174"/>
    </row>
    <row r="6837" spans="5:5" ht="12" customHeight="1">
      <c r="E6837" s="174"/>
    </row>
    <row r="6838" spans="5:5" ht="12" customHeight="1">
      <c r="E6838" s="174"/>
    </row>
    <row r="6839" spans="5:5" ht="12" customHeight="1">
      <c r="E6839" s="174"/>
    </row>
    <row r="6840" spans="5:5" ht="12" customHeight="1">
      <c r="E6840" s="174"/>
    </row>
    <row r="6841" spans="5:5" ht="12" customHeight="1">
      <c r="E6841" s="174"/>
    </row>
    <row r="6842" spans="5:5" ht="12" customHeight="1">
      <c r="E6842" s="174"/>
    </row>
    <row r="6843" spans="5:5" ht="12" customHeight="1">
      <c r="E6843" s="174"/>
    </row>
    <row r="6844" spans="5:5" ht="12" customHeight="1">
      <c r="E6844" s="174"/>
    </row>
    <row r="6845" spans="5:5" ht="12" customHeight="1">
      <c r="E6845" s="174"/>
    </row>
    <row r="6846" spans="5:5" ht="12" customHeight="1">
      <c r="E6846" s="174"/>
    </row>
    <row r="6847" spans="5:5" ht="12" customHeight="1">
      <c r="E6847" s="174"/>
    </row>
    <row r="6848" spans="5:5" ht="12" customHeight="1">
      <c r="E6848" s="174"/>
    </row>
    <row r="6849" spans="5:5" ht="12" customHeight="1">
      <c r="E6849" s="174"/>
    </row>
    <row r="6850" spans="5:5" ht="12" customHeight="1">
      <c r="E6850" s="174"/>
    </row>
    <row r="6851" spans="5:5" ht="12" customHeight="1">
      <c r="E6851" s="174"/>
    </row>
    <row r="6852" spans="5:5" ht="12" customHeight="1">
      <c r="E6852" s="174"/>
    </row>
    <row r="6853" spans="5:5" ht="12" customHeight="1">
      <c r="E6853" s="174"/>
    </row>
    <row r="6854" spans="5:5" ht="12" customHeight="1">
      <c r="E6854" s="174"/>
    </row>
    <row r="6855" spans="5:5" ht="12" customHeight="1">
      <c r="E6855" s="174"/>
    </row>
    <row r="6856" spans="5:5" ht="12" customHeight="1">
      <c r="E6856" s="174"/>
    </row>
    <row r="6857" spans="5:5" ht="12" customHeight="1">
      <c r="E6857" s="174"/>
    </row>
    <row r="6858" spans="5:5" ht="12" customHeight="1">
      <c r="E6858" s="174"/>
    </row>
    <row r="6859" spans="5:5" ht="12" customHeight="1">
      <c r="E6859" s="174"/>
    </row>
    <row r="6860" spans="5:5" ht="12" customHeight="1">
      <c r="E6860" s="174"/>
    </row>
    <row r="6861" spans="5:5" ht="12" customHeight="1">
      <c r="E6861" s="174"/>
    </row>
    <row r="6862" spans="5:5" ht="12" customHeight="1">
      <c r="E6862" s="174"/>
    </row>
    <row r="6863" spans="5:5" ht="12" customHeight="1">
      <c r="E6863" s="174"/>
    </row>
    <row r="6864" spans="5:5" ht="12" customHeight="1">
      <c r="E6864" s="174"/>
    </row>
    <row r="6865" spans="5:5" ht="12" customHeight="1">
      <c r="E6865" s="174"/>
    </row>
    <row r="6866" spans="5:5" ht="12" customHeight="1">
      <c r="E6866" s="174"/>
    </row>
    <row r="6867" spans="5:5" ht="12" customHeight="1">
      <c r="E6867" s="174"/>
    </row>
    <row r="6868" spans="5:5" ht="12" customHeight="1">
      <c r="E6868" s="174"/>
    </row>
    <row r="6869" spans="5:5" ht="12" customHeight="1">
      <c r="E6869" s="174"/>
    </row>
    <row r="6870" spans="5:5" ht="12" customHeight="1">
      <c r="E6870" s="174"/>
    </row>
    <row r="6871" spans="5:5" ht="12" customHeight="1">
      <c r="E6871" s="174"/>
    </row>
    <row r="6872" spans="5:5" ht="12" customHeight="1">
      <c r="E6872" s="174"/>
    </row>
    <row r="6873" spans="5:5" ht="12" customHeight="1">
      <c r="E6873" s="174"/>
    </row>
    <row r="6874" spans="5:5" ht="12" customHeight="1">
      <c r="E6874" s="174"/>
    </row>
    <row r="6875" spans="5:5" ht="12" customHeight="1">
      <c r="E6875" s="174"/>
    </row>
    <row r="6876" spans="5:5" ht="12" customHeight="1">
      <c r="E6876" s="174"/>
    </row>
    <row r="6877" spans="5:5" ht="12" customHeight="1">
      <c r="E6877" s="174"/>
    </row>
    <row r="6878" spans="5:5" ht="12" customHeight="1">
      <c r="E6878" s="174"/>
    </row>
    <row r="6879" spans="5:5" ht="12" customHeight="1">
      <c r="E6879" s="174"/>
    </row>
    <row r="6880" spans="5:5" ht="12" customHeight="1">
      <c r="E6880" s="174"/>
    </row>
    <row r="6881" spans="5:5" ht="12" customHeight="1">
      <c r="E6881" s="174"/>
    </row>
    <row r="6882" spans="5:5" ht="12" customHeight="1">
      <c r="E6882" s="174"/>
    </row>
    <row r="6883" spans="5:5" ht="12" customHeight="1">
      <c r="E6883" s="174"/>
    </row>
    <row r="6884" spans="5:5" ht="12" customHeight="1">
      <c r="E6884" s="174"/>
    </row>
    <row r="6885" spans="5:5" ht="12" customHeight="1">
      <c r="E6885" s="174"/>
    </row>
    <row r="6886" spans="5:5" ht="12" customHeight="1">
      <c r="E6886" s="174"/>
    </row>
    <row r="6887" spans="5:5" ht="12" customHeight="1">
      <c r="E6887" s="174"/>
    </row>
    <row r="6888" spans="5:5" ht="12" customHeight="1">
      <c r="E6888" s="174"/>
    </row>
    <row r="6889" spans="5:5" ht="12" customHeight="1">
      <c r="E6889" s="174"/>
    </row>
    <row r="6890" spans="5:5" ht="12" customHeight="1">
      <c r="E6890" s="174"/>
    </row>
    <row r="6891" spans="5:5" ht="12" customHeight="1">
      <c r="E6891" s="174"/>
    </row>
    <row r="6892" spans="5:5" ht="12" customHeight="1">
      <c r="E6892" s="174"/>
    </row>
    <row r="6893" spans="5:5" ht="12" customHeight="1">
      <c r="E6893" s="174"/>
    </row>
    <row r="6894" spans="5:5" ht="12" customHeight="1">
      <c r="E6894" s="174"/>
    </row>
    <row r="6895" spans="5:5" ht="12" customHeight="1">
      <c r="E6895" s="174"/>
    </row>
    <row r="6896" spans="5:5" ht="12" customHeight="1">
      <c r="E6896" s="174"/>
    </row>
    <row r="6897" spans="5:5" ht="12" customHeight="1">
      <c r="E6897" s="174"/>
    </row>
    <row r="6898" spans="5:5" ht="12" customHeight="1">
      <c r="E6898" s="174"/>
    </row>
    <row r="6899" spans="5:5" ht="12" customHeight="1">
      <c r="E6899" s="174"/>
    </row>
    <row r="6900" spans="5:5" ht="12" customHeight="1">
      <c r="E6900" s="174"/>
    </row>
    <row r="6901" spans="5:5" ht="12" customHeight="1">
      <c r="E6901" s="174"/>
    </row>
    <row r="6902" spans="5:5" ht="12" customHeight="1">
      <c r="E6902" s="174"/>
    </row>
    <row r="6903" spans="5:5" ht="12" customHeight="1">
      <c r="E6903" s="174"/>
    </row>
    <row r="6904" spans="5:5" ht="12" customHeight="1">
      <c r="E6904" s="174"/>
    </row>
    <row r="6905" spans="5:5" ht="12" customHeight="1">
      <c r="E6905" s="174"/>
    </row>
    <row r="6906" spans="5:5" ht="12" customHeight="1">
      <c r="E6906" s="174"/>
    </row>
    <row r="6907" spans="5:5" ht="12" customHeight="1">
      <c r="E6907" s="174"/>
    </row>
    <row r="6908" spans="5:5" ht="12" customHeight="1">
      <c r="E6908" s="174"/>
    </row>
    <row r="6909" spans="5:5" ht="12" customHeight="1">
      <c r="E6909" s="174"/>
    </row>
    <row r="6910" spans="5:5" ht="12" customHeight="1">
      <c r="E6910" s="174"/>
    </row>
    <row r="6911" spans="5:5" ht="12" customHeight="1">
      <c r="E6911" s="174"/>
    </row>
    <row r="6912" spans="5:5" ht="12" customHeight="1">
      <c r="E6912" s="174"/>
    </row>
    <row r="6913" spans="5:5" ht="12" customHeight="1">
      <c r="E6913" s="174"/>
    </row>
    <row r="6914" spans="5:5" ht="12" customHeight="1">
      <c r="E6914" s="174"/>
    </row>
    <row r="6915" spans="5:5" ht="12" customHeight="1">
      <c r="E6915" s="174"/>
    </row>
    <row r="6916" spans="5:5" ht="12" customHeight="1">
      <c r="E6916" s="174"/>
    </row>
    <row r="6917" spans="5:5" ht="12" customHeight="1">
      <c r="E6917" s="174"/>
    </row>
    <row r="6918" spans="5:5" ht="12" customHeight="1">
      <c r="E6918" s="174"/>
    </row>
    <row r="6919" spans="5:5" ht="12" customHeight="1">
      <c r="E6919" s="174"/>
    </row>
    <row r="6920" spans="5:5" ht="12" customHeight="1">
      <c r="E6920" s="174"/>
    </row>
    <row r="6921" spans="5:5" ht="12" customHeight="1">
      <c r="E6921" s="174"/>
    </row>
    <row r="6922" spans="5:5" ht="12" customHeight="1">
      <c r="E6922" s="174"/>
    </row>
    <row r="6923" spans="5:5" ht="12" customHeight="1">
      <c r="E6923" s="174"/>
    </row>
    <row r="6924" spans="5:5" ht="12" customHeight="1">
      <c r="E6924" s="174"/>
    </row>
    <row r="6925" spans="5:5" ht="12" customHeight="1">
      <c r="E6925" s="174"/>
    </row>
    <row r="6926" spans="5:5" ht="12" customHeight="1">
      <c r="E6926" s="174"/>
    </row>
    <row r="6927" spans="5:5" ht="12" customHeight="1">
      <c r="E6927" s="174"/>
    </row>
    <row r="6928" spans="5:5" ht="12" customHeight="1">
      <c r="E6928" s="174"/>
    </row>
    <row r="6929" spans="5:5" ht="12" customHeight="1">
      <c r="E6929" s="174"/>
    </row>
    <row r="6930" spans="5:5" ht="12" customHeight="1">
      <c r="E6930" s="174"/>
    </row>
    <row r="6931" spans="5:5" ht="12" customHeight="1">
      <c r="E6931" s="174"/>
    </row>
    <row r="6932" spans="5:5" ht="12" customHeight="1">
      <c r="E6932" s="174"/>
    </row>
    <row r="6933" spans="5:5" ht="12" customHeight="1">
      <c r="E6933" s="174"/>
    </row>
    <row r="6934" spans="5:5" ht="12" customHeight="1">
      <c r="E6934" s="174"/>
    </row>
    <row r="6935" spans="5:5" ht="12" customHeight="1">
      <c r="E6935" s="174"/>
    </row>
    <row r="6936" spans="5:5" ht="12" customHeight="1">
      <c r="E6936" s="174"/>
    </row>
    <row r="6937" spans="5:5" ht="12" customHeight="1">
      <c r="E6937" s="174"/>
    </row>
    <row r="6938" spans="5:5" ht="12" customHeight="1">
      <c r="E6938" s="174"/>
    </row>
    <row r="6939" spans="5:5" ht="12" customHeight="1">
      <c r="E6939" s="174"/>
    </row>
    <row r="6940" spans="5:5" ht="12" customHeight="1">
      <c r="E6940" s="174"/>
    </row>
    <row r="6941" spans="5:5" ht="12" customHeight="1">
      <c r="E6941" s="174"/>
    </row>
    <row r="6942" spans="5:5" ht="12" customHeight="1">
      <c r="E6942" s="174"/>
    </row>
    <row r="6943" spans="5:5" ht="12" customHeight="1">
      <c r="E6943" s="174"/>
    </row>
    <row r="6944" spans="5:5" ht="12" customHeight="1">
      <c r="E6944" s="174"/>
    </row>
    <row r="6945" spans="5:5" ht="12" customHeight="1">
      <c r="E6945" s="174"/>
    </row>
    <row r="6946" spans="5:5" ht="12" customHeight="1">
      <c r="E6946" s="174"/>
    </row>
    <row r="6947" spans="5:5" ht="12" customHeight="1">
      <c r="E6947" s="174"/>
    </row>
    <row r="6948" spans="5:5" ht="12" customHeight="1">
      <c r="E6948" s="174"/>
    </row>
    <row r="6949" spans="5:5" ht="12" customHeight="1">
      <c r="E6949" s="174"/>
    </row>
    <row r="6950" spans="5:5" ht="12" customHeight="1">
      <c r="E6950" s="174"/>
    </row>
    <row r="6951" spans="5:5" ht="12" customHeight="1">
      <c r="E6951" s="174"/>
    </row>
    <row r="6952" spans="5:5" ht="12" customHeight="1">
      <c r="E6952" s="174"/>
    </row>
    <row r="6953" spans="5:5" ht="12" customHeight="1">
      <c r="E6953" s="174"/>
    </row>
    <row r="6954" spans="5:5" ht="12" customHeight="1">
      <c r="E6954" s="174"/>
    </row>
    <row r="6955" spans="5:5" ht="12" customHeight="1">
      <c r="E6955" s="174"/>
    </row>
    <row r="6956" spans="5:5" ht="12" customHeight="1">
      <c r="E6956" s="174"/>
    </row>
    <row r="6957" spans="5:5" ht="12" customHeight="1">
      <c r="E6957" s="174"/>
    </row>
    <row r="6958" spans="5:5" ht="12" customHeight="1">
      <c r="E6958" s="174"/>
    </row>
    <row r="6959" spans="5:5" ht="12" customHeight="1">
      <c r="E6959" s="174"/>
    </row>
    <row r="6960" spans="5:5" ht="12" customHeight="1">
      <c r="E6960" s="174"/>
    </row>
    <row r="6961" spans="5:5" ht="12" customHeight="1">
      <c r="E6961" s="174"/>
    </row>
    <row r="6962" spans="5:5" ht="12" customHeight="1">
      <c r="E6962" s="174"/>
    </row>
    <row r="6963" spans="5:5" ht="12" customHeight="1">
      <c r="E6963" s="174"/>
    </row>
    <row r="6964" spans="5:5" ht="12" customHeight="1">
      <c r="E6964" s="174"/>
    </row>
    <row r="6965" spans="5:5" ht="12" customHeight="1">
      <c r="E6965" s="174"/>
    </row>
    <row r="6966" spans="5:5" ht="12" customHeight="1">
      <c r="E6966" s="174"/>
    </row>
    <row r="6967" spans="5:5" ht="12" customHeight="1">
      <c r="E6967" s="174"/>
    </row>
    <row r="6968" spans="5:5" ht="12" customHeight="1">
      <c r="E6968" s="174"/>
    </row>
    <row r="6969" spans="5:5" ht="12" customHeight="1">
      <c r="E6969" s="174"/>
    </row>
    <row r="6970" spans="5:5" ht="12" customHeight="1">
      <c r="E6970" s="174"/>
    </row>
    <row r="6971" spans="5:5" ht="12" customHeight="1">
      <c r="E6971" s="174"/>
    </row>
    <row r="6972" spans="5:5" ht="12" customHeight="1">
      <c r="E6972" s="174"/>
    </row>
    <row r="6973" spans="5:5" ht="12" customHeight="1">
      <c r="E6973" s="174"/>
    </row>
    <row r="6974" spans="5:5" ht="12" customHeight="1">
      <c r="E6974" s="174"/>
    </row>
    <row r="6975" spans="5:5" ht="12" customHeight="1">
      <c r="E6975" s="174"/>
    </row>
    <row r="6976" spans="5:5" ht="12" customHeight="1">
      <c r="E6976" s="174"/>
    </row>
    <row r="6977" spans="5:5" ht="12" customHeight="1">
      <c r="E6977" s="174"/>
    </row>
    <row r="6978" spans="5:5" ht="12" customHeight="1">
      <c r="E6978" s="174"/>
    </row>
    <row r="6979" spans="5:5" ht="12" customHeight="1">
      <c r="E6979" s="174"/>
    </row>
    <row r="6980" spans="5:5" ht="12" customHeight="1">
      <c r="E6980" s="174"/>
    </row>
    <row r="6981" spans="5:5" ht="12" customHeight="1">
      <c r="E6981" s="174"/>
    </row>
    <row r="6982" spans="5:5" ht="12" customHeight="1">
      <c r="E6982" s="174"/>
    </row>
    <row r="6983" spans="5:5" ht="12" customHeight="1">
      <c r="E6983" s="174"/>
    </row>
    <row r="6984" spans="5:5" ht="12" customHeight="1">
      <c r="E6984" s="174"/>
    </row>
    <row r="6985" spans="5:5" ht="12" customHeight="1">
      <c r="E6985" s="174"/>
    </row>
    <row r="6986" spans="5:5" ht="12" customHeight="1">
      <c r="E6986" s="174"/>
    </row>
    <row r="6987" spans="5:5" ht="12" customHeight="1">
      <c r="E6987" s="174"/>
    </row>
    <row r="6988" spans="5:5" ht="12" customHeight="1">
      <c r="E6988" s="174"/>
    </row>
    <row r="6989" spans="5:5" ht="12" customHeight="1">
      <c r="E6989" s="174"/>
    </row>
    <row r="6990" spans="5:5" ht="12" customHeight="1">
      <c r="E6990" s="174"/>
    </row>
    <row r="6991" spans="5:5" ht="12" customHeight="1">
      <c r="E6991" s="174"/>
    </row>
    <row r="6992" spans="5:5" ht="12" customHeight="1">
      <c r="E6992" s="174"/>
    </row>
    <row r="6993" spans="5:5" ht="12" customHeight="1">
      <c r="E6993" s="174"/>
    </row>
    <row r="6994" spans="5:5" ht="12" customHeight="1">
      <c r="E6994" s="174"/>
    </row>
    <row r="6995" spans="5:5" ht="12" customHeight="1">
      <c r="E6995" s="174"/>
    </row>
    <row r="6996" spans="5:5" ht="12" customHeight="1">
      <c r="E6996" s="174"/>
    </row>
    <row r="6997" spans="5:5" ht="12" customHeight="1">
      <c r="E6997" s="174"/>
    </row>
    <row r="6998" spans="5:5" ht="12" customHeight="1">
      <c r="E6998" s="174"/>
    </row>
    <row r="6999" spans="5:5" ht="12" customHeight="1">
      <c r="E6999" s="174"/>
    </row>
    <row r="7000" spans="5:5" ht="12" customHeight="1">
      <c r="E7000" s="174"/>
    </row>
    <row r="7001" spans="5:5" ht="12" customHeight="1">
      <c r="E7001" s="174"/>
    </row>
    <row r="7002" spans="5:5" ht="12" customHeight="1">
      <c r="E7002" s="174"/>
    </row>
    <row r="7003" spans="5:5" ht="12" customHeight="1">
      <c r="E7003" s="174"/>
    </row>
    <row r="7004" spans="5:5" ht="12" customHeight="1">
      <c r="E7004" s="174"/>
    </row>
    <row r="7005" spans="5:5" ht="12" customHeight="1">
      <c r="E7005" s="174"/>
    </row>
    <row r="7006" spans="5:5" ht="12" customHeight="1">
      <c r="E7006" s="174"/>
    </row>
    <row r="7007" spans="5:5" ht="12" customHeight="1">
      <c r="E7007" s="174"/>
    </row>
    <row r="7008" spans="5:5" ht="12" customHeight="1">
      <c r="E7008" s="174"/>
    </row>
    <row r="7009" spans="5:5" ht="12" customHeight="1">
      <c r="E7009" s="174"/>
    </row>
    <row r="7010" spans="5:5" ht="12" customHeight="1">
      <c r="E7010" s="174"/>
    </row>
    <row r="7011" spans="5:5" ht="12" customHeight="1">
      <c r="E7011" s="174"/>
    </row>
    <row r="7012" spans="5:5" ht="12" customHeight="1">
      <c r="E7012" s="174"/>
    </row>
    <row r="7013" spans="5:5" ht="12" customHeight="1">
      <c r="E7013" s="174"/>
    </row>
    <row r="7014" spans="5:5" ht="12" customHeight="1">
      <c r="E7014" s="174"/>
    </row>
    <row r="7015" spans="5:5" ht="12" customHeight="1">
      <c r="E7015" s="174"/>
    </row>
    <row r="7016" spans="5:5" ht="12" customHeight="1">
      <c r="E7016" s="174"/>
    </row>
    <row r="7017" spans="5:5" ht="12" customHeight="1">
      <c r="E7017" s="174"/>
    </row>
    <row r="7018" spans="5:5" ht="12" customHeight="1">
      <c r="E7018" s="174"/>
    </row>
    <row r="7019" spans="5:5" ht="12" customHeight="1">
      <c r="E7019" s="174"/>
    </row>
    <row r="7020" spans="5:5" ht="12" customHeight="1">
      <c r="E7020" s="174"/>
    </row>
    <row r="7021" spans="5:5" ht="12" customHeight="1">
      <c r="E7021" s="174"/>
    </row>
    <row r="7022" spans="5:5" ht="12" customHeight="1">
      <c r="E7022" s="174"/>
    </row>
    <row r="7023" spans="5:5" ht="12" customHeight="1">
      <c r="E7023" s="174"/>
    </row>
    <row r="7024" spans="5:5" ht="12" customHeight="1">
      <c r="E7024" s="174"/>
    </row>
    <row r="7025" spans="5:5" ht="12" customHeight="1">
      <c r="E7025" s="174"/>
    </row>
    <row r="7026" spans="5:5" ht="12" customHeight="1">
      <c r="E7026" s="174"/>
    </row>
    <row r="7027" spans="5:5" ht="12" customHeight="1">
      <c r="E7027" s="174"/>
    </row>
    <row r="7028" spans="5:5" ht="12" customHeight="1">
      <c r="E7028" s="174"/>
    </row>
    <row r="7029" spans="5:5" ht="12" customHeight="1">
      <c r="E7029" s="174"/>
    </row>
    <row r="7030" spans="5:5" ht="12" customHeight="1">
      <c r="E7030" s="174"/>
    </row>
    <row r="7031" spans="5:5" ht="12" customHeight="1">
      <c r="E7031" s="174"/>
    </row>
    <row r="7032" spans="5:5" ht="12" customHeight="1">
      <c r="E7032" s="174"/>
    </row>
    <row r="7033" spans="5:5" ht="12" customHeight="1">
      <c r="E7033" s="174"/>
    </row>
    <row r="7034" spans="5:5" ht="12" customHeight="1">
      <c r="E7034" s="174"/>
    </row>
    <row r="7035" spans="5:5" ht="12" customHeight="1">
      <c r="E7035" s="174"/>
    </row>
    <row r="7036" spans="5:5" ht="12" customHeight="1">
      <c r="E7036" s="174"/>
    </row>
    <row r="7037" spans="5:5" ht="12" customHeight="1">
      <c r="E7037" s="174"/>
    </row>
    <row r="7038" spans="5:5" ht="12" customHeight="1">
      <c r="E7038" s="174"/>
    </row>
    <row r="7039" spans="5:5" ht="12" customHeight="1">
      <c r="E7039" s="174"/>
    </row>
    <row r="7040" spans="5:5" ht="12" customHeight="1">
      <c r="E7040" s="174"/>
    </row>
    <row r="7041" spans="5:5" ht="12" customHeight="1">
      <c r="E7041" s="174"/>
    </row>
    <row r="7042" spans="5:5" ht="12" customHeight="1">
      <c r="E7042" s="174"/>
    </row>
    <row r="7043" spans="5:5" ht="12" customHeight="1">
      <c r="E7043" s="174"/>
    </row>
    <row r="7044" spans="5:5" ht="12" customHeight="1">
      <c r="E7044" s="174"/>
    </row>
    <row r="7045" spans="5:5" ht="12" customHeight="1">
      <c r="E7045" s="174"/>
    </row>
    <row r="7046" spans="5:5" ht="12" customHeight="1">
      <c r="E7046" s="174"/>
    </row>
    <row r="7047" spans="5:5" ht="12" customHeight="1">
      <c r="E7047" s="174"/>
    </row>
    <row r="7048" spans="5:5" ht="12" customHeight="1">
      <c r="E7048" s="174"/>
    </row>
    <row r="7049" spans="5:5" ht="12" customHeight="1">
      <c r="E7049" s="174"/>
    </row>
    <row r="7050" spans="5:5" ht="12" customHeight="1">
      <c r="E7050" s="174"/>
    </row>
    <row r="7051" spans="5:5" ht="12" customHeight="1">
      <c r="E7051" s="174"/>
    </row>
    <row r="7052" spans="5:5" ht="12" customHeight="1">
      <c r="E7052" s="174"/>
    </row>
    <row r="7053" spans="5:5" ht="12" customHeight="1">
      <c r="E7053" s="174"/>
    </row>
    <row r="7054" spans="5:5" ht="12" customHeight="1">
      <c r="E7054" s="174"/>
    </row>
    <row r="7055" spans="5:5" ht="12" customHeight="1">
      <c r="E7055" s="174"/>
    </row>
    <row r="7056" spans="5:5" ht="12" customHeight="1">
      <c r="E7056" s="174"/>
    </row>
    <row r="7057" spans="5:5" ht="12" customHeight="1">
      <c r="E7057" s="174"/>
    </row>
    <row r="7058" spans="5:5" ht="12" customHeight="1">
      <c r="E7058" s="174"/>
    </row>
    <row r="7059" spans="5:5" ht="12" customHeight="1">
      <c r="E7059" s="174"/>
    </row>
    <row r="7060" spans="5:5" ht="12" customHeight="1">
      <c r="E7060" s="174"/>
    </row>
    <row r="7061" spans="5:5" ht="12" customHeight="1">
      <c r="E7061" s="174"/>
    </row>
    <row r="7062" spans="5:5" ht="12" customHeight="1">
      <c r="E7062" s="174"/>
    </row>
    <row r="7063" spans="5:5" ht="12" customHeight="1">
      <c r="E7063" s="174"/>
    </row>
    <row r="7064" spans="5:5" ht="12" customHeight="1">
      <c r="E7064" s="174"/>
    </row>
    <row r="7065" spans="5:5" ht="12" customHeight="1">
      <c r="E7065" s="174"/>
    </row>
    <row r="7066" spans="5:5" ht="12" customHeight="1">
      <c r="E7066" s="174"/>
    </row>
    <row r="7067" spans="5:5" ht="12" customHeight="1">
      <c r="E7067" s="174"/>
    </row>
    <row r="7068" spans="5:5" ht="12" customHeight="1">
      <c r="E7068" s="174"/>
    </row>
    <row r="7069" spans="5:5" ht="12" customHeight="1">
      <c r="E7069" s="174"/>
    </row>
    <row r="7070" spans="5:5" ht="12" customHeight="1">
      <c r="E7070" s="174"/>
    </row>
    <row r="7071" spans="5:5" ht="12" customHeight="1">
      <c r="E7071" s="174"/>
    </row>
    <row r="7072" spans="5:5" ht="12" customHeight="1">
      <c r="E7072" s="174"/>
    </row>
    <row r="7073" spans="5:5" ht="12" customHeight="1">
      <c r="E7073" s="174"/>
    </row>
    <row r="7074" spans="5:5" ht="12" customHeight="1">
      <c r="E7074" s="174"/>
    </row>
    <row r="7075" spans="5:5" ht="12" customHeight="1">
      <c r="E7075" s="174"/>
    </row>
    <row r="7076" spans="5:5" ht="12" customHeight="1">
      <c r="E7076" s="174"/>
    </row>
    <row r="7077" spans="5:5" ht="12" customHeight="1">
      <c r="E7077" s="174"/>
    </row>
    <row r="7078" spans="5:5" ht="12" customHeight="1">
      <c r="E7078" s="174"/>
    </row>
    <row r="7079" spans="5:5" ht="12" customHeight="1">
      <c r="E7079" s="174"/>
    </row>
    <row r="7080" spans="5:5" ht="12" customHeight="1">
      <c r="E7080" s="174"/>
    </row>
    <row r="7081" spans="5:5" ht="12" customHeight="1">
      <c r="E7081" s="174"/>
    </row>
    <row r="7082" spans="5:5" ht="12" customHeight="1">
      <c r="E7082" s="174"/>
    </row>
    <row r="7083" spans="5:5" ht="12" customHeight="1">
      <c r="E7083" s="174"/>
    </row>
    <row r="7084" spans="5:5" ht="12" customHeight="1">
      <c r="E7084" s="174"/>
    </row>
    <row r="7085" spans="5:5" ht="12" customHeight="1">
      <c r="E7085" s="174"/>
    </row>
    <row r="7086" spans="5:5" ht="12" customHeight="1">
      <c r="E7086" s="174"/>
    </row>
    <row r="7087" spans="5:5" ht="12" customHeight="1">
      <c r="E7087" s="174"/>
    </row>
    <row r="7088" spans="5:5" ht="12" customHeight="1">
      <c r="E7088" s="174"/>
    </row>
    <row r="7089" spans="5:5" ht="12" customHeight="1">
      <c r="E7089" s="174"/>
    </row>
    <row r="7090" spans="5:5" ht="12" customHeight="1">
      <c r="E7090" s="174"/>
    </row>
    <row r="7091" spans="5:5" ht="12" customHeight="1">
      <c r="E7091" s="174"/>
    </row>
    <row r="7092" spans="5:5" ht="12" customHeight="1">
      <c r="E7092" s="174"/>
    </row>
    <row r="7093" spans="5:5" ht="12" customHeight="1">
      <c r="E7093" s="174"/>
    </row>
    <row r="7094" spans="5:5" ht="12" customHeight="1">
      <c r="E7094" s="174"/>
    </row>
    <row r="7095" spans="5:5" ht="12" customHeight="1">
      <c r="E7095" s="174"/>
    </row>
    <row r="7096" spans="5:5" ht="12" customHeight="1">
      <c r="E7096" s="174"/>
    </row>
    <row r="7097" spans="5:5" ht="12" customHeight="1">
      <c r="E7097" s="174"/>
    </row>
    <row r="7098" spans="5:5" ht="12" customHeight="1">
      <c r="E7098" s="174"/>
    </row>
    <row r="7099" spans="5:5" ht="12" customHeight="1">
      <c r="E7099" s="174"/>
    </row>
    <row r="7100" spans="5:5" ht="12" customHeight="1">
      <c r="E7100" s="174"/>
    </row>
    <row r="7101" spans="5:5" ht="12" customHeight="1">
      <c r="E7101" s="174"/>
    </row>
    <row r="7102" spans="5:5" ht="12" customHeight="1">
      <c r="E7102" s="174"/>
    </row>
    <row r="7103" spans="5:5" ht="12" customHeight="1">
      <c r="E7103" s="174"/>
    </row>
    <row r="7104" spans="5:5" ht="12" customHeight="1">
      <c r="E7104" s="174"/>
    </row>
    <row r="7105" spans="5:5" ht="12" customHeight="1">
      <c r="E7105" s="174"/>
    </row>
    <row r="7106" spans="5:5" ht="12" customHeight="1">
      <c r="E7106" s="174"/>
    </row>
    <row r="7107" spans="5:5" ht="12" customHeight="1">
      <c r="E7107" s="174"/>
    </row>
    <row r="7108" spans="5:5" ht="12" customHeight="1">
      <c r="E7108" s="174"/>
    </row>
    <row r="7109" spans="5:5" ht="12" customHeight="1">
      <c r="E7109" s="174"/>
    </row>
    <row r="7110" spans="5:5" ht="12" customHeight="1">
      <c r="E7110" s="174"/>
    </row>
    <row r="7111" spans="5:5" ht="12" customHeight="1">
      <c r="E7111" s="174"/>
    </row>
    <row r="7112" spans="5:5" ht="12" customHeight="1">
      <c r="E7112" s="174"/>
    </row>
    <row r="7113" spans="5:5" ht="12" customHeight="1">
      <c r="E7113" s="174"/>
    </row>
    <row r="7114" spans="5:5" ht="12" customHeight="1">
      <c r="E7114" s="174"/>
    </row>
    <row r="7115" spans="5:5" ht="12" customHeight="1">
      <c r="E7115" s="174"/>
    </row>
    <row r="7116" spans="5:5" ht="12" customHeight="1">
      <c r="E7116" s="174"/>
    </row>
    <row r="7117" spans="5:5" ht="12" customHeight="1">
      <c r="E7117" s="174"/>
    </row>
    <row r="7118" spans="5:5" ht="12" customHeight="1">
      <c r="E7118" s="174"/>
    </row>
    <row r="7119" spans="5:5" ht="12" customHeight="1">
      <c r="E7119" s="174"/>
    </row>
    <row r="7120" spans="5:5" ht="12" customHeight="1">
      <c r="E7120" s="174"/>
    </row>
    <row r="7121" spans="5:5" ht="12" customHeight="1">
      <c r="E7121" s="174"/>
    </row>
    <row r="7122" spans="5:5" ht="12" customHeight="1">
      <c r="E7122" s="174"/>
    </row>
    <row r="7123" spans="5:5" ht="12" customHeight="1">
      <c r="E7123" s="174"/>
    </row>
    <row r="7124" spans="5:5" ht="12" customHeight="1">
      <c r="E7124" s="174"/>
    </row>
    <row r="7125" spans="5:5" ht="12" customHeight="1">
      <c r="E7125" s="174"/>
    </row>
    <row r="7126" spans="5:5" ht="12" customHeight="1">
      <c r="E7126" s="174"/>
    </row>
    <row r="7127" spans="5:5" ht="12" customHeight="1">
      <c r="E7127" s="174"/>
    </row>
    <row r="7128" spans="5:5" ht="12" customHeight="1">
      <c r="E7128" s="174"/>
    </row>
    <row r="7129" spans="5:5" ht="12" customHeight="1">
      <c r="E7129" s="174"/>
    </row>
    <row r="7130" spans="5:5" ht="12" customHeight="1">
      <c r="E7130" s="174"/>
    </row>
    <row r="7131" spans="5:5" ht="12" customHeight="1">
      <c r="E7131" s="174"/>
    </row>
    <row r="7132" spans="5:5" ht="12" customHeight="1">
      <c r="E7132" s="174"/>
    </row>
    <row r="7133" spans="5:5" ht="12" customHeight="1">
      <c r="E7133" s="174"/>
    </row>
    <row r="7134" spans="5:5" ht="12" customHeight="1">
      <c r="E7134" s="174"/>
    </row>
    <row r="7135" spans="5:5" ht="12" customHeight="1">
      <c r="E7135" s="174"/>
    </row>
    <row r="7136" spans="5:5" ht="12" customHeight="1">
      <c r="E7136" s="174"/>
    </row>
    <row r="7137" spans="5:5" ht="12" customHeight="1">
      <c r="E7137" s="174"/>
    </row>
    <row r="7138" spans="5:5" ht="12" customHeight="1">
      <c r="E7138" s="174"/>
    </row>
    <row r="7139" spans="5:5" ht="12" customHeight="1">
      <c r="E7139" s="174"/>
    </row>
    <row r="7140" spans="5:5" ht="12" customHeight="1">
      <c r="E7140" s="174"/>
    </row>
    <row r="7141" spans="5:5" ht="12" customHeight="1">
      <c r="E7141" s="174"/>
    </row>
    <row r="7142" spans="5:5" ht="12" customHeight="1">
      <c r="E7142" s="174"/>
    </row>
    <row r="7143" spans="5:5" ht="12" customHeight="1">
      <c r="E7143" s="174"/>
    </row>
    <row r="7144" spans="5:5" ht="12" customHeight="1">
      <c r="E7144" s="174"/>
    </row>
    <row r="7145" spans="5:5" ht="12" customHeight="1">
      <c r="E7145" s="174"/>
    </row>
    <row r="7146" spans="5:5" ht="12" customHeight="1">
      <c r="E7146" s="174"/>
    </row>
    <row r="7147" spans="5:5" ht="12" customHeight="1">
      <c r="E7147" s="174"/>
    </row>
    <row r="7148" spans="5:5" ht="12" customHeight="1">
      <c r="E7148" s="174"/>
    </row>
    <row r="7149" spans="5:5" ht="12" customHeight="1">
      <c r="E7149" s="174"/>
    </row>
    <row r="7150" spans="5:5" ht="12" customHeight="1">
      <c r="E7150" s="174"/>
    </row>
    <row r="7151" spans="5:5" ht="12" customHeight="1">
      <c r="E7151" s="174"/>
    </row>
    <row r="7152" spans="5:5" ht="12" customHeight="1">
      <c r="E7152" s="174"/>
    </row>
    <row r="7153" spans="5:5" ht="12" customHeight="1">
      <c r="E7153" s="174"/>
    </row>
    <row r="7154" spans="5:5" ht="12" customHeight="1">
      <c r="E7154" s="174"/>
    </row>
    <row r="7155" spans="5:5" ht="12" customHeight="1">
      <c r="E7155" s="174"/>
    </row>
    <row r="7156" spans="5:5" ht="12" customHeight="1">
      <c r="E7156" s="174"/>
    </row>
    <row r="7157" spans="5:5" ht="12" customHeight="1">
      <c r="E7157" s="174"/>
    </row>
    <row r="7158" spans="5:5" ht="12" customHeight="1">
      <c r="E7158" s="174"/>
    </row>
    <row r="7159" spans="5:5" ht="12" customHeight="1">
      <c r="E7159" s="174"/>
    </row>
    <row r="7160" spans="5:5" ht="12" customHeight="1">
      <c r="E7160" s="174"/>
    </row>
    <row r="7161" spans="5:5" ht="12" customHeight="1">
      <c r="E7161" s="174"/>
    </row>
    <row r="7162" spans="5:5" ht="12" customHeight="1">
      <c r="E7162" s="174"/>
    </row>
    <row r="7163" spans="5:5" ht="12" customHeight="1">
      <c r="E7163" s="174"/>
    </row>
    <row r="7164" spans="5:5" ht="12" customHeight="1">
      <c r="E7164" s="174"/>
    </row>
    <row r="7165" spans="5:5" ht="12" customHeight="1">
      <c r="E7165" s="174"/>
    </row>
    <row r="7166" spans="5:5" ht="12" customHeight="1">
      <c r="E7166" s="174"/>
    </row>
    <row r="7167" spans="5:5" ht="12" customHeight="1">
      <c r="E7167" s="174"/>
    </row>
    <row r="7168" spans="5:5" ht="12" customHeight="1">
      <c r="E7168" s="174"/>
    </row>
    <row r="7169" spans="5:5" ht="12" customHeight="1">
      <c r="E7169" s="174"/>
    </row>
    <row r="7170" spans="5:5" ht="12" customHeight="1">
      <c r="E7170" s="174"/>
    </row>
    <row r="7171" spans="5:5" ht="12" customHeight="1">
      <c r="E7171" s="174"/>
    </row>
    <row r="7172" spans="5:5" ht="12" customHeight="1">
      <c r="E7172" s="174"/>
    </row>
    <row r="7173" spans="5:5" ht="12" customHeight="1">
      <c r="E7173" s="174"/>
    </row>
    <row r="7174" spans="5:5" ht="12" customHeight="1">
      <c r="E7174" s="174"/>
    </row>
    <row r="7175" spans="5:5" ht="12" customHeight="1">
      <c r="E7175" s="174"/>
    </row>
    <row r="7176" spans="5:5" ht="12" customHeight="1">
      <c r="E7176" s="174"/>
    </row>
    <row r="7177" spans="5:5" ht="12" customHeight="1">
      <c r="E7177" s="174"/>
    </row>
    <row r="7178" spans="5:5" ht="12" customHeight="1">
      <c r="E7178" s="174"/>
    </row>
    <row r="7179" spans="5:5" ht="12" customHeight="1">
      <c r="E7179" s="174"/>
    </row>
    <row r="7180" spans="5:5" ht="12" customHeight="1">
      <c r="E7180" s="174"/>
    </row>
    <row r="7181" spans="5:5" ht="12" customHeight="1">
      <c r="E7181" s="174"/>
    </row>
    <row r="7182" spans="5:5" ht="12" customHeight="1">
      <c r="E7182" s="174"/>
    </row>
    <row r="7183" spans="5:5" ht="12" customHeight="1">
      <c r="E7183" s="174"/>
    </row>
    <row r="7184" spans="5:5" ht="12" customHeight="1">
      <c r="E7184" s="174"/>
    </row>
    <row r="7185" spans="5:5" ht="12" customHeight="1">
      <c r="E7185" s="174"/>
    </row>
    <row r="7186" spans="5:5" ht="12" customHeight="1">
      <c r="E7186" s="174"/>
    </row>
    <row r="7187" spans="5:5" ht="12" customHeight="1">
      <c r="E7187" s="174"/>
    </row>
    <row r="7188" spans="5:5" ht="12" customHeight="1">
      <c r="E7188" s="174"/>
    </row>
    <row r="7189" spans="5:5" ht="12" customHeight="1">
      <c r="E7189" s="174"/>
    </row>
    <row r="7190" spans="5:5" ht="12" customHeight="1">
      <c r="E7190" s="174"/>
    </row>
    <row r="7191" spans="5:5" ht="12" customHeight="1">
      <c r="E7191" s="174"/>
    </row>
    <row r="7192" spans="5:5" ht="12" customHeight="1">
      <c r="E7192" s="174"/>
    </row>
    <row r="7193" spans="5:5" ht="12" customHeight="1">
      <c r="E7193" s="174"/>
    </row>
    <row r="7194" spans="5:5" ht="12" customHeight="1">
      <c r="E7194" s="174"/>
    </row>
    <row r="7195" spans="5:5" ht="12" customHeight="1">
      <c r="E7195" s="174"/>
    </row>
    <row r="7196" spans="5:5" ht="12" customHeight="1">
      <c r="E7196" s="174"/>
    </row>
    <row r="7197" spans="5:5" ht="12" customHeight="1">
      <c r="E7197" s="174"/>
    </row>
    <row r="7198" spans="5:5" ht="12" customHeight="1">
      <c r="E7198" s="174"/>
    </row>
    <row r="7199" spans="5:5" ht="12" customHeight="1">
      <c r="E7199" s="174"/>
    </row>
    <row r="7200" spans="5:5" ht="12" customHeight="1">
      <c r="E7200" s="174"/>
    </row>
    <row r="7201" spans="5:5" ht="12" customHeight="1">
      <c r="E7201" s="174"/>
    </row>
    <row r="7202" spans="5:5" ht="12" customHeight="1">
      <c r="E7202" s="174"/>
    </row>
    <row r="7203" spans="5:5" ht="12" customHeight="1">
      <c r="E7203" s="174"/>
    </row>
    <row r="7204" spans="5:5" ht="12" customHeight="1">
      <c r="E7204" s="174"/>
    </row>
    <row r="7205" spans="5:5" ht="12" customHeight="1">
      <c r="E7205" s="174"/>
    </row>
    <row r="7206" spans="5:5" ht="12" customHeight="1">
      <c r="E7206" s="174"/>
    </row>
    <row r="7207" spans="5:5" ht="12" customHeight="1">
      <c r="E7207" s="174"/>
    </row>
    <row r="7208" spans="5:5" ht="12" customHeight="1">
      <c r="E7208" s="174"/>
    </row>
    <row r="7209" spans="5:5" ht="12" customHeight="1">
      <c r="E7209" s="174"/>
    </row>
    <row r="7210" spans="5:5" ht="12" customHeight="1">
      <c r="E7210" s="174"/>
    </row>
    <row r="7211" spans="5:5" ht="12" customHeight="1">
      <c r="E7211" s="174"/>
    </row>
    <row r="7212" spans="5:5" ht="12" customHeight="1">
      <c r="E7212" s="174"/>
    </row>
    <row r="7213" spans="5:5" ht="12" customHeight="1">
      <c r="E7213" s="174"/>
    </row>
    <row r="7214" spans="5:5" ht="12" customHeight="1">
      <c r="E7214" s="174"/>
    </row>
    <row r="7215" spans="5:5" ht="12" customHeight="1">
      <c r="E7215" s="174"/>
    </row>
    <row r="7216" spans="5:5" ht="12" customHeight="1">
      <c r="E7216" s="174"/>
    </row>
    <row r="7217" spans="5:5" ht="12" customHeight="1">
      <c r="E7217" s="174"/>
    </row>
    <row r="7218" spans="5:5" ht="12" customHeight="1">
      <c r="E7218" s="174"/>
    </row>
    <row r="7219" spans="5:5" ht="12" customHeight="1">
      <c r="E7219" s="174"/>
    </row>
    <row r="7220" spans="5:5" ht="12" customHeight="1">
      <c r="E7220" s="174"/>
    </row>
    <row r="7221" spans="5:5" ht="12" customHeight="1">
      <c r="E7221" s="174"/>
    </row>
    <row r="7222" spans="5:5" ht="12" customHeight="1">
      <c r="E7222" s="174"/>
    </row>
    <row r="7223" spans="5:5" ht="12" customHeight="1">
      <c r="E7223" s="174"/>
    </row>
    <row r="7224" spans="5:5" ht="12" customHeight="1">
      <c r="E7224" s="174"/>
    </row>
    <row r="7225" spans="5:5" ht="12" customHeight="1">
      <c r="E7225" s="174"/>
    </row>
    <row r="7226" spans="5:5" ht="12" customHeight="1">
      <c r="E7226" s="174"/>
    </row>
    <row r="7227" spans="5:5" ht="12" customHeight="1">
      <c r="E7227" s="174"/>
    </row>
    <row r="7228" spans="5:5" ht="12" customHeight="1">
      <c r="E7228" s="174"/>
    </row>
    <row r="7229" spans="5:5" ht="12" customHeight="1">
      <c r="E7229" s="174"/>
    </row>
    <row r="7230" spans="5:5" ht="12" customHeight="1">
      <c r="E7230" s="174"/>
    </row>
    <row r="7231" spans="5:5" ht="12" customHeight="1">
      <c r="E7231" s="174"/>
    </row>
    <row r="7232" spans="5:5" ht="12" customHeight="1">
      <c r="E7232" s="174"/>
    </row>
    <row r="7233" spans="5:5" ht="12" customHeight="1">
      <c r="E7233" s="174"/>
    </row>
    <row r="7234" spans="5:5" ht="12" customHeight="1">
      <c r="E7234" s="174"/>
    </row>
    <row r="7235" spans="5:5" ht="12" customHeight="1">
      <c r="E7235" s="174"/>
    </row>
    <row r="7236" spans="5:5" ht="12" customHeight="1">
      <c r="E7236" s="174"/>
    </row>
    <row r="7237" spans="5:5" ht="12" customHeight="1">
      <c r="E7237" s="174"/>
    </row>
    <row r="7238" spans="5:5" ht="12" customHeight="1">
      <c r="E7238" s="174"/>
    </row>
    <row r="7239" spans="5:5" ht="12" customHeight="1">
      <c r="E7239" s="174"/>
    </row>
    <row r="7240" spans="5:5" ht="12" customHeight="1">
      <c r="E7240" s="174"/>
    </row>
    <row r="7241" spans="5:5" ht="12" customHeight="1">
      <c r="E7241" s="174"/>
    </row>
    <row r="7242" spans="5:5" ht="12" customHeight="1">
      <c r="E7242" s="174"/>
    </row>
    <row r="7243" spans="5:5" ht="12" customHeight="1">
      <c r="E7243" s="174"/>
    </row>
    <row r="7244" spans="5:5" ht="12" customHeight="1">
      <c r="E7244" s="174"/>
    </row>
    <row r="7245" spans="5:5" ht="12" customHeight="1">
      <c r="E7245" s="174"/>
    </row>
    <row r="7246" spans="5:5" ht="12" customHeight="1">
      <c r="E7246" s="174"/>
    </row>
    <row r="7247" spans="5:5" ht="12" customHeight="1">
      <c r="E7247" s="174"/>
    </row>
    <row r="7248" spans="5:5" ht="12" customHeight="1">
      <c r="E7248" s="174"/>
    </row>
    <row r="7249" spans="5:5" ht="12" customHeight="1">
      <c r="E7249" s="174"/>
    </row>
    <row r="7250" spans="5:5" ht="12" customHeight="1">
      <c r="E7250" s="174"/>
    </row>
    <row r="7251" spans="5:5" ht="12" customHeight="1">
      <c r="E7251" s="174"/>
    </row>
    <row r="7252" spans="5:5" ht="12" customHeight="1">
      <c r="E7252" s="174"/>
    </row>
    <row r="7253" spans="5:5" ht="12" customHeight="1">
      <c r="E7253" s="174"/>
    </row>
    <row r="7254" spans="5:5" ht="12" customHeight="1">
      <c r="E7254" s="174"/>
    </row>
    <row r="7255" spans="5:5" ht="12" customHeight="1">
      <c r="E7255" s="174"/>
    </row>
    <row r="7256" spans="5:5" ht="12" customHeight="1">
      <c r="E7256" s="174"/>
    </row>
    <row r="7257" spans="5:5" ht="12" customHeight="1">
      <c r="E7257" s="174"/>
    </row>
    <row r="7258" spans="5:5" ht="12" customHeight="1">
      <c r="E7258" s="174"/>
    </row>
    <row r="7259" spans="5:5" ht="12" customHeight="1">
      <c r="E7259" s="174"/>
    </row>
    <row r="7260" spans="5:5" ht="12" customHeight="1">
      <c r="E7260" s="174"/>
    </row>
    <row r="7261" spans="5:5" ht="12" customHeight="1">
      <c r="E7261" s="174"/>
    </row>
    <row r="7262" spans="5:5" ht="12" customHeight="1">
      <c r="E7262" s="174"/>
    </row>
    <row r="7263" spans="5:5" ht="12" customHeight="1">
      <c r="E7263" s="174"/>
    </row>
    <row r="7264" spans="5:5" ht="12" customHeight="1">
      <c r="E7264" s="174"/>
    </row>
    <row r="7265" spans="5:5" ht="12" customHeight="1">
      <c r="E7265" s="174"/>
    </row>
    <row r="7266" spans="5:5" ht="12" customHeight="1">
      <c r="E7266" s="174"/>
    </row>
    <row r="7267" spans="5:5" ht="12" customHeight="1">
      <c r="E7267" s="174"/>
    </row>
    <row r="7268" spans="5:5" ht="12" customHeight="1">
      <c r="E7268" s="174"/>
    </row>
    <row r="7269" spans="5:5" ht="12" customHeight="1">
      <c r="E7269" s="174"/>
    </row>
    <row r="7270" spans="5:5" ht="12" customHeight="1">
      <c r="E7270" s="174"/>
    </row>
    <row r="7271" spans="5:5" ht="12" customHeight="1">
      <c r="E7271" s="174"/>
    </row>
    <row r="7272" spans="5:5" ht="12" customHeight="1">
      <c r="E7272" s="174"/>
    </row>
    <row r="7273" spans="5:5" ht="12" customHeight="1">
      <c r="E7273" s="174"/>
    </row>
    <row r="7274" spans="5:5" ht="12" customHeight="1">
      <c r="E7274" s="174"/>
    </row>
    <row r="7275" spans="5:5" ht="12" customHeight="1">
      <c r="E7275" s="174"/>
    </row>
    <row r="7276" spans="5:5" ht="12" customHeight="1">
      <c r="E7276" s="174"/>
    </row>
    <row r="7277" spans="5:5" ht="12" customHeight="1">
      <c r="E7277" s="174"/>
    </row>
    <row r="7278" spans="5:5" ht="12" customHeight="1">
      <c r="E7278" s="174"/>
    </row>
    <row r="7279" spans="5:5" ht="12" customHeight="1">
      <c r="E7279" s="174"/>
    </row>
    <row r="7280" spans="5:5" ht="12" customHeight="1">
      <c r="E7280" s="174"/>
    </row>
    <row r="7281" spans="5:5" ht="12" customHeight="1">
      <c r="E7281" s="174"/>
    </row>
    <row r="7282" spans="5:5" ht="12" customHeight="1">
      <c r="E7282" s="174"/>
    </row>
    <row r="7283" spans="5:5" ht="12" customHeight="1">
      <c r="E7283" s="174"/>
    </row>
    <row r="7284" spans="5:5" ht="12" customHeight="1">
      <c r="E7284" s="174"/>
    </row>
    <row r="7285" spans="5:5" ht="12" customHeight="1">
      <c r="E7285" s="174"/>
    </row>
    <row r="7286" spans="5:5" ht="12" customHeight="1">
      <c r="E7286" s="174"/>
    </row>
    <row r="7287" spans="5:5" ht="12" customHeight="1">
      <c r="E7287" s="174"/>
    </row>
    <row r="7288" spans="5:5" ht="12" customHeight="1">
      <c r="E7288" s="174"/>
    </row>
    <row r="7289" spans="5:5" ht="12" customHeight="1">
      <c r="E7289" s="174"/>
    </row>
    <row r="7290" spans="5:5" ht="12" customHeight="1">
      <c r="E7290" s="174"/>
    </row>
    <row r="7291" spans="5:5" ht="12" customHeight="1">
      <c r="E7291" s="174"/>
    </row>
    <row r="7292" spans="5:5" ht="12" customHeight="1">
      <c r="E7292" s="174"/>
    </row>
    <row r="7293" spans="5:5" ht="12" customHeight="1">
      <c r="E7293" s="174"/>
    </row>
    <row r="7294" spans="5:5" ht="12" customHeight="1">
      <c r="E7294" s="174"/>
    </row>
    <row r="7295" spans="5:5" ht="12" customHeight="1">
      <c r="E7295" s="174"/>
    </row>
    <row r="7296" spans="5:5" ht="12" customHeight="1">
      <c r="E7296" s="174"/>
    </row>
    <row r="7297" spans="5:5" ht="12" customHeight="1">
      <c r="E7297" s="174"/>
    </row>
    <row r="7298" spans="5:5" ht="12" customHeight="1">
      <c r="E7298" s="174"/>
    </row>
    <row r="7299" spans="5:5" ht="12" customHeight="1">
      <c r="E7299" s="174"/>
    </row>
    <row r="7300" spans="5:5" ht="12" customHeight="1">
      <c r="E7300" s="174"/>
    </row>
    <row r="7301" spans="5:5" ht="12" customHeight="1">
      <c r="E7301" s="174"/>
    </row>
    <row r="7302" spans="5:5" ht="12" customHeight="1">
      <c r="E7302" s="174"/>
    </row>
    <row r="7303" spans="5:5" ht="12" customHeight="1">
      <c r="E7303" s="174"/>
    </row>
    <row r="7304" spans="5:5" ht="12" customHeight="1">
      <c r="E7304" s="174"/>
    </row>
    <row r="7305" spans="5:5" ht="12" customHeight="1">
      <c r="E7305" s="174"/>
    </row>
    <row r="7306" spans="5:5" ht="12" customHeight="1">
      <c r="E7306" s="174"/>
    </row>
    <row r="7307" spans="5:5" ht="12" customHeight="1">
      <c r="E7307" s="174"/>
    </row>
    <row r="7308" spans="5:5" ht="12" customHeight="1">
      <c r="E7308" s="174"/>
    </row>
    <row r="7309" spans="5:5" ht="12" customHeight="1">
      <c r="E7309" s="174"/>
    </row>
    <row r="7310" spans="5:5" ht="12" customHeight="1">
      <c r="E7310" s="174"/>
    </row>
    <row r="7311" spans="5:5" ht="12" customHeight="1">
      <c r="E7311" s="174"/>
    </row>
    <row r="7312" spans="5:5" ht="12" customHeight="1">
      <c r="E7312" s="174"/>
    </row>
    <row r="7313" spans="5:5" ht="12" customHeight="1">
      <c r="E7313" s="174"/>
    </row>
    <row r="7314" spans="5:5" ht="12" customHeight="1">
      <c r="E7314" s="174"/>
    </row>
    <row r="7315" spans="5:5" ht="12" customHeight="1">
      <c r="E7315" s="174"/>
    </row>
    <row r="7316" spans="5:5" ht="12" customHeight="1">
      <c r="E7316" s="174"/>
    </row>
    <row r="7317" spans="5:5" ht="12" customHeight="1">
      <c r="E7317" s="174"/>
    </row>
    <row r="7318" spans="5:5" ht="12" customHeight="1">
      <c r="E7318" s="174"/>
    </row>
    <row r="7319" spans="5:5" ht="12" customHeight="1">
      <c r="E7319" s="174"/>
    </row>
    <row r="7320" spans="5:5" ht="12" customHeight="1">
      <c r="E7320" s="174"/>
    </row>
    <row r="7321" spans="5:5" ht="12" customHeight="1">
      <c r="E7321" s="174"/>
    </row>
    <row r="7322" spans="5:5" ht="12" customHeight="1">
      <c r="E7322" s="174"/>
    </row>
    <row r="7323" spans="5:5" ht="12" customHeight="1">
      <c r="E7323" s="174"/>
    </row>
    <row r="7324" spans="5:5" ht="12" customHeight="1">
      <c r="E7324" s="174"/>
    </row>
    <row r="7325" spans="5:5" ht="12" customHeight="1">
      <c r="E7325" s="174"/>
    </row>
    <row r="7326" spans="5:5" ht="12" customHeight="1">
      <c r="E7326" s="174"/>
    </row>
    <row r="7327" spans="5:5" ht="12" customHeight="1">
      <c r="E7327" s="174"/>
    </row>
    <row r="7328" spans="5:5" ht="12" customHeight="1">
      <c r="E7328" s="174"/>
    </row>
    <row r="7329" spans="5:5" ht="12" customHeight="1">
      <c r="E7329" s="174"/>
    </row>
    <row r="7330" spans="5:5" ht="12" customHeight="1">
      <c r="E7330" s="174"/>
    </row>
    <row r="7331" spans="5:5" ht="12" customHeight="1">
      <c r="E7331" s="174"/>
    </row>
    <row r="7332" spans="5:5" ht="12" customHeight="1">
      <c r="E7332" s="174"/>
    </row>
    <row r="7333" spans="5:5" ht="12" customHeight="1">
      <c r="E7333" s="174"/>
    </row>
    <row r="7334" spans="5:5" ht="12" customHeight="1">
      <c r="E7334" s="174"/>
    </row>
    <row r="7335" spans="5:5" ht="12" customHeight="1">
      <c r="E7335" s="174"/>
    </row>
    <row r="7336" spans="5:5" ht="12" customHeight="1">
      <c r="E7336" s="174"/>
    </row>
    <row r="7337" spans="5:5" ht="12" customHeight="1">
      <c r="E7337" s="174"/>
    </row>
    <row r="7338" spans="5:5" ht="12" customHeight="1">
      <c r="E7338" s="174"/>
    </row>
    <row r="7339" spans="5:5" ht="12" customHeight="1">
      <c r="E7339" s="174"/>
    </row>
    <row r="7340" spans="5:5" ht="12" customHeight="1">
      <c r="E7340" s="174"/>
    </row>
    <row r="7341" spans="5:5" ht="12" customHeight="1">
      <c r="E7341" s="174"/>
    </row>
    <row r="7342" spans="5:5" ht="12" customHeight="1">
      <c r="E7342" s="174"/>
    </row>
    <row r="7343" spans="5:5" ht="12" customHeight="1">
      <c r="E7343" s="174"/>
    </row>
    <row r="7344" spans="5:5" ht="12" customHeight="1">
      <c r="E7344" s="174"/>
    </row>
    <row r="7345" spans="5:5" ht="12" customHeight="1">
      <c r="E7345" s="174"/>
    </row>
    <row r="7346" spans="5:5" ht="12" customHeight="1">
      <c r="E7346" s="174"/>
    </row>
    <row r="7347" spans="5:5" ht="12" customHeight="1">
      <c r="E7347" s="174"/>
    </row>
    <row r="7348" spans="5:5" ht="12" customHeight="1">
      <c r="E7348" s="174"/>
    </row>
    <row r="7349" spans="5:5" ht="12" customHeight="1">
      <c r="E7349" s="174"/>
    </row>
    <row r="7350" spans="5:5" ht="12" customHeight="1">
      <c r="E7350" s="174"/>
    </row>
    <row r="7351" spans="5:5" ht="12" customHeight="1">
      <c r="E7351" s="174"/>
    </row>
    <row r="7352" spans="5:5" ht="12" customHeight="1">
      <c r="E7352" s="174"/>
    </row>
    <row r="7353" spans="5:5" ht="12" customHeight="1">
      <c r="E7353" s="174"/>
    </row>
    <row r="7354" spans="5:5" ht="12" customHeight="1">
      <c r="E7354" s="174"/>
    </row>
    <row r="7355" spans="5:5" ht="12" customHeight="1">
      <c r="E7355" s="174"/>
    </row>
    <row r="7356" spans="5:5" ht="12" customHeight="1">
      <c r="E7356" s="174"/>
    </row>
    <row r="7357" spans="5:5" ht="12" customHeight="1">
      <c r="E7357" s="174"/>
    </row>
    <row r="7358" spans="5:5" ht="12" customHeight="1">
      <c r="E7358" s="174"/>
    </row>
    <row r="7359" spans="5:5" ht="12" customHeight="1">
      <c r="E7359" s="174"/>
    </row>
    <row r="7360" spans="5:5" ht="12" customHeight="1">
      <c r="E7360" s="174"/>
    </row>
    <row r="7361" spans="5:5" ht="12" customHeight="1">
      <c r="E7361" s="174"/>
    </row>
    <row r="7362" spans="5:5" ht="12" customHeight="1">
      <c r="E7362" s="174"/>
    </row>
    <row r="7363" spans="5:5" ht="12" customHeight="1">
      <c r="E7363" s="174"/>
    </row>
    <row r="7364" spans="5:5" ht="12" customHeight="1">
      <c r="E7364" s="174"/>
    </row>
    <row r="7365" spans="5:5" ht="12" customHeight="1">
      <c r="E7365" s="174"/>
    </row>
    <row r="7366" spans="5:5" ht="12" customHeight="1">
      <c r="E7366" s="174"/>
    </row>
    <row r="7367" spans="5:5" ht="12" customHeight="1">
      <c r="E7367" s="174"/>
    </row>
    <row r="7368" spans="5:5" ht="12" customHeight="1">
      <c r="E7368" s="174"/>
    </row>
    <row r="7369" spans="5:5" ht="12" customHeight="1">
      <c r="E7369" s="174"/>
    </row>
    <row r="7370" spans="5:5" ht="12" customHeight="1">
      <c r="E7370" s="174"/>
    </row>
    <row r="7371" spans="5:5" ht="12" customHeight="1">
      <c r="E7371" s="174"/>
    </row>
    <row r="7372" spans="5:5" ht="12" customHeight="1">
      <c r="E7372" s="174"/>
    </row>
    <row r="7373" spans="5:5" ht="12" customHeight="1">
      <c r="E7373" s="174"/>
    </row>
    <row r="7374" spans="5:5" ht="12" customHeight="1">
      <c r="E7374" s="174"/>
    </row>
    <row r="7375" spans="5:5" ht="12" customHeight="1">
      <c r="E7375" s="174"/>
    </row>
    <row r="7376" spans="5:5" ht="12" customHeight="1">
      <c r="E7376" s="174"/>
    </row>
    <row r="7377" spans="5:5" ht="12" customHeight="1">
      <c r="E7377" s="174"/>
    </row>
    <row r="7378" spans="5:5" ht="12" customHeight="1">
      <c r="E7378" s="174"/>
    </row>
    <row r="7379" spans="5:5" ht="12" customHeight="1">
      <c r="E7379" s="174"/>
    </row>
    <row r="7380" spans="5:5" ht="12" customHeight="1">
      <c r="E7380" s="174"/>
    </row>
    <row r="7381" spans="5:5" ht="12" customHeight="1">
      <c r="E7381" s="174"/>
    </row>
    <row r="7382" spans="5:5" ht="12" customHeight="1">
      <c r="E7382" s="174"/>
    </row>
    <row r="7383" spans="5:5" ht="12" customHeight="1">
      <c r="E7383" s="174"/>
    </row>
    <row r="7384" spans="5:5" ht="12" customHeight="1">
      <c r="E7384" s="174"/>
    </row>
    <row r="7385" spans="5:5" ht="12" customHeight="1">
      <c r="E7385" s="174"/>
    </row>
    <row r="7386" spans="5:5" ht="12" customHeight="1">
      <c r="E7386" s="174"/>
    </row>
    <row r="7387" spans="5:5" ht="12" customHeight="1">
      <c r="E7387" s="174"/>
    </row>
    <row r="7388" spans="5:5" ht="12" customHeight="1">
      <c r="E7388" s="174"/>
    </row>
    <row r="7389" spans="5:5" ht="12" customHeight="1">
      <c r="E7389" s="174"/>
    </row>
    <row r="7390" spans="5:5" ht="12" customHeight="1">
      <c r="E7390" s="174"/>
    </row>
    <row r="7391" spans="5:5" ht="12" customHeight="1">
      <c r="E7391" s="174"/>
    </row>
    <row r="7392" spans="5:5" ht="12" customHeight="1">
      <c r="E7392" s="174"/>
    </row>
    <row r="7393" spans="5:5" ht="12" customHeight="1">
      <c r="E7393" s="174"/>
    </row>
    <row r="7394" spans="5:5" ht="12" customHeight="1">
      <c r="E7394" s="174"/>
    </row>
    <row r="7395" spans="5:5" ht="12" customHeight="1">
      <c r="E7395" s="174"/>
    </row>
    <row r="7396" spans="5:5" ht="12" customHeight="1">
      <c r="E7396" s="174"/>
    </row>
    <row r="7397" spans="5:5" ht="12" customHeight="1">
      <c r="E7397" s="174"/>
    </row>
    <row r="7398" spans="5:5" ht="12" customHeight="1">
      <c r="E7398" s="174"/>
    </row>
    <row r="7399" spans="5:5" ht="12" customHeight="1">
      <c r="E7399" s="174"/>
    </row>
    <row r="7400" spans="5:5" ht="12" customHeight="1">
      <c r="E7400" s="174"/>
    </row>
    <row r="7401" spans="5:5" ht="12" customHeight="1">
      <c r="E7401" s="174"/>
    </row>
    <row r="7402" spans="5:5" ht="12" customHeight="1">
      <c r="E7402" s="174"/>
    </row>
    <row r="7403" spans="5:5" ht="12" customHeight="1">
      <c r="E7403" s="174"/>
    </row>
    <row r="7404" spans="5:5" ht="12" customHeight="1">
      <c r="E7404" s="174"/>
    </row>
    <row r="7405" spans="5:5" ht="12" customHeight="1">
      <c r="E7405" s="174"/>
    </row>
    <row r="7406" spans="5:5" ht="12" customHeight="1">
      <c r="E7406" s="174"/>
    </row>
    <row r="7407" spans="5:5" ht="12" customHeight="1">
      <c r="E7407" s="174"/>
    </row>
    <row r="7408" spans="5:5" ht="12" customHeight="1">
      <c r="E7408" s="174"/>
    </row>
    <row r="7409" spans="5:5" ht="12" customHeight="1">
      <c r="E7409" s="174"/>
    </row>
    <row r="7410" spans="5:5" ht="12" customHeight="1">
      <c r="E7410" s="174"/>
    </row>
    <row r="7411" spans="5:5" ht="12" customHeight="1">
      <c r="E7411" s="174"/>
    </row>
    <row r="7412" spans="5:5" ht="12" customHeight="1">
      <c r="E7412" s="174"/>
    </row>
    <row r="7413" spans="5:5" ht="12" customHeight="1">
      <c r="E7413" s="174"/>
    </row>
    <row r="7414" spans="5:5" ht="12" customHeight="1">
      <c r="E7414" s="174"/>
    </row>
    <row r="7415" spans="5:5" ht="12" customHeight="1">
      <c r="E7415" s="174"/>
    </row>
    <row r="7416" spans="5:5" ht="12" customHeight="1">
      <c r="E7416" s="174"/>
    </row>
    <row r="7417" spans="5:5" ht="12" customHeight="1">
      <c r="E7417" s="174"/>
    </row>
    <row r="7418" spans="5:5" ht="12" customHeight="1">
      <c r="E7418" s="174"/>
    </row>
    <row r="7419" spans="5:5" ht="12" customHeight="1">
      <c r="E7419" s="174"/>
    </row>
    <row r="7420" spans="5:5" ht="12" customHeight="1">
      <c r="E7420" s="174"/>
    </row>
    <row r="7421" spans="5:5" ht="12" customHeight="1">
      <c r="E7421" s="174"/>
    </row>
    <row r="7422" spans="5:5" ht="12" customHeight="1">
      <c r="E7422" s="174"/>
    </row>
    <row r="7423" spans="5:5" ht="12" customHeight="1">
      <c r="E7423" s="174"/>
    </row>
    <row r="7424" spans="5:5" ht="12" customHeight="1">
      <c r="E7424" s="174"/>
    </row>
    <row r="7425" spans="5:5" ht="12" customHeight="1">
      <c r="E7425" s="174"/>
    </row>
    <row r="7426" spans="5:5" ht="12" customHeight="1">
      <c r="E7426" s="174"/>
    </row>
    <row r="7427" spans="5:5" ht="12" customHeight="1">
      <c r="E7427" s="174"/>
    </row>
    <row r="7428" spans="5:5" ht="12" customHeight="1">
      <c r="E7428" s="174"/>
    </row>
    <row r="7429" spans="5:5" ht="12" customHeight="1">
      <c r="E7429" s="174"/>
    </row>
    <row r="7430" spans="5:5" ht="12" customHeight="1">
      <c r="E7430" s="174"/>
    </row>
    <row r="7431" spans="5:5" ht="12" customHeight="1">
      <c r="E7431" s="174"/>
    </row>
    <row r="7432" spans="5:5" ht="12" customHeight="1">
      <c r="E7432" s="174"/>
    </row>
    <row r="7433" spans="5:5" ht="12" customHeight="1">
      <c r="E7433" s="174"/>
    </row>
    <row r="7434" spans="5:5" ht="12" customHeight="1">
      <c r="E7434" s="174"/>
    </row>
    <row r="7435" spans="5:5" ht="12" customHeight="1">
      <c r="E7435" s="174"/>
    </row>
    <row r="7436" spans="5:5" ht="12" customHeight="1">
      <c r="E7436" s="174"/>
    </row>
    <row r="7437" spans="5:5" ht="12" customHeight="1">
      <c r="E7437" s="174"/>
    </row>
    <row r="7438" spans="5:5" ht="12" customHeight="1">
      <c r="E7438" s="174"/>
    </row>
    <row r="7439" spans="5:5" ht="12" customHeight="1">
      <c r="E7439" s="174"/>
    </row>
    <row r="7440" spans="5:5" ht="12" customHeight="1">
      <c r="E7440" s="174"/>
    </row>
    <row r="7441" spans="5:5" ht="12" customHeight="1">
      <c r="E7441" s="174"/>
    </row>
    <row r="7442" spans="5:5" ht="12" customHeight="1">
      <c r="E7442" s="174"/>
    </row>
    <row r="7443" spans="5:5" ht="12" customHeight="1">
      <c r="E7443" s="174"/>
    </row>
    <row r="7444" spans="5:5" ht="12" customHeight="1">
      <c r="E7444" s="174"/>
    </row>
    <row r="7445" spans="5:5" ht="12" customHeight="1">
      <c r="E7445" s="174"/>
    </row>
    <row r="7446" spans="5:5" ht="12" customHeight="1">
      <c r="E7446" s="174"/>
    </row>
    <row r="7447" spans="5:5" ht="12" customHeight="1">
      <c r="E7447" s="174"/>
    </row>
    <row r="7448" spans="5:5" ht="12" customHeight="1">
      <c r="E7448" s="174"/>
    </row>
    <row r="7449" spans="5:5" ht="12" customHeight="1">
      <c r="E7449" s="174"/>
    </row>
    <row r="7450" spans="5:5" ht="12" customHeight="1">
      <c r="E7450" s="174"/>
    </row>
    <row r="7451" spans="5:5" ht="12" customHeight="1">
      <c r="E7451" s="174"/>
    </row>
    <row r="7452" spans="5:5" ht="12" customHeight="1">
      <c r="E7452" s="174"/>
    </row>
    <row r="7453" spans="5:5" ht="12" customHeight="1">
      <c r="E7453" s="174"/>
    </row>
    <row r="7454" spans="5:5" ht="12" customHeight="1">
      <c r="E7454" s="174"/>
    </row>
    <row r="7455" spans="5:5" ht="12" customHeight="1">
      <c r="E7455" s="174"/>
    </row>
    <row r="7456" spans="5:5" ht="12" customHeight="1">
      <c r="E7456" s="174"/>
    </row>
    <row r="7457" spans="5:5" ht="12" customHeight="1">
      <c r="E7457" s="174"/>
    </row>
    <row r="7458" spans="5:5" ht="12" customHeight="1">
      <c r="E7458" s="174"/>
    </row>
    <row r="7459" spans="5:5" ht="12" customHeight="1">
      <c r="E7459" s="174"/>
    </row>
    <row r="7460" spans="5:5" ht="12" customHeight="1">
      <c r="E7460" s="174"/>
    </row>
    <row r="7461" spans="5:5" ht="12" customHeight="1">
      <c r="E7461" s="174"/>
    </row>
    <row r="7462" spans="5:5" ht="12" customHeight="1">
      <c r="E7462" s="174"/>
    </row>
    <row r="7463" spans="5:5" ht="12" customHeight="1">
      <c r="E7463" s="174"/>
    </row>
    <row r="7464" spans="5:5" ht="12" customHeight="1">
      <c r="E7464" s="174"/>
    </row>
    <row r="7465" spans="5:5" ht="12" customHeight="1">
      <c r="E7465" s="174"/>
    </row>
    <row r="7466" spans="5:5" ht="12" customHeight="1">
      <c r="E7466" s="174"/>
    </row>
    <row r="7467" spans="5:5" ht="12" customHeight="1">
      <c r="E7467" s="174"/>
    </row>
    <row r="7468" spans="5:5" ht="12" customHeight="1">
      <c r="E7468" s="174"/>
    </row>
    <row r="7469" spans="5:5" ht="12" customHeight="1">
      <c r="E7469" s="174"/>
    </row>
    <row r="7470" spans="5:5" ht="12" customHeight="1">
      <c r="E7470" s="174"/>
    </row>
    <row r="7471" spans="5:5" ht="12" customHeight="1">
      <c r="E7471" s="174"/>
    </row>
    <row r="7472" spans="5:5" ht="12" customHeight="1">
      <c r="E7472" s="174"/>
    </row>
    <row r="7473" spans="5:5" ht="12" customHeight="1">
      <c r="E7473" s="174"/>
    </row>
    <row r="7474" spans="5:5" ht="12" customHeight="1">
      <c r="E7474" s="174"/>
    </row>
    <row r="7475" spans="5:5" ht="12" customHeight="1">
      <c r="E7475" s="174"/>
    </row>
    <row r="7476" spans="5:5" ht="12" customHeight="1">
      <c r="E7476" s="174"/>
    </row>
    <row r="7477" spans="5:5" ht="12" customHeight="1">
      <c r="E7477" s="174"/>
    </row>
    <row r="7478" spans="5:5" ht="12" customHeight="1">
      <c r="E7478" s="174"/>
    </row>
    <row r="7479" spans="5:5" ht="12" customHeight="1">
      <c r="E7479" s="174"/>
    </row>
    <row r="7480" spans="5:5" ht="12" customHeight="1">
      <c r="E7480" s="174"/>
    </row>
    <row r="7481" spans="5:5" ht="12" customHeight="1">
      <c r="E7481" s="174"/>
    </row>
    <row r="7482" spans="5:5" ht="12" customHeight="1">
      <c r="E7482" s="174"/>
    </row>
    <row r="7483" spans="5:5" ht="12" customHeight="1">
      <c r="E7483" s="174"/>
    </row>
    <row r="7484" spans="5:5" ht="12" customHeight="1">
      <c r="E7484" s="174"/>
    </row>
    <row r="7485" spans="5:5" ht="12" customHeight="1">
      <c r="E7485" s="174"/>
    </row>
    <row r="7486" spans="5:5" ht="12" customHeight="1">
      <c r="E7486" s="174"/>
    </row>
    <row r="7487" spans="5:5" ht="12" customHeight="1">
      <c r="E7487" s="174"/>
    </row>
    <row r="7488" spans="5:5" ht="12" customHeight="1">
      <c r="E7488" s="174"/>
    </row>
    <row r="7489" spans="5:5" ht="12" customHeight="1">
      <c r="E7489" s="174"/>
    </row>
    <row r="7490" spans="5:5" ht="12" customHeight="1">
      <c r="E7490" s="174"/>
    </row>
    <row r="7491" spans="5:5" ht="12" customHeight="1">
      <c r="E7491" s="174"/>
    </row>
    <row r="7492" spans="5:5" ht="12" customHeight="1">
      <c r="E7492" s="174"/>
    </row>
    <row r="7493" spans="5:5" ht="12" customHeight="1">
      <c r="E7493" s="174"/>
    </row>
    <row r="7494" spans="5:5" ht="12" customHeight="1">
      <c r="E7494" s="174"/>
    </row>
    <row r="7495" spans="5:5" ht="12" customHeight="1">
      <c r="E7495" s="174"/>
    </row>
    <row r="7496" spans="5:5" ht="12" customHeight="1">
      <c r="E7496" s="174"/>
    </row>
    <row r="7497" spans="5:5" ht="12" customHeight="1">
      <c r="E7497" s="174"/>
    </row>
    <row r="7498" spans="5:5" ht="12" customHeight="1">
      <c r="E7498" s="174"/>
    </row>
    <row r="7499" spans="5:5" ht="12" customHeight="1">
      <c r="E7499" s="174"/>
    </row>
    <row r="7500" spans="5:5" ht="12" customHeight="1">
      <c r="E7500" s="174"/>
    </row>
    <row r="7501" spans="5:5" ht="12" customHeight="1">
      <c r="E7501" s="174"/>
    </row>
    <row r="7502" spans="5:5" ht="12" customHeight="1">
      <c r="E7502" s="174"/>
    </row>
    <row r="7503" spans="5:5" ht="12" customHeight="1">
      <c r="E7503" s="174"/>
    </row>
    <row r="7504" spans="5:5" ht="12" customHeight="1">
      <c r="E7504" s="174"/>
    </row>
    <row r="7505" spans="5:5" ht="12" customHeight="1">
      <c r="E7505" s="174"/>
    </row>
    <row r="7506" spans="5:5" ht="12" customHeight="1">
      <c r="E7506" s="174"/>
    </row>
    <row r="7507" spans="5:5" ht="12" customHeight="1">
      <c r="E7507" s="174"/>
    </row>
    <row r="7508" spans="5:5" ht="12" customHeight="1">
      <c r="E7508" s="174"/>
    </row>
    <row r="7509" spans="5:5" ht="12" customHeight="1">
      <c r="E7509" s="174"/>
    </row>
    <row r="7510" spans="5:5" ht="12" customHeight="1">
      <c r="E7510" s="174"/>
    </row>
    <row r="7511" spans="5:5" ht="12" customHeight="1">
      <c r="E7511" s="174"/>
    </row>
    <row r="7512" spans="5:5" ht="12" customHeight="1">
      <c r="E7512" s="174"/>
    </row>
    <row r="7513" spans="5:5" ht="12" customHeight="1">
      <c r="E7513" s="174"/>
    </row>
    <row r="7514" spans="5:5" ht="12" customHeight="1">
      <c r="E7514" s="174"/>
    </row>
    <row r="7515" spans="5:5" ht="12" customHeight="1">
      <c r="E7515" s="174"/>
    </row>
    <row r="7516" spans="5:5" ht="12" customHeight="1">
      <c r="E7516" s="174"/>
    </row>
    <row r="7517" spans="5:5" ht="12" customHeight="1">
      <c r="E7517" s="174"/>
    </row>
    <row r="7518" spans="5:5" ht="12" customHeight="1">
      <c r="E7518" s="174"/>
    </row>
    <row r="7519" spans="5:5" ht="12" customHeight="1">
      <c r="E7519" s="174"/>
    </row>
    <row r="7520" spans="5:5" ht="12" customHeight="1">
      <c r="E7520" s="174"/>
    </row>
    <row r="7521" spans="5:5" ht="12" customHeight="1">
      <c r="E7521" s="174"/>
    </row>
    <row r="7522" spans="5:5" ht="12" customHeight="1">
      <c r="E7522" s="174"/>
    </row>
    <row r="7523" spans="5:5" ht="12" customHeight="1">
      <c r="E7523" s="174"/>
    </row>
    <row r="7524" spans="5:5" ht="12" customHeight="1">
      <c r="E7524" s="174"/>
    </row>
    <row r="7525" spans="5:5" ht="12" customHeight="1">
      <c r="E7525" s="174"/>
    </row>
    <row r="7526" spans="5:5" ht="12" customHeight="1">
      <c r="E7526" s="174"/>
    </row>
    <row r="7527" spans="5:5" ht="12" customHeight="1">
      <c r="E7527" s="174"/>
    </row>
    <row r="7528" spans="5:5" ht="12" customHeight="1">
      <c r="E7528" s="174"/>
    </row>
    <row r="7529" spans="5:5" ht="12" customHeight="1">
      <c r="E7529" s="174"/>
    </row>
    <row r="7530" spans="5:5" ht="12" customHeight="1">
      <c r="E7530" s="174"/>
    </row>
    <row r="7531" spans="5:5" ht="12" customHeight="1">
      <c r="E7531" s="174"/>
    </row>
    <row r="7532" spans="5:5" ht="12" customHeight="1">
      <c r="E7532" s="174"/>
    </row>
    <row r="7533" spans="5:5" ht="12" customHeight="1">
      <c r="E7533" s="174"/>
    </row>
    <row r="7534" spans="5:5" ht="12" customHeight="1">
      <c r="E7534" s="174"/>
    </row>
    <row r="7535" spans="5:5" ht="12" customHeight="1">
      <c r="E7535" s="174"/>
    </row>
    <row r="7536" spans="5:5" ht="12" customHeight="1">
      <c r="E7536" s="174"/>
    </row>
    <row r="7537" spans="5:5" ht="12" customHeight="1">
      <c r="E7537" s="174"/>
    </row>
    <row r="7538" spans="5:5" ht="12" customHeight="1">
      <c r="E7538" s="174"/>
    </row>
    <row r="7539" spans="5:5" ht="12" customHeight="1">
      <c r="E7539" s="174"/>
    </row>
    <row r="7540" spans="5:5" ht="12" customHeight="1">
      <c r="E7540" s="174"/>
    </row>
    <row r="7541" spans="5:5" ht="12" customHeight="1">
      <c r="E7541" s="174"/>
    </row>
    <row r="7542" spans="5:5" ht="12" customHeight="1">
      <c r="E7542" s="174"/>
    </row>
    <row r="7543" spans="5:5" ht="12" customHeight="1">
      <c r="E7543" s="174"/>
    </row>
    <row r="7544" spans="5:5" ht="12" customHeight="1">
      <c r="E7544" s="174"/>
    </row>
    <row r="7545" spans="5:5" ht="12" customHeight="1">
      <c r="E7545" s="174"/>
    </row>
    <row r="7546" spans="5:5" ht="12" customHeight="1">
      <c r="E7546" s="174"/>
    </row>
    <row r="7547" spans="5:5" ht="12" customHeight="1">
      <c r="E7547" s="174"/>
    </row>
    <row r="7548" spans="5:5" ht="12" customHeight="1">
      <c r="E7548" s="174"/>
    </row>
    <row r="7549" spans="5:5" ht="12" customHeight="1">
      <c r="E7549" s="174"/>
    </row>
    <row r="7550" spans="5:5" ht="12" customHeight="1">
      <c r="E7550" s="174"/>
    </row>
    <row r="7551" spans="5:5" ht="12" customHeight="1">
      <c r="E7551" s="174"/>
    </row>
    <row r="7552" spans="5:5" ht="12" customHeight="1">
      <c r="E7552" s="174"/>
    </row>
    <row r="7553" spans="5:5" ht="12" customHeight="1">
      <c r="E7553" s="174"/>
    </row>
    <row r="7554" spans="5:5" ht="12" customHeight="1">
      <c r="E7554" s="174"/>
    </row>
    <row r="7555" spans="5:5" ht="12" customHeight="1">
      <c r="E7555" s="174"/>
    </row>
    <row r="7556" spans="5:5" ht="12" customHeight="1">
      <c r="E7556" s="174"/>
    </row>
    <row r="7557" spans="5:5" ht="12" customHeight="1">
      <c r="E7557" s="174"/>
    </row>
    <row r="7558" spans="5:5" ht="12" customHeight="1">
      <c r="E7558" s="174"/>
    </row>
    <row r="7559" spans="5:5" ht="12" customHeight="1">
      <c r="E7559" s="174"/>
    </row>
    <row r="7560" spans="5:5" ht="12" customHeight="1">
      <c r="E7560" s="174"/>
    </row>
    <row r="7561" spans="5:5" ht="12" customHeight="1">
      <c r="E7561" s="174"/>
    </row>
    <row r="7562" spans="5:5" ht="12" customHeight="1">
      <c r="E7562" s="174"/>
    </row>
    <row r="7563" spans="5:5" ht="12" customHeight="1">
      <c r="E7563" s="174"/>
    </row>
    <row r="7564" spans="5:5" ht="12" customHeight="1">
      <c r="E7564" s="174"/>
    </row>
    <row r="7565" spans="5:5" ht="12" customHeight="1">
      <c r="E7565" s="174"/>
    </row>
    <row r="7566" spans="5:5" ht="12" customHeight="1">
      <c r="E7566" s="174"/>
    </row>
    <row r="7567" spans="5:5" ht="12" customHeight="1">
      <c r="E7567" s="174"/>
    </row>
    <row r="7568" spans="5:5" ht="12" customHeight="1">
      <c r="E7568" s="174"/>
    </row>
    <row r="7569" spans="5:5" ht="12" customHeight="1">
      <c r="E7569" s="174"/>
    </row>
    <row r="7570" spans="5:5" ht="12" customHeight="1">
      <c r="E7570" s="174"/>
    </row>
    <row r="7571" spans="5:5" ht="12" customHeight="1">
      <c r="E7571" s="174"/>
    </row>
    <row r="7572" spans="5:5" ht="12" customHeight="1">
      <c r="E7572" s="174"/>
    </row>
    <row r="7573" spans="5:5" ht="12" customHeight="1">
      <c r="E7573" s="174"/>
    </row>
    <row r="7574" spans="5:5" ht="12" customHeight="1">
      <c r="E7574" s="174"/>
    </row>
    <row r="7575" spans="5:5" ht="12" customHeight="1">
      <c r="E7575" s="174"/>
    </row>
    <row r="7576" spans="5:5" ht="12" customHeight="1">
      <c r="E7576" s="174"/>
    </row>
    <row r="7577" spans="5:5" ht="12" customHeight="1">
      <c r="E7577" s="174"/>
    </row>
    <row r="7578" spans="5:5" ht="12" customHeight="1">
      <c r="E7578" s="174"/>
    </row>
    <row r="7579" spans="5:5" ht="12" customHeight="1">
      <c r="E7579" s="174"/>
    </row>
    <row r="7580" spans="5:5" ht="12" customHeight="1">
      <c r="E7580" s="174"/>
    </row>
    <row r="7581" spans="5:5" ht="12" customHeight="1">
      <c r="E7581" s="174"/>
    </row>
    <row r="7582" spans="5:5" ht="12" customHeight="1">
      <c r="E7582" s="174"/>
    </row>
    <row r="7583" spans="5:5" ht="12" customHeight="1">
      <c r="E7583" s="174"/>
    </row>
    <row r="7584" spans="5:5" ht="12" customHeight="1">
      <c r="E7584" s="174"/>
    </row>
    <row r="7585" spans="5:5" ht="12" customHeight="1">
      <c r="E7585" s="174"/>
    </row>
    <row r="7586" spans="5:5" ht="12" customHeight="1">
      <c r="E7586" s="174"/>
    </row>
    <row r="7587" spans="5:5" ht="12" customHeight="1">
      <c r="E7587" s="174"/>
    </row>
    <row r="7588" spans="5:5" ht="12" customHeight="1">
      <c r="E7588" s="174"/>
    </row>
    <row r="7589" spans="5:5" ht="12" customHeight="1">
      <c r="E7589" s="174"/>
    </row>
    <row r="7590" spans="5:5" ht="12" customHeight="1">
      <c r="E7590" s="174"/>
    </row>
    <row r="7591" spans="5:5" ht="12" customHeight="1">
      <c r="E7591" s="174"/>
    </row>
    <row r="7592" spans="5:5" ht="12" customHeight="1">
      <c r="E7592" s="174"/>
    </row>
    <row r="7593" spans="5:5" ht="12" customHeight="1">
      <c r="E7593" s="174"/>
    </row>
    <row r="7594" spans="5:5" ht="12" customHeight="1">
      <c r="E7594" s="174"/>
    </row>
    <row r="7595" spans="5:5" ht="12" customHeight="1">
      <c r="E7595" s="174"/>
    </row>
    <row r="7596" spans="5:5" ht="12" customHeight="1">
      <c r="E7596" s="174"/>
    </row>
    <row r="7597" spans="5:5" ht="12" customHeight="1">
      <c r="E7597" s="174"/>
    </row>
    <row r="7598" spans="5:5" ht="12" customHeight="1">
      <c r="E7598" s="174"/>
    </row>
    <row r="7599" spans="5:5" ht="12" customHeight="1">
      <c r="E7599" s="174"/>
    </row>
    <row r="7600" spans="5:5" ht="12" customHeight="1">
      <c r="E7600" s="174"/>
    </row>
    <row r="7601" spans="5:5" ht="12" customHeight="1">
      <c r="E7601" s="174"/>
    </row>
    <row r="7602" spans="5:5" ht="12" customHeight="1">
      <c r="E7602" s="174"/>
    </row>
    <row r="7603" spans="5:5" ht="12" customHeight="1">
      <c r="E7603" s="174"/>
    </row>
    <row r="7604" spans="5:5" ht="12" customHeight="1">
      <c r="E7604" s="174"/>
    </row>
    <row r="7605" spans="5:5" ht="12" customHeight="1">
      <c r="E7605" s="174"/>
    </row>
    <row r="7606" spans="5:5" ht="12" customHeight="1">
      <c r="E7606" s="174"/>
    </row>
    <row r="7607" spans="5:5" ht="12" customHeight="1">
      <c r="E7607" s="174"/>
    </row>
    <row r="7608" spans="5:5" ht="12" customHeight="1">
      <c r="E7608" s="174"/>
    </row>
    <row r="7609" spans="5:5" ht="12" customHeight="1">
      <c r="E7609" s="174"/>
    </row>
    <row r="7610" spans="5:5" ht="12" customHeight="1">
      <c r="E7610" s="174"/>
    </row>
    <row r="7611" spans="5:5" ht="12" customHeight="1">
      <c r="E7611" s="174"/>
    </row>
    <row r="7612" spans="5:5" ht="12" customHeight="1">
      <c r="E7612" s="174"/>
    </row>
    <row r="7613" spans="5:5" ht="12" customHeight="1">
      <c r="E7613" s="174"/>
    </row>
    <row r="7614" spans="5:5" ht="12" customHeight="1">
      <c r="E7614" s="174"/>
    </row>
    <row r="7615" spans="5:5" ht="12" customHeight="1">
      <c r="E7615" s="174"/>
    </row>
    <row r="7616" spans="5:5" ht="12" customHeight="1">
      <c r="E7616" s="174"/>
    </row>
    <row r="7617" spans="5:5" ht="12" customHeight="1">
      <c r="E7617" s="174"/>
    </row>
    <row r="7618" spans="5:5" ht="12" customHeight="1">
      <c r="E7618" s="174"/>
    </row>
    <row r="7619" spans="5:5" ht="12" customHeight="1">
      <c r="E7619" s="174"/>
    </row>
    <row r="7620" spans="5:5" ht="12" customHeight="1">
      <c r="E7620" s="174"/>
    </row>
    <row r="7621" spans="5:5" ht="12" customHeight="1">
      <c r="E7621" s="174"/>
    </row>
    <row r="7622" spans="5:5" ht="12" customHeight="1">
      <c r="E7622" s="174"/>
    </row>
    <row r="7623" spans="5:5" ht="12" customHeight="1">
      <c r="E7623" s="174"/>
    </row>
    <row r="7624" spans="5:5" ht="12" customHeight="1">
      <c r="E7624" s="174"/>
    </row>
    <row r="7625" spans="5:5" ht="12" customHeight="1">
      <c r="E7625" s="174"/>
    </row>
    <row r="7626" spans="5:5" ht="12" customHeight="1">
      <c r="E7626" s="174"/>
    </row>
    <row r="7627" spans="5:5" ht="12" customHeight="1">
      <c r="E7627" s="174"/>
    </row>
    <row r="7628" spans="5:5" ht="12" customHeight="1">
      <c r="E7628" s="174"/>
    </row>
    <row r="7629" spans="5:5" ht="12" customHeight="1">
      <c r="E7629" s="174"/>
    </row>
    <row r="7630" spans="5:5" ht="12" customHeight="1">
      <c r="E7630" s="174"/>
    </row>
    <row r="7631" spans="5:5" ht="12" customHeight="1">
      <c r="E7631" s="174"/>
    </row>
    <row r="7632" spans="5:5" ht="12" customHeight="1">
      <c r="E7632" s="174"/>
    </row>
    <row r="7633" spans="5:5" ht="12" customHeight="1">
      <c r="E7633" s="174"/>
    </row>
    <row r="7634" spans="5:5" ht="12" customHeight="1">
      <c r="E7634" s="174"/>
    </row>
    <row r="7635" spans="5:5" ht="12" customHeight="1">
      <c r="E7635" s="174"/>
    </row>
    <row r="7636" spans="5:5" ht="12" customHeight="1">
      <c r="E7636" s="174"/>
    </row>
    <row r="7637" spans="5:5" ht="12" customHeight="1">
      <c r="E7637" s="174"/>
    </row>
    <row r="7638" spans="5:5" ht="12" customHeight="1">
      <c r="E7638" s="174"/>
    </row>
    <row r="7639" spans="5:5" ht="12" customHeight="1">
      <c r="E7639" s="174"/>
    </row>
    <row r="7640" spans="5:5" ht="12" customHeight="1">
      <c r="E7640" s="174"/>
    </row>
    <row r="7641" spans="5:5" ht="12" customHeight="1">
      <c r="E7641" s="174"/>
    </row>
    <row r="7642" spans="5:5" ht="12" customHeight="1">
      <c r="E7642" s="174"/>
    </row>
    <row r="7643" spans="5:5" ht="12" customHeight="1">
      <c r="E7643" s="174"/>
    </row>
    <row r="7644" spans="5:5" ht="12" customHeight="1">
      <c r="E7644" s="174"/>
    </row>
    <row r="7645" spans="5:5" ht="12" customHeight="1">
      <c r="E7645" s="174"/>
    </row>
    <row r="7646" spans="5:5" ht="12" customHeight="1">
      <c r="E7646" s="174"/>
    </row>
    <row r="7647" spans="5:5" ht="12" customHeight="1">
      <c r="E7647" s="174"/>
    </row>
    <row r="7648" spans="5:5" ht="12" customHeight="1">
      <c r="E7648" s="174"/>
    </row>
    <row r="7649" spans="5:5" ht="12" customHeight="1">
      <c r="E7649" s="174"/>
    </row>
    <row r="7650" spans="5:5" ht="12" customHeight="1">
      <c r="E7650" s="174"/>
    </row>
    <row r="7651" spans="5:5" ht="12" customHeight="1">
      <c r="E7651" s="174"/>
    </row>
    <row r="7652" spans="5:5" ht="12" customHeight="1">
      <c r="E7652" s="174"/>
    </row>
    <row r="7653" spans="5:5" ht="12" customHeight="1">
      <c r="E7653" s="174"/>
    </row>
    <row r="7654" spans="5:5" ht="12" customHeight="1">
      <c r="E7654" s="174"/>
    </row>
    <row r="7655" spans="5:5" ht="12" customHeight="1">
      <c r="E7655" s="174"/>
    </row>
    <row r="7656" spans="5:5" ht="12" customHeight="1">
      <c r="E7656" s="174"/>
    </row>
    <row r="7657" spans="5:5" ht="12" customHeight="1">
      <c r="E7657" s="174"/>
    </row>
    <row r="7658" spans="5:5" ht="12" customHeight="1">
      <c r="E7658" s="174"/>
    </row>
    <row r="7659" spans="5:5" ht="12" customHeight="1">
      <c r="E7659" s="174"/>
    </row>
    <row r="7660" spans="5:5" ht="12" customHeight="1">
      <c r="E7660" s="174"/>
    </row>
    <row r="7661" spans="5:5" ht="12" customHeight="1">
      <c r="E7661" s="174"/>
    </row>
    <row r="7662" spans="5:5" ht="12" customHeight="1">
      <c r="E7662" s="174"/>
    </row>
    <row r="7663" spans="5:5" ht="12" customHeight="1">
      <c r="E7663" s="174"/>
    </row>
    <row r="7664" spans="5:5" ht="12" customHeight="1">
      <c r="E7664" s="174"/>
    </row>
    <row r="7665" spans="5:5" ht="12" customHeight="1">
      <c r="E7665" s="174"/>
    </row>
    <row r="7666" spans="5:5" ht="12" customHeight="1">
      <c r="E7666" s="174"/>
    </row>
    <row r="7667" spans="5:5" ht="12" customHeight="1">
      <c r="E7667" s="174"/>
    </row>
    <row r="7668" spans="5:5" ht="12" customHeight="1">
      <c r="E7668" s="174"/>
    </row>
    <row r="7669" spans="5:5" ht="12" customHeight="1">
      <c r="E7669" s="174"/>
    </row>
    <row r="7670" spans="5:5" ht="12" customHeight="1">
      <c r="E7670" s="174"/>
    </row>
    <row r="7671" spans="5:5" ht="12" customHeight="1">
      <c r="E7671" s="174"/>
    </row>
    <row r="7672" spans="5:5" ht="12" customHeight="1">
      <c r="E7672" s="174"/>
    </row>
    <row r="7673" spans="5:5" ht="12" customHeight="1">
      <c r="E7673" s="174"/>
    </row>
    <row r="7674" spans="5:5" ht="12" customHeight="1">
      <c r="E7674" s="174"/>
    </row>
    <row r="7675" spans="5:5" ht="12" customHeight="1">
      <c r="E7675" s="174"/>
    </row>
    <row r="7676" spans="5:5" ht="12" customHeight="1">
      <c r="E7676" s="174"/>
    </row>
    <row r="7677" spans="5:5" ht="12" customHeight="1">
      <c r="E7677" s="174"/>
    </row>
    <row r="7678" spans="5:5" ht="12" customHeight="1">
      <c r="E7678" s="174"/>
    </row>
    <row r="7679" spans="5:5" ht="12" customHeight="1">
      <c r="E7679" s="174"/>
    </row>
    <row r="7680" spans="5:5" ht="12" customHeight="1">
      <c r="E7680" s="174"/>
    </row>
    <row r="7681" spans="5:5" ht="12" customHeight="1">
      <c r="E7681" s="174"/>
    </row>
    <row r="7682" spans="5:5" ht="12" customHeight="1">
      <c r="E7682" s="174"/>
    </row>
    <row r="7683" spans="5:5" ht="12" customHeight="1">
      <c r="E7683" s="174"/>
    </row>
    <row r="7684" spans="5:5" ht="12" customHeight="1">
      <c r="E7684" s="174"/>
    </row>
    <row r="7685" spans="5:5" ht="12" customHeight="1">
      <c r="E7685" s="174"/>
    </row>
    <row r="7686" spans="5:5" ht="12" customHeight="1">
      <c r="E7686" s="174"/>
    </row>
    <row r="7687" spans="5:5" ht="12" customHeight="1">
      <c r="E7687" s="174"/>
    </row>
    <row r="7688" spans="5:5" ht="12" customHeight="1">
      <c r="E7688" s="174"/>
    </row>
    <row r="7689" spans="5:5" ht="12" customHeight="1">
      <c r="E7689" s="174"/>
    </row>
    <row r="7690" spans="5:5" ht="12" customHeight="1">
      <c r="E7690" s="174"/>
    </row>
    <row r="7691" spans="5:5" ht="12" customHeight="1">
      <c r="E7691" s="174"/>
    </row>
    <row r="7692" spans="5:5" ht="12" customHeight="1">
      <c r="E7692" s="174"/>
    </row>
    <row r="7693" spans="5:5" ht="12" customHeight="1">
      <c r="E7693" s="174"/>
    </row>
    <row r="7694" spans="5:5" ht="12" customHeight="1">
      <c r="E7694" s="174"/>
    </row>
    <row r="7695" spans="5:5" ht="12" customHeight="1">
      <c r="E7695" s="174"/>
    </row>
    <row r="7696" spans="5:5" ht="12" customHeight="1">
      <c r="E7696" s="174"/>
    </row>
    <row r="7697" spans="5:5" ht="12" customHeight="1">
      <c r="E7697" s="174"/>
    </row>
    <row r="7698" spans="5:5" ht="12" customHeight="1">
      <c r="E7698" s="174"/>
    </row>
    <row r="7699" spans="5:5" ht="12" customHeight="1">
      <c r="E7699" s="174"/>
    </row>
    <row r="7700" spans="5:5" ht="12" customHeight="1">
      <c r="E7700" s="174"/>
    </row>
    <row r="7701" spans="5:5" ht="12" customHeight="1">
      <c r="E7701" s="174"/>
    </row>
    <row r="7702" spans="5:5" ht="12" customHeight="1">
      <c r="E7702" s="174"/>
    </row>
    <row r="7703" spans="5:5" ht="12" customHeight="1">
      <c r="E7703" s="174"/>
    </row>
    <row r="7704" spans="5:5" ht="12" customHeight="1">
      <c r="E7704" s="174"/>
    </row>
    <row r="7705" spans="5:5" ht="12" customHeight="1">
      <c r="E7705" s="174"/>
    </row>
    <row r="7706" spans="5:5" ht="12" customHeight="1">
      <c r="E7706" s="174"/>
    </row>
    <row r="7707" spans="5:5" ht="12" customHeight="1">
      <c r="E7707" s="174"/>
    </row>
    <row r="7708" spans="5:5" ht="12" customHeight="1">
      <c r="E7708" s="174"/>
    </row>
    <row r="7709" spans="5:5" ht="12" customHeight="1">
      <c r="E7709" s="174"/>
    </row>
    <row r="7710" spans="5:5" ht="12" customHeight="1">
      <c r="E7710" s="174"/>
    </row>
    <row r="7711" spans="5:5" ht="12" customHeight="1">
      <c r="E7711" s="174"/>
    </row>
    <row r="7712" spans="5:5" ht="12" customHeight="1">
      <c r="E7712" s="174"/>
    </row>
    <row r="7713" spans="5:5" ht="12" customHeight="1">
      <c r="E7713" s="174"/>
    </row>
    <row r="7714" spans="5:5" ht="12" customHeight="1">
      <c r="E7714" s="174"/>
    </row>
    <row r="7715" spans="5:5" ht="12" customHeight="1">
      <c r="E7715" s="174"/>
    </row>
    <row r="7716" spans="5:5" ht="12" customHeight="1">
      <c r="E7716" s="174"/>
    </row>
    <row r="7717" spans="5:5" ht="12" customHeight="1">
      <c r="E7717" s="174"/>
    </row>
    <row r="7718" spans="5:5" ht="12" customHeight="1">
      <c r="E7718" s="174"/>
    </row>
    <row r="7719" spans="5:5" ht="12" customHeight="1">
      <c r="E7719" s="174"/>
    </row>
    <row r="7720" spans="5:5" ht="12" customHeight="1">
      <c r="E7720" s="174"/>
    </row>
    <row r="7721" spans="5:5" ht="12" customHeight="1">
      <c r="E7721" s="174"/>
    </row>
    <row r="7722" spans="5:5" ht="12" customHeight="1">
      <c r="E7722" s="174"/>
    </row>
    <row r="7723" spans="5:5" ht="12" customHeight="1">
      <c r="E7723" s="174"/>
    </row>
    <row r="7724" spans="5:5" ht="12" customHeight="1">
      <c r="E7724" s="174"/>
    </row>
    <row r="7725" spans="5:5" ht="12" customHeight="1">
      <c r="E7725" s="174"/>
    </row>
    <row r="7726" spans="5:5" ht="12" customHeight="1">
      <c r="E7726" s="174"/>
    </row>
    <row r="7727" spans="5:5" ht="12" customHeight="1">
      <c r="E7727" s="174"/>
    </row>
    <row r="7728" spans="5:5" ht="12" customHeight="1">
      <c r="E7728" s="174"/>
    </row>
    <row r="7729" spans="5:5" ht="12" customHeight="1">
      <c r="E7729" s="174"/>
    </row>
    <row r="7730" spans="5:5" ht="12" customHeight="1">
      <c r="E7730" s="174"/>
    </row>
    <row r="7731" spans="5:5" ht="12" customHeight="1">
      <c r="E7731" s="174"/>
    </row>
    <row r="7732" spans="5:5" ht="12" customHeight="1">
      <c r="E7732" s="174"/>
    </row>
    <row r="7733" spans="5:5" ht="12" customHeight="1">
      <c r="E7733" s="174"/>
    </row>
    <row r="7734" spans="5:5" ht="12" customHeight="1">
      <c r="E7734" s="174"/>
    </row>
    <row r="7735" spans="5:5" ht="12" customHeight="1">
      <c r="E7735" s="174"/>
    </row>
    <row r="7736" spans="5:5" ht="12" customHeight="1">
      <c r="E7736" s="174"/>
    </row>
    <row r="7737" spans="5:5" ht="12" customHeight="1">
      <c r="E7737" s="174"/>
    </row>
    <row r="7738" spans="5:5" ht="12" customHeight="1">
      <c r="E7738" s="174"/>
    </row>
    <row r="7739" spans="5:5" ht="12" customHeight="1">
      <c r="E7739" s="174"/>
    </row>
    <row r="7740" spans="5:5" ht="12" customHeight="1">
      <c r="E7740" s="174"/>
    </row>
    <row r="7741" spans="5:5" ht="12" customHeight="1">
      <c r="E7741" s="174"/>
    </row>
    <row r="7742" spans="5:5" ht="12" customHeight="1">
      <c r="E7742" s="174"/>
    </row>
    <row r="7743" spans="5:5" ht="12" customHeight="1">
      <c r="E7743" s="174"/>
    </row>
    <row r="7744" spans="5:5" ht="12" customHeight="1">
      <c r="E7744" s="174"/>
    </row>
    <row r="7745" spans="5:5" ht="12" customHeight="1">
      <c r="E7745" s="174"/>
    </row>
    <row r="7746" spans="5:5" ht="12" customHeight="1">
      <c r="E7746" s="174"/>
    </row>
    <row r="7747" spans="5:5" ht="12" customHeight="1">
      <c r="E7747" s="174"/>
    </row>
    <row r="7748" spans="5:5" ht="12" customHeight="1">
      <c r="E7748" s="174"/>
    </row>
    <row r="7749" spans="5:5" ht="12" customHeight="1">
      <c r="E7749" s="174"/>
    </row>
    <row r="7750" spans="5:5" ht="12" customHeight="1">
      <c r="E7750" s="174"/>
    </row>
    <row r="7751" spans="5:5" ht="12" customHeight="1">
      <c r="E7751" s="174"/>
    </row>
    <row r="7752" spans="5:5" ht="12" customHeight="1">
      <c r="E7752" s="174"/>
    </row>
    <row r="7753" spans="5:5" ht="12" customHeight="1">
      <c r="E7753" s="174"/>
    </row>
    <row r="7754" spans="5:5" ht="12" customHeight="1">
      <c r="E7754" s="174"/>
    </row>
    <row r="7755" spans="5:5" ht="12" customHeight="1">
      <c r="E7755" s="174"/>
    </row>
    <row r="7756" spans="5:5" ht="12" customHeight="1">
      <c r="E7756" s="174"/>
    </row>
    <row r="7757" spans="5:5" ht="12" customHeight="1">
      <c r="E7757" s="174"/>
    </row>
    <row r="7758" spans="5:5" ht="12" customHeight="1">
      <c r="E7758" s="174"/>
    </row>
    <row r="7759" spans="5:5" ht="12" customHeight="1">
      <c r="E7759" s="174"/>
    </row>
    <row r="7760" spans="5:5" ht="12" customHeight="1">
      <c r="E7760" s="174"/>
    </row>
    <row r="7761" spans="5:5" ht="12" customHeight="1">
      <c r="E7761" s="174"/>
    </row>
    <row r="7762" spans="5:5" ht="12" customHeight="1">
      <c r="E7762" s="174"/>
    </row>
    <row r="7763" spans="5:5" ht="12" customHeight="1">
      <c r="E7763" s="174"/>
    </row>
    <row r="7764" spans="5:5" ht="12" customHeight="1">
      <c r="E7764" s="174"/>
    </row>
    <row r="7765" spans="5:5" ht="12" customHeight="1">
      <c r="E7765" s="174"/>
    </row>
    <row r="7766" spans="5:5" ht="12" customHeight="1">
      <c r="E7766" s="174"/>
    </row>
    <row r="7767" spans="5:5" ht="12" customHeight="1">
      <c r="E7767" s="174"/>
    </row>
    <row r="7768" spans="5:5" ht="12" customHeight="1">
      <c r="E7768" s="174"/>
    </row>
    <row r="7769" spans="5:5" ht="12" customHeight="1">
      <c r="E7769" s="174"/>
    </row>
    <row r="7770" spans="5:5" ht="12" customHeight="1">
      <c r="E7770" s="174"/>
    </row>
    <row r="7771" spans="5:5" ht="12" customHeight="1">
      <c r="E7771" s="174"/>
    </row>
    <row r="7772" spans="5:5" ht="12" customHeight="1">
      <c r="E7772" s="174"/>
    </row>
    <row r="7773" spans="5:5" ht="12" customHeight="1">
      <c r="E7773" s="174"/>
    </row>
    <row r="7774" spans="5:5" ht="12" customHeight="1">
      <c r="E7774" s="174"/>
    </row>
    <row r="7775" spans="5:5" ht="12" customHeight="1">
      <c r="E7775" s="174"/>
    </row>
    <row r="7776" spans="5:5" ht="12" customHeight="1">
      <c r="E7776" s="174"/>
    </row>
    <row r="7777" spans="5:5" ht="12" customHeight="1">
      <c r="E7777" s="174"/>
    </row>
    <row r="7778" spans="5:5" ht="12" customHeight="1">
      <c r="E7778" s="174"/>
    </row>
    <row r="7779" spans="5:5" ht="12" customHeight="1">
      <c r="E7779" s="174"/>
    </row>
    <row r="7780" spans="5:5" ht="12" customHeight="1">
      <c r="E7780" s="174"/>
    </row>
    <row r="7781" spans="5:5" ht="12" customHeight="1">
      <c r="E7781" s="174"/>
    </row>
    <row r="7782" spans="5:5" ht="12" customHeight="1">
      <c r="E7782" s="174"/>
    </row>
    <row r="7783" spans="5:5" ht="12" customHeight="1">
      <c r="E7783" s="174"/>
    </row>
    <row r="7784" spans="5:5" ht="12" customHeight="1">
      <c r="E7784" s="174"/>
    </row>
    <row r="7785" spans="5:5" ht="12" customHeight="1">
      <c r="E7785" s="174"/>
    </row>
    <row r="7786" spans="5:5" ht="12" customHeight="1">
      <c r="E7786" s="174"/>
    </row>
    <row r="7787" spans="5:5" ht="12" customHeight="1">
      <c r="E7787" s="174"/>
    </row>
    <row r="7788" spans="5:5" ht="12" customHeight="1">
      <c r="E7788" s="174"/>
    </row>
    <row r="7789" spans="5:5" ht="12" customHeight="1">
      <c r="E7789" s="174"/>
    </row>
    <row r="7790" spans="5:5" ht="12" customHeight="1">
      <c r="E7790" s="174"/>
    </row>
    <row r="7791" spans="5:5" ht="12" customHeight="1">
      <c r="E7791" s="174"/>
    </row>
    <row r="7792" spans="5:5" ht="12" customHeight="1">
      <c r="E7792" s="174"/>
    </row>
    <row r="7793" spans="5:5" ht="12" customHeight="1">
      <c r="E7793" s="174"/>
    </row>
    <row r="7794" spans="5:5" ht="12" customHeight="1">
      <c r="E7794" s="174"/>
    </row>
    <row r="7795" spans="5:5" ht="12" customHeight="1">
      <c r="E7795" s="174"/>
    </row>
    <row r="7796" spans="5:5" ht="12" customHeight="1">
      <c r="E7796" s="174"/>
    </row>
    <row r="7797" spans="5:5" ht="12" customHeight="1">
      <c r="E7797" s="174"/>
    </row>
    <row r="7798" spans="5:5" ht="12" customHeight="1">
      <c r="E7798" s="174"/>
    </row>
    <row r="7799" spans="5:5" ht="12" customHeight="1">
      <c r="E7799" s="174"/>
    </row>
    <row r="7800" spans="5:5" ht="12" customHeight="1">
      <c r="E7800" s="174"/>
    </row>
    <row r="7801" spans="5:5" ht="12" customHeight="1">
      <c r="E7801" s="174"/>
    </row>
    <row r="7802" spans="5:5" ht="12" customHeight="1">
      <c r="E7802" s="174"/>
    </row>
    <row r="7803" spans="5:5" ht="12" customHeight="1">
      <c r="E7803" s="174"/>
    </row>
    <row r="7804" spans="5:5" ht="12" customHeight="1">
      <c r="E7804" s="174"/>
    </row>
    <row r="7805" spans="5:5" ht="12" customHeight="1">
      <c r="E7805" s="174"/>
    </row>
    <row r="7806" spans="5:5" ht="12" customHeight="1">
      <c r="E7806" s="174"/>
    </row>
    <row r="7807" spans="5:5" ht="12" customHeight="1">
      <c r="E7807" s="174"/>
    </row>
    <row r="7808" spans="5:5" ht="12" customHeight="1">
      <c r="E7808" s="174"/>
    </row>
    <row r="7809" spans="5:5" ht="12" customHeight="1">
      <c r="E7809" s="174"/>
    </row>
    <row r="7810" spans="5:5" ht="12" customHeight="1">
      <c r="E7810" s="174"/>
    </row>
    <row r="7811" spans="5:5" ht="12" customHeight="1">
      <c r="E7811" s="174"/>
    </row>
    <row r="7812" spans="5:5" ht="12" customHeight="1">
      <c r="E7812" s="174"/>
    </row>
    <row r="7813" spans="5:5" ht="12" customHeight="1">
      <c r="E7813" s="174"/>
    </row>
    <row r="7814" spans="5:5" ht="12" customHeight="1">
      <c r="E7814" s="174"/>
    </row>
    <row r="7815" spans="5:5" ht="12" customHeight="1">
      <c r="E7815" s="174"/>
    </row>
    <row r="7816" spans="5:5" ht="12" customHeight="1">
      <c r="E7816" s="174"/>
    </row>
    <row r="7817" spans="5:5" ht="12" customHeight="1">
      <c r="E7817" s="174"/>
    </row>
    <row r="7818" spans="5:5" ht="12" customHeight="1">
      <c r="E7818" s="174"/>
    </row>
    <row r="7819" spans="5:5" ht="12" customHeight="1">
      <c r="E7819" s="174"/>
    </row>
    <row r="7820" spans="5:5" ht="12" customHeight="1">
      <c r="E7820" s="174"/>
    </row>
    <row r="7821" spans="5:5" ht="12" customHeight="1">
      <c r="E7821" s="174"/>
    </row>
    <row r="7822" spans="5:5" ht="12" customHeight="1">
      <c r="E7822" s="174"/>
    </row>
    <row r="7823" spans="5:5" ht="12" customHeight="1">
      <c r="E7823" s="174"/>
    </row>
    <row r="7824" spans="5:5" ht="12" customHeight="1">
      <c r="E7824" s="174"/>
    </row>
    <row r="7825" spans="5:5" ht="12" customHeight="1">
      <c r="E7825" s="174"/>
    </row>
    <row r="7826" spans="5:5" ht="12" customHeight="1">
      <c r="E7826" s="174"/>
    </row>
    <row r="7827" spans="5:5" ht="12" customHeight="1">
      <c r="E7827" s="174"/>
    </row>
    <row r="7828" spans="5:5" ht="12" customHeight="1">
      <c r="E7828" s="174"/>
    </row>
    <row r="7829" spans="5:5" ht="12" customHeight="1">
      <c r="E7829" s="174"/>
    </row>
    <row r="7830" spans="5:5" ht="12" customHeight="1">
      <c r="E7830" s="174"/>
    </row>
    <row r="7831" spans="5:5" ht="12" customHeight="1">
      <c r="E7831" s="174"/>
    </row>
    <row r="7832" spans="5:5" ht="12" customHeight="1">
      <c r="E7832" s="174"/>
    </row>
    <row r="7833" spans="5:5" ht="12" customHeight="1">
      <c r="E7833" s="174"/>
    </row>
    <row r="7834" spans="5:5" ht="12" customHeight="1">
      <c r="E7834" s="174"/>
    </row>
    <row r="7835" spans="5:5" ht="12" customHeight="1">
      <c r="E7835" s="174"/>
    </row>
    <row r="7836" spans="5:5" ht="12" customHeight="1">
      <c r="E7836" s="174"/>
    </row>
    <row r="7837" spans="5:5" ht="12" customHeight="1">
      <c r="E7837" s="174"/>
    </row>
    <row r="7838" spans="5:5" ht="12" customHeight="1">
      <c r="E7838" s="174"/>
    </row>
    <row r="7839" spans="5:5" ht="12" customHeight="1">
      <c r="E7839" s="174"/>
    </row>
    <row r="7840" spans="5:5" ht="12" customHeight="1">
      <c r="E7840" s="174"/>
    </row>
    <row r="7841" spans="5:5" ht="12" customHeight="1">
      <c r="E7841" s="174"/>
    </row>
    <row r="7842" spans="5:5" ht="12" customHeight="1">
      <c r="E7842" s="174"/>
    </row>
    <row r="7843" spans="5:5" ht="12" customHeight="1">
      <c r="E7843" s="174"/>
    </row>
    <row r="7844" spans="5:5" ht="12" customHeight="1">
      <c r="E7844" s="174"/>
    </row>
    <row r="7845" spans="5:5" ht="12" customHeight="1">
      <c r="E7845" s="174"/>
    </row>
    <row r="7846" spans="5:5" ht="12" customHeight="1">
      <c r="E7846" s="174"/>
    </row>
    <row r="7847" spans="5:5" ht="12" customHeight="1">
      <c r="E7847" s="174"/>
    </row>
    <row r="7848" spans="5:5" ht="12" customHeight="1">
      <c r="E7848" s="174"/>
    </row>
    <row r="7849" spans="5:5" ht="12" customHeight="1">
      <c r="E7849" s="174"/>
    </row>
    <row r="7850" spans="5:5" ht="12" customHeight="1">
      <c r="E7850" s="174"/>
    </row>
    <row r="7851" spans="5:5" ht="12" customHeight="1">
      <c r="E7851" s="174"/>
    </row>
    <row r="7852" spans="5:5" ht="12" customHeight="1">
      <c r="E7852" s="174"/>
    </row>
    <row r="7853" spans="5:5" ht="12" customHeight="1">
      <c r="E7853" s="174"/>
    </row>
    <row r="7854" spans="5:5" ht="12" customHeight="1">
      <c r="E7854" s="174"/>
    </row>
    <row r="7855" spans="5:5" ht="12" customHeight="1">
      <c r="E7855" s="174"/>
    </row>
    <row r="7856" spans="5:5" ht="12" customHeight="1">
      <c r="E7856" s="174"/>
    </row>
    <row r="7857" spans="5:5" ht="12" customHeight="1">
      <c r="E7857" s="174"/>
    </row>
    <row r="7858" spans="5:5" ht="12" customHeight="1">
      <c r="E7858" s="174"/>
    </row>
    <row r="7859" spans="5:5" ht="12" customHeight="1">
      <c r="E7859" s="174"/>
    </row>
    <row r="7860" spans="5:5" ht="12" customHeight="1">
      <c r="E7860" s="174"/>
    </row>
    <row r="7861" spans="5:5" ht="12" customHeight="1">
      <c r="E7861" s="174"/>
    </row>
    <row r="7862" spans="5:5" ht="12" customHeight="1">
      <c r="E7862" s="174"/>
    </row>
    <row r="7863" spans="5:5" ht="12" customHeight="1">
      <c r="E7863" s="174"/>
    </row>
    <row r="7864" spans="5:5" ht="12" customHeight="1">
      <c r="E7864" s="174"/>
    </row>
    <row r="7865" spans="5:5" ht="12" customHeight="1">
      <c r="E7865" s="174"/>
    </row>
    <row r="7866" spans="5:5" ht="12" customHeight="1">
      <c r="E7866" s="174"/>
    </row>
    <row r="7867" spans="5:5" ht="12" customHeight="1">
      <c r="E7867" s="174"/>
    </row>
    <row r="7868" spans="5:5" ht="12" customHeight="1">
      <c r="E7868" s="174"/>
    </row>
    <row r="7869" spans="5:5" ht="12" customHeight="1">
      <c r="E7869" s="174"/>
    </row>
    <row r="7870" spans="5:5" ht="12" customHeight="1">
      <c r="E7870" s="174"/>
    </row>
    <row r="7871" spans="5:5" ht="12" customHeight="1">
      <c r="E7871" s="174"/>
    </row>
    <row r="7872" spans="5:5" ht="12" customHeight="1">
      <c r="E7872" s="174"/>
    </row>
    <row r="7873" spans="5:5" ht="12" customHeight="1">
      <c r="E7873" s="174"/>
    </row>
    <row r="7874" spans="5:5" ht="12" customHeight="1">
      <c r="E7874" s="174"/>
    </row>
    <row r="7875" spans="5:5" ht="12" customHeight="1">
      <c r="E7875" s="174"/>
    </row>
    <row r="7876" spans="5:5" ht="12" customHeight="1">
      <c r="E7876" s="174"/>
    </row>
    <row r="7877" spans="5:5" ht="12" customHeight="1">
      <c r="E7877" s="174"/>
    </row>
    <row r="7878" spans="5:5" ht="12" customHeight="1">
      <c r="E7878" s="174"/>
    </row>
    <row r="7879" spans="5:5" ht="12" customHeight="1">
      <c r="E7879" s="174"/>
    </row>
    <row r="7880" spans="5:5" ht="12" customHeight="1">
      <c r="E7880" s="174"/>
    </row>
    <row r="7881" spans="5:5" ht="12" customHeight="1">
      <c r="E7881" s="174"/>
    </row>
    <row r="7882" spans="5:5" ht="12" customHeight="1">
      <c r="E7882" s="174"/>
    </row>
    <row r="7883" spans="5:5" ht="12" customHeight="1">
      <c r="E7883" s="174"/>
    </row>
    <row r="7884" spans="5:5" ht="12" customHeight="1">
      <c r="E7884" s="174"/>
    </row>
    <row r="7885" spans="5:5" ht="12" customHeight="1">
      <c r="E7885" s="174"/>
    </row>
    <row r="7886" spans="5:5" ht="12" customHeight="1">
      <c r="E7886" s="174"/>
    </row>
    <row r="7887" spans="5:5" ht="12" customHeight="1">
      <c r="E7887" s="174"/>
    </row>
    <row r="7888" spans="5:5" ht="12" customHeight="1">
      <c r="E7888" s="174"/>
    </row>
    <row r="7889" spans="5:5" ht="12" customHeight="1">
      <c r="E7889" s="174"/>
    </row>
    <row r="7890" spans="5:5" ht="12" customHeight="1">
      <c r="E7890" s="174"/>
    </row>
    <row r="7891" spans="5:5" ht="12" customHeight="1">
      <c r="E7891" s="174"/>
    </row>
    <row r="7892" spans="5:5" ht="12" customHeight="1">
      <c r="E7892" s="174"/>
    </row>
    <row r="7893" spans="5:5" ht="12" customHeight="1">
      <c r="E7893" s="174"/>
    </row>
    <row r="7894" spans="5:5" ht="12" customHeight="1">
      <c r="E7894" s="174"/>
    </row>
    <row r="7895" spans="5:5" ht="12" customHeight="1">
      <c r="E7895" s="174"/>
    </row>
    <row r="7896" spans="5:5" ht="12" customHeight="1">
      <c r="E7896" s="174"/>
    </row>
    <row r="7897" spans="5:5" ht="12" customHeight="1">
      <c r="E7897" s="174"/>
    </row>
    <row r="7898" spans="5:5" ht="12" customHeight="1">
      <c r="E7898" s="174"/>
    </row>
    <row r="7899" spans="5:5" ht="12" customHeight="1">
      <c r="E7899" s="174"/>
    </row>
    <row r="7900" spans="5:5" ht="12" customHeight="1">
      <c r="E7900" s="174"/>
    </row>
    <row r="7901" spans="5:5" ht="12" customHeight="1">
      <c r="E7901" s="174"/>
    </row>
    <row r="7902" spans="5:5" ht="12" customHeight="1">
      <c r="E7902" s="174"/>
    </row>
    <row r="7903" spans="5:5" ht="12" customHeight="1">
      <c r="E7903" s="174"/>
    </row>
    <row r="7904" spans="5:5" ht="12" customHeight="1">
      <c r="E7904" s="174"/>
    </row>
    <row r="7905" spans="5:5" ht="12" customHeight="1">
      <c r="E7905" s="174"/>
    </row>
    <row r="7906" spans="5:5" ht="12" customHeight="1">
      <c r="E7906" s="174"/>
    </row>
    <row r="7907" spans="5:5" ht="12" customHeight="1">
      <c r="E7907" s="174"/>
    </row>
    <row r="7908" spans="5:5" ht="12" customHeight="1">
      <c r="E7908" s="174"/>
    </row>
    <row r="7909" spans="5:5" ht="12" customHeight="1">
      <c r="E7909" s="174"/>
    </row>
    <row r="7910" spans="5:5" ht="12" customHeight="1">
      <c r="E7910" s="174"/>
    </row>
    <row r="7911" spans="5:5" ht="12" customHeight="1">
      <c r="E7911" s="174"/>
    </row>
    <row r="7912" spans="5:5" ht="12" customHeight="1">
      <c r="E7912" s="174"/>
    </row>
    <row r="7913" spans="5:5" ht="12" customHeight="1">
      <c r="E7913" s="174"/>
    </row>
    <row r="7914" spans="5:5" ht="12" customHeight="1">
      <c r="E7914" s="174"/>
    </row>
    <row r="7915" spans="5:5" ht="12" customHeight="1">
      <c r="E7915" s="174"/>
    </row>
    <row r="7916" spans="5:5" ht="12" customHeight="1">
      <c r="E7916" s="174"/>
    </row>
    <row r="7917" spans="5:5" ht="12" customHeight="1">
      <c r="E7917" s="174"/>
    </row>
    <row r="7918" spans="5:5" ht="12" customHeight="1">
      <c r="E7918" s="174"/>
    </row>
    <row r="7919" spans="5:5" ht="12" customHeight="1">
      <c r="E7919" s="174"/>
    </row>
    <row r="7920" spans="5:5" ht="12" customHeight="1">
      <c r="E7920" s="174"/>
    </row>
    <row r="7921" spans="5:5" ht="12" customHeight="1">
      <c r="E7921" s="174"/>
    </row>
    <row r="7922" spans="5:5" ht="12" customHeight="1">
      <c r="E7922" s="174"/>
    </row>
    <row r="7923" spans="5:5" ht="12" customHeight="1">
      <c r="E7923" s="174"/>
    </row>
    <row r="7924" spans="5:5" ht="12" customHeight="1">
      <c r="E7924" s="174"/>
    </row>
    <row r="7925" spans="5:5" ht="12" customHeight="1">
      <c r="E7925" s="174"/>
    </row>
    <row r="7926" spans="5:5" ht="12" customHeight="1">
      <c r="E7926" s="174"/>
    </row>
    <row r="7927" spans="5:5" ht="12" customHeight="1">
      <c r="E7927" s="174"/>
    </row>
    <row r="7928" spans="5:5" ht="12" customHeight="1">
      <c r="E7928" s="174"/>
    </row>
    <row r="7929" spans="5:5" ht="12" customHeight="1">
      <c r="E7929" s="174"/>
    </row>
    <row r="7930" spans="5:5" ht="12" customHeight="1">
      <c r="E7930" s="174"/>
    </row>
    <row r="7931" spans="5:5" ht="12" customHeight="1">
      <c r="E7931" s="174"/>
    </row>
    <row r="7932" spans="5:5" ht="12" customHeight="1">
      <c r="E7932" s="174"/>
    </row>
    <row r="7933" spans="5:5" ht="12" customHeight="1">
      <c r="E7933" s="174"/>
    </row>
    <row r="7934" spans="5:5" ht="12" customHeight="1">
      <c r="E7934" s="174"/>
    </row>
    <row r="7935" spans="5:5" ht="12" customHeight="1">
      <c r="E7935" s="174"/>
    </row>
    <row r="7936" spans="5:5" ht="12" customHeight="1">
      <c r="E7936" s="174"/>
    </row>
    <row r="7937" spans="5:5" ht="12" customHeight="1">
      <c r="E7937" s="174"/>
    </row>
    <row r="7938" spans="5:5" ht="12" customHeight="1">
      <c r="E7938" s="174"/>
    </row>
    <row r="7939" spans="5:5" ht="12" customHeight="1">
      <c r="E7939" s="174"/>
    </row>
    <row r="7940" spans="5:5" ht="12" customHeight="1">
      <c r="E7940" s="174"/>
    </row>
    <row r="7941" spans="5:5" ht="12" customHeight="1">
      <c r="E7941" s="174"/>
    </row>
    <row r="7942" spans="5:5" ht="12" customHeight="1">
      <c r="E7942" s="174"/>
    </row>
    <row r="7943" spans="5:5" ht="12" customHeight="1">
      <c r="E7943" s="174"/>
    </row>
    <row r="7944" spans="5:5" ht="12" customHeight="1">
      <c r="E7944" s="174"/>
    </row>
    <row r="7945" spans="5:5" ht="12" customHeight="1">
      <c r="E7945" s="174"/>
    </row>
    <row r="7946" spans="5:5" ht="12" customHeight="1">
      <c r="E7946" s="174"/>
    </row>
    <row r="7947" spans="5:5" ht="12" customHeight="1">
      <c r="E7947" s="174"/>
    </row>
    <row r="7948" spans="5:5" ht="12" customHeight="1">
      <c r="E7948" s="174"/>
    </row>
    <row r="7949" spans="5:5" ht="12" customHeight="1">
      <c r="E7949" s="174"/>
    </row>
    <row r="7950" spans="5:5" ht="12" customHeight="1">
      <c r="E7950" s="174"/>
    </row>
    <row r="7951" spans="5:5" ht="12" customHeight="1">
      <c r="E7951" s="174"/>
    </row>
    <row r="7952" spans="5:5" ht="12" customHeight="1">
      <c r="E7952" s="174"/>
    </row>
    <row r="7953" spans="5:5" ht="12" customHeight="1">
      <c r="E7953" s="174"/>
    </row>
    <row r="7954" spans="5:5" ht="12" customHeight="1">
      <c r="E7954" s="174"/>
    </row>
    <row r="7955" spans="5:5" ht="12" customHeight="1">
      <c r="E7955" s="174"/>
    </row>
    <row r="7956" spans="5:5" ht="12" customHeight="1">
      <c r="E7956" s="174"/>
    </row>
    <row r="7957" spans="5:5" ht="12" customHeight="1">
      <c r="E7957" s="174"/>
    </row>
    <row r="7958" spans="5:5" ht="12" customHeight="1">
      <c r="E7958" s="174"/>
    </row>
    <row r="7959" spans="5:5" ht="12" customHeight="1">
      <c r="E7959" s="174"/>
    </row>
    <row r="7960" spans="5:5" ht="12" customHeight="1">
      <c r="E7960" s="174"/>
    </row>
    <row r="7961" spans="5:5" ht="12" customHeight="1">
      <c r="E7961" s="174"/>
    </row>
    <row r="7962" spans="5:5" ht="12" customHeight="1">
      <c r="E7962" s="174"/>
    </row>
    <row r="7963" spans="5:5" ht="12" customHeight="1">
      <c r="E7963" s="174"/>
    </row>
    <row r="7964" spans="5:5" ht="12" customHeight="1">
      <c r="E7964" s="174"/>
    </row>
    <row r="7965" spans="5:5" ht="12" customHeight="1">
      <c r="E7965" s="174"/>
    </row>
    <row r="7966" spans="5:5" ht="12" customHeight="1">
      <c r="E7966" s="174"/>
    </row>
    <row r="7967" spans="5:5" ht="12" customHeight="1">
      <c r="E7967" s="174"/>
    </row>
    <row r="7968" spans="5:5" ht="12" customHeight="1">
      <c r="E7968" s="174"/>
    </row>
    <row r="7969" spans="5:5" ht="12" customHeight="1">
      <c r="E7969" s="174"/>
    </row>
    <row r="7970" spans="5:5" ht="12" customHeight="1">
      <c r="E7970" s="174"/>
    </row>
    <row r="7971" spans="5:5" ht="12" customHeight="1">
      <c r="E7971" s="174"/>
    </row>
    <row r="7972" spans="5:5" ht="12" customHeight="1">
      <c r="E7972" s="174"/>
    </row>
    <row r="7973" spans="5:5" ht="12" customHeight="1">
      <c r="E7973" s="174"/>
    </row>
    <row r="7974" spans="5:5" ht="12" customHeight="1">
      <c r="E7974" s="174"/>
    </row>
    <row r="7975" spans="5:5" ht="12" customHeight="1">
      <c r="E7975" s="174"/>
    </row>
    <row r="7976" spans="5:5" ht="12" customHeight="1">
      <c r="E7976" s="174"/>
    </row>
    <row r="7977" spans="5:5" ht="12" customHeight="1">
      <c r="E7977" s="174"/>
    </row>
    <row r="7978" spans="5:5" ht="12" customHeight="1">
      <c r="E7978" s="174"/>
    </row>
    <row r="7979" spans="5:5" ht="12" customHeight="1">
      <c r="E7979" s="174"/>
    </row>
    <row r="7980" spans="5:5" ht="12" customHeight="1">
      <c r="E7980" s="174"/>
    </row>
    <row r="7981" spans="5:5" ht="12" customHeight="1">
      <c r="E7981" s="174"/>
    </row>
    <row r="7982" spans="5:5" ht="12" customHeight="1">
      <c r="E7982" s="174"/>
    </row>
    <row r="7983" spans="5:5" ht="12" customHeight="1">
      <c r="E7983" s="174"/>
    </row>
    <row r="7984" spans="5:5" ht="12" customHeight="1">
      <c r="E7984" s="174"/>
    </row>
    <row r="7985" spans="5:5" ht="12" customHeight="1">
      <c r="E7985" s="174"/>
    </row>
    <row r="7986" spans="5:5" ht="12" customHeight="1">
      <c r="E7986" s="174"/>
    </row>
    <row r="7987" spans="5:5" ht="12" customHeight="1">
      <c r="E7987" s="174"/>
    </row>
    <row r="7988" spans="5:5" ht="12" customHeight="1">
      <c r="E7988" s="174"/>
    </row>
    <row r="7989" spans="5:5" ht="12" customHeight="1">
      <c r="E7989" s="174"/>
    </row>
    <row r="7990" spans="5:5" ht="12" customHeight="1">
      <c r="E7990" s="174"/>
    </row>
    <row r="7991" spans="5:5" ht="12" customHeight="1">
      <c r="E7991" s="174"/>
    </row>
    <row r="7992" spans="5:5" ht="12" customHeight="1">
      <c r="E7992" s="174"/>
    </row>
    <row r="7993" spans="5:5" ht="12" customHeight="1">
      <c r="E7993" s="174"/>
    </row>
    <row r="7994" spans="5:5" ht="12" customHeight="1">
      <c r="E7994" s="174"/>
    </row>
    <row r="7995" spans="5:5" ht="12" customHeight="1">
      <c r="E7995" s="174"/>
    </row>
    <row r="7996" spans="5:5" ht="12" customHeight="1">
      <c r="E7996" s="174"/>
    </row>
    <row r="7997" spans="5:5" ht="12" customHeight="1">
      <c r="E7997" s="174"/>
    </row>
    <row r="7998" spans="5:5" ht="12" customHeight="1">
      <c r="E7998" s="174"/>
    </row>
    <row r="7999" spans="5:5" ht="12" customHeight="1">
      <c r="E7999" s="174"/>
    </row>
    <row r="8000" spans="5:5" ht="12" customHeight="1">
      <c r="E8000" s="174"/>
    </row>
    <row r="8001" spans="5:5" ht="12" customHeight="1">
      <c r="E8001" s="174"/>
    </row>
    <row r="8002" spans="5:5" ht="12" customHeight="1">
      <c r="E8002" s="174"/>
    </row>
    <row r="8003" spans="5:5" ht="12" customHeight="1">
      <c r="E8003" s="174"/>
    </row>
    <row r="8004" spans="5:5" ht="12" customHeight="1">
      <c r="E8004" s="174"/>
    </row>
    <row r="8005" spans="5:5" ht="12" customHeight="1">
      <c r="E8005" s="174"/>
    </row>
    <row r="8006" spans="5:5" ht="12" customHeight="1">
      <c r="E8006" s="174"/>
    </row>
    <row r="8007" spans="5:5" ht="12" customHeight="1">
      <c r="E8007" s="174"/>
    </row>
    <row r="8008" spans="5:5" ht="12" customHeight="1">
      <c r="E8008" s="174"/>
    </row>
    <row r="8009" spans="5:5" ht="12" customHeight="1">
      <c r="E8009" s="174"/>
    </row>
    <row r="8010" spans="5:5" ht="12" customHeight="1">
      <c r="E8010" s="174"/>
    </row>
    <row r="8011" spans="5:5" ht="12" customHeight="1">
      <c r="E8011" s="174"/>
    </row>
    <row r="8012" spans="5:5" ht="12" customHeight="1">
      <c r="E8012" s="174"/>
    </row>
    <row r="8013" spans="5:5" ht="12" customHeight="1">
      <c r="E8013" s="174"/>
    </row>
    <row r="8014" spans="5:5" ht="12" customHeight="1">
      <c r="E8014" s="174"/>
    </row>
    <row r="8015" spans="5:5" ht="12" customHeight="1">
      <c r="E8015" s="174"/>
    </row>
    <row r="8016" spans="5:5" ht="12" customHeight="1">
      <c r="E8016" s="174"/>
    </row>
    <row r="8017" spans="5:5" ht="12" customHeight="1">
      <c r="E8017" s="174"/>
    </row>
    <row r="8018" spans="5:5" ht="12" customHeight="1">
      <c r="E8018" s="174"/>
    </row>
    <row r="8019" spans="5:5" ht="12" customHeight="1">
      <c r="E8019" s="174"/>
    </row>
    <row r="8020" spans="5:5" ht="12" customHeight="1">
      <c r="E8020" s="174"/>
    </row>
    <row r="8021" spans="5:5" ht="12" customHeight="1">
      <c r="E8021" s="174"/>
    </row>
    <row r="8022" spans="5:5" ht="12" customHeight="1">
      <c r="E8022" s="174"/>
    </row>
    <row r="8023" spans="5:5" ht="12" customHeight="1">
      <c r="E8023" s="174"/>
    </row>
    <row r="8024" spans="5:5" ht="12" customHeight="1">
      <c r="E8024" s="174"/>
    </row>
    <row r="8025" spans="5:5" ht="12" customHeight="1">
      <c r="E8025" s="174"/>
    </row>
    <row r="8026" spans="5:5" ht="12" customHeight="1">
      <c r="E8026" s="174"/>
    </row>
    <row r="8027" spans="5:5" ht="12" customHeight="1">
      <c r="E8027" s="174"/>
    </row>
    <row r="8028" spans="5:5" ht="12" customHeight="1">
      <c r="E8028" s="174"/>
    </row>
    <row r="8029" spans="5:5" ht="12" customHeight="1">
      <c r="E8029" s="174"/>
    </row>
    <row r="8030" spans="5:5" ht="12" customHeight="1">
      <c r="E8030" s="174"/>
    </row>
    <row r="8031" spans="5:5" ht="12" customHeight="1">
      <c r="E8031" s="174"/>
    </row>
    <row r="8032" spans="5:5" ht="12" customHeight="1">
      <c r="E8032" s="174"/>
    </row>
    <row r="8033" spans="5:5" ht="12" customHeight="1">
      <c r="E8033" s="174"/>
    </row>
    <row r="8034" spans="5:5" ht="12" customHeight="1">
      <c r="E8034" s="174"/>
    </row>
    <row r="8035" spans="5:5" ht="12" customHeight="1">
      <c r="E8035" s="174"/>
    </row>
    <row r="8036" spans="5:5" ht="12" customHeight="1">
      <c r="E8036" s="174"/>
    </row>
    <row r="8037" spans="5:5" ht="12" customHeight="1">
      <c r="E8037" s="174"/>
    </row>
    <row r="8038" spans="5:5" ht="12" customHeight="1">
      <c r="E8038" s="174"/>
    </row>
    <row r="8039" spans="5:5" ht="12" customHeight="1">
      <c r="E8039" s="174"/>
    </row>
    <row r="8040" spans="5:5" ht="12" customHeight="1">
      <c r="E8040" s="174"/>
    </row>
    <row r="8041" spans="5:5" ht="12" customHeight="1">
      <c r="E8041" s="174"/>
    </row>
    <row r="8042" spans="5:5" ht="12" customHeight="1">
      <c r="E8042" s="174"/>
    </row>
    <row r="8043" spans="5:5" ht="12" customHeight="1">
      <c r="E8043" s="174"/>
    </row>
    <row r="8044" spans="5:5" ht="12" customHeight="1">
      <c r="E8044" s="174"/>
    </row>
    <row r="8045" spans="5:5" ht="12" customHeight="1">
      <c r="E8045" s="174"/>
    </row>
    <row r="8046" spans="5:5" ht="12" customHeight="1">
      <c r="E8046" s="174"/>
    </row>
    <row r="8047" spans="5:5" ht="12" customHeight="1">
      <c r="E8047" s="174"/>
    </row>
    <row r="8048" spans="5:5" ht="12" customHeight="1">
      <c r="E8048" s="174"/>
    </row>
    <row r="8049" spans="5:5" ht="12" customHeight="1">
      <c r="E8049" s="174"/>
    </row>
    <row r="8050" spans="5:5" ht="12" customHeight="1">
      <c r="E8050" s="174"/>
    </row>
    <row r="8051" spans="5:5" ht="12" customHeight="1">
      <c r="E8051" s="174"/>
    </row>
    <row r="8052" spans="5:5" ht="12" customHeight="1">
      <c r="E8052" s="174"/>
    </row>
    <row r="8053" spans="5:5" ht="12" customHeight="1">
      <c r="E8053" s="174"/>
    </row>
    <row r="8054" spans="5:5" ht="12" customHeight="1">
      <c r="E8054" s="174"/>
    </row>
    <row r="8055" spans="5:5" ht="12" customHeight="1">
      <c r="E8055" s="174"/>
    </row>
    <row r="8056" spans="5:5" ht="12" customHeight="1">
      <c r="E8056" s="174"/>
    </row>
    <row r="8057" spans="5:5" ht="12" customHeight="1">
      <c r="E8057" s="174"/>
    </row>
    <row r="8058" spans="5:5" ht="12" customHeight="1">
      <c r="E8058" s="174"/>
    </row>
    <row r="8059" spans="5:5" ht="12" customHeight="1">
      <c r="E8059" s="174"/>
    </row>
    <row r="8060" spans="5:5" ht="12" customHeight="1">
      <c r="E8060" s="174"/>
    </row>
    <row r="8061" spans="5:5" ht="12" customHeight="1">
      <c r="E8061" s="174"/>
    </row>
    <row r="8062" spans="5:5" ht="12" customHeight="1">
      <c r="E8062" s="174"/>
    </row>
    <row r="8063" spans="5:5" ht="12" customHeight="1">
      <c r="E8063" s="174"/>
    </row>
    <row r="8064" spans="5:5" ht="12" customHeight="1">
      <c r="E8064" s="174"/>
    </row>
    <row r="8065" spans="5:5" ht="12" customHeight="1">
      <c r="E8065" s="174"/>
    </row>
    <row r="8066" spans="5:5" ht="12" customHeight="1">
      <c r="E8066" s="174"/>
    </row>
    <row r="8067" spans="5:5" ht="12" customHeight="1">
      <c r="E8067" s="174"/>
    </row>
    <row r="8068" spans="5:5" ht="12" customHeight="1">
      <c r="E8068" s="174"/>
    </row>
    <row r="8069" spans="5:5" ht="12" customHeight="1">
      <c r="E8069" s="174"/>
    </row>
    <row r="8070" spans="5:5" ht="12" customHeight="1">
      <c r="E8070" s="174"/>
    </row>
    <row r="8071" spans="5:5" ht="12" customHeight="1">
      <c r="E8071" s="174"/>
    </row>
    <row r="8072" spans="5:5" ht="12" customHeight="1">
      <c r="E8072" s="174"/>
    </row>
    <row r="8073" spans="5:5" ht="12" customHeight="1">
      <c r="E8073" s="174"/>
    </row>
    <row r="8074" spans="5:5" ht="12" customHeight="1">
      <c r="E8074" s="174"/>
    </row>
    <row r="8075" spans="5:5" ht="12" customHeight="1">
      <c r="E8075" s="174"/>
    </row>
    <row r="8076" spans="5:5" ht="12" customHeight="1">
      <c r="E8076" s="174"/>
    </row>
    <row r="8077" spans="5:5" ht="12" customHeight="1">
      <c r="E8077" s="174"/>
    </row>
    <row r="8078" spans="5:5" ht="12" customHeight="1">
      <c r="E8078" s="174"/>
    </row>
    <row r="8079" spans="5:5" ht="12" customHeight="1">
      <c r="E8079" s="174"/>
    </row>
    <row r="8080" spans="5:5" ht="12" customHeight="1">
      <c r="E8080" s="174"/>
    </row>
    <row r="8081" spans="5:5" ht="12" customHeight="1">
      <c r="E8081" s="174"/>
    </row>
    <row r="8082" spans="5:5" ht="12" customHeight="1">
      <c r="E8082" s="174"/>
    </row>
    <row r="8083" spans="5:5" ht="12" customHeight="1">
      <c r="E8083" s="174"/>
    </row>
    <row r="8084" spans="5:5" ht="12" customHeight="1">
      <c r="E8084" s="174"/>
    </row>
    <row r="8085" spans="5:5" ht="12" customHeight="1">
      <c r="E8085" s="174"/>
    </row>
    <row r="8086" spans="5:5" ht="12" customHeight="1">
      <c r="E8086" s="174"/>
    </row>
    <row r="8087" spans="5:5" ht="12" customHeight="1">
      <c r="E8087" s="174"/>
    </row>
    <row r="8088" spans="5:5" ht="12" customHeight="1">
      <c r="E8088" s="174"/>
    </row>
    <row r="8089" spans="5:5" ht="12" customHeight="1">
      <c r="E8089" s="174"/>
    </row>
    <row r="8090" spans="5:5" ht="12" customHeight="1">
      <c r="E8090" s="174"/>
    </row>
    <row r="8091" spans="5:5" ht="12" customHeight="1">
      <c r="E8091" s="174"/>
    </row>
    <row r="8092" spans="5:5" ht="12" customHeight="1">
      <c r="E8092" s="174"/>
    </row>
    <row r="8093" spans="5:5" ht="12" customHeight="1">
      <c r="E8093" s="174"/>
    </row>
    <row r="8094" spans="5:5" ht="12" customHeight="1">
      <c r="E8094" s="174"/>
    </row>
    <row r="8095" spans="5:5" ht="12" customHeight="1">
      <c r="E8095" s="174"/>
    </row>
    <row r="8096" spans="5:5" ht="12" customHeight="1">
      <c r="E8096" s="174"/>
    </row>
    <row r="8097" spans="5:5" ht="12" customHeight="1">
      <c r="E8097" s="174"/>
    </row>
    <row r="8098" spans="5:5" ht="12" customHeight="1">
      <c r="E8098" s="174"/>
    </row>
    <row r="8099" spans="5:5" ht="12" customHeight="1">
      <c r="E8099" s="174"/>
    </row>
    <row r="8100" spans="5:5" ht="12" customHeight="1">
      <c r="E8100" s="174"/>
    </row>
    <row r="8101" spans="5:5" ht="12" customHeight="1">
      <c r="E8101" s="174"/>
    </row>
    <row r="8102" spans="5:5" ht="12" customHeight="1">
      <c r="E8102" s="174"/>
    </row>
    <row r="8103" spans="5:5" ht="12" customHeight="1">
      <c r="E8103" s="174"/>
    </row>
    <row r="8104" spans="5:5" ht="12" customHeight="1">
      <c r="E8104" s="174"/>
    </row>
    <row r="8105" spans="5:5" ht="12" customHeight="1">
      <c r="E8105" s="174"/>
    </row>
    <row r="8106" spans="5:5" ht="12" customHeight="1">
      <c r="E8106" s="174"/>
    </row>
    <row r="8107" spans="5:5" ht="12" customHeight="1">
      <c r="E8107" s="174"/>
    </row>
    <row r="8108" spans="5:5" ht="12" customHeight="1">
      <c r="E8108" s="174"/>
    </row>
    <row r="8109" spans="5:5" ht="12" customHeight="1">
      <c r="E8109" s="174"/>
    </row>
    <row r="8110" spans="5:5" ht="12" customHeight="1">
      <c r="E8110" s="174"/>
    </row>
    <row r="8111" spans="5:5" ht="12" customHeight="1">
      <c r="E8111" s="174"/>
    </row>
    <row r="8112" spans="5:5" ht="12" customHeight="1">
      <c r="E8112" s="174"/>
    </row>
    <row r="8113" spans="5:5" ht="12" customHeight="1">
      <c r="E8113" s="174"/>
    </row>
    <row r="8114" spans="5:5" ht="12" customHeight="1">
      <c r="E8114" s="174"/>
    </row>
    <row r="8115" spans="5:5" ht="12" customHeight="1">
      <c r="E8115" s="174"/>
    </row>
    <row r="8116" spans="5:5" ht="12" customHeight="1">
      <c r="E8116" s="174"/>
    </row>
    <row r="8117" spans="5:5" ht="12" customHeight="1">
      <c r="E8117" s="174"/>
    </row>
    <row r="8118" spans="5:5" ht="12" customHeight="1">
      <c r="E8118" s="174"/>
    </row>
    <row r="8119" spans="5:5" ht="12" customHeight="1">
      <c r="E8119" s="174"/>
    </row>
    <row r="8120" spans="5:5" ht="12" customHeight="1">
      <c r="E8120" s="174"/>
    </row>
    <row r="8121" spans="5:5" ht="12" customHeight="1">
      <c r="E8121" s="174"/>
    </row>
    <row r="8122" spans="5:5" ht="12" customHeight="1">
      <c r="E8122" s="174"/>
    </row>
    <row r="8123" spans="5:5" ht="12" customHeight="1">
      <c r="E8123" s="174"/>
    </row>
    <row r="8124" spans="5:5" ht="12" customHeight="1">
      <c r="E8124" s="174"/>
    </row>
    <row r="8125" spans="5:5" ht="12" customHeight="1">
      <c r="E8125" s="174"/>
    </row>
    <row r="8126" spans="5:5" ht="12" customHeight="1">
      <c r="E8126" s="174"/>
    </row>
    <row r="8127" spans="5:5" ht="12" customHeight="1">
      <c r="E8127" s="174"/>
    </row>
    <row r="8128" spans="5:5" ht="12" customHeight="1">
      <c r="E8128" s="174"/>
    </row>
    <row r="8129" spans="5:5" ht="12" customHeight="1">
      <c r="E8129" s="174"/>
    </row>
    <row r="8130" spans="5:5" ht="12" customHeight="1">
      <c r="E8130" s="174"/>
    </row>
    <row r="8131" spans="5:5" ht="12" customHeight="1">
      <c r="E8131" s="174"/>
    </row>
    <row r="8132" spans="5:5" ht="12" customHeight="1">
      <c r="E8132" s="174"/>
    </row>
    <row r="8133" spans="5:5" ht="12" customHeight="1">
      <c r="E8133" s="174"/>
    </row>
    <row r="8134" spans="5:5" ht="12" customHeight="1">
      <c r="E8134" s="174"/>
    </row>
    <row r="8135" spans="5:5" ht="12" customHeight="1">
      <c r="E8135" s="174"/>
    </row>
    <row r="8136" spans="5:5" ht="12" customHeight="1">
      <c r="E8136" s="174"/>
    </row>
    <row r="8137" spans="5:5" ht="12" customHeight="1">
      <c r="E8137" s="174"/>
    </row>
    <row r="8138" spans="5:5" ht="12" customHeight="1">
      <c r="E8138" s="174"/>
    </row>
    <row r="8139" spans="5:5" ht="12" customHeight="1">
      <c r="E8139" s="174"/>
    </row>
    <row r="8140" spans="5:5" ht="12" customHeight="1">
      <c r="E8140" s="174"/>
    </row>
    <row r="8141" spans="5:5" ht="12" customHeight="1">
      <c r="E8141" s="174"/>
    </row>
    <row r="8142" spans="5:5" ht="12" customHeight="1">
      <c r="E8142" s="174"/>
    </row>
    <row r="8143" spans="5:5" ht="12" customHeight="1">
      <c r="E8143" s="174"/>
    </row>
    <row r="8144" spans="5:5" ht="12" customHeight="1">
      <c r="E8144" s="174"/>
    </row>
    <row r="8145" spans="5:5" ht="12" customHeight="1">
      <c r="E8145" s="174"/>
    </row>
    <row r="8146" spans="5:5" ht="12" customHeight="1">
      <c r="E8146" s="174"/>
    </row>
    <row r="8147" spans="5:5" ht="12" customHeight="1">
      <c r="E8147" s="174"/>
    </row>
    <row r="8148" spans="5:5" ht="12" customHeight="1">
      <c r="E8148" s="174"/>
    </row>
    <row r="8149" spans="5:5" ht="12" customHeight="1">
      <c r="E8149" s="174"/>
    </row>
    <row r="8150" spans="5:5" ht="12" customHeight="1">
      <c r="E8150" s="174"/>
    </row>
    <row r="8151" spans="5:5" ht="12" customHeight="1">
      <c r="E8151" s="174"/>
    </row>
    <row r="8152" spans="5:5" ht="12" customHeight="1">
      <c r="E8152" s="174"/>
    </row>
    <row r="8153" spans="5:5" ht="12" customHeight="1">
      <c r="E8153" s="174"/>
    </row>
    <row r="8154" spans="5:5" ht="12" customHeight="1">
      <c r="E8154" s="174"/>
    </row>
    <row r="8155" spans="5:5" ht="12" customHeight="1">
      <c r="E8155" s="174"/>
    </row>
    <row r="8156" spans="5:5" ht="12" customHeight="1">
      <c r="E8156" s="174"/>
    </row>
    <row r="8157" spans="5:5" ht="12" customHeight="1">
      <c r="E8157" s="174"/>
    </row>
    <row r="8158" spans="5:5" ht="12" customHeight="1">
      <c r="E8158" s="174"/>
    </row>
    <row r="8159" spans="5:5" ht="12" customHeight="1">
      <c r="E8159" s="174"/>
    </row>
    <row r="8160" spans="5:5" ht="12" customHeight="1">
      <c r="E8160" s="174"/>
    </row>
    <row r="8161" spans="5:5" ht="12" customHeight="1">
      <c r="E8161" s="174"/>
    </row>
    <row r="8162" spans="5:5" ht="12" customHeight="1">
      <c r="E8162" s="174"/>
    </row>
    <row r="8163" spans="5:5" ht="12" customHeight="1">
      <c r="E8163" s="174"/>
    </row>
    <row r="8164" spans="5:5" ht="12" customHeight="1">
      <c r="E8164" s="174"/>
    </row>
    <row r="8165" spans="5:5" ht="12" customHeight="1">
      <c r="E8165" s="174"/>
    </row>
    <row r="8166" spans="5:5" ht="12" customHeight="1">
      <c r="E8166" s="174"/>
    </row>
    <row r="8167" spans="5:5" ht="12" customHeight="1">
      <c r="E8167" s="174"/>
    </row>
    <row r="8168" spans="5:5" ht="12" customHeight="1">
      <c r="E8168" s="174"/>
    </row>
    <row r="8169" spans="5:5" ht="12" customHeight="1">
      <c r="E8169" s="174"/>
    </row>
    <row r="8170" spans="5:5" ht="12" customHeight="1">
      <c r="E8170" s="174"/>
    </row>
    <row r="8171" spans="5:5" ht="12" customHeight="1">
      <c r="E8171" s="174"/>
    </row>
    <row r="8172" spans="5:5" ht="12" customHeight="1">
      <c r="E8172" s="174"/>
    </row>
    <row r="8173" spans="5:5" ht="12" customHeight="1">
      <c r="E8173" s="174"/>
    </row>
    <row r="8174" spans="5:5" ht="12" customHeight="1">
      <c r="E8174" s="174"/>
    </row>
    <row r="8175" spans="5:5" ht="12" customHeight="1">
      <c r="E8175" s="174"/>
    </row>
    <row r="8176" spans="5:5" ht="12" customHeight="1">
      <c r="E8176" s="174"/>
    </row>
    <row r="8177" spans="5:5" ht="12" customHeight="1">
      <c r="E8177" s="174"/>
    </row>
    <row r="8178" spans="5:5" ht="12" customHeight="1">
      <c r="E8178" s="174"/>
    </row>
    <row r="8179" spans="5:5" ht="12" customHeight="1">
      <c r="E8179" s="174"/>
    </row>
    <row r="8180" spans="5:5" ht="12" customHeight="1">
      <c r="E8180" s="174"/>
    </row>
    <row r="8181" spans="5:5" ht="12" customHeight="1">
      <c r="E8181" s="174"/>
    </row>
    <row r="8182" spans="5:5" ht="12" customHeight="1">
      <c r="E8182" s="174"/>
    </row>
    <row r="8183" spans="5:5" ht="12" customHeight="1">
      <c r="E8183" s="174"/>
    </row>
    <row r="8184" spans="5:5" ht="12" customHeight="1">
      <c r="E8184" s="174"/>
    </row>
    <row r="8185" spans="5:5" ht="12" customHeight="1">
      <c r="E8185" s="174"/>
    </row>
    <row r="8186" spans="5:5" ht="12" customHeight="1">
      <c r="E8186" s="174"/>
    </row>
    <row r="8187" spans="5:5" ht="12" customHeight="1">
      <c r="E8187" s="174"/>
    </row>
    <row r="8188" spans="5:5" ht="12" customHeight="1">
      <c r="E8188" s="174"/>
    </row>
    <row r="8189" spans="5:5" ht="12" customHeight="1">
      <c r="E8189" s="174"/>
    </row>
    <row r="8190" spans="5:5" ht="12" customHeight="1">
      <c r="E8190" s="174"/>
    </row>
    <row r="8191" spans="5:5" ht="12" customHeight="1">
      <c r="E8191" s="174"/>
    </row>
    <row r="8192" spans="5:5" ht="12" customHeight="1">
      <c r="E8192" s="174"/>
    </row>
    <row r="8193" spans="5:5" ht="12" customHeight="1">
      <c r="E8193" s="174"/>
    </row>
    <row r="8194" spans="5:5" ht="12" customHeight="1">
      <c r="E8194" s="174"/>
    </row>
    <row r="8195" spans="5:5" ht="12" customHeight="1">
      <c r="E8195" s="174"/>
    </row>
    <row r="8196" spans="5:5" ht="12" customHeight="1">
      <c r="E8196" s="174"/>
    </row>
    <row r="8197" spans="5:5" ht="12" customHeight="1">
      <c r="E8197" s="174"/>
    </row>
    <row r="8198" spans="5:5" ht="12" customHeight="1">
      <c r="E8198" s="174"/>
    </row>
    <row r="8199" spans="5:5" ht="12" customHeight="1">
      <c r="E8199" s="174"/>
    </row>
    <row r="8200" spans="5:5" ht="12" customHeight="1">
      <c r="E8200" s="174"/>
    </row>
    <row r="8201" spans="5:5" ht="12" customHeight="1">
      <c r="E8201" s="174"/>
    </row>
    <row r="8202" spans="5:5" ht="12" customHeight="1">
      <c r="E8202" s="174"/>
    </row>
    <row r="8203" spans="5:5" ht="12" customHeight="1">
      <c r="E8203" s="174"/>
    </row>
    <row r="8204" spans="5:5" ht="12" customHeight="1">
      <c r="E8204" s="174"/>
    </row>
    <row r="8205" spans="5:5" ht="12" customHeight="1">
      <c r="E8205" s="174"/>
    </row>
    <row r="8206" spans="5:5" ht="12" customHeight="1">
      <c r="E8206" s="174"/>
    </row>
    <row r="8207" spans="5:5" ht="12" customHeight="1">
      <c r="E8207" s="174"/>
    </row>
    <row r="8208" spans="5:5" ht="12" customHeight="1">
      <c r="E8208" s="174"/>
    </row>
    <row r="8209" spans="5:5" ht="12" customHeight="1">
      <c r="E8209" s="174"/>
    </row>
    <row r="8210" spans="5:5" ht="12" customHeight="1">
      <c r="E8210" s="174"/>
    </row>
    <row r="8211" spans="5:5" ht="12" customHeight="1">
      <c r="E8211" s="174"/>
    </row>
    <row r="8212" spans="5:5" ht="12" customHeight="1">
      <c r="E8212" s="174"/>
    </row>
    <row r="8213" spans="5:5" ht="12" customHeight="1">
      <c r="E8213" s="174"/>
    </row>
    <row r="8214" spans="5:5" ht="12" customHeight="1">
      <c r="E8214" s="174"/>
    </row>
    <row r="8215" spans="5:5" ht="12" customHeight="1">
      <c r="E8215" s="174"/>
    </row>
    <row r="8216" spans="5:5" ht="12" customHeight="1">
      <c r="E8216" s="174"/>
    </row>
    <row r="8217" spans="5:5" ht="12" customHeight="1">
      <c r="E8217" s="174"/>
    </row>
    <row r="8218" spans="5:5" ht="12" customHeight="1">
      <c r="E8218" s="174"/>
    </row>
    <row r="8219" spans="5:5" ht="12" customHeight="1">
      <c r="E8219" s="174"/>
    </row>
    <row r="8220" spans="5:5" ht="12" customHeight="1">
      <c r="E8220" s="174"/>
    </row>
    <row r="8221" spans="5:5" ht="12" customHeight="1">
      <c r="E8221" s="174"/>
    </row>
    <row r="8222" spans="5:5" ht="12" customHeight="1">
      <c r="E8222" s="174"/>
    </row>
    <row r="8223" spans="5:5" ht="12" customHeight="1">
      <c r="E8223" s="174"/>
    </row>
    <row r="8224" spans="5:5" ht="12" customHeight="1">
      <c r="E8224" s="174"/>
    </row>
    <row r="8225" spans="5:5" ht="12" customHeight="1">
      <c r="E8225" s="174"/>
    </row>
    <row r="8226" spans="5:5" ht="12" customHeight="1">
      <c r="E8226" s="174"/>
    </row>
    <row r="8227" spans="5:5" ht="12" customHeight="1">
      <c r="E8227" s="174"/>
    </row>
    <row r="8228" spans="5:5" ht="12" customHeight="1">
      <c r="E8228" s="174"/>
    </row>
    <row r="8229" spans="5:5" ht="12" customHeight="1">
      <c r="E8229" s="174"/>
    </row>
    <row r="8230" spans="5:5" ht="12" customHeight="1">
      <c r="E8230" s="174"/>
    </row>
    <row r="8231" spans="5:5" ht="12" customHeight="1">
      <c r="E8231" s="174"/>
    </row>
    <row r="8232" spans="5:5" ht="12" customHeight="1">
      <c r="E8232" s="174"/>
    </row>
    <row r="8233" spans="5:5" ht="12" customHeight="1">
      <c r="E8233" s="174"/>
    </row>
    <row r="8234" spans="5:5" ht="12" customHeight="1">
      <c r="E8234" s="174"/>
    </row>
    <row r="8235" spans="5:5" ht="12" customHeight="1">
      <c r="E8235" s="174"/>
    </row>
    <row r="8236" spans="5:5" ht="12" customHeight="1">
      <c r="E8236" s="174"/>
    </row>
    <row r="8237" spans="5:5" ht="12" customHeight="1">
      <c r="E8237" s="174"/>
    </row>
    <row r="8238" spans="5:5" ht="12" customHeight="1">
      <c r="E8238" s="174"/>
    </row>
    <row r="8239" spans="5:5" ht="12" customHeight="1">
      <c r="E8239" s="174"/>
    </row>
    <row r="8240" spans="5:5" ht="12" customHeight="1">
      <c r="E8240" s="174"/>
    </row>
    <row r="8241" spans="5:5" ht="12" customHeight="1">
      <c r="E8241" s="174"/>
    </row>
    <row r="8242" spans="5:5" ht="12" customHeight="1">
      <c r="E8242" s="174"/>
    </row>
    <row r="8243" spans="5:5" ht="12" customHeight="1">
      <c r="E8243" s="174"/>
    </row>
    <row r="8244" spans="5:5" ht="12" customHeight="1">
      <c r="E8244" s="174"/>
    </row>
    <row r="8245" spans="5:5" ht="12" customHeight="1">
      <c r="E8245" s="174"/>
    </row>
    <row r="8246" spans="5:5" ht="12" customHeight="1">
      <c r="E8246" s="174"/>
    </row>
    <row r="8247" spans="5:5" ht="12" customHeight="1">
      <c r="E8247" s="174"/>
    </row>
    <row r="8248" spans="5:5" ht="12" customHeight="1">
      <c r="E8248" s="174"/>
    </row>
    <row r="8249" spans="5:5" ht="12" customHeight="1">
      <c r="E8249" s="174"/>
    </row>
    <row r="8250" spans="5:5" ht="12" customHeight="1">
      <c r="E8250" s="174"/>
    </row>
    <row r="8251" spans="5:5" ht="12" customHeight="1">
      <c r="E8251" s="174"/>
    </row>
    <row r="8252" spans="5:5" ht="12" customHeight="1">
      <c r="E8252" s="174"/>
    </row>
    <row r="8253" spans="5:5" ht="12" customHeight="1">
      <c r="E8253" s="174"/>
    </row>
    <row r="8254" spans="5:5" ht="12" customHeight="1">
      <c r="E8254" s="174"/>
    </row>
    <row r="8255" spans="5:5" ht="12" customHeight="1">
      <c r="E8255" s="174"/>
    </row>
    <row r="8256" spans="5:5" ht="12" customHeight="1">
      <c r="E8256" s="174"/>
    </row>
    <row r="8257" spans="5:5" ht="12" customHeight="1">
      <c r="E8257" s="174"/>
    </row>
    <row r="8258" spans="5:5" ht="12" customHeight="1">
      <c r="E8258" s="174"/>
    </row>
    <row r="8259" spans="5:5" ht="12" customHeight="1">
      <c r="E8259" s="174"/>
    </row>
    <row r="8260" spans="5:5" ht="12" customHeight="1">
      <c r="E8260" s="174"/>
    </row>
    <row r="8261" spans="5:5" ht="12" customHeight="1">
      <c r="E8261" s="174"/>
    </row>
    <row r="8262" spans="5:5" ht="12" customHeight="1">
      <c r="E8262" s="174"/>
    </row>
    <row r="8263" spans="5:5" ht="12" customHeight="1">
      <c r="E8263" s="174"/>
    </row>
    <row r="8264" spans="5:5" ht="12" customHeight="1">
      <c r="E8264" s="174"/>
    </row>
    <row r="8265" spans="5:5" ht="12" customHeight="1">
      <c r="E8265" s="174"/>
    </row>
    <row r="8266" spans="5:5" ht="12" customHeight="1">
      <c r="E8266" s="174"/>
    </row>
    <row r="8267" spans="5:5" ht="12" customHeight="1">
      <c r="E8267" s="174"/>
    </row>
    <row r="8268" spans="5:5" ht="12" customHeight="1">
      <c r="E8268" s="174"/>
    </row>
    <row r="8269" spans="5:5" ht="12" customHeight="1">
      <c r="E8269" s="174"/>
    </row>
    <row r="8270" spans="5:5" ht="12" customHeight="1">
      <c r="E8270" s="174"/>
    </row>
    <row r="8271" spans="5:5" ht="12" customHeight="1">
      <c r="E8271" s="174"/>
    </row>
    <row r="8272" spans="5:5" ht="12" customHeight="1">
      <c r="E8272" s="174"/>
    </row>
    <row r="8273" spans="5:5" ht="12" customHeight="1">
      <c r="E8273" s="174"/>
    </row>
    <row r="8274" spans="5:5" ht="12" customHeight="1">
      <c r="E8274" s="174"/>
    </row>
    <row r="8275" spans="5:5" ht="12" customHeight="1">
      <c r="E8275" s="174"/>
    </row>
    <row r="8276" spans="5:5" ht="12" customHeight="1">
      <c r="E8276" s="174"/>
    </row>
    <row r="8277" spans="5:5" ht="12" customHeight="1">
      <c r="E8277" s="174"/>
    </row>
    <row r="8278" spans="5:5" ht="12" customHeight="1">
      <c r="E8278" s="174"/>
    </row>
    <row r="8279" spans="5:5" ht="12" customHeight="1">
      <c r="E8279" s="174"/>
    </row>
    <row r="8280" spans="5:5" ht="12" customHeight="1">
      <c r="E8280" s="174"/>
    </row>
    <row r="8281" spans="5:5" ht="12" customHeight="1">
      <c r="E8281" s="174"/>
    </row>
    <row r="8282" spans="5:5" ht="12" customHeight="1">
      <c r="E8282" s="174"/>
    </row>
    <row r="8283" spans="5:5" ht="12" customHeight="1">
      <c r="E8283" s="174"/>
    </row>
    <row r="8284" spans="5:5" ht="12" customHeight="1">
      <c r="E8284" s="174"/>
    </row>
    <row r="8285" spans="5:5" ht="12" customHeight="1">
      <c r="E8285" s="174"/>
    </row>
    <row r="8286" spans="5:5" ht="12" customHeight="1">
      <c r="E8286" s="174"/>
    </row>
    <row r="8287" spans="5:5" ht="12" customHeight="1">
      <c r="E8287" s="174"/>
    </row>
    <row r="8288" spans="5:5" ht="12" customHeight="1">
      <c r="E8288" s="174"/>
    </row>
    <row r="8289" spans="5:5" ht="12" customHeight="1">
      <c r="E8289" s="174"/>
    </row>
    <row r="8290" spans="5:5" ht="12" customHeight="1">
      <c r="E8290" s="174"/>
    </row>
    <row r="8291" spans="5:5" ht="12" customHeight="1">
      <c r="E8291" s="174"/>
    </row>
    <row r="8292" spans="5:5" ht="12" customHeight="1">
      <c r="E8292" s="174"/>
    </row>
    <row r="8293" spans="5:5" ht="12" customHeight="1">
      <c r="E8293" s="174"/>
    </row>
    <row r="8294" spans="5:5" ht="12" customHeight="1">
      <c r="E8294" s="174"/>
    </row>
    <row r="8295" spans="5:5" ht="12" customHeight="1">
      <c r="E8295" s="174"/>
    </row>
    <row r="8296" spans="5:5" ht="12" customHeight="1">
      <c r="E8296" s="174"/>
    </row>
    <row r="8297" spans="5:5" ht="12" customHeight="1">
      <c r="E8297" s="174"/>
    </row>
    <row r="8298" spans="5:5" ht="12" customHeight="1">
      <c r="E8298" s="174"/>
    </row>
    <row r="8299" spans="5:5" ht="12" customHeight="1">
      <c r="E8299" s="174"/>
    </row>
    <row r="8300" spans="5:5" ht="12" customHeight="1">
      <c r="E8300" s="174"/>
    </row>
    <row r="8301" spans="5:5" ht="12" customHeight="1">
      <c r="E8301" s="174"/>
    </row>
    <row r="8302" spans="5:5" ht="12" customHeight="1">
      <c r="E8302" s="174"/>
    </row>
    <row r="8303" spans="5:5" ht="12" customHeight="1">
      <c r="E8303" s="174"/>
    </row>
    <row r="8304" spans="5:5" ht="12" customHeight="1">
      <c r="E8304" s="174"/>
    </row>
    <row r="8305" spans="5:5" ht="12" customHeight="1">
      <c r="E8305" s="174"/>
    </row>
    <row r="8306" spans="5:5" ht="12" customHeight="1">
      <c r="E8306" s="174"/>
    </row>
    <row r="8307" spans="5:5" ht="12" customHeight="1">
      <c r="E8307" s="174"/>
    </row>
    <row r="8308" spans="5:5" ht="12" customHeight="1">
      <c r="E8308" s="174"/>
    </row>
    <row r="8309" spans="5:5" ht="12" customHeight="1">
      <c r="E8309" s="174"/>
    </row>
    <row r="8310" spans="5:5" ht="12" customHeight="1">
      <c r="E8310" s="174"/>
    </row>
    <row r="8311" spans="5:5" ht="12" customHeight="1">
      <c r="E8311" s="174"/>
    </row>
    <row r="8312" spans="5:5" ht="12" customHeight="1">
      <c r="E8312" s="174"/>
    </row>
    <row r="8313" spans="5:5" ht="12" customHeight="1">
      <c r="E8313" s="174"/>
    </row>
    <row r="8314" spans="5:5" ht="12" customHeight="1">
      <c r="E8314" s="174"/>
    </row>
    <row r="8315" spans="5:5" ht="12" customHeight="1">
      <c r="E8315" s="174"/>
    </row>
    <row r="8316" spans="5:5" ht="12" customHeight="1">
      <c r="E8316" s="174"/>
    </row>
    <row r="8317" spans="5:5" ht="12" customHeight="1">
      <c r="E8317" s="174"/>
    </row>
    <row r="8318" spans="5:5" ht="12" customHeight="1">
      <c r="E8318" s="174"/>
    </row>
    <row r="8319" spans="5:5" ht="12" customHeight="1">
      <c r="E8319" s="174"/>
    </row>
    <row r="8320" spans="5:5" ht="12" customHeight="1">
      <c r="E8320" s="174"/>
    </row>
    <row r="8321" spans="5:5" ht="12" customHeight="1">
      <c r="E8321" s="174"/>
    </row>
    <row r="8322" spans="5:5" ht="12" customHeight="1">
      <c r="E8322" s="174"/>
    </row>
    <row r="8323" spans="5:5" ht="12" customHeight="1">
      <c r="E8323" s="174"/>
    </row>
    <row r="8324" spans="5:5" ht="12" customHeight="1">
      <c r="E8324" s="174"/>
    </row>
    <row r="8325" spans="5:5" ht="12" customHeight="1">
      <c r="E8325" s="174"/>
    </row>
    <row r="8326" spans="5:5" ht="12" customHeight="1">
      <c r="E8326" s="174"/>
    </row>
    <row r="8327" spans="5:5" ht="12" customHeight="1">
      <c r="E8327" s="174"/>
    </row>
    <row r="8328" spans="5:5" ht="12" customHeight="1">
      <c r="E8328" s="174"/>
    </row>
    <row r="8329" spans="5:5" ht="12" customHeight="1">
      <c r="E8329" s="174"/>
    </row>
    <row r="8330" spans="5:5" ht="12" customHeight="1">
      <c r="E8330" s="174"/>
    </row>
    <row r="8331" spans="5:5" ht="12" customHeight="1">
      <c r="E8331" s="174"/>
    </row>
    <row r="8332" spans="5:5" ht="12" customHeight="1">
      <c r="E8332" s="174"/>
    </row>
    <row r="8333" spans="5:5" ht="12" customHeight="1">
      <c r="E8333" s="174"/>
    </row>
    <row r="8334" spans="5:5" ht="12" customHeight="1">
      <c r="E8334" s="174"/>
    </row>
    <row r="8335" spans="5:5" ht="12" customHeight="1">
      <c r="E8335" s="174"/>
    </row>
    <row r="8336" spans="5:5" ht="12" customHeight="1">
      <c r="E8336" s="174"/>
    </row>
    <row r="8337" spans="5:5" ht="12" customHeight="1">
      <c r="E8337" s="174"/>
    </row>
    <row r="8338" spans="5:5" ht="12" customHeight="1">
      <c r="E8338" s="174"/>
    </row>
    <row r="8339" spans="5:5" ht="12" customHeight="1">
      <c r="E8339" s="174"/>
    </row>
    <row r="8340" spans="5:5" ht="12" customHeight="1">
      <c r="E8340" s="174"/>
    </row>
    <row r="8341" spans="5:5" ht="12" customHeight="1">
      <c r="E8341" s="174"/>
    </row>
    <row r="8342" spans="5:5" ht="12" customHeight="1">
      <c r="E8342" s="174"/>
    </row>
    <row r="8343" spans="5:5" ht="12" customHeight="1">
      <c r="E8343" s="174"/>
    </row>
    <row r="8344" spans="5:5" ht="12" customHeight="1">
      <c r="E8344" s="174"/>
    </row>
    <row r="8345" spans="5:5" ht="12" customHeight="1">
      <c r="E8345" s="174"/>
    </row>
    <row r="8346" spans="5:5" ht="12" customHeight="1">
      <c r="E8346" s="174"/>
    </row>
    <row r="8347" spans="5:5" ht="12" customHeight="1">
      <c r="E8347" s="174"/>
    </row>
    <row r="8348" spans="5:5" ht="12" customHeight="1">
      <c r="E8348" s="174"/>
    </row>
    <row r="8349" spans="5:5" ht="12" customHeight="1">
      <c r="E8349" s="174"/>
    </row>
    <row r="8350" spans="5:5" ht="12" customHeight="1">
      <c r="E8350" s="174"/>
    </row>
    <row r="8351" spans="5:5" ht="12" customHeight="1">
      <c r="E8351" s="174"/>
    </row>
    <row r="8352" spans="5:5" ht="12" customHeight="1">
      <c r="E8352" s="174"/>
    </row>
    <row r="8353" spans="5:5" ht="12" customHeight="1">
      <c r="E8353" s="174"/>
    </row>
    <row r="8354" spans="5:5" ht="12" customHeight="1">
      <c r="E8354" s="174"/>
    </row>
    <row r="8355" spans="5:5" ht="12" customHeight="1">
      <c r="E8355" s="174"/>
    </row>
    <row r="8356" spans="5:5" ht="12" customHeight="1">
      <c r="E8356" s="174"/>
    </row>
    <row r="8357" spans="5:5" ht="12" customHeight="1">
      <c r="E8357" s="174"/>
    </row>
    <row r="8358" spans="5:5" ht="12" customHeight="1">
      <c r="E8358" s="174"/>
    </row>
    <row r="8359" spans="5:5" ht="12" customHeight="1">
      <c r="E8359" s="174"/>
    </row>
    <row r="8360" spans="5:5" ht="12" customHeight="1">
      <c r="E8360" s="174"/>
    </row>
    <row r="8361" spans="5:5" ht="12" customHeight="1">
      <c r="E8361" s="174"/>
    </row>
    <row r="8362" spans="5:5" ht="12" customHeight="1">
      <c r="E8362" s="174"/>
    </row>
    <row r="8363" spans="5:5" ht="12" customHeight="1">
      <c r="E8363" s="174"/>
    </row>
    <row r="8364" spans="5:5" ht="12" customHeight="1">
      <c r="E8364" s="174"/>
    </row>
    <row r="8365" spans="5:5" ht="12" customHeight="1">
      <c r="E8365" s="174"/>
    </row>
    <row r="8366" spans="5:5" ht="12" customHeight="1">
      <c r="E8366" s="174"/>
    </row>
    <row r="8367" spans="5:5" ht="12" customHeight="1">
      <c r="E8367" s="174"/>
    </row>
    <row r="8368" spans="5:5" ht="12" customHeight="1">
      <c r="E8368" s="174"/>
    </row>
    <row r="8369" spans="5:5" ht="12" customHeight="1">
      <c r="E8369" s="174"/>
    </row>
    <row r="8370" spans="5:5" ht="12" customHeight="1">
      <c r="E8370" s="174"/>
    </row>
    <row r="8371" spans="5:5" ht="12" customHeight="1">
      <c r="E8371" s="174"/>
    </row>
    <row r="8372" spans="5:5" ht="12" customHeight="1">
      <c r="E8372" s="174"/>
    </row>
    <row r="8373" spans="5:5" ht="12" customHeight="1">
      <c r="E8373" s="174"/>
    </row>
    <row r="8374" spans="5:5" ht="12" customHeight="1">
      <c r="E8374" s="174"/>
    </row>
    <row r="8375" spans="5:5" ht="12" customHeight="1">
      <c r="E8375" s="174"/>
    </row>
    <row r="8376" spans="5:5" ht="12" customHeight="1">
      <c r="E8376" s="174"/>
    </row>
    <row r="8377" spans="5:5" ht="12" customHeight="1">
      <c r="E8377" s="174"/>
    </row>
    <row r="8378" spans="5:5" ht="12" customHeight="1">
      <c r="E8378" s="174"/>
    </row>
    <row r="8379" spans="5:5" ht="12" customHeight="1">
      <c r="E8379" s="174"/>
    </row>
    <row r="8380" spans="5:5" ht="12" customHeight="1">
      <c r="E8380" s="174"/>
    </row>
    <row r="8381" spans="5:5" ht="12" customHeight="1">
      <c r="E8381" s="174"/>
    </row>
    <row r="8382" spans="5:5" ht="12" customHeight="1">
      <c r="E8382" s="174"/>
    </row>
    <row r="8383" spans="5:5" ht="12" customHeight="1">
      <c r="E8383" s="174"/>
    </row>
    <row r="8384" spans="5:5" ht="12" customHeight="1">
      <c r="E8384" s="174"/>
    </row>
    <row r="8385" spans="5:5" ht="12" customHeight="1">
      <c r="E8385" s="174"/>
    </row>
    <row r="8386" spans="5:5" ht="12" customHeight="1">
      <c r="E8386" s="174"/>
    </row>
    <row r="8387" spans="5:5" ht="12" customHeight="1">
      <c r="E8387" s="174"/>
    </row>
    <row r="8388" spans="5:5" ht="12" customHeight="1">
      <c r="E8388" s="174"/>
    </row>
    <row r="8389" spans="5:5" ht="12" customHeight="1">
      <c r="E8389" s="174"/>
    </row>
    <row r="8390" spans="5:5" ht="12" customHeight="1">
      <c r="E8390" s="174"/>
    </row>
    <row r="8391" spans="5:5" ht="12" customHeight="1">
      <c r="E8391" s="174"/>
    </row>
    <row r="8392" spans="5:5" ht="12" customHeight="1">
      <c r="E8392" s="174"/>
    </row>
    <row r="8393" spans="5:5" ht="12" customHeight="1">
      <c r="E8393" s="174"/>
    </row>
    <row r="8394" spans="5:5" ht="12" customHeight="1">
      <c r="E8394" s="174"/>
    </row>
    <row r="8395" spans="5:5" ht="12" customHeight="1">
      <c r="E8395" s="174"/>
    </row>
    <row r="8396" spans="5:5" ht="12" customHeight="1">
      <c r="E8396" s="174"/>
    </row>
    <row r="8397" spans="5:5" ht="12" customHeight="1">
      <c r="E8397" s="174"/>
    </row>
    <row r="8398" spans="5:5" ht="12" customHeight="1">
      <c r="E8398" s="174"/>
    </row>
    <row r="8399" spans="5:5" ht="12" customHeight="1">
      <c r="E8399" s="174"/>
    </row>
    <row r="8400" spans="5:5" ht="12" customHeight="1">
      <c r="E8400" s="174"/>
    </row>
    <row r="8401" spans="5:5" ht="12" customHeight="1">
      <c r="E8401" s="174"/>
    </row>
    <row r="8402" spans="5:5" ht="12" customHeight="1">
      <c r="E8402" s="174"/>
    </row>
    <row r="8403" spans="5:5" ht="12" customHeight="1">
      <c r="E8403" s="174"/>
    </row>
    <row r="8404" spans="5:5" ht="12" customHeight="1">
      <c r="E8404" s="174"/>
    </row>
    <row r="8405" spans="5:5" ht="12" customHeight="1">
      <c r="E8405" s="174"/>
    </row>
    <row r="8406" spans="5:5" ht="12" customHeight="1">
      <c r="E8406" s="174"/>
    </row>
    <row r="8407" spans="5:5" ht="12" customHeight="1">
      <c r="E8407" s="174"/>
    </row>
    <row r="8408" spans="5:5" ht="12" customHeight="1">
      <c r="E8408" s="174"/>
    </row>
    <row r="8409" spans="5:5" ht="12" customHeight="1">
      <c r="E8409" s="174"/>
    </row>
    <row r="8410" spans="5:5" ht="12" customHeight="1">
      <c r="E8410" s="174"/>
    </row>
    <row r="8411" spans="5:5" ht="12" customHeight="1">
      <c r="E8411" s="174"/>
    </row>
    <row r="8412" spans="5:5" ht="12" customHeight="1">
      <c r="E8412" s="174"/>
    </row>
    <row r="8413" spans="5:5" ht="12" customHeight="1">
      <c r="E8413" s="174"/>
    </row>
    <row r="8414" spans="5:5" ht="12" customHeight="1">
      <c r="E8414" s="174"/>
    </row>
    <row r="8415" spans="5:5" ht="12" customHeight="1">
      <c r="E8415" s="174"/>
    </row>
    <row r="8416" spans="5:5" ht="12" customHeight="1">
      <c r="E8416" s="174"/>
    </row>
    <row r="8417" spans="5:5" ht="12" customHeight="1">
      <c r="E8417" s="174"/>
    </row>
    <row r="8418" spans="5:5" ht="12" customHeight="1">
      <c r="E8418" s="174"/>
    </row>
    <row r="8419" spans="5:5" ht="12" customHeight="1">
      <c r="E8419" s="174"/>
    </row>
    <row r="8420" spans="5:5" ht="12" customHeight="1">
      <c r="E8420" s="174"/>
    </row>
    <row r="8421" spans="5:5" ht="12" customHeight="1">
      <c r="E8421" s="174"/>
    </row>
    <row r="8422" spans="5:5" ht="12" customHeight="1">
      <c r="E8422" s="174"/>
    </row>
    <row r="8423" spans="5:5" ht="12" customHeight="1">
      <c r="E8423" s="174"/>
    </row>
    <row r="8424" spans="5:5" ht="12" customHeight="1">
      <c r="E8424" s="174"/>
    </row>
    <row r="8425" spans="5:5" ht="12" customHeight="1">
      <c r="E8425" s="174"/>
    </row>
    <row r="8426" spans="5:5" ht="12" customHeight="1">
      <c r="E8426" s="174"/>
    </row>
    <row r="8427" spans="5:5" ht="12" customHeight="1">
      <c r="E8427" s="174"/>
    </row>
    <row r="8428" spans="5:5" ht="12" customHeight="1">
      <c r="E8428" s="174"/>
    </row>
    <row r="8429" spans="5:5" ht="12" customHeight="1">
      <c r="E8429" s="174"/>
    </row>
    <row r="8430" spans="5:5" ht="12" customHeight="1">
      <c r="E8430" s="174"/>
    </row>
    <row r="8431" spans="5:5" ht="12" customHeight="1">
      <c r="E8431" s="174"/>
    </row>
    <row r="8432" spans="5:5" ht="12" customHeight="1">
      <c r="E8432" s="174"/>
    </row>
    <row r="8433" spans="5:5" ht="12" customHeight="1">
      <c r="E8433" s="174"/>
    </row>
    <row r="8434" spans="5:5" ht="12" customHeight="1">
      <c r="E8434" s="174"/>
    </row>
    <row r="8435" spans="5:5" ht="12" customHeight="1">
      <c r="E8435" s="174"/>
    </row>
    <row r="8436" spans="5:5" ht="12" customHeight="1">
      <c r="E8436" s="174"/>
    </row>
    <row r="8437" spans="5:5" ht="12" customHeight="1">
      <c r="E8437" s="174"/>
    </row>
    <row r="8438" spans="5:5" ht="12" customHeight="1">
      <c r="E8438" s="174"/>
    </row>
    <row r="8439" spans="5:5" ht="12" customHeight="1">
      <c r="E8439" s="174"/>
    </row>
    <row r="8440" spans="5:5" ht="12" customHeight="1">
      <c r="E8440" s="174"/>
    </row>
    <row r="8441" spans="5:5" ht="12" customHeight="1">
      <c r="E8441" s="174"/>
    </row>
    <row r="8442" spans="5:5" ht="12" customHeight="1">
      <c r="E8442" s="174"/>
    </row>
    <row r="8443" spans="5:5" ht="12" customHeight="1">
      <c r="E8443" s="174"/>
    </row>
    <row r="8444" spans="5:5" ht="12" customHeight="1">
      <c r="E8444" s="174"/>
    </row>
    <row r="8445" spans="5:5" ht="12" customHeight="1">
      <c r="E8445" s="174"/>
    </row>
    <row r="8446" spans="5:5" ht="12" customHeight="1">
      <c r="E8446" s="174"/>
    </row>
    <row r="8447" spans="5:5" ht="12" customHeight="1">
      <c r="E8447" s="174"/>
    </row>
    <row r="8448" spans="5:5" ht="12" customHeight="1">
      <c r="E8448" s="174"/>
    </row>
    <row r="8449" spans="5:5" ht="12" customHeight="1">
      <c r="E8449" s="174"/>
    </row>
    <row r="8450" spans="5:5" ht="12" customHeight="1">
      <c r="E8450" s="174"/>
    </row>
    <row r="8451" spans="5:5" ht="12" customHeight="1">
      <c r="E8451" s="174"/>
    </row>
    <row r="8452" spans="5:5" ht="12" customHeight="1">
      <c r="E8452" s="174"/>
    </row>
    <row r="8453" spans="5:5" ht="12" customHeight="1">
      <c r="E8453" s="174"/>
    </row>
    <row r="8454" spans="5:5" ht="12" customHeight="1">
      <c r="E8454" s="174"/>
    </row>
    <row r="8455" spans="5:5" ht="12" customHeight="1">
      <c r="E8455" s="174"/>
    </row>
    <row r="8456" spans="5:5" ht="12" customHeight="1">
      <c r="E8456" s="174"/>
    </row>
    <row r="8457" spans="5:5" ht="12" customHeight="1">
      <c r="E8457" s="174"/>
    </row>
    <row r="8458" spans="5:5" ht="12" customHeight="1">
      <c r="E8458" s="174"/>
    </row>
    <row r="8459" spans="5:5" ht="12" customHeight="1">
      <c r="E8459" s="174"/>
    </row>
    <row r="8460" spans="5:5" ht="12" customHeight="1">
      <c r="E8460" s="174"/>
    </row>
    <row r="8461" spans="5:5" ht="12" customHeight="1">
      <c r="E8461" s="174"/>
    </row>
    <row r="8462" spans="5:5" ht="12" customHeight="1">
      <c r="E8462" s="174"/>
    </row>
    <row r="8463" spans="5:5" ht="12" customHeight="1">
      <c r="E8463" s="174"/>
    </row>
    <row r="8464" spans="5:5" ht="12" customHeight="1">
      <c r="E8464" s="174"/>
    </row>
    <row r="8465" spans="5:5" ht="12" customHeight="1">
      <c r="E8465" s="174"/>
    </row>
    <row r="8466" spans="5:5" ht="12" customHeight="1">
      <c r="E8466" s="174"/>
    </row>
    <row r="8467" spans="5:5" ht="12" customHeight="1">
      <c r="E8467" s="174"/>
    </row>
    <row r="8468" spans="5:5" ht="12" customHeight="1">
      <c r="E8468" s="174"/>
    </row>
    <row r="8469" spans="5:5" ht="12" customHeight="1">
      <c r="E8469" s="174"/>
    </row>
    <row r="8470" spans="5:5" ht="12" customHeight="1">
      <c r="E8470" s="174"/>
    </row>
    <row r="8471" spans="5:5" ht="12" customHeight="1">
      <c r="E8471" s="174"/>
    </row>
    <row r="8472" spans="5:5" ht="12" customHeight="1">
      <c r="E8472" s="174"/>
    </row>
    <row r="8473" spans="5:5" ht="12" customHeight="1">
      <c r="E8473" s="174"/>
    </row>
    <row r="8474" spans="5:5" ht="12" customHeight="1">
      <c r="E8474" s="174"/>
    </row>
    <row r="8475" spans="5:5" ht="12" customHeight="1">
      <c r="E8475" s="174"/>
    </row>
    <row r="8476" spans="5:5" ht="12" customHeight="1">
      <c r="E8476" s="174"/>
    </row>
    <row r="8477" spans="5:5" ht="12" customHeight="1">
      <c r="E8477" s="174"/>
    </row>
    <row r="8478" spans="5:5" ht="12" customHeight="1">
      <c r="E8478" s="174"/>
    </row>
    <row r="8479" spans="5:5" ht="12" customHeight="1">
      <c r="E8479" s="174"/>
    </row>
    <row r="8480" spans="5:5" ht="12" customHeight="1">
      <c r="E8480" s="174"/>
    </row>
    <row r="8481" spans="5:5" ht="12" customHeight="1">
      <c r="E8481" s="174"/>
    </row>
    <row r="8482" spans="5:5" ht="12" customHeight="1">
      <c r="E8482" s="174"/>
    </row>
    <row r="8483" spans="5:5" ht="12" customHeight="1">
      <c r="E8483" s="174"/>
    </row>
    <row r="8484" spans="5:5" ht="12" customHeight="1">
      <c r="E8484" s="174"/>
    </row>
    <row r="8485" spans="5:5" ht="12" customHeight="1">
      <c r="E8485" s="174"/>
    </row>
    <row r="8486" spans="5:5" ht="12" customHeight="1">
      <c r="E8486" s="174"/>
    </row>
    <row r="8487" spans="5:5" ht="12" customHeight="1">
      <c r="E8487" s="174"/>
    </row>
    <row r="8488" spans="5:5" ht="12" customHeight="1">
      <c r="E8488" s="174"/>
    </row>
    <row r="8489" spans="5:5" ht="12" customHeight="1">
      <c r="E8489" s="174"/>
    </row>
    <row r="8490" spans="5:5" ht="12" customHeight="1">
      <c r="E8490" s="174"/>
    </row>
    <row r="8491" spans="5:5" ht="12" customHeight="1">
      <c r="E8491" s="174"/>
    </row>
    <row r="8492" spans="5:5" ht="12" customHeight="1">
      <c r="E8492" s="174"/>
    </row>
    <row r="8493" spans="5:5" ht="12" customHeight="1">
      <c r="E8493" s="174"/>
    </row>
    <row r="8494" spans="5:5" ht="12" customHeight="1">
      <c r="E8494" s="174"/>
    </row>
    <row r="8495" spans="5:5" ht="12" customHeight="1">
      <c r="E8495" s="174"/>
    </row>
    <row r="8496" spans="5:5" ht="12" customHeight="1">
      <c r="E8496" s="174"/>
    </row>
    <row r="8497" spans="5:5" ht="12" customHeight="1">
      <c r="E8497" s="174"/>
    </row>
    <row r="8498" spans="5:5" ht="12" customHeight="1">
      <c r="E8498" s="174"/>
    </row>
    <row r="8499" spans="5:5" ht="12" customHeight="1">
      <c r="E8499" s="174"/>
    </row>
    <row r="8500" spans="5:5" ht="12" customHeight="1">
      <c r="E8500" s="174"/>
    </row>
    <row r="8501" spans="5:5" ht="12" customHeight="1">
      <c r="E8501" s="174"/>
    </row>
    <row r="8502" spans="5:5" ht="12" customHeight="1">
      <c r="E8502" s="174"/>
    </row>
    <row r="8503" spans="5:5" ht="12" customHeight="1">
      <c r="E8503" s="174"/>
    </row>
    <row r="8504" spans="5:5" ht="12" customHeight="1">
      <c r="E8504" s="174"/>
    </row>
    <row r="8505" spans="5:5" ht="12" customHeight="1">
      <c r="E8505" s="174"/>
    </row>
    <row r="8506" spans="5:5" ht="12" customHeight="1">
      <c r="E8506" s="174"/>
    </row>
    <row r="8507" spans="5:5" ht="12" customHeight="1">
      <c r="E8507" s="174"/>
    </row>
    <row r="8508" spans="5:5" ht="12" customHeight="1">
      <c r="E8508" s="174"/>
    </row>
    <row r="8509" spans="5:5" ht="12" customHeight="1">
      <c r="E8509" s="174"/>
    </row>
    <row r="8510" spans="5:5" ht="12" customHeight="1">
      <c r="E8510" s="174"/>
    </row>
    <row r="8511" spans="5:5" ht="12" customHeight="1">
      <c r="E8511" s="174"/>
    </row>
    <row r="8512" spans="5:5" ht="12" customHeight="1">
      <c r="E8512" s="174"/>
    </row>
    <row r="8513" spans="5:5" ht="12" customHeight="1">
      <c r="E8513" s="174"/>
    </row>
    <row r="8514" spans="5:5" ht="12" customHeight="1">
      <c r="E8514" s="174"/>
    </row>
    <row r="8515" spans="5:5" ht="12" customHeight="1">
      <c r="E8515" s="174"/>
    </row>
    <row r="8516" spans="5:5" ht="12" customHeight="1">
      <c r="E8516" s="174"/>
    </row>
    <row r="8517" spans="5:5" ht="12" customHeight="1">
      <c r="E8517" s="174"/>
    </row>
    <row r="8518" spans="5:5" ht="12" customHeight="1">
      <c r="E8518" s="174"/>
    </row>
    <row r="8519" spans="5:5" ht="12" customHeight="1">
      <c r="E8519" s="174"/>
    </row>
    <row r="8520" spans="5:5" ht="12" customHeight="1">
      <c r="E8520" s="174"/>
    </row>
    <row r="8521" spans="5:5" ht="12" customHeight="1">
      <c r="E8521" s="174"/>
    </row>
    <row r="8522" spans="5:5" ht="12" customHeight="1">
      <c r="E8522" s="174"/>
    </row>
    <row r="8523" spans="5:5" ht="12" customHeight="1">
      <c r="E8523" s="174"/>
    </row>
    <row r="8524" spans="5:5" ht="12" customHeight="1">
      <c r="E8524" s="174"/>
    </row>
    <row r="8525" spans="5:5" ht="12" customHeight="1">
      <c r="E8525" s="174"/>
    </row>
    <row r="8526" spans="5:5" ht="12" customHeight="1">
      <c r="E8526" s="174"/>
    </row>
    <row r="8527" spans="5:5" ht="12" customHeight="1">
      <c r="E8527" s="174"/>
    </row>
    <row r="8528" spans="5:5" ht="12" customHeight="1">
      <c r="E8528" s="174"/>
    </row>
    <row r="8529" spans="5:5" ht="12" customHeight="1">
      <c r="E8529" s="174"/>
    </row>
    <row r="8530" spans="5:5" ht="12" customHeight="1">
      <c r="E8530" s="174"/>
    </row>
    <row r="8531" spans="5:5" ht="12" customHeight="1">
      <c r="E8531" s="174"/>
    </row>
    <row r="8532" spans="5:5" ht="12" customHeight="1">
      <c r="E8532" s="174"/>
    </row>
    <row r="8533" spans="5:5" ht="12" customHeight="1">
      <c r="E8533" s="174"/>
    </row>
    <row r="8534" spans="5:5" ht="12" customHeight="1">
      <c r="E8534" s="174"/>
    </row>
    <row r="8535" spans="5:5" ht="12" customHeight="1">
      <c r="E8535" s="174"/>
    </row>
    <row r="8536" spans="5:5" ht="12" customHeight="1">
      <c r="E8536" s="174"/>
    </row>
    <row r="8537" spans="5:5" ht="12" customHeight="1">
      <c r="E8537" s="174"/>
    </row>
    <row r="8538" spans="5:5" ht="12" customHeight="1">
      <c r="E8538" s="174"/>
    </row>
    <row r="8539" spans="5:5" ht="12" customHeight="1">
      <c r="E8539" s="174"/>
    </row>
    <row r="8540" spans="5:5" ht="12" customHeight="1">
      <c r="E8540" s="174"/>
    </row>
    <row r="8541" spans="5:5" ht="12" customHeight="1">
      <c r="E8541" s="174"/>
    </row>
    <row r="8542" spans="5:5" ht="12" customHeight="1">
      <c r="E8542" s="174"/>
    </row>
    <row r="8543" spans="5:5" ht="12" customHeight="1">
      <c r="E8543" s="174"/>
    </row>
    <row r="8544" spans="5:5" ht="12" customHeight="1">
      <c r="E8544" s="174"/>
    </row>
    <row r="8545" spans="5:5" ht="12" customHeight="1">
      <c r="E8545" s="174"/>
    </row>
    <row r="8546" spans="5:5" ht="12" customHeight="1">
      <c r="E8546" s="174"/>
    </row>
    <row r="8547" spans="5:5" ht="12" customHeight="1">
      <c r="E8547" s="174"/>
    </row>
    <row r="8548" spans="5:5" ht="12" customHeight="1">
      <c r="E8548" s="174"/>
    </row>
    <row r="8549" spans="5:5" ht="12" customHeight="1">
      <c r="E8549" s="174"/>
    </row>
    <row r="8550" spans="5:5" ht="12" customHeight="1">
      <c r="E8550" s="174"/>
    </row>
    <row r="8551" spans="5:5" ht="12" customHeight="1">
      <c r="E8551" s="174"/>
    </row>
    <row r="8552" spans="5:5" ht="12" customHeight="1">
      <c r="E8552" s="174"/>
    </row>
    <row r="8553" spans="5:5" ht="12" customHeight="1">
      <c r="E8553" s="174"/>
    </row>
    <row r="8554" spans="5:5" ht="12" customHeight="1">
      <c r="E8554" s="174"/>
    </row>
    <row r="8555" spans="5:5" ht="12" customHeight="1">
      <c r="E8555" s="174"/>
    </row>
    <row r="8556" spans="5:5" ht="12" customHeight="1">
      <c r="E8556" s="174"/>
    </row>
    <row r="8557" spans="5:5" ht="12" customHeight="1">
      <c r="E8557" s="174"/>
    </row>
    <row r="8558" spans="5:5" ht="12" customHeight="1">
      <c r="E8558" s="174"/>
    </row>
    <row r="8559" spans="5:5" ht="12" customHeight="1">
      <c r="E8559" s="174"/>
    </row>
    <row r="8560" spans="5:5" ht="12" customHeight="1">
      <c r="E8560" s="174"/>
    </row>
    <row r="8561" spans="5:5" ht="12" customHeight="1">
      <c r="E8561" s="174"/>
    </row>
    <row r="8562" spans="5:5" ht="12" customHeight="1">
      <c r="E8562" s="174"/>
    </row>
    <row r="8563" spans="5:5" ht="12" customHeight="1">
      <c r="E8563" s="174"/>
    </row>
    <row r="8564" spans="5:5" ht="12" customHeight="1">
      <c r="E8564" s="174"/>
    </row>
    <row r="8565" spans="5:5" ht="12" customHeight="1">
      <c r="E8565" s="174"/>
    </row>
    <row r="8566" spans="5:5" ht="12" customHeight="1">
      <c r="E8566" s="174"/>
    </row>
    <row r="8567" spans="5:5" ht="12" customHeight="1">
      <c r="E8567" s="174"/>
    </row>
    <row r="8568" spans="5:5" ht="12" customHeight="1">
      <c r="E8568" s="174"/>
    </row>
    <row r="8569" spans="5:5" ht="12" customHeight="1">
      <c r="E8569" s="174"/>
    </row>
    <row r="8570" spans="5:5" ht="12" customHeight="1">
      <c r="E8570" s="174"/>
    </row>
    <row r="8571" spans="5:5" ht="12" customHeight="1">
      <c r="E8571" s="174"/>
    </row>
    <row r="8572" spans="5:5" ht="12" customHeight="1">
      <c r="E8572" s="174"/>
    </row>
    <row r="8573" spans="5:5" ht="12" customHeight="1">
      <c r="E8573" s="174"/>
    </row>
    <row r="8574" spans="5:5" ht="12" customHeight="1">
      <c r="E8574" s="174"/>
    </row>
    <row r="8575" spans="5:5" ht="12" customHeight="1">
      <c r="E8575" s="174"/>
    </row>
    <row r="8576" spans="5:5" ht="12" customHeight="1">
      <c r="E8576" s="174"/>
    </row>
    <row r="8577" spans="5:5" ht="12" customHeight="1">
      <c r="E8577" s="174"/>
    </row>
    <row r="8578" spans="5:5" ht="12" customHeight="1">
      <c r="E8578" s="174"/>
    </row>
    <row r="8579" spans="5:5" ht="12" customHeight="1">
      <c r="E8579" s="174"/>
    </row>
    <row r="8580" spans="5:5" ht="12" customHeight="1">
      <c r="E8580" s="174"/>
    </row>
    <row r="8581" spans="5:5" ht="12" customHeight="1">
      <c r="E8581" s="174"/>
    </row>
    <row r="8582" spans="5:5" ht="12" customHeight="1">
      <c r="E8582" s="174"/>
    </row>
    <row r="8583" spans="5:5" ht="12" customHeight="1">
      <c r="E8583" s="174"/>
    </row>
    <row r="8584" spans="5:5" ht="12" customHeight="1">
      <c r="E8584" s="174"/>
    </row>
    <row r="8585" spans="5:5" ht="12" customHeight="1">
      <c r="E8585" s="174"/>
    </row>
    <row r="8586" spans="5:5" ht="12" customHeight="1">
      <c r="E8586" s="174"/>
    </row>
    <row r="8587" spans="5:5" ht="12" customHeight="1">
      <c r="E8587" s="174"/>
    </row>
    <row r="8588" spans="5:5" ht="12" customHeight="1">
      <c r="E8588" s="174"/>
    </row>
    <row r="8589" spans="5:5" ht="12" customHeight="1">
      <c r="E8589" s="174"/>
    </row>
    <row r="8590" spans="5:5" ht="12" customHeight="1">
      <c r="E8590" s="174"/>
    </row>
    <row r="8591" spans="5:5" ht="12" customHeight="1">
      <c r="E8591" s="174"/>
    </row>
    <row r="8592" spans="5:5" ht="12" customHeight="1">
      <c r="E8592" s="174"/>
    </row>
    <row r="8593" spans="5:5" ht="12" customHeight="1">
      <c r="E8593" s="174"/>
    </row>
    <row r="8594" spans="5:5" ht="12" customHeight="1">
      <c r="E8594" s="174"/>
    </row>
    <row r="8595" spans="5:5" ht="12" customHeight="1">
      <c r="E8595" s="174"/>
    </row>
    <row r="8596" spans="5:5" ht="12" customHeight="1">
      <c r="E8596" s="174"/>
    </row>
    <row r="8597" spans="5:5" ht="12" customHeight="1">
      <c r="E8597" s="174"/>
    </row>
    <row r="8598" spans="5:5" ht="12" customHeight="1">
      <c r="E8598" s="174"/>
    </row>
    <row r="8599" spans="5:5" ht="12" customHeight="1">
      <c r="E8599" s="174"/>
    </row>
    <row r="8600" spans="5:5" ht="12" customHeight="1">
      <c r="E8600" s="174"/>
    </row>
    <row r="8601" spans="5:5" ht="12" customHeight="1">
      <c r="E8601" s="174"/>
    </row>
    <row r="8602" spans="5:5" ht="12" customHeight="1">
      <c r="E8602" s="174"/>
    </row>
    <row r="8603" spans="5:5" ht="12" customHeight="1">
      <c r="E8603" s="174"/>
    </row>
    <row r="8604" spans="5:5" ht="12" customHeight="1">
      <c r="E8604" s="174"/>
    </row>
    <row r="8605" spans="5:5" ht="12" customHeight="1">
      <c r="E8605" s="174"/>
    </row>
    <row r="8606" spans="5:5" ht="12" customHeight="1">
      <c r="E8606" s="174"/>
    </row>
    <row r="8607" spans="5:5" ht="12" customHeight="1">
      <c r="E8607" s="174"/>
    </row>
    <row r="8608" spans="5:5" ht="12" customHeight="1">
      <c r="E8608" s="174"/>
    </row>
    <row r="8609" spans="5:5" ht="12" customHeight="1">
      <c r="E8609" s="174"/>
    </row>
    <row r="8610" spans="5:5" ht="12" customHeight="1">
      <c r="E8610" s="174"/>
    </row>
    <row r="8611" spans="5:5" ht="12" customHeight="1">
      <c r="E8611" s="174"/>
    </row>
    <row r="8612" spans="5:5" ht="12" customHeight="1">
      <c r="E8612" s="174"/>
    </row>
    <row r="8613" spans="5:5" ht="12" customHeight="1">
      <c r="E8613" s="174"/>
    </row>
    <row r="8614" spans="5:5" ht="12" customHeight="1">
      <c r="E8614" s="174"/>
    </row>
    <row r="8615" spans="5:5" ht="12" customHeight="1">
      <c r="E8615" s="174"/>
    </row>
    <row r="8616" spans="5:5" ht="12" customHeight="1">
      <c r="E8616" s="174"/>
    </row>
    <row r="8617" spans="5:5" ht="12" customHeight="1">
      <c r="E8617" s="174"/>
    </row>
    <row r="8618" spans="5:5" ht="12" customHeight="1">
      <c r="E8618" s="174"/>
    </row>
    <row r="8619" spans="5:5" ht="12" customHeight="1">
      <c r="E8619" s="174"/>
    </row>
    <row r="8620" spans="5:5" ht="12" customHeight="1">
      <c r="E8620" s="174"/>
    </row>
    <row r="8621" spans="5:5" ht="12" customHeight="1">
      <c r="E8621" s="174"/>
    </row>
    <row r="8622" spans="5:5" ht="12" customHeight="1">
      <c r="E8622" s="174"/>
    </row>
    <row r="8623" spans="5:5" ht="12" customHeight="1">
      <c r="E8623" s="174"/>
    </row>
    <row r="8624" spans="5:5" ht="12" customHeight="1">
      <c r="E8624" s="174"/>
    </row>
    <row r="8625" spans="5:5" ht="12" customHeight="1">
      <c r="E8625" s="174"/>
    </row>
    <row r="8626" spans="5:5" ht="12" customHeight="1">
      <c r="E8626" s="174"/>
    </row>
    <row r="8627" spans="5:5" ht="12" customHeight="1">
      <c r="E8627" s="174"/>
    </row>
    <row r="8628" spans="5:5" ht="12" customHeight="1">
      <c r="E8628" s="174"/>
    </row>
    <row r="8629" spans="5:5" ht="12" customHeight="1">
      <c r="E8629" s="174"/>
    </row>
    <row r="8630" spans="5:5" ht="12" customHeight="1">
      <c r="E8630" s="174"/>
    </row>
    <row r="8631" spans="5:5" ht="12" customHeight="1">
      <c r="E8631" s="174"/>
    </row>
    <row r="8632" spans="5:5" ht="12" customHeight="1">
      <c r="E8632" s="174"/>
    </row>
    <row r="8633" spans="5:5" ht="12" customHeight="1">
      <c r="E8633" s="174"/>
    </row>
    <row r="8634" spans="5:5" ht="12" customHeight="1">
      <c r="E8634" s="174"/>
    </row>
    <row r="8635" spans="5:5" ht="12" customHeight="1">
      <c r="E8635" s="174"/>
    </row>
    <row r="8636" spans="5:5" ht="12" customHeight="1">
      <c r="E8636" s="174"/>
    </row>
    <row r="8637" spans="5:5" ht="12" customHeight="1">
      <c r="E8637" s="174"/>
    </row>
    <row r="8638" spans="5:5" ht="12" customHeight="1">
      <c r="E8638" s="174"/>
    </row>
    <row r="8639" spans="5:5" ht="12" customHeight="1">
      <c r="E8639" s="174"/>
    </row>
    <row r="8640" spans="5:5" ht="12" customHeight="1">
      <c r="E8640" s="174"/>
    </row>
    <row r="8641" spans="5:5" ht="12" customHeight="1">
      <c r="E8641" s="174"/>
    </row>
    <row r="8642" spans="5:5" ht="12" customHeight="1">
      <c r="E8642" s="174"/>
    </row>
    <row r="8643" spans="5:5" ht="12" customHeight="1">
      <c r="E8643" s="174"/>
    </row>
    <row r="8644" spans="5:5" ht="12" customHeight="1">
      <c r="E8644" s="174"/>
    </row>
    <row r="8645" spans="5:5" ht="12" customHeight="1">
      <c r="E8645" s="174"/>
    </row>
    <row r="8646" spans="5:5" ht="12" customHeight="1">
      <c r="E8646" s="174"/>
    </row>
    <row r="8647" spans="5:5" ht="12" customHeight="1">
      <c r="E8647" s="174"/>
    </row>
    <row r="8648" spans="5:5" ht="12" customHeight="1">
      <c r="E8648" s="174"/>
    </row>
    <row r="8649" spans="5:5" ht="12" customHeight="1">
      <c r="E8649" s="174"/>
    </row>
    <row r="8650" spans="5:5" ht="12" customHeight="1">
      <c r="E8650" s="174"/>
    </row>
    <row r="8651" spans="5:5" ht="12" customHeight="1">
      <c r="E8651" s="174"/>
    </row>
    <row r="8652" spans="5:5" ht="12" customHeight="1">
      <c r="E8652" s="174"/>
    </row>
    <row r="8653" spans="5:5" ht="12" customHeight="1">
      <c r="E8653" s="174"/>
    </row>
    <row r="8654" spans="5:5" ht="12" customHeight="1">
      <c r="E8654" s="174"/>
    </row>
    <row r="8655" spans="5:5" ht="12" customHeight="1">
      <c r="E8655" s="174"/>
    </row>
    <row r="8656" spans="5:5" ht="12" customHeight="1">
      <c r="E8656" s="174"/>
    </row>
    <row r="8657" spans="5:5" ht="12" customHeight="1">
      <c r="E8657" s="174"/>
    </row>
    <row r="8658" spans="5:5" ht="12" customHeight="1">
      <c r="E8658" s="174"/>
    </row>
    <row r="8659" spans="5:5" ht="12" customHeight="1">
      <c r="E8659" s="174"/>
    </row>
    <row r="8660" spans="5:5" ht="12" customHeight="1">
      <c r="E8660" s="174"/>
    </row>
    <row r="8661" spans="5:5" ht="12" customHeight="1">
      <c r="E8661" s="174"/>
    </row>
    <row r="8662" spans="5:5" ht="12" customHeight="1">
      <c r="E8662" s="174"/>
    </row>
    <row r="8663" spans="5:5" ht="12" customHeight="1">
      <c r="E8663" s="174"/>
    </row>
    <row r="8664" spans="5:5" ht="12" customHeight="1">
      <c r="E8664" s="174"/>
    </row>
    <row r="8665" spans="5:5" ht="12" customHeight="1">
      <c r="E8665" s="174"/>
    </row>
    <row r="8666" spans="5:5" ht="12" customHeight="1">
      <c r="E8666" s="174"/>
    </row>
    <row r="8667" spans="5:5" ht="12" customHeight="1">
      <c r="E8667" s="174"/>
    </row>
    <row r="8668" spans="5:5" ht="12" customHeight="1">
      <c r="E8668" s="174"/>
    </row>
    <row r="8669" spans="5:5" ht="12" customHeight="1">
      <c r="E8669" s="174"/>
    </row>
    <row r="8670" spans="5:5" ht="12" customHeight="1">
      <c r="E8670" s="174"/>
    </row>
    <row r="8671" spans="5:5" ht="12" customHeight="1">
      <c r="E8671" s="174"/>
    </row>
    <row r="8672" spans="5:5" ht="12" customHeight="1">
      <c r="E8672" s="174"/>
    </row>
    <row r="8673" spans="5:5" ht="12" customHeight="1">
      <c r="E8673" s="174"/>
    </row>
    <row r="8674" spans="5:5" ht="12" customHeight="1">
      <c r="E8674" s="174"/>
    </row>
    <row r="8675" spans="5:5" ht="12" customHeight="1">
      <c r="E8675" s="174"/>
    </row>
    <row r="8676" spans="5:5" ht="12" customHeight="1">
      <c r="E8676" s="174"/>
    </row>
    <row r="8677" spans="5:5" ht="12" customHeight="1">
      <c r="E8677" s="174"/>
    </row>
    <row r="8678" spans="5:5" ht="12" customHeight="1">
      <c r="E8678" s="174"/>
    </row>
    <row r="8679" spans="5:5" ht="12" customHeight="1">
      <c r="E8679" s="174"/>
    </row>
    <row r="8680" spans="5:5" ht="12" customHeight="1">
      <c r="E8680" s="174"/>
    </row>
    <row r="8681" spans="5:5" ht="12" customHeight="1">
      <c r="E8681" s="174"/>
    </row>
    <row r="8682" spans="5:5" ht="12" customHeight="1">
      <c r="E8682" s="174"/>
    </row>
    <row r="8683" spans="5:5" ht="12" customHeight="1">
      <c r="E8683" s="174"/>
    </row>
    <row r="8684" spans="5:5" ht="12" customHeight="1">
      <c r="E8684" s="174"/>
    </row>
    <row r="8685" spans="5:5" ht="12" customHeight="1">
      <c r="E8685" s="174"/>
    </row>
    <row r="8686" spans="5:5" ht="12" customHeight="1">
      <c r="E8686" s="174"/>
    </row>
    <row r="8687" spans="5:5" ht="12" customHeight="1">
      <c r="E8687" s="174"/>
    </row>
    <row r="8688" spans="5:5" ht="12" customHeight="1">
      <c r="E8688" s="174"/>
    </row>
    <row r="8689" spans="5:5" ht="12" customHeight="1">
      <c r="E8689" s="174"/>
    </row>
    <row r="8690" spans="5:5" ht="12" customHeight="1">
      <c r="E8690" s="174"/>
    </row>
    <row r="8691" spans="5:5" ht="12" customHeight="1">
      <c r="E8691" s="174"/>
    </row>
    <row r="8692" spans="5:5" ht="12" customHeight="1">
      <c r="E8692" s="174"/>
    </row>
    <row r="8693" spans="5:5" ht="12" customHeight="1">
      <c r="E8693" s="174"/>
    </row>
    <row r="8694" spans="5:5" ht="12" customHeight="1">
      <c r="E8694" s="174"/>
    </row>
    <row r="8695" spans="5:5" ht="12" customHeight="1">
      <c r="E8695" s="174"/>
    </row>
    <row r="8696" spans="5:5" ht="12" customHeight="1">
      <c r="E8696" s="174"/>
    </row>
    <row r="8697" spans="5:5" ht="12" customHeight="1">
      <c r="E8697" s="174"/>
    </row>
    <row r="8698" spans="5:5" ht="12" customHeight="1">
      <c r="E8698" s="174"/>
    </row>
    <row r="8699" spans="5:5" ht="12" customHeight="1">
      <c r="E8699" s="174"/>
    </row>
    <row r="8700" spans="5:5" ht="12" customHeight="1">
      <c r="E8700" s="174"/>
    </row>
    <row r="8701" spans="5:5" ht="12" customHeight="1">
      <c r="E8701" s="174"/>
    </row>
    <row r="8702" spans="5:5" ht="12" customHeight="1">
      <c r="E8702" s="174"/>
    </row>
    <row r="8703" spans="5:5" ht="12" customHeight="1">
      <c r="E8703" s="174"/>
    </row>
    <row r="8704" spans="5:5" ht="12" customHeight="1">
      <c r="E8704" s="174"/>
    </row>
    <row r="8705" spans="5:5" ht="12" customHeight="1">
      <c r="E8705" s="174"/>
    </row>
    <row r="8706" spans="5:5" ht="12" customHeight="1">
      <c r="E8706" s="174"/>
    </row>
    <row r="8707" spans="5:5" ht="12" customHeight="1">
      <c r="E8707" s="174"/>
    </row>
    <row r="8708" spans="5:5" ht="12" customHeight="1">
      <c r="E8708" s="174"/>
    </row>
    <row r="8709" spans="5:5" ht="12" customHeight="1">
      <c r="E8709" s="174"/>
    </row>
    <row r="8710" spans="5:5" ht="12" customHeight="1">
      <c r="E8710" s="174"/>
    </row>
    <row r="8711" spans="5:5" ht="12" customHeight="1">
      <c r="E8711" s="174"/>
    </row>
    <row r="8712" spans="5:5" ht="12" customHeight="1">
      <c r="E8712" s="174"/>
    </row>
    <row r="8713" spans="5:5" ht="12" customHeight="1">
      <c r="E8713" s="174"/>
    </row>
    <row r="8714" spans="5:5" ht="12" customHeight="1">
      <c r="E8714" s="174"/>
    </row>
    <row r="8715" spans="5:5" ht="12" customHeight="1">
      <c r="E8715" s="174"/>
    </row>
    <row r="8716" spans="5:5" ht="12" customHeight="1">
      <c r="E8716" s="174"/>
    </row>
    <row r="8717" spans="5:5" ht="12" customHeight="1">
      <c r="E8717" s="174"/>
    </row>
    <row r="8718" spans="5:5" ht="12" customHeight="1">
      <c r="E8718" s="174"/>
    </row>
    <row r="8719" spans="5:5" ht="12" customHeight="1">
      <c r="E8719" s="174"/>
    </row>
    <row r="8720" spans="5:5" ht="12" customHeight="1">
      <c r="E8720" s="174"/>
    </row>
    <row r="8721" spans="5:5" ht="12" customHeight="1">
      <c r="E8721" s="174"/>
    </row>
    <row r="8722" spans="5:5" ht="12" customHeight="1">
      <c r="E8722" s="174"/>
    </row>
    <row r="8723" spans="5:5" ht="12" customHeight="1">
      <c r="E8723" s="174"/>
    </row>
    <row r="8724" spans="5:5" ht="12" customHeight="1">
      <c r="E8724" s="174"/>
    </row>
    <row r="8725" spans="5:5" ht="12" customHeight="1">
      <c r="E8725" s="174"/>
    </row>
    <row r="8726" spans="5:5" ht="12" customHeight="1">
      <c r="E8726" s="174"/>
    </row>
    <row r="8727" spans="5:5" ht="12" customHeight="1">
      <c r="E8727" s="174"/>
    </row>
    <row r="8728" spans="5:5" ht="12" customHeight="1">
      <c r="E8728" s="174"/>
    </row>
    <row r="8729" spans="5:5" ht="12" customHeight="1">
      <c r="E8729" s="174"/>
    </row>
    <row r="8730" spans="5:5" ht="12" customHeight="1">
      <c r="E8730" s="174"/>
    </row>
    <row r="8731" spans="5:5" ht="12" customHeight="1">
      <c r="E8731" s="174"/>
    </row>
    <row r="8732" spans="5:5" ht="12" customHeight="1">
      <c r="E8732" s="174"/>
    </row>
    <row r="8733" spans="5:5" ht="12" customHeight="1">
      <c r="E8733" s="174"/>
    </row>
    <row r="8734" spans="5:5" ht="12" customHeight="1">
      <c r="E8734" s="174"/>
    </row>
    <row r="8735" spans="5:5" ht="12" customHeight="1">
      <c r="E8735" s="174"/>
    </row>
    <row r="8736" spans="5:5" ht="12" customHeight="1">
      <c r="E8736" s="174"/>
    </row>
    <row r="8737" spans="5:5" ht="12" customHeight="1">
      <c r="E8737" s="174"/>
    </row>
    <row r="8738" spans="5:5" ht="12" customHeight="1">
      <c r="E8738" s="174"/>
    </row>
    <row r="8739" spans="5:5" ht="12" customHeight="1">
      <c r="E8739" s="174"/>
    </row>
    <row r="8740" spans="5:5" ht="12" customHeight="1">
      <c r="E8740" s="174"/>
    </row>
    <row r="8741" spans="5:5" ht="12" customHeight="1">
      <c r="E8741" s="174"/>
    </row>
    <row r="8742" spans="5:5" ht="12" customHeight="1">
      <c r="E8742" s="174"/>
    </row>
    <row r="8743" spans="5:5" ht="12" customHeight="1">
      <c r="E8743" s="174"/>
    </row>
    <row r="8744" spans="5:5" ht="12" customHeight="1">
      <c r="E8744" s="174"/>
    </row>
    <row r="8745" spans="5:5" ht="12" customHeight="1">
      <c r="E8745" s="174"/>
    </row>
    <row r="8746" spans="5:5" ht="12" customHeight="1">
      <c r="E8746" s="174"/>
    </row>
    <row r="8747" spans="5:5" ht="12" customHeight="1">
      <c r="E8747" s="174"/>
    </row>
    <row r="8748" spans="5:5" ht="12" customHeight="1">
      <c r="E8748" s="174"/>
    </row>
    <row r="8749" spans="5:5" ht="12" customHeight="1">
      <c r="E8749" s="174"/>
    </row>
    <row r="8750" spans="5:5" ht="12" customHeight="1">
      <c r="E8750" s="174"/>
    </row>
    <row r="8751" spans="5:5" ht="12" customHeight="1">
      <c r="E8751" s="174"/>
    </row>
    <row r="8752" spans="5:5" ht="12" customHeight="1">
      <c r="E8752" s="174"/>
    </row>
    <row r="8753" spans="5:5" ht="12" customHeight="1">
      <c r="E8753" s="174"/>
    </row>
    <row r="8754" spans="5:5" ht="12" customHeight="1">
      <c r="E8754" s="174"/>
    </row>
    <row r="8755" spans="5:5" ht="12" customHeight="1">
      <c r="E8755" s="174"/>
    </row>
    <row r="8756" spans="5:5" ht="12" customHeight="1">
      <c r="E8756" s="174"/>
    </row>
    <row r="8757" spans="5:5" ht="12" customHeight="1">
      <c r="E8757" s="174"/>
    </row>
    <row r="8758" spans="5:5" ht="12" customHeight="1">
      <c r="E8758" s="174"/>
    </row>
    <row r="8759" spans="5:5" ht="12" customHeight="1">
      <c r="E8759" s="174"/>
    </row>
    <row r="8760" spans="5:5" ht="12" customHeight="1">
      <c r="E8760" s="174"/>
    </row>
    <row r="8761" spans="5:5" ht="12" customHeight="1">
      <c r="E8761" s="174"/>
    </row>
    <row r="8762" spans="5:5" ht="12" customHeight="1">
      <c r="E8762" s="174"/>
    </row>
    <row r="8763" spans="5:5" ht="12" customHeight="1">
      <c r="E8763" s="174"/>
    </row>
    <row r="8764" spans="5:5" ht="12" customHeight="1">
      <c r="E8764" s="174"/>
    </row>
    <row r="8765" spans="5:5" ht="12" customHeight="1">
      <c r="E8765" s="174"/>
    </row>
    <row r="8766" spans="5:5" ht="12" customHeight="1">
      <c r="E8766" s="174"/>
    </row>
    <row r="8767" spans="5:5" ht="12" customHeight="1">
      <c r="E8767" s="174"/>
    </row>
    <row r="8768" spans="5:5" ht="12" customHeight="1">
      <c r="E8768" s="174"/>
    </row>
    <row r="8769" spans="5:5" ht="12" customHeight="1">
      <c r="E8769" s="174"/>
    </row>
    <row r="8770" spans="5:5" ht="12" customHeight="1">
      <c r="E8770" s="174"/>
    </row>
    <row r="8771" spans="5:5" ht="12" customHeight="1">
      <c r="E8771" s="174"/>
    </row>
    <row r="8772" spans="5:5" ht="12" customHeight="1">
      <c r="E8772" s="174"/>
    </row>
    <row r="8773" spans="5:5" ht="12" customHeight="1">
      <c r="E8773" s="174"/>
    </row>
    <row r="8774" spans="5:5" ht="12" customHeight="1">
      <c r="E8774" s="174"/>
    </row>
    <row r="8775" spans="5:5" ht="12" customHeight="1">
      <c r="E8775" s="174"/>
    </row>
    <row r="8776" spans="5:5" ht="12" customHeight="1">
      <c r="E8776" s="174"/>
    </row>
    <row r="8777" spans="5:5" ht="12" customHeight="1">
      <c r="E8777" s="174"/>
    </row>
    <row r="8778" spans="5:5" ht="12" customHeight="1">
      <c r="E8778" s="174"/>
    </row>
    <row r="8779" spans="5:5" ht="12" customHeight="1">
      <c r="E8779" s="174"/>
    </row>
    <row r="8780" spans="5:5" ht="12" customHeight="1">
      <c r="E8780" s="174"/>
    </row>
    <row r="8781" spans="5:5" ht="12" customHeight="1">
      <c r="E8781" s="174"/>
    </row>
    <row r="8782" spans="5:5" ht="12" customHeight="1">
      <c r="E8782" s="174"/>
    </row>
    <row r="8783" spans="5:5" ht="12" customHeight="1">
      <c r="E8783" s="174"/>
    </row>
    <row r="8784" spans="5:5" ht="12" customHeight="1">
      <c r="E8784" s="174"/>
    </row>
    <row r="8785" spans="5:5" ht="12" customHeight="1">
      <c r="E8785" s="174"/>
    </row>
    <row r="8786" spans="5:5" ht="12" customHeight="1">
      <c r="E8786" s="174"/>
    </row>
    <row r="8787" spans="5:5" ht="12" customHeight="1">
      <c r="E8787" s="174"/>
    </row>
    <row r="8788" spans="5:5" ht="12" customHeight="1">
      <c r="E8788" s="174"/>
    </row>
    <row r="8789" spans="5:5" ht="12" customHeight="1">
      <c r="E8789" s="174"/>
    </row>
    <row r="8790" spans="5:5" ht="12" customHeight="1">
      <c r="E8790" s="174"/>
    </row>
    <row r="8791" spans="5:5" ht="12" customHeight="1">
      <c r="E8791" s="174"/>
    </row>
    <row r="8792" spans="5:5" ht="12" customHeight="1">
      <c r="E8792" s="174"/>
    </row>
    <row r="8793" spans="5:5" ht="12" customHeight="1">
      <c r="E8793" s="174"/>
    </row>
    <row r="8794" spans="5:5" ht="12" customHeight="1">
      <c r="E8794" s="174"/>
    </row>
    <row r="8795" spans="5:5" ht="12" customHeight="1">
      <c r="E8795" s="174"/>
    </row>
    <row r="8796" spans="5:5" ht="12" customHeight="1">
      <c r="E8796" s="174"/>
    </row>
    <row r="8797" spans="5:5" ht="12" customHeight="1">
      <c r="E8797" s="174"/>
    </row>
    <row r="8798" spans="5:5" ht="12" customHeight="1">
      <c r="E8798" s="174"/>
    </row>
    <row r="8799" spans="5:5" ht="12" customHeight="1">
      <c r="E8799" s="174"/>
    </row>
    <row r="8800" spans="5:5" ht="12" customHeight="1">
      <c r="E8800" s="174"/>
    </row>
    <row r="8801" spans="5:5" ht="12" customHeight="1">
      <c r="E8801" s="174"/>
    </row>
    <row r="8802" spans="5:5" ht="12" customHeight="1">
      <c r="E8802" s="174"/>
    </row>
    <row r="8803" spans="5:5" ht="12" customHeight="1">
      <c r="E8803" s="174"/>
    </row>
    <row r="8804" spans="5:5" ht="12" customHeight="1">
      <c r="E8804" s="174"/>
    </row>
    <row r="8805" spans="5:5" ht="12" customHeight="1">
      <c r="E8805" s="174"/>
    </row>
    <row r="8806" spans="5:5" ht="12" customHeight="1">
      <c r="E8806" s="174"/>
    </row>
    <row r="8807" spans="5:5" ht="12" customHeight="1">
      <c r="E8807" s="174"/>
    </row>
    <row r="8808" spans="5:5" ht="12" customHeight="1">
      <c r="E8808" s="174"/>
    </row>
    <row r="8809" spans="5:5" ht="12" customHeight="1">
      <c r="E8809" s="174"/>
    </row>
    <row r="8810" spans="5:5" ht="12" customHeight="1">
      <c r="E8810" s="174"/>
    </row>
    <row r="8811" spans="5:5" ht="12" customHeight="1">
      <c r="E8811" s="174"/>
    </row>
    <row r="8812" spans="5:5" ht="12" customHeight="1">
      <c r="E8812" s="174"/>
    </row>
    <row r="8813" spans="5:5" ht="12" customHeight="1">
      <c r="E8813" s="174"/>
    </row>
    <row r="8814" spans="5:5" ht="12" customHeight="1">
      <c r="E8814" s="174"/>
    </row>
    <row r="8815" spans="5:5" ht="12" customHeight="1">
      <c r="E8815" s="174"/>
    </row>
    <row r="8816" spans="5:5" ht="12" customHeight="1">
      <c r="E8816" s="174"/>
    </row>
    <row r="8817" spans="5:5" ht="12" customHeight="1">
      <c r="E8817" s="174"/>
    </row>
    <row r="8818" spans="5:5" ht="12" customHeight="1">
      <c r="E8818" s="174"/>
    </row>
    <row r="8819" spans="5:5" ht="12" customHeight="1">
      <c r="E8819" s="174"/>
    </row>
    <row r="8820" spans="5:5" ht="12" customHeight="1">
      <c r="E8820" s="174"/>
    </row>
    <row r="8821" spans="5:5" ht="12" customHeight="1">
      <c r="E8821" s="174"/>
    </row>
    <row r="8822" spans="5:5" ht="12" customHeight="1">
      <c r="E8822" s="174"/>
    </row>
    <row r="8823" spans="5:5" ht="12" customHeight="1">
      <c r="E8823" s="174"/>
    </row>
    <row r="8824" spans="5:5" ht="12" customHeight="1">
      <c r="E8824" s="174"/>
    </row>
    <row r="8825" spans="5:5" ht="12" customHeight="1">
      <c r="E8825" s="174"/>
    </row>
    <row r="8826" spans="5:5" ht="12" customHeight="1">
      <c r="E8826" s="174"/>
    </row>
    <row r="8827" spans="5:5" ht="12" customHeight="1">
      <c r="E8827" s="174"/>
    </row>
    <row r="8828" spans="5:5" ht="12" customHeight="1">
      <c r="E8828" s="174"/>
    </row>
    <row r="8829" spans="5:5" ht="12" customHeight="1">
      <c r="E8829" s="174"/>
    </row>
    <row r="8830" spans="5:5" ht="12" customHeight="1">
      <c r="E8830" s="174"/>
    </row>
    <row r="8831" spans="5:5" ht="12" customHeight="1">
      <c r="E8831" s="174"/>
    </row>
    <row r="8832" spans="5:5" ht="12" customHeight="1">
      <c r="E8832" s="174"/>
    </row>
    <row r="8833" spans="5:5" ht="12" customHeight="1">
      <c r="E8833" s="174"/>
    </row>
    <row r="8834" spans="5:5" ht="12" customHeight="1">
      <c r="E8834" s="174"/>
    </row>
    <row r="8835" spans="5:5" ht="12" customHeight="1">
      <c r="E8835" s="174"/>
    </row>
    <row r="8836" spans="5:5" ht="12" customHeight="1">
      <c r="E8836" s="174"/>
    </row>
    <row r="8837" spans="5:5" ht="12" customHeight="1">
      <c r="E8837" s="174"/>
    </row>
    <row r="8838" spans="5:5" ht="12" customHeight="1">
      <c r="E8838" s="174"/>
    </row>
    <row r="8839" spans="5:5" ht="12" customHeight="1">
      <c r="E8839" s="174"/>
    </row>
    <row r="8840" spans="5:5" ht="12" customHeight="1">
      <c r="E8840" s="174"/>
    </row>
    <row r="8841" spans="5:5" ht="12" customHeight="1">
      <c r="E8841" s="174"/>
    </row>
    <row r="8842" spans="5:5" ht="12" customHeight="1">
      <c r="E8842" s="174"/>
    </row>
    <row r="8843" spans="5:5" ht="12" customHeight="1">
      <c r="E8843" s="174"/>
    </row>
    <row r="8844" spans="5:5" ht="12" customHeight="1">
      <c r="E8844" s="174"/>
    </row>
    <row r="8845" spans="5:5" ht="12" customHeight="1">
      <c r="E8845" s="174"/>
    </row>
    <row r="8846" spans="5:5" ht="12" customHeight="1">
      <c r="E8846" s="174"/>
    </row>
    <row r="8847" spans="5:5" ht="12" customHeight="1">
      <c r="E8847" s="174"/>
    </row>
    <row r="8848" spans="5:5" ht="12" customHeight="1">
      <c r="E8848" s="174"/>
    </row>
    <row r="8849" spans="5:5" ht="12" customHeight="1">
      <c r="E8849" s="174"/>
    </row>
    <row r="8850" spans="5:5" ht="12" customHeight="1">
      <c r="E8850" s="174"/>
    </row>
    <row r="8851" spans="5:5" ht="12" customHeight="1">
      <c r="E8851" s="174"/>
    </row>
    <row r="8852" spans="5:5" ht="12" customHeight="1">
      <c r="E8852" s="174"/>
    </row>
    <row r="8853" spans="5:5" ht="12" customHeight="1">
      <c r="E8853" s="174"/>
    </row>
    <row r="8854" spans="5:5" ht="12" customHeight="1">
      <c r="E8854" s="174"/>
    </row>
    <row r="8855" spans="5:5" ht="12" customHeight="1">
      <c r="E8855" s="174"/>
    </row>
    <row r="8856" spans="5:5" ht="12" customHeight="1">
      <c r="E8856" s="174"/>
    </row>
    <row r="8857" spans="5:5" ht="12" customHeight="1">
      <c r="E8857" s="174"/>
    </row>
    <row r="8858" spans="5:5" ht="12" customHeight="1">
      <c r="E8858" s="174"/>
    </row>
    <row r="8859" spans="5:5" ht="12" customHeight="1">
      <c r="E8859" s="174"/>
    </row>
    <row r="8860" spans="5:5" ht="12" customHeight="1">
      <c r="E8860" s="174"/>
    </row>
    <row r="8861" spans="5:5" ht="12" customHeight="1">
      <c r="E8861" s="174"/>
    </row>
    <row r="8862" spans="5:5" ht="12" customHeight="1">
      <c r="E8862" s="174"/>
    </row>
    <row r="8863" spans="5:5" ht="12" customHeight="1">
      <c r="E8863" s="174"/>
    </row>
    <row r="8864" spans="5:5" ht="12" customHeight="1">
      <c r="E8864" s="174"/>
    </row>
    <row r="8865" spans="5:5" ht="12" customHeight="1">
      <c r="E8865" s="174"/>
    </row>
    <row r="8866" spans="5:5" ht="12" customHeight="1">
      <c r="E8866" s="174"/>
    </row>
    <row r="8867" spans="5:5" ht="12" customHeight="1">
      <c r="E8867" s="174"/>
    </row>
    <row r="8868" spans="5:5" ht="12" customHeight="1">
      <c r="E8868" s="174"/>
    </row>
    <row r="8869" spans="5:5" ht="12" customHeight="1">
      <c r="E8869" s="174"/>
    </row>
    <row r="8870" spans="5:5" ht="12" customHeight="1">
      <c r="E8870" s="174"/>
    </row>
    <row r="8871" spans="5:5" ht="12" customHeight="1">
      <c r="E8871" s="174"/>
    </row>
    <row r="8872" spans="5:5" ht="12" customHeight="1">
      <c r="E8872" s="174"/>
    </row>
    <row r="8873" spans="5:5" ht="12" customHeight="1">
      <c r="E8873" s="174"/>
    </row>
    <row r="8874" spans="5:5" ht="12" customHeight="1">
      <c r="E8874" s="174"/>
    </row>
    <row r="8875" spans="5:5" ht="12" customHeight="1">
      <c r="E8875" s="174"/>
    </row>
    <row r="8876" spans="5:5" ht="12" customHeight="1">
      <c r="E8876" s="174"/>
    </row>
    <row r="8877" spans="5:5" ht="12" customHeight="1">
      <c r="E8877" s="174"/>
    </row>
    <row r="8878" spans="5:5" ht="12" customHeight="1">
      <c r="E8878" s="174"/>
    </row>
    <row r="8879" spans="5:5" ht="12" customHeight="1">
      <c r="E8879" s="174"/>
    </row>
    <row r="8880" spans="5:5" ht="12" customHeight="1">
      <c r="E8880" s="174"/>
    </row>
    <row r="8881" spans="5:5" ht="12" customHeight="1">
      <c r="E8881" s="174"/>
    </row>
    <row r="8882" spans="5:5" ht="12" customHeight="1">
      <c r="E8882" s="174"/>
    </row>
    <row r="8883" spans="5:5" ht="12" customHeight="1">
      <c r="E8883" s="174"/>
    </row>
    <row r="8884" spans="5:5" ht="12" customHeight="1">
      <c r="E8884" s="174"/>
    </row>
    <row r="8885" spans="5:5" ht="12" customHeight="1">
      <c r="E8885" s="174"/>
    </row>
    <row r="8886" spans="5:5" ht="12" customHeight="1">
      <c r="E8886" s="174"/>
    </row>
    <row r="8887" spans="5:5" ht="12" customHeight="1">
      <c r="E8887" s="174"/>
    </row>
    <row r="8888" spans="5:5" ht="12" customHeight="1">
      <c r="E8888" s="174"/>
    </row>
    <row r="8889" spans="5:5" ht="12" customHeight="1">
      <c r="E8889" s="174"/>
    </row>
    <row r="8890" spans="5:5" ht="12" customHeight="1">
      <c r="E8890" s="174"/>
    </row>
    <row r="8891" spans="5:5" ht="12" customHeight="1">
      <c r="E8891" s="174"/>
    </row>
    <row r="8892" spans="5:5" ht="12" customHeight="1">
      <c r="E8892" s="174"/>
    </row>
    <row r="8893" spans="5:5" ht="12" customHeight="1">
      <c r="E8893" s="174"/>
    </row>
    <row r="8894" spans="5:5" ht="12" customHeight="1">
      <c r="E8894" s="174"/>
    </row>
    <row r="8895" spans="5:5" ht="12" customHeight="1">
      <c r="E8895" s="174"/>
    </row>
    <row r="8896" spans="5:5" ht="12" customHeight="1">
      <c r="E8896" s="174"/>
    </row>
    <row r="8897" spans="5:5" ht="12" customHeight="1">
      <c r="E8897" s="174"/>
    </row>
    <row r="8898" spans="5:5" ht="12" customHeight="1">
      <c r="E8898" s="174"/>
    </row>
    <row r="8899" spans="5:5" ht="12" customHeight="1">
      <c r="E8899" s="174"/>
    </row>
    <row r="8900" spans="5:5" ht="12" customHeight="1">
      <c r="E8900" s="174"/>
    </row>
    <row r="8901" spans="5:5" ht="12" customHeight="1">
      <c r="E8901" s="174"/>
    </row>
    <row r="8902" spans="5:5" ht="12" customHeight="1">
      <c r="E8902" s="174"/>
    </row>
    <row r="8903" spans="5:5" ht="12" customHeight="1">
      <c r="E8903" s="174"/>
    </row>
    <row r="8904" spans="5:5" ht="12" customHeight="1">
      <c r="E8904" s="174"/>
    </row>
    <row r="8905" spans="5:5" ht="12" customHeight="1">
      <c r="E8905" s="174"/>
    </row>
    <row r="8906" spans="5:5" ht="12" customHeight="1">
      <c r="E8906" s="174"/>
    </row>
    <row r="8907" spans="5:5" ht="12" customHeight="1">
      <c r="E8907" s="174"/>
    </row>
    <row r="8908" spans="5:5" ht="12" customHeight="1">
      <c r="E8908" s="174"/>
    </row>
    <row r="8909" spans="5:5" ht="12" customHeight="1">
      <c r="E8909" s="174"/>
    </row>
    <row r="8910" spans="5:5" ht="12" customHeight="1">
      <c r="E8910" s="174"/>
    </row>
    <row r="8911" spans="5:5" ht="12" customHeight="1">
      <c r="E8911" s="174"/>
    </row>
    <row r="8912" spans="5:5" ht="12" customHeight="1">
      <c r="E8912" s="174"/>
    </row>
    <row r="8913" spans="5:5" ht="12" customHeight="1">
      <c r="E8913" s="174"/>
    </row>
    <row r="8914" spans="5:5" ht="12" customHeight="1">
      <c r="E8914" s="174"/>
    </row>
    <row r="8915" spans="5:5" ht="12" customHeight="1">
      <c r="E8915" s="174"/>
    </row>
    <row r="8916" spans="5:5" ht="12" customHeight="1">
      <c r="E8916" s="174"/>
    </row>
    <row r="8917" spans="5:5" ht="12" customHeight="1">
      <c r="E8917" s="174"/>
    </row>
    <row r="8918" spans="5:5" ht="12" customHeight="1">
      <c r="E8918" s="174"/>
    </row>
    <row r="8919" spans="5:5" ht="12" customHeight="1">
      <c r="E8919" s="174"/>
    </row>
    <row r="8920" spans="5:5" ht="12" customHeight="1">
      <c r="E8920" s="174"/>
    </row>
    <row r="8921" spans="5:5" ht="12" customHeight="1">
      <c r="E8921" s="174"/>
    </row>
    <row r="8922" spans="5:5" ht="12" customHeight="1">
      <c r="E8922" s="174"/>
    </row>
    <row r="8923" spans="5:5" ht="12" customHeight="1">
      <c r="E8923" s="174"/>
    </row>
    <row r="8924" spans="5:5" ht="12" customHeight="1">
      <c r="E8924" s="174"/>
    </row>
    <row r="8925" spans="5:5" ht="12" customHeight="1">
      <c r="E8925" s="174"/>
    </row>
    <row r="8926" spans="5:5" ht="12" customHeight="1">
      <c r="E8926" s="174"/>
    </row>
    <row r="8927" spans="5:5" ht="12" customHeight="1">
      <c r="E8927" s="174"/>
    </row>
    <row r="8928" spans="5:5" ht="12" customHeight="1">
      <c r="E8928" s="174"/>
    </row>
    <row r="8929" spans="5:5" ht="12" customHeight="1">
      <c r="E8929" s="174"/>
    </row>
    <row r="8930" spans="5:5" ht="12" customHeight="1">
      <c r="E8930" s="174"/>
    </row>
    <row r="8931" spans="5:5" ht="12" customHeight="1">
      <c r="E8931" s="174"/>
    </row>
    <row r="8932" spans="5:5" ht="12" customHeight="1">
      <c r="E8932" s="174"/>
    </row>
    <row r="8933" spans="5:5" ht="12" customHeight="1">
      <c r="E8933" s="174"/>
    </row>
    <row r="8934" spans="5:5" ht="12" customHeight="1">
      <c r="E8934" s="174"/>
    </row>
    <row r="8935" spans="5:5" ht="12" customHeight="1">
      <c r="E8935" s="174"/>
    </row>
    <row r="8936" spans="5:5" ht="12" customHeight="1">
      <c r="E8936" s="174"/>
    </row>
    <row r="8937" spans="5:5" ht="12" customHeight="1">
      <c r="E8937" s="174"/>
    </row>
    <row r="8938" spans="5:5" ht="12" customHeight="1">
      <c r="E8938" s="174"/>
    </row>
    <row r="8939" spans="5:5" ht="12" customHeight="1">
      <c r="E8939" s="174"/>
    </row>
    <row r="8940" spans="5:5" ht="12" customHeight="1">
      <c r="E8940" s="174"/>
    </row>
    <row r="8941" spans="5:5" ht="12" customHeight="1">
      <c r="E8941" s="174"/>
    </row>
    <row r="8942" spans="5:5" ht="12" customHeight="1">
      <c r="E8942" s="174"/>
    </row>
    <row r="8943" spans="5:5" ht="12" customHeight="1">
      <c r="E8943" s="174"/>
    </row>
    <row r="8944" spans="5:5" ht="12" customHeight="1">
      <c r="E8944" s="174"/>
    </row>
    <row r="8945" spans="5:5" ht="12" customHeight="1">
      <c r="E8945" s="174"/>
    </row>
    <row r="8946" spans="5:5" ht="12" customHeight="1">
      <c r="E8946" s="174"/>
    </row>
    <row r="8947" spans="5:5" ht="12" customHeight="1">
      <c r="E8947" s="174"/>
    </row>
    <row r="8948" spans="5:5" ht="12" customHeight="1">
      <c r="E8948" s="174"/>
    </row>
    <row r="8949" spans="5:5" ht="12" customHeight="1">
      <c r="E8949" s="174"/>
    </row>
    <row r="8950" spans="5:5" ht="12" customHeight="1">
      <c r="E8950" s="174"/>
    </row>
    <row r="8951" spans="5:5" ht="12" customHeight="1">
      <c r="E8951" s="174"/>
    </row>
    <row r="8952" spans="5:5" ht="12" customHeight="1">
      <c r="E8952" s="174"/>
    </row>
    <row r="8953" spans="5:5" ht="12" customHeight="1">
      <c r="E8953" s="174"/>
    </row>
    <row r="8954" spans="5:5" ht="12" customHeight="1">
      <c r="E8954" s="174"/>
    </row>
    <row r="8955" spans="5:5" ht="12" customHeight="1">
      <c r="E8955" s="174"/>
    </row>
    <row r="8956" spans="5:5" ht="12" customHeight="1">
      <c r="E8956" s="174"/>
    </row>
    <row r="8957" spans="5:5" ht="12" customHeight="1">
      <c r="E8957" s="174"/>
    </row>
    <row r="8958" spans="5:5" ht="12" customHeight="1">
      <c r="E8958" s="174"/>
    </row>
    <row r="8959" spans="5:5" ht="12" customHeight="1">
      <c r="E8959" s="174"/>
    </row>
    <row r="8960" spans="5:5" ht="12" customHeight="1">
      <c r="E8960" s="174"/>
    </row>
    <row r="8961" spans="5:5" ht="12" customHeight="1">
      <c r="E8961" s="174"/>
    </row>
    <row r="8962" spans="5:5" ht="12" customHeight="1">
      <c r="E8962" s="174"/>
    </row>
    <row r="8963" spans="5:5" ht="12" customHeight="1">
      <c r="E8963" s="174"/>
    </row>
    <row r="8964" spans="5:5" ht="12" customHeight="1">
      <c r="E8964" s="174"/>
    </row>
    <row r="8965" spans="5:5" ht="12" customHeight="1">
      <c r="E8965" s="174"/>
    </row>
    <row r="8966" spans="5:5" ht="12" customHeight="1">
      <c r="E8966" s="174"/>
    </row>
    <row r="8967" spans="5:5" ht="12" customHeight="1">
      <c r="E8967" s="174"/>
    </row>
    <row r="8968" spans="5:5" ht="12" customHeight="1">
      <c r="E8968" s="174"/>
    </row>
    <row r="8969" spans="5:5" ht="12" customHeight="1">
      <c r="E8969" s="174"/>
    </row>
    <row r="8970" spans="5:5" ht="12" customHeight="1">
      <c r="E8970" s="174"/>
    </row>
    <row r="8971" spans="5:5" ht="12" customHeight="1">
      <c r="E8971" s="174"/>
    </row>
    <row r="8972" spans="5:5" ht="12" customHeight="1">
      <c r="E8972" s="174"/>
    </row>
    <row r="8973" spans="5:5" ht="12" customHeight="1">
      <c r="E8973" s="174"/>
    </row>
    <row r="8974" spans="5:5" ht="12" customHeight="1">
      <c r="E8974" s="174"/>
    </row>
    <row r="8975" spans="5:5" ht="12" customHeight="1">
      <c r="E8975" s="174"/>
    </row>
    <row r="8976" spans="5:5" ht="12" customHeight="1">
      <c r="E8976" s="174"/>
    </row>
    <row r="8977" spans="5:5" ht="12" customHeight="1">
      <c r="E8977" s="174"/>
    </row>
    <row r="8978" spans="5:5" ht="12" customHeight="1">
      <c r="E8978" s="174"/>
    </row>
    <row r="8979" spans="5:5" ht="12" customHeight="1">
      <c r="E8979" s="174"/>
    </row>
    <row r="8980" spans="5:5" ht="12" customHeight="1">
      <c r="E8980" s="174"/>
    </row>
    <row r="8981" spans="5:5" ht="12" customHeight="1">
      <c r="E8981" s="174"/>
    </row>
    <row r="8982" spans="5:5" ht="12" customHeight="1">
      <c r="E8982" s="174"/>
    </row>
    <row r="8983" spans="5:5" ht="12" customHeight="1">
      <c r="E8983" s="174"/>
    </row>
    <row r="8984" spans="5:5" ht="12" customHeight="1">
      <c r="E8984" s="174"/>
    </row>
    <row r="8985" spans="5:5" ht="12" customHeight="1">
      <c r="E8985" s="174"/>
    </row>
    <row r="8986" spans="5:5" ht="12" customHeight="1">
      <c r="E8986" s="174"/>
    </row>
    <row r="8987" spans="5:5" ht="12" customHeight="1">
      <c r="E8987" s="174"/>
    </row>
    <row r="8988" spans="5:5" ht="12" customHeight="1">
      <c r="E8988" s="174"/>
    </row>
    <row r="8989" spans="5:5" ht="12" customHeight="1">
      <c r="E8989" s="174"/>
    </row>
    <row r="8990" spans="5:5" ht="12" customHeight="1">
      <c r="E8990" s="174"/>
    </row>
    <row r="8991" spans="5:5" ht="12" customHeight="1">
      <c r="E8991" s="174"/>
    </row>
    <row r="8992" spans="5:5" ht="12" customHeight="1">
      <c r="E8992" s="174"/>
    </row>
    <row r="8993" spans="5:5" ht="12" customHeight="1">
      <c r="E8993" s="174"/>
    </row>
    <row r="8994" spans="5:5" ht="12" customHeight="1">
      <c r="E8994" s="174"/>
    </row>
    <row r="8995" spans="5:5" ht="12" customHeight="1">
      <c r="E8995" s="174"/>
    </row>
    <row r="8996" spans="5:5" ht="12" customHeight="1">
      <c r="E8996" s="174"/>
    </row>
    <row r="8997" spans="5:5" ht="12" customHeight="1">
      <c r="E8997" s="174"/>
    </row>
    <row r="8998" spans="5:5" ht="12" customHeight="1">
      <c r="E8998" s="174"/>
    </row>
    <row r="8999" spans="5:5" ht="12" customHeight="1">
      <c r="E8999" s="174"/>
    </row>
    <row r="9000" spans="5:5" ht="12" customHeight="1">
      <c r="E9000" s="174"/>
    </row>
    <row r="9001" spans="5:5" ht="12" customHeight="1">
      <c r="E9001" s="174"/>
    </row>
    <row r="9002" spans="5:5" ht="12" customHeight="1">
      <c r="E9002" s="174"/>
    </row>
    <row r="9003" spans="5:5" ht="12" customHeight="1">
      <c r="E9003" s="174"/>
    </row>
    <row r="9004" spans="5:5" ht="12" customHeight="1">
      <c r="E9004" s="174"/>
    </row>
    <row r="9005" spans="5:5" ht="12" customHeight="1">
      <c r="E9005" s="174"/>
    </row>
    <row r="9006" spans="5:5" ht="12" customHeight="1">
      <c r="E9006" s="174"/>
    </row>
    <row r="9007" spans="5:5" ht="12" customHeight="1">
      <c r="E9007" s="174"/>
    </row>
    <row r="9008" spans="5:5" ht="12" customHeight="1">
      <c r="E9008" s="174"/>
    </row>
    <row r="9009" spans="5:5" ht="12" customHeight="1">
      <c r="E9009" s="174"/>
    </row>
    <row r="9010" spans="5:5" ht="12" customHeight="1">
      <c r="E9010" s="174"/>
    </row>
    <row r="9011" spans="5:5" ht="12" customHeight="1">
      <c r="E9011" s="174"/>
    </row>
    <row r="9012" spans="5:5" ht="12" customHeight="1">
      <c r="E9012" s="174"/>
    </row>
    <row r="9013" spans="5:5" ht="12" customHeight="1">
      <c r="E9013" s="174"/>
    </row>
    <row r="9014" spans="5:5" ht="12" customHeight="1">
      <c r="E9014" s="174"/>
    </row>
    <row r="9015" spans="5:5" ht="12" customHeight="1">
      <c r="E9015" s="174"/>
    </row>
    <row r="9016" spans="5:5" ht="12" customHeight="1">
      <c r="E9016" s="174"/>
    </row>
    <row r="9017" spans="5:5" ht="12" customHeight="1">
      <c r="E9017" s="174"/>
    </row>
    <row r="9018" spans="5:5" ht="12" customHeight="1">
      <c r="E9018" s="174"/>
    </row>
    <row r="9019" spans="5:5" ht="12" customHeight="1">
      <c r="E9019" s="174"/>
    </row>
    <row r="9020" spans="5:5" ht="12" customHeight="1">
      <c r="E9020" s="174"/>
    </row>
    <row r="9021" spans="5:5" ht="12" customHeight="1">
      <c r="E9021" s="174"/>
    </row>
    <row r="9022" spans="5:5" ht="12" customHeight="1">
      <c r="E9022" s="174"/>
    </row>
    <row r="9023" spans="5:5" ht="12" customHeight="1">
      <c r="E9023" s="174"/>
    </row>
    <row r="9024" spans="5:5" ht="12" customHeight="1">
      <c r="E9024" s="174"/>
    </row>
    <row r="9025" spans="5:5" ht="12" customHeight="1">
      <c r="E9025" s="174"/>
    </row>
    <row r="9026" spans="5:5" ht="12" customHeight="1">
      <c r="E9026" s="174"/>
    </row>
    <row r="9027" spans="5:5" ht="12" customHeight="1">
      <c r="E9027" s="174"/>
    </row>
    <row r="9028" spans="5:5" ht="12" customHeight="1">
      <c r="E9028" s="174"/>
    </row>
    <row r="9029" spans="5:5" ht="12" customHeight="1">
      <c r="E9029" s="174"/>
    </row>
    <row r="9030" spans="5:5" ht="12" customHeight="1">
      <c r="E9030" s="174"/>
    </row>
    <row r="9031" spans="5:5" ht="12" customHeight="1">
      <c r="E9031" s="174"/>
    </row>
    <row r="9032" spans="5:5" ht="12" customHeight="1">
      <c r="E9032" s="174"/>
    </row>
    <row r="9033" spans="5:5" ht="12" customHeight="1">
      <c r="E9033" s="174"/>
    </row>
    <row r="9034" spans="5:5" ht="12" customHeight="1">
      <c r="E9034" s="174"/>
    </row>
    <row r="9035" spans="5:5" ht="12" customHeight="1">
      <c r="E9035" s="174"/>
    </row>
    <row r="9036" spans="5:5" ht="12" customHeight="1">
      <c r="E9036" s="174"/>
    </row>
    <row r="9037" spans="5:5" ht="12" customHeight="1">
      <c r="E9037" s="174"/>
    </row>
    <row r="9038" spans="5:5" ht="12" customHeight="1">
      <c r="E9038" s="174"/>
    </row>
    <row r="9039" spans="5:5" ht="12" customHeight="1">
      <c r="E9039" s="174"/>
    </row>
    <row r="9040" spans="5:5" ht="12" customHeight="1">
      <c r="E9040" s="174"/>
    </row>
    <row r="9041" spans="5:5" ht="12" customHeight="1">
      <c r="E9041" s="174"/>
    </row>
    <row r="9042" spans="5:5" ht="12" customHeight="1">
      <c r="E9042" s="174"/>
    </row>
    <row r="9043" spans="5:5" ht="12" customHeight="1">
      <c r="E9043" s="174"/>
    </row>
    <row r="9044" spans="5:5" ht="12" customHeight="1">
      <c r="E9044" s="174"/>
    </row>
    <row r="9045" spans="5:5" ht="12" customHeight="1">
      <c r="E9045" s="174"/>
    </row>
    <row r="9046" spans="5:5" ht="12" customHeight="1">
      <c r="E9046" s="174"/>
    </row>
    <row r="9047" spans="5:5" ht="12" customHeight="1">
      <c r="E9047" s="174"/>
    </row>
    <row r="9048" spans="5:5" ht="12" customHeight="1">
      <c r="E9048" s="174"/>
    </row>
    <row r="9049" spans="5:5" ht="12" customHeight="1">
      <c r="E9049" s="174"/>
    </row>
    <row r="9050" spans="5:5" ht="12" customHeight="1">
      <c r="E9050" s="174"/>
    </row>
    <row r="9051" spans="5:5" ht="12" customHeight="1">
      <c r="E9051" s="174"/>
    </row>
    <row r="9052" spans="5:5" ht="12" customHeight="1">
      <c r="E9052" s="174"/>
    </row>
    <row r="9053" spans="5:5" ht="12" customHeight="1">
      <c r="E9053" s="174"/>
    </row>
    <row r="9054" spans="5:5" ht="12" customHeight="1">
      <c r="E9054" s="174"/>
    </row>
    <row r="9055" spans="5:5" ht="12" customHeight="1">
      <c r="E9055" s="174"/>
    </row>
    <row r="9056" spans="5:5" ht="12" customHeight="1">
      <c r="E9056" s="174"/>
    </row>
    <row r="9057" spans="5:5" ht="12" customHeight="1">
      <c r="E9057" s="174"/>
    </row>
    <row r="9058" spans="5:5" ht="12" customHeight="1">
      <c r="E9058" s="174"/>
    </row>
    <row r="9059" spans="5:5" ht="12" customHeight="1">
      <c r="E9059" s="174"/>
    </row>
    <row r="9060" spans="5:5" ht="12" customHeight="1">
      <c r="E9060" s="174"/>
    </row>
    <row r="9061" spans="5:5" ht="12" customHeight="1">
      <c r="E9061" s="174"/>
    </row>
    <row r="9062" spans="5:5" ht="12" customHeight="1">
      <c r="E9062" s="174"/>
    </row>
    <row r="9063" spans="5:5" ht="12" customHeight="1">
      <c r="E9063" s="174"/>
    </row>
    <row r="9064" spans="5:5" ht="12" customHeight="1">
      <c r="E9064" s="174"/>
    </row>
    <row r="9065" spans="5:5" ht="12" customHeight="1">
      <c r="E9065" s="174"/>
    </row>
    <row r="9066" spans="5:5" ht="12" customHeight="1">
      <c r="E9066" s="174"/>
    </row>
    <row r="9067" spans="5:5" ht="12" customHeight="1">
      <c r="E9067" s="174"/>
    </row>
    <row r="9068" spans="5:5" ht="12" customHeight="1">
      <c r="E9068" s="174"/>
    </row>
    <row r="9069" spans="5:5" ht="12" customHeight="1">
      <c r="E9069" s="174"/>
    </row>
    <row r="9070" spans="5:5" ht="12" customHeight="1">
      <c r="E9070" s="174"/>
    </row>
    <row r="9071" spans="5:5" ht="12" customHeight="1">
      <c r="E9071" s="174"/>
    </row>
    <row r="9072" spans="5:5" ht="12" customHeight="1">
      <c r="E9072" s="174"/>
    </row>
    <row r="9073" spans="5:5" ht="12" customHeight="1">
      <c r="E9073" s="174"/>
    </row>
    <row r="9074" spans="5:5" ht="12" customHeight="1">
      <c r="E9074" s="174"/>
    </row>
    <row r="9075" spans="5:5" ht="12" customHeight="1">
      <c r="E9075" s="174"/>
    </row>
    <row r="9076" spans="5:5" ht="12" customHeight="1">
      <c r="E9076" s="174"/>
    </row>
    <row r="9077" spans="5:5" ht="12" customHeight="1">
      <c r="E9077" s="174"/>
    </row>
    <row r="9078" spans="5:5" ht="12" customHeight="1">
      <c r="E9078" s="174"/>
    </row>
    <row r="9079" spans="5:5" ht="12" customHeight="1">
      <c r="E9079" s="174"/>
    </row>
    <row r="9080" spans="5:5" ht="12" customHeight="1">
      <c r="E9080" s="174"/>
    </row>
    <row r="9081" spans="5:5" ht="12" customHeight="1">
      <c r="E9081" s="174"/>
    </row>
    <row r="9082" spans="5:5" ht="12" customHeight="1">
      <c r="E9082" s="174"/>
    </row>
    <row r="9083" spans="5:5" ht="12" customHeight="1">
      <c r="E9083" s="174"/>
    </row>
    <row r="9084" spans="5:5" ht="12" customHeight="1">
      <c r="E9084" s="174"/>
    </row>
    <row r="9085" spans="5:5" ht="12" customHeight="1">
      <c r="E9085" s="174"/>
    </row>
    <row r="9086" spans="5:5" ht="12" customHeight="1">
      <c r="E9086" s="174"/>
    </row>
    <row r="9087" spans="5:5" ht="12" customHeight="1">
      <c r="E9087" s="174"/>
    </row>
    <row r="9088" spans="5:5" ht="12" customHeight="1">
      <c r="E9088" s="174"/>
    </row>
    <row r="9089" spans="5:5" ht="12" customHeight="1">
      <c r="E9089" s="174"/>
    </row>
    <row r="9090" spans="5:5" ht="12" customHeight="1">
      <c r="E9090" s="174"/>
    </row>
    <row r="9091" spans="5:5" ht="12" customHeight="1">
      <c r="E9091" s="174"/>
    </row>
    <row r="9092" spans="5:5" ht="12" customHeight="1">
      <c r="E9092" s="174"/>
    </row>
    <row r="9093" spans="5:5" ht="12" customHeight="1">
      <c r="E9093" s="174"/>
    </row>
    <row r="9094" spans="5:5" ht="12" customHeight="1">
      <c r="E9094" s="174"/>
    </row>
    <row r="9095" spans="5:5" ht="12" customHeight="1">
      <c r="E9095" s="174"/>
    </row>
    <row r="9096" spans="5:5" ht="12" customHeight="1">
      <c r="E9096" s="174"/>
    </row>
    <row r="9097" spans="5:5" ht="12" customHeight="1">
      <c r="E9097" s="174"/>
    </row>
    <row r="9098" spans="5:5" ht="12" customHeight="1">
      <c r="E9098" s="174"/>
    </row>
    <row r="9099" spans="5:5" ht="12" customHeight="1">
      <c r="E9099" s="174"/>
    </row>
    <row r="9100" spans="5:5" ht="12" customHeight="1">
      <c r="E9100" s="174"/>
    </row>
    <row r="9101" spans="5:5" ht="12" customHeight="1">
      <c r="E9101" s="174"/>
    </row>
    <row r="9102" spans="5:5" ht="12" customHeight="1">
      <c r="E9102" s="174"/>
    </row>
    <row r="9103" spans="5:5" ht="12" customHeight="1">
      <c r="E9103" s="174"/>
    </row>
    <row r="9104" spans="5:5" ht="12" customHeight="1">
      <c r="E9104" s="174"/>
    </row>
    <row r="9105" spans="5:5" ht="12" customHeight="1">
      <c r="E9105" s="174"/>
    </row>
    <row r="9106" spans="5:5" ht="12" customHeight="1">
      <c r="E9106" s="174"/>
    </row>
    <row r="9107" spans="5:5" ht="12" customHeight="1">
      <c r="E9107" s="174"/>
    </row>
    <row r="9108" spans="5:5" ht="12" customHeight="1">
      <c r="E9108" s="174"/>
    </row>
    <row r="9109" spans="5:5" ht="12" customHeight="1">
      <c r="E9109" s="174"/>
    </row>
    <row r="9110" spans="5:5" ht="12" customHeight="1">
      <c r="E9110" s="174"/>
    </row>
    <row r="9111" spans="5:5" ht="12" customHeight="1">
      <c r="E9111" s="174"/>
    </row>
    <row r="9112" spans="5:5" ht="12" customHeight="1">
      <c r="E9112" s="174"/>
    </row>
    <row r="9113" spans="5:5" ht="12" customHeight="1">
      <c r="E9113" s="174"/>
    </row>
    <row r="9114" spans="5:5" ht="12" customHeight="1">
      <c r="E9114" s="174"/>
    </row>
    <row r="9115" spans="5:5" ht="12" customHeight="1">
      <c r="E9115" s="174"/>
    </row>
    <row r="9116" spans="5:5" ht="12" customHeight="1">
      <c r="E9116" s="174"/>
    </row>
    <row r="9117" spans="5:5" ht="12" customHeight="1">
      <c r="E9117" s="174"/>
    </row>
    <row r="9118" spans="5:5" ht="12" customHeight="1">
      <c r="E9118" s="174"/>
    </row>
    <row r="9119" spans="5:5" ht="12" customHeight="1">
      <c r="E9119" s="174"/>
    </row>
    <row r="9120" spans="5:5" ht="12" customHeight="1">
      <c r="E9120" s="174"/>
    </row>
    <row r="9121" spans="5:5" ht="12" customHeight="1">
      <c r="E9121" s="174"/>
    </row>
    <row r="9122" spans="5:5" ht="12" customHeight="1">
      <c r="E9122" s="174"/>
    </row>
    <row r="9123" spans="5:5" ht="12" customHeight="1">
      <c r="E9123" s="174"/>
    </row>
    <row r="9124" spans="5:5" ht="12" customHeight="1">
      <c r="E9124" s="174"/>
    </row>
    <row r="9125" spans="5:5" ht="12" customHeight="1">
      <c r="E9125" s="174"/>
    </row>
    <row r="9126" spans="5:5" ht="12" customHeight="1">
      <c r="E9126" s="174"/>
    </row>
    <row r="9127" spans="5:5" ht="12" customHeight="1">
      <c r="E9127" s="174"/>
    </row>
    <row r="9128" spans="5:5" ht="12" customHeight="1">
      <c r="E9128" s="174"/>
    </row>
    <row r="9129" spans="5:5" ht="12" customHeight="1">
      <c r="E9129" s="174"/>
    </row>
    <row r="9130" spans="5:5" ht="12" customHeight="1">
      <c r="E9130" s="174"/>
    </row>
    <row r="9131" spans="5:5" ht="12" customHeight="1">
      <c r="E9131" s="174"/>
    </row>
    <row r="9132" spans="5:5" ht="12" customHeight="1">
      <c r="E9132" s="174"/>
    </row>
    <row r="9133" spans="5:5" ht="12" customHeight="1">
      <c r="E9133" s="174"/>
    </row>
    <row r="9134" spans="5:5" ht="12" customHeight="1">
      <c r="E9134" s="174"/>
    </row>
    <row r="9135" spans="5:5" ht="12" customHeight="1">
      <c r="E9135" s="174"/>
    </row>
    <row r="9136" spans="5:5" ht="12" customHeight="1">
      <c r="E9136" s="174"/>
    </row>
    <row r="9137" spans="5:5" ht="12" customHeight="1">
      <c r="E9137" s="174"/>
    </row>
    <row r="9138" spans="5:5" ht="12" customHeight="1">
      <c r="E9138" s="174"/>
    </row>
    <row r="9139" spans="5:5" ht="12" customHeight="1">
      <c r="E9139" s="174"/>
    </row>
    <row r="9140" spans="5:5" ht="12" customHeight="1">
      <c r="E9140" s="174"/>
    </row>
    <row r="9141" spans="5:5" ht="12" customHeight="1">
      <c r="E9141" s="174"/>
    </row>
    <row r="9142" spans="5:5" ht="12" customHeight="1">
      <c r="E9142" s="174"/>
    </row>
    <row r="9143" spans="5:5" ht="12" customHeight="1">
      <c r="E9143" s="174"/>
    </row>
    <row r="9144" spans="5:5" ht="12" customHeight="1">
      <c r="E9144" s="174"/>
    </row>
    <row r="9145" spans="5:5" ht="12" customHeight="1">
      <c r="E9145" s="174"/>
    </row>
    <row r="9146" spans="5:5" ht="12" customHeight="1">
      <c r="E9146" s="174"/>
    </row>
    <row r="9147" spans="5:5" ht="12" customHeight="1">
      <c r="E9147" s="174"/>
    </row>
    <row r="9148" spans="5:5" ht="12" customHeight="1">
      <c r="E9148" s="174"/>
    </row>
    <row r="9149" spans="5:5" ht="12" customHeight="1">
      <c r="E9149" s="174"/>
    </row>
    <row r="9150" spans="5:5" ht="12" customHeight="1">
      <c r="E9150" s="174"/>
    </row>
    <row r="9151" spans="5:5" ht="12" customHeight="1">
      <c r="E9151" s="174"/>
    </row>
    <row r="9152" spans="5:5" ht="12" customHeight="1">
      <c r="E9152" s="174"/>
    </row>
    <row r="9153" spans="5:5" ht="12" customHeight="1">
      <c r="E9153" s="174"/>
    </row>
    <row r="9154" spans="5:5" ht="12" customHeight="1">
      <c r="E9154" s="174"/>
    </row>
    <row r="9155" spans="5:5" ht="12" customHeight="1">
      <c r="E9155" s="174"/>
    </row>
    <row r="9156" spans="5:5" ht="12" customHeight="1">
      <c r="E9156" s="174"/>
    </row>
    <row r="9157" spans="5:5" ht="12" customHeight="1">
      <c r="E9157" s="174"/>
    </row>
    <row r="9158" spans="5:5" ht="12" customHeight="1">
      <c r="E9158" s="174"/>
    </row>
    <row r="9159" spans="5:5" ht="12" customHeight="1">
      <c r="E9159" s="174"/>
    </row>
    <row r="9160" spans="5:5" ht="12" customHeight="1">
      <c r="E9160" s="174"/>
    </row>
    <row r="9161" spans="5:5" ht="12" customHeight="1">
      <c r="E9161" s="174"/>
    </row>
    <row r="9162" spans="5:5" ht="12" customHeight="1">
      <c r="E9162" s="174"/>
    </row>
    <row r="9163" spans="5:5" ht="12" customHeight="1">
      <c r="E9163" s="174"/>
    </row>
    <row r="9164" spans="5:5" ht="12" customHeight="1">
      <c r="E9164" s="174"/>
    </row>
    <row r="9165" spans="5:5" ht="12" customHeight="1">
      <c r="E9165" s="174"/>
    </row>
    <row r="9166" spans="5:5" ht="12" customHeight="1">
      <c r="E9166" s="174"/>
    </row>
    <row r="9167" spans="5:5" ht="12" customHeight="1">
      <c r="E9167" s="174"/>
    </row>
    <row r="9168" spans="5:5" ht="12" customHeight="1">
      <c r="E9168" s="174"/>
    </row>
    <row r="9169" spans="5:5" ht="12" customHeight="1">
      <c r="E9169" s="174"/>
    </row>
    <row r="9170" spans="5:5" ht="12" customHeight="1">
      <c r="E9170" s="174"/>
    </row>
    <row r="9171" spans="5:5" ht="12" customHeight="1">
      <c r="E9171" s="174"/>
    </row>
    <row r="9172" spans="5:5" ht="12" customHeight="1">
      <c r="E9172" s="174"/>
    </row>
    <row r="9173" spans="5:5" ht="12" customHeight="1">
      <c r="E9173" s="174"/>
    </row>
    <row r="9174" spans="5:5" ht="12" customHeight="1">
      <c r="E9174" s="174"/>
    </row>
    <row r="9175" spans="5:5" ht="12" customHeight="1">
      <c r="E9175" s="174"/>
    </row>
    <row r="9176" spans="5:5" ht="12" customHeight="1">
      <c r="E9176" s="174"/>
    </row>
    <row r="9177" spans="5:5" ht="12" customHeight="1">
      <c r="E9177" s="174"/>
    </row>
    <row r="9178" spans="5:5" ht="12" customHeight="1">
      <c r="E9178" s="174"/>
    </row>
    <row r="9179" spans="5:5" ht="12" customHeight="1">
      <c r="E9179" s="174"/>
    </row>
    <row r="9180" spans="5:5" ht="12" customHeight="1">
      <c r="E9180" s="174"/>
    </row>
    <row r="9181" spans="5:5" ht="12" customHeight="1">
      <c r="E9181" s="174"/>
    </row>
    <row r="9182" spans="5:5" ht="12" customHeight="1">
      <c r="E9182" s="174"/>
    </row>
    <row r="9183" spans="5:5" ht="12" customHeight="1">
      <c r="E9183" s="174"/>
    </row>
    <row r="9184" spans="5:5" ht="12" customHeight="1">
      <c r="E9184" s="174"/>
    </row>
    <row r="9185" spans="5:5" ht="12" customHeight="1">
      <c r="E9185" s="174"/>
    </row>
    <row r="9186" spans="5:5" ht="12" customHeight="1">
      <c r="E9186" s="174"/>
    </row>
    <row r="9187" spans="5:5" ht="12" customHeight="1">
      <c r="E9187" s="174"/>
    </row>
    <row r="9188" spans="5:5" ht="12" customHeight="1">
      <c r="E9188" s="174"/>
    </row>
    <row r="9189" spans="5:5" ht="12" customHeight="1">
      <c r="E9189" s="174"/>
    </row>
    <row r="9190" spans="5:5" ht="12" customHeight="1">
      <c r="E9190" s="174"/>
    </row>
    <row r="9191" spans="5:5" ht="12" customHeight="1">
      <c r="E9191" s="174"/>
    </row>
    <row r="9192" spans="5:5" ht="12" customHeight="1">
      <c r="E9192" s="174"/>
    </row>
    <row r="9193" spans="5:5" ht="12" customHeight="1">
      <c r="E9193" s="174"/>
    </row>
    <row r="9194" spans="5:5" ht="12" customHeight="1">
      <c r="E9194" s="174"/>
    </row>
    <row r="9195" spans="5:5" ht="12" customHeight="1">
      <c r="E9195" s="174"/>
    </row>
    <row r="9196" spans="5:5" ht="12" customHeight="1">
      <c r="E9196" s="174"/>
    </row>
    <row r="9197" spans="5:5" ht="12" customHeight="1">
      <c r="E9197" s="174"/>
    </row>
    <row r="9198" spans="5:5" ht="12" customHeight="1">
      <c r="E9198" s="174"/>
    </row>
    <row r="9199" spans="5:5" ht="12" customHeight="1">
      <c r="E9199" s="174"/>
    </row>
    <row r="9200" spans="5:5" ht="12" customHeight="1">
      <c r="E9200" s="174"/>
    </row>
    <row r="9201" spans="5:5" ht="12" customHeight="1">
      <c r="E9201" s="174"/>
    </row>
    <row r="9202" spans="5:5" ht="12" customHeight="1">
      <c r="E9202" s="174"/>
    </row>
    <row r="9203" spans="5:5" ht="12" customHeight="1">
      <c r="E9203" s="174"/>
    </row>
    <row r="9204" spans="5:5" ht="12" customHeight="1">
      <c r="E9204" s="174"/>
    </row>
    <row r="9205" spans="5:5" ht="12" customHeight="1">
      <c r="E9205" s="174"/>
    </row>
    <row r="9206" spans="5:5" ht="12" customHeight="1">
      <c r="E9206" s="174"/>
    </row>
    <row r="9207" spans="5:5" ht="12" customHeight="1">
      <c r="E9207" s="174"/>
    </row>
    <row r="9208" spans="5:5" ht="12" customHeight="1">
      <c r="E9208" s="174"/>
    </row>
    <row r="9209" spans="5:5" ht="12" customHeight="1">
      <c r="E9209" s="174"/>
    </row>
    <row r="9210" spans="5:5" ht="12" customHeight="1">
      <c r="E9210" s="174"/>
    </row>
    <row r="9211" spans="5:5" ht="12" customHeight="1">
      <c r="E9211" s="174"/>
    </row>
    <row r="9212" spans="5:5" ht="12" customHeight="1">
      <c r="E9212" s="174"/>
    </row>
    <row r="9213" spans="5:5" ht="12" customHeight="1">
      <c r="E9213" s="174"/>
    </row>
    <row r="9214" spans="5:5" ht="12" customHeight="1">
      <c r="E9214" s="174"/>
    </row>
    <row r="9215" spans="5:5" ht="12" customHeight="1">
      <c r="E9215" s="174"/>
    </row>
    <row r="9216" spans="5:5" ht="12" customHeight="1">
      <c r="E9216" s="174"/>
    </row>
    <row r="9217" spans="5:5" ht="12" customHeight="1">
      <c r="E9217" s="174"/>
    </row>
    <row r="9218" spans="5:5" ht="12" customHeight="1">
      <c r="E9218" s="174"/>
    </row>
    <row r="9219" spans="5:5" ht="12" customHeight="1">
      <c r="E9219" s="174"/>
    </row>
    <row r="9220" spans="5:5" ht="12" customHeight="1">
      <c r="E9220" s="174"/>
    </row>
    <row r="9221" spans="5:5" ht="12" customHeight="1">
      <c r="E9221" s="174"/>
    </row>
    <row r="9222" spans="5:5" ht="12" customHeight="1">
      <c r="E9222" s="174"/>
    </row>
    <row r="9223" spans="5:5" ht="12" customHeight="1">
      <c r="E9223" s="174"/>
    </row>
    <row r="9224" spans="5:5" ht="12" customHeight="1">
      <c r="E9224" s="174"/>
    </row>
    <row r="9225" spans="5:5" ht="12" customHeight="1">
      <c r="E9225" s="174"/>
    </row>
    <row r="9226" spans="5:5" ht="12" customHeight="1">
      <c r="E9226" s="174"/>
    </row>
    <row r="9227" spans="5:5" ht="12" customHeight="1">
      <c r="E9227" s="174"/>
    </row>
    <row r="9228" spans="5:5" ht="12" customHeight="1">
      <c r="E9228" s="174"/>
    </row>
    <row r="9229" spans="5:5" ht="12" customHeight="1">
      <c r="E9229" s="174"/>
    </row>
    <row r="9230" spans="5:5" ht="12" customHeight="1">
      <c r="E9230" s="174"/>
    </row>
    <row r="9231" spans="5:5" ht="12" customHeight="1">
      <c r="E9231" s="174"/>
    </row>
    <row r="9232" spans="5:5" ht="12" customHeight="1">
      <c r="E9232" s="174"/>
    </row>
    <row r="9233" spans="5:5" ht="12" customHeight="1">
      <c r="E9233" s="174"/>
    </row>
    <row r="9234" spans="5:5" ht="12" customHeight="1">
      <c r="E9234" s="174"/>
    </row>
    <row r="9235" spans="5:5" ht="12" customHeight="1">
      <c r="E9235" s="174"/>
    </row>
    <row r="9236" spans="5:5" ht="12" customHeight="1">
      <c r="E9236" s="174"/>
    </row>
    <row r="9237" spans="5:5" ht="12" customHeight="1">
      <c r="E9237" s="174"/>
    </row>
    <row r="9238" spans="5:5" ht="12" customHeight="1">
      <c r="E9238" s="174"/>
    </row>
    <row r="9239" spans="5:5" ht="12" customHeight="1">
      <c r="E9239" s="174"/>
    </row>
    <row r="9240" spans="5:5" ht="12" customHeight="1">
      <c r="E9240" s="174"/>
    </row>
    <row r="9241" spans="5:5" ht="12" customHeight="1">
      <c r="E9241" s="174"/>
    </row>
    <row r="9242" spans="5:5" ht="12" customHeight="1">
      <c r="E9242" s="174"/>
    </row>
    <row r="9243" spans="5:5" ht="12" customHeight="1">
      <c r="E9243" s="174"/>
    </row>
    <row r="9244" spans="5:5" ht="12" customHeight="1">
      <c r="E9244" s="174"/>
    </row>
    <row r="9245" spans="5:5" ht="12" customHeight="1">
      <c r="E9245" s="174"/>
    </row>
    <row r="9246" spans="5:5" ht="12" customHeight="1">
      <c r="E9246" s="174"/>
    </row>
    <row r="9247" spans="5:5" ht="12" customHeight="1">
      <c r="E9247" s="174"/>
    </row>
    <row r="9248" spans="5:5" ht="12" customHeight="1">
      <c r="E9248" s="174"/>
    </row>
    <row r="9249" spans="5:5" ht="12" customHeight="1">
      <c r="E9249" s="174"/>
    </row>
    <row r="9250" spans="5:5" ht="12" customHeight="1">
      <c r="E9250" s="174"/>
    </row>
    <row r="9251" spans="5:5" ht="12" customHeight="1">
      <c r="E9251" s="174"/>
    </row>
    <row r="9252" spans="5:5" ht="12" customHeight="1">
      <c r="E9252" s="174"/>
    </row>
    <row r="9253" spans="5:5" ht="12" customHeight="1">
      <c r="E9253" s="174"/>
    </row>
    <row r="9254" spans="5:5" ht="12" customHeight="1">
      <c r="E9254" s="174"/>
    </row>
    <row r="9255" spans="5:5" ht="12" customHeight="1">
      <c r="E9255" s="174"/>
    </row>
    <row r="9256" spans="5:5" ht="12" customHeight="1">
      <c r="E9256" s="174"/>
    </row>
    <row r="9257" spans="5:5" ht="12" customHeight="1">
      <c r="E9257" s="174"/>
    </row>
    <row r="9258" spans="5:5" ht="12" customHeight="1">
      <c r="E9258" s="174"/>
    </row>
    <row r="9259" spans="5:5" ht="12" customHeight="1">
      <c r="E9259" s="174"/>
    </row>
    <row r="9260" spans="5:5" ht="12" customHeight="1">
      <c r="E9260" s="174"/>
    </row>
    <row r="9261" spans="5:5" ht="12" customHeight="1">
      <c r="E9261" s="174"/>
    </row>
    <row r="9262" spans="5:5" ht="12" customHeight="1">
      <c r="E9262" s="174"/>
    </row>
    <row r="9263" spans="5:5" ht="12" customHeight="1">
      <c r="E9263" s="174"/>
    </row>
    <row r="9264" spans="5:5" ht="12" customHeight="1">
      <c r="E9264" s="174"/>
    </row>
    <row r="9265" spans="5:5" ht="12" customHeight="1">
      <c r="E9265" s="174"/>
    </row>
    <row r="9266" spans="5:5" ht="12" customHeight="1">
      <c r="E9266" s="174"/>
    </row>
    <row r="9267" spans="5:5" ht="12" customHeight="1">
      <c r="E9267" s="174"/>
    </row>
    <row r="9268" spans="5:5" ht="12" customHeight="1">
      <c r="E9268" s="174"/>
    </row>
    <row r="9269" spans="5:5" ht="12" customHeight="1">
      <c r="E9269" s="174"/>
    </row>
    <row r="9270" spans="5:5" ht="12" customHeight="1">
      <c r="E9270" s="174"/>
    </row>
    <row r="9271" spans="5:5" ht="12" customHeight="1">
      <c r="E9271" s="174"/>
    </row>
    <row r="9272" spans="5:5" ht="12" customHeight="1">
      <c r="E9272" s="174"/>
    </row>
    <row r="9273" spans="5:5" ht="12" customHeight="1">
      <c r="E9273" s="174"/>
    </row>
    <row r="9274" spans="5:5" ht="12" customHeight="1">
      <c r="E9274" s="174"/>
    </row>
    <row r="9275" spans="5:5" ht="12" customHeight="1">
      <c r="E9275" s="174"/>
    </row>
    <row r="9276" spans="5:5" ht="12" customHeight="1">
      <c r="E9276" s="174"/>
    </row>
    <row r="9277" spans="5:5" ht="12" customHeight="1">
      <c r="E9277" s="174"/>
    </row>
    <row r="9278" spans="5:5" ht="12" customHeight="1">
      <c r="E9278" s="174"/>
    </row>
    <row r="9279" spans="5:5" ht="12" customHeight="1">
      <c r="E9279" s="174"/>
    </row>
    <row r="9280" spans="5:5" ht="12" customHeight="1">
      <c r="E9280" s="174"/>
    </row>
    <row r="9281" spans="5:5" ht="12" customHeight="1">
      <c r="E9281" s="174"/>
    </row>
    <row r="9282" spans="5:5" ht="12" customHeight="1">
      <c r="E9282" s="174"/>
    </row>
    <row r="9283" spans="5:5" ht="12" customHeight="1">
      <c r="E9283" s="174"/>
    </row>
    <row r="9284" spans="5:5" ht="12" customHeight="1">
      <c r="E9284" s="174"/>
    </row>
    <row r="9285" spans="5:5" ht="12" customHeight="1">
      <c r="E9285" s="174"/>
    </row>
    <row r="9286" spans="5:5" ht="12" customHeight="1">
      <c r="E9286" s="174"/>
    </row>
    <row r="9287" spans="5:5" ht="12" customHeight="1">
      <c r="E9287" s="174"/>
    </row>
    <row r="9288" spans="5:5" ht="12" customHeight="1">
      <c r="E9288" s="174"/>
    </row>
    <row r="9289" spans="5:5" ht="12" customHeight="1">
      <c r="E9289" s="174"/>
    </row>
    <row r="9290" spans="5:5" ht="12" customHeight="1">
      <c r="E9290" s="174"/>
    </row>
    <row r="9291" spans="5:5" ht="12" customHeight="1">
      <c r="E9291" s="174"/>
    </row>
    <row r="9292" spans="5:5" ht="12" customHeight="1">
      <c r="E9292" s="174"/>
    </row>
    <row r="9293" spans="5:5" ht="12" customHeight="1">
      <c r="E9293" s="174"/>
    </row>
    <row r="9294" spans="5:5" ht="12" customHeight="1">
      <c r="E9294" s="174"/>
    </row>
    <row r="9295" spans="5:5" ht="12" customHeight="1">
      <c r="E9295" s="174"/>
    </row>
    <row r="9296" spans="5:5" ht="12" customHeight="1">
      <c r="E9296" s="174"/>
    </row>
    <row r="9297" spans="5:5" ht="12" customHeight="1">
      <c r="E9297" s="174"/>
    </row>
    <row r="9298" spans="5:5" ht="12" customHeight="1">
      <c r="E9298" s="174"/>
    </row>
    <row r="9299" spans="5:5" ht="12" customHeight="1">
      <c r="E9299" s="174"/>
    </row>
    <row r="9300" spans="5:5" ht="12" customHeight="1">
      <c r="E9300" s="174"/>
    </row>
    <row r="9301" spans="5:5" ht="12" customHeight="1">
      <c r="E9301" s="174"/>
    </row>
    <row r="9302" spans="5:5" ht="12" customHeight="1">
      <c r="E9302" s="174"/>
    </row>
    <row r="9303" spans="5:5" ht="12" customHeight="1">
      <c r="E9303" s="174"/>
    </row>
    <row r="9304" spans="5:5" ht="12" customHeight="1">
      <c r="E9304" s="174"/>
    </row>
    <row r="9305" spans="5:5" ht="12" customHeight="1">
      <c r="E9305" s="174"/>
    </row>
    <row r="9306" spans="5:5" ht="12" customHeight="1">
      <c r="E9306" s="174"/>
    </row>
    <row r="9307" spans="5:5" ht="12" customHeight="1">
      <c r="E9307" s="174"/>
    </row>
    <row r="9308" spans="5:5" ht="12" customHeight="1">
      <c r="E9308" s="174"/>
    </row>
    <row r="9309" spans="5:5" ht="12" customHeight="1">
      <c r="E9309" s="174"/>
    </row>
    <row r="9310" spans="5:5" ht="12" customHeight="1">
      <c r="E9310" s="174"/>
    </row>
    <row r="9311" spans="5:5" ht="12" customHeight="1">
      <c r="E9311" s="174"/>
    </row>
    <row r="9312" spans="5:5" ht="12" customHeight="1">
      <c r="E9312" s="174"/>
    </row>
    <row r="9313" spans="5:5" ht="12" customHeight="1">
      <c r="E9313" s="174"/>
    </row>
    <row r="9314" spans="5:5" ht="12" customHeight="1">
      <c r="E9314" s="174"/>
    </row>
    <row r="9315" spans="5:5" ht="12" customHeight="1">
      <c r="E9315" s="174"/>
    </row>
    <row r="9316" spans="5:5" ht="12" customHeight="1">
      <c r="E9316" s="174"/>
    </row>
    <row r="9317" spans="5:5" ht="12" customHeight="1">
      <c r="E9317" s="174"/>
    </row>
    <row r="9318" spans="5:5" ht="12" customHeight="1">
      <c r="E9318" s="174"/>
    </row>
    <row r="9319" spans="5:5" ht="12" customHeight="1">
      <c r="E9319" s="174"/>
    </row>
    <row r="9320" spans="5:5" ht="12" customHeight="1">
      <c r="E9320" s="174"/>
    </row>
    <row r="9321" spans="5:5" ht="12" customHeight="1">
      <c r="E9321" s="174"/>
    </row>
    <row r="9322" spans="5:5" ht="12" customHeight="1">
      <c r="E9322" s="174"/>
    </row>
    <row r="9323" spans="5:5" ht="12" customHeight="1">
      <c r="E9323" s="174"/>
    </row>
    <row r="9324" spans="5:5" ht="12" customHeight="1">
      <c r="E9324" s="174"/>
    </row>
    <row r="9325" spans="5:5" ht="12" customHeight="1">
      <c r="E9325" s="174"/>
    </row>
    <row r="9326" spans="5:5" ht="12" customHeight="1">
      <c r="E9326" s="174"/>
    </row>
    <row r="9327" spans="5:5" ht="12" customHeight="1">
      <c r="E9327" s="174"/>
    </row>
    <row r="9328" spans="5:5" ht="12" customHeight="1">
      <c r="E9328" s="174"/>
    </row>
    <row r="9329" spans="5:5" ht="12" customHeight="1">
      <c r="E9329" s="174"/>
    </row>
    <row r="9330" spans="5:5" ht="12" customHeight="1">
      <c r="E9330" s="174"/>
    </row>
    <row r="9331" spans="5:5" ht="12" customHeight="1">
      <c r="E9331" s="174"/>
    </row>
    <row r="9332" spans="5:5" ht="12" customHeight="1">
      <c r="E9332" s="174"/>
    </row>
    <row r="9333" spans="5:5" ht="12" customHeight="1">
      <c r="E9333" s="174"/>
    </row>
    <row r="9334" spans="5:5" ht="12" customHeight="1">
      <c r="E9334" s="174"/>
    </row>
    <row r="9335" spans="5:5" ht="12" customHeight="1">
      <c r="E9335" s="174"/>
    </row>
    <row r="9336" spans="5:5" ht="12" customHeight="1">
      <c r="E9336" s="174"/>
    </row>
    <row r="9337" spans="5:5" ht="12" customHeight="1">
      <c r="E9337" s="174"/>
    </row>
    <row r="9338" spans="5:5" ht="12" customHeight="1">
      <c r="E9338" s="174"/>
    </row>
    <row r="9339" spans="5:5" ht="12" customHeight="1">
      <c r="E9339" s="174"/>
    </row>
    <row r="9340" spans="5:5" ht="12" customHeight="1">
      <c r="E9340" s="174"/>
    </row>
    <row r="9341" spans="5:5" ht="12" customHeight="1">
      <c r="E9341" s="174"/>
    </row>
    <row r="9342" spans="5:5" ht="12" customHeight="1">
      <c r="E9342" s="174"/>
    </row>
    <row r="9343" spans="5:5" ht="12" customHeight="1">
      <c r="E9343" s="174"/>
    </row>
    <row r="9344" spans="5:5" ht="12" customHeight="1">
      <c r="E9344" s="174"/>
    </row>
    <row r="9345" spans="5:5" ht="12" customHeight="1">
      <c r="E9345" s="174"/>
    </row>
    <row r="9346" spans="5:5" ht="12" customHeight="1">
      <c r="E9346" s="174"/>
    </row>
    <row r="9347" spans="5:5" ht="12" customHeight="1">
      <c r="E9347" s="174"/>
    </row>
    <row r="9348" spans="5:5" ht="12" customHeight="1">
      <c r="E9348" s="174"/>
    </row>
    <row r="9349" spans="5:5" ht="12" customHeight="1">
      <c r="E9349" s="174"/>
    </row>
    <row r="9350" spans="5:5" ht="12" customHeight="1">
      <c r="E9350" s="174"/>
    </row>
    <row r="9351" spans="5:5" ht="12" customHeight="1">
      <c r="E9351" s="174"/>
    </row>
    <row r="9352" spans="5:5" ht="12" customHeight="1">
      <c r="E9352" s="174"/>
    </row>
    <row r="9353" spans="5:5" ht="12" customHeight="1">
      <c r="E9353" s="174"/>
    </row>
    <row r="9354" spans="5:5" ht="12" customHeight="1">
      <c r="E9354" s="174"/>
    </row>
    <row r="9355" spans="5:5" ht="12" customHeight="1">
      <c r="E9355" s="174"/>
    </row>
    <row r="9356" spans="5:5" ht="12" customHeight="1">
      <c r="E9356" s="174"/>
    </row>
    <row r="9357" spans="5:5" ht="12" customHeight="1">
      <c r="E9357" s="174"/>
    </row>
    <row r="9358" spans="5:5" ht="12" customHeight="1">
      <c r="E9358" s="174"/>
    </row>
    <row r="9359" spans="5:5" ht="12" customHeight="1">
      <c r="E9359" s="174"/>
    </row>
    <row r="9360" spans="5:5" ht="12" customHeight="1">
      <c r="E9360" s="174"/>
    </row>
    <row r="9361" spans="5:5" ht="12" customHeight="1">
      <c r="E9361" s="174"/>
    </row>
    <row r="9362" spans="5:5" ht="12" customHeight="1">
      <c r="E9362" s="174"/>
    </row>
    <row r="9363" spans="5:5" ht="12" customHeight="1">
      <c r="E9363" s="174"/>
    </row>
    <row r="9364" spans="5:5" ht="12" customHeight="1">
      <c r="E9364" s="174"/>
    </row>
    <row r="9365" spans="5:5" ht="12" customHeight="1">
      <c r="E9365" s="174"/>
    </row>
    <row r="9366" spans="5:5" ht="12" customHeight="1">
      <c r="E9366" s="174"/>
    </row>
    <row r="9367" spans="5:5" ht="12" customHeight="1">
      <c r="E9367" s="174"/>
    </row>
    <row r="9368" spans="5:5" ht="12" customHeight="1">
      <c r="E9368" s="174"/>
    </row>
    <row r="9369" spans="5:5" ht="12" customHeight="1">
      <c r="E9369" s="174"/>
    </row>
    <row r="9370" spans="5:5" ht="12" customHeight="1">
      <c r="E9370" s="174"/>
    </row>
    <row r="9371" spans="5:5" ht="12" customHeight="1">
      <c r="E9371" s="174"/>
    </row>
    <row r="9372" spans="5:5" ht="12" customHeight="1">
      <c r="E9372" s="174"/>
    </row>
    <row r="9373" spans="5:5" ht="12" customHeight="1">
      <c r="E9373" s="174"/>
    </row>
    <row r="9374" spans="5:5" ht="12" customHeight="1">
      <c r="E9374" s="174"/>
    </row>
    <row r="9375" spans="5:5" ht="12" customHeight="1">
      <c r="E9375" s="174"/>
    </row>
    <row r="9376" spans="5:5" ht="12" customHeight="1">
      <c r="E9376" s="174"/>
    </row>
    <row r="9377" spans="5:5" ht="12" customHeight="1">
      <c r="E9377" s="174"/>
    </row>
    <row r="9378" spans="5:5" ht="12" customHeight="1">
      <c r="E9378" s="174"/>
    </row>
    <row r="9379" spans="5:5" ht="12" customHeight="1">
      <c r="E9379" s="174"/>
    </row>
    <row r="9380" spans="5:5" ht="12" customHeight="1">
      <c r="E9380" s="174"/>
    </row>
    <row r="9381" spans="5:5" ht="12" customHeight="1">
      <c r="E9381" s="174"/>
    </row>
    <row r="9382" spans="5:5" ht="12" customHeight="1">
      <c r="E9382" s="174"/>
    </row>
    <row r="9383" spans="5:5" ht="12" customHeight="1">
      <c r="E9383" s="174"/>
    </row>
    <row r="9384" spans="5:5" ht="12" customHeight="1">
      <c r="E9384" s="174"/>
    </row>
    <row r="9385" spans="5:5" ht="12" customHeight="1">
      <c r="E9385" s="174"/>
    </row>
    <row r="9386" spans="5:5" ht="12" customHeight="1">
      <c r="E9386" s="174"/>
    </row>
    <row r="9387" spans="5:5" ht="12" customHeight="1">
      <c r="E9387" s="174"/>
    </row>
    <row r="9388" spans="5:5" ht="12" customHeight="1">
      <c r="E9388" s="174"/>
    </row>
    <row r="9389" spans="5:5" ht="12" customHeight="1">
      <c r="E9389" s="174"/>
    </row>
    <row r="9390" spans="5:5" ht="12" customHeight="1">
      <c r="E9390" s="174"/>
    </row>
    <row r="9391" spans="5:5" ht="12" customHeight="1">
      <c r="E9391" s="174"/>
    </row>
    <row r="9392" spans="5:5" ht="12" customHeight="1">
      <c r="E9392" s="174"/>
    </row>
    <row r="9393" spans="5:5" ht="12" customHeight="1">
      <c r="E9393" s="174"/>
    </row>
    <row r="9394" spans="5:5" ht="12" customHeight="1">
      <c r="E9394" s="174"/>
    </row>
    <row r="9395" spans="5:5" ht="12" customHeight="1">
      <c r="E9395" s="174"/>
    </row>
    <row r="9396" spans="5:5" ht="12" customHeight="1">
      <c r="E9396" s="174"/>
    </row>
    <row r="9397" spans="5:5" ht="12" customHeight="1">
      <c r="E9397" s="174"/>
    </row>
    <row r="9398" spans="5:5" ht="12" customHeight="1">
      <c r="E9398" s="174"/>
    </row>
    <row r="9399" spans="5:5" ht="12" customHeight="1">
      <c r="E9399" s="174"/>
    </row>
    <row r="9400" spans="5:5" ht="12" customHeight="1">
      <c r="E9400" s="174"/>
    </row>
    <row r="9401" spans="5:5" ht="12" customHeight="1">
      <c r="E9401" s="174"/>
    </row>
    <row r="9402" spans="5:5" ht="12" customHeight="1">
      <c r="E9402" s="174"/>
    </row>
    <row r="9403" spans="5:5" ht="12" customHeight="1">
      <c r="E9403" s="174"/>
    </row>
    <row r="9404" spans="5:5" ht="12" customHeight="1">
      <c r="E9404" s="174"/>
    </row>
    <row r="9405" spans="5:5" ht="12" customHeight="1">
      <c r="E9405" s="174"/>
    </row>
    <row r="9406" spans="5:5" ht="12" customHeight="1">
      <c r="E9406" s="174"/>
    </row>
    <row r="9407" spans="5:5" ht="12" customHeight="1">
      <c r="E9407" s="174"/>
    </row>
    <row r="9408" spans="5:5" ht="12" customHeight="1">
      <c r="E9408" s="174"/>
    </row>
    <row r="9409" spans="5:5" ht="12" customHeight="1">
      <c r="E9409" s="174"/>
    </row>
    <row r="9410" spans="5:5" ht="12" customHeight="1">
      <c r="E9410" s="174"/>
    </row>
    <row r="9411" spans="5:5" ht="12" customHeight="1">
      <c r="E9411" s="174"/>
    </row>
    <row r="9412" spans="5:5" ht="12" customHeight="1">
      <c r="E9412" s="174"/>
    </row>
    <row r="9413" spans="5:5" ht="12" customHeight="1">
      <c r="E9413" s="174"/>
    </row>
    <row r="9414" spans="5:5" ht="12" customHeight="1">
      <c r="E9414" s="174"/>
    </row>
    <row r="9415" spans="5:5" ht="12" customHeight="1">
      <c r="E9415" s="174"/>
    </row>
    <row r="9416" spans="5:5" ht="12" customHeight="1">
      <c r="E9416" s="174"/>
    </row>
    <row r="9417" spans="5:5" ht="12" customHeight="1">
      <c r="E9417" s="174"/>
    </row>
    <row r="9418" spans="5:5" ht="12" customHeight="1">
      <c r="E9418" s="174"/>
    </row>
    <row r="9419" spans="5:5" ht="12" customHeight="1">
      <c r="E9419" s="174"/>
    </row>
    <row r="9420" spans="5:5" ht="12" customHeight="1">
      <c r="E9420" s="174"/>
    </row>
    <row r="9421" spans="5:5" ht="12" customHeight="1">
      <c r="E9421" s="174"/>
    </row>
    <row r="9422" spans="5:5" ht="12" customHeight="1">
      <c r="E9422" s="174"/>
    </row>
    <row r="9423" spans="5:5" ht="12" customHeight="1">
      <c r="E9423" s="174"/>
    </row>
    <row r="9424" spans="5:5" ht="12" customHeight="1">
      <c r="E9424" s="174"/>
    </row>
    <row r="9425" spans="5:5" ht="12" customHeight="1">
      <c r="E9425" s="174"/>
    </row>
    <row r="9426" spans="5:5" ht="12" customHeight="1">
      <c r="E9426" s="174"/>
    </row>
    <row r="9427" spans="5:5" ht="12" customHeight="1">
      <c r="E9427" s="174"/>
    </row>
    <row r="9428" spans="5:5" ht="12" customHeight="1">
      <c r="E9428" s="174"/>
    </row>
    <row r="9429" spans="5:5" ht="12" customHeight="1">
      <c r="E9429" s="174"/>
    </row>
    <row r="9430" spans="5:5" ht="12" customHeight="1">
      <c r="E9430" s="174"/>
    </row>
    <row r="9431" spans="5:5" ht="12" customHeight="1">
      <c r="E9431" s="174"/>
    </row>
    <row r="9432" spans="5:5" ht="12" customHeight="1">
      <c r="E9432" s="174"/>
    </row>
    <row r="9433" spans="5:5" ht="12" customHeight="1">
      <c r="E9433" s="174"/>
    </row>
    <row r="9434" spans="5:5" ht="12" customHeight="1">
      <c r="E9434" s="174"/>
    </row>
    <row r="9435" spans="5:5" ht="12" customHeight="1">
      <c r="E9435" s="174"/>
    </row>
    <row r="9436" spans="5:5" ht="12" customHeight="1">
      <c r="E9436" s="174"/>
    </row>
    <row r="9437" spans="5:5" ht="12" customHeight="1">
      <c r="E9437" s="174"/>
    </row>
    <row r="9438" spans="5:5" ht="12" customHeight="1">
      <c r="E9438" s="174"/>
    </row>
    <row r="9439" spans="5:5" ht="12" customHeight="1">
      <c r="E9439" s="174"/>
    </row>
    <row r="9440" spans="5:5" ht="12" customHeight="1">
      <c r="E9440" s="174"/>
    </row>
    <row r="9441" spans="5:5" ht="12" customHeight="1">
      <c r="E9441" s="174"/>
    </row>
    <row r="9442" spans="5:5" ht="12" customHeight="1">
      <c r="E9442" s="174"/>
    </row>
    <row r="9443" spans="5:5" ht="12" customHeight="1">
      <c r="E9443" s="174"/>
    </row>
    <row r="9444" spans="5:5" ht="12" customHeight="1">
      <c r="E9444" s="174"/>
    </row>
    <row r="9445" spans="5:5" ht="12" customHeight="1">
      <c r="E9445" s="174"/>
    </row>
    <row r="9446" spans="5:5" ht="12" customHeight="1">
      <c r="E9446" s="174"/>
    </row>
    <row r="9447" spans="5:5" ht="12" customHeight="1">
      <c r="E9447" s="174"/>
    </row>
    <row r="9448" spans="5:5" ht="12" customHeight="1">
      <c r="E9448" s="174"/>
    </row>
    <row r="9449" spans="5:5" ht="12" customHeight="1">
      <c r="E9449" s="174"/>
    </row>
    <row r="9450" spans="5:5" ht="12" customHeight="1">
      <c r="E9450" s="174"/>
    </row>
    <row r="9451" spans="5:5" ht="12" customHeight="1">
      <c r="E9451" s="174"/>
    </row>
    <row r="9452" spans="5:5" ht="12" customHeight="1">
      <c r="E9452" s="174"/>
    </row>
    <row r="9453" spans="5:5" ht="12" customHeight="1">
      <c r="E9453" s="174"/>
    </row>
    <row r="9454" spans="5:5" ht="12" customHeight="1">
      <c r="E9454" s="174"/>
    </row>
    <row r="9455" spans="5:5" ht="12" customHeight="1">
      <c r="E9455" s="174"/>
    </row>
    <row r="9456" spans="5:5" ht="12" customHeight="1">
      <c r="E9456" s="174"/>
    </row>
    <row r="9457" spans="5:5" ht="12" customHeight="1">
      <c r="E9457" s="174"/>
    </row>
    <row r="9458" spans="5:5" ht="12" customHeight="1">
      <c r="E9458" s="174"/>
    </row>
    <row r="9459" spans="5:5" ht="12" customHeight="1">
      <c r="E9459" s="174"/>
    </row>
    <row r="9460" spans="5:5" ht="12" customHeight="1">
      <c r="E9460" s="174"/>
    </row>
    <row r="9461" spans="5:5" ht="12" customHeight="1">
      <c r="E9461" s="174"/>
    </row>
    <row r="9462" spans="5:5" ht="12" customHeight="1">
      <c r="E9462" s="174"/>
    </row>
    <row r="9463" spans="5:5" ht="12" customHeight="1">
      <c r="E9463" s="174"/>
    </row>
    <row r="9464" spans="5:5" ht="12" customHeight="1">
      <c r="E9464" s="174"/>
    </row>
    <row r="9465" spans="5:5" ht="12" customHeight="1">
      <c r="E9465" s="174"/>
    </row>
    <row r="9466" spans="5:5" ht="12" customHeight="1">
      <c r="E9466" s="174"/>
    </row>
    <row r="9467" spans="5:5" ht="12" customHeight="1">
      <c r="E9467" s="174"/>
    </row>
    <row r="9468" spans="5:5" ht="12" customHeight="1">
      <c r="E9468" s="174"/>
    </row>
    <row r="9469" spans="5:5" ht="12" customHeight="1">
      <c r="E9469" s="174"/>
    </row>
    <row r="9470" spans="5:5" ht="12" customHeight="1">
      <c r="E9470" s="174"/>
    </row>
    <row r="9471" spans="5:5" ht="12" customHeight="1">
      <c r="E9471" s="174"/>
    </row>
    <row r="9472" spans="5:5" ht="12" customHeight="1">
      <c r="E9472" s="174"/>
    </row>
    <row r="9473" spans="5:5" ht="12" customHeight="1">
      <c r="E9473" s="174"/>
    </row>
    <row r="9474" spans="5:5" ht="12" customHeight="1">
      <c r="E9474" s="174"/>
    </row>
    <row r="9475" spans="5:5" ht="12" customHeight="1">
      <c r="E9475" s="174"/>
    </row>
    <row r="9476" spans="5:5" ht="12" customHeight="1">
      <c r="E9476" s="174"/>
    </row>
    <row r="9477" spans="5:5" ht="12" customHeight="1">
      <c r="E9477" s="174"/>
    </row>
    <row r="9478" spans="5:5" ht="12" customHeight="1">
      <c r="E9478" s="174"/>
    </row>
    <row r="9479" spans="5:5" ht="12" customHeight="1">
      <c r="E9479" s="174"/>
    </row>
    <row r="9480" spans="5:5" ht="12" customHeight="1">
      <c r="E9480" s="174"/>
    </row>
    <row r="9481" spans="5:5" ht="12" customHeight="1">
      <c r="E9481" s="174"/>
    </row>
    <row r="9482" spans="5:5" ht="12" customHeight="1">
      <c r="E9482" s="174"/>
    </row>
    <row r="9483" spans="5:5" ht="12" customHeight="1">
      <c r="E9483" s="174"/>
    </row>
    <row r="9484" spans="5:5" ht="12" customHeight="1">
      <c r="E9484" s="174"/>
    </row>
    <row r="9485" spans="5:5" ht="12" customHeight="1">
      <c r="E9485" s="174"/>
    </row>
    <row r="9486" spans="5:5" ht="12" customHeight="1">
      <c r="E9486" s="174"/>
    </row>
    <row r="9487" spans="5:5" ht="12" customHeight="1">
      <c r="E9487" s="174"/>
    </row>
    <row r="9488" spans="5:5" ht="12" customHeight="1">
      <c r="E9488" s="174"/>
    </row>
    <row r="9489" spans="5:5" ht="12" customHeight="1">
      <c r="E9489" s="174"/>
    </row>
    <row r="9490" spans="5:5" ht="12" customHeight="1">
      <c r="E9490" s="174"/>
    </row>
    <row r="9491" spans="5:5" ht="12" customHeight="1">
      <c r="E9491" s="174"/>
    </row>
    <row r="9492" spans="5:5" ht="12" customHeight="1">
      <c r="E9492" s="174"/>
    </row>
    <row r="9493" spans="5:5" ht="12" customHeight="1">
      <c r="E9493" s="174"/>
    </row>
    <row r="9494" spans="5:5" ht="12" customHeight="1">
      <c r="E9494" s="174"/>
    </row>
    <row r="9495" spans="5:5" ht="12" customHeight="1">
      <c r="E9495" s="174"/>
    </row>
    <row r="9496" spans="5:5" ht="12" customHeight="1">
      <c r="E9496" s="174"/>
    </row>
    <row r="9497" spans="5:5" ht="12" customHeight="1">
      <c r="E9497" s="174"/>
    </row>
    <row r="9498" spans="5:5" ht="12" customHeight="1">
      <c r="E9498" s="174"/>
    </row>
    <row r="9499" spans="5:5" ht="12" customHeight="1">
      <c r="E9499" s="174"/>
    </row>
    <row r="9500" spans="5:5" ht="12" customHeight="1">
      <c r="E9500" s="174"/>
    </row>
    <row r="9501" spans="5:5" ht="12" customHeight="1">
      <c r="E9501" s="174"/>
    </row>
    <row r="9502" spans="5:5" ht="12" customHeight="1">
      <c r="E9502" s="174"/>
    </row>
    <row r="9503" spans="5:5" ht="12" customHeight="1">
      <c r="E9503" s="174"/>
    </row>
    <row r="9504" spans="5:5" ht="12" customHeight="1">
      <c r="E9504" s="174"/>
    </row>
    <row r="9505" spans="5:5" ht="12" customHeight="1">
      <c r="E9505" s="174"/>
    </row>
    <row r="9506" spans="5:5" ht="12" customHeight="1">
      <c r="E9506" s="174"/>
    </row>
    <row r="9507" spans="5:5" ht="12" customHeight="1">
      <c r="E9507" s="174"/>
    </row>
    <row r="9508" spans="5:5" ht="12" customHeight="1">
      <c r="E9508" s="174"/>
    </row>
    <row r="9509" spans="5:5" ht="12" customHeight="1">
      <c r="E9509" s="174"/>
    </row>
    <row r="9510" spans="5:5" ht="12" customHeight="1">
      <c r="E9510" s="174"/>
    </row>
    <row r="9511" spans="5:5" ht="12" customHeight="1">
      <c r="E9511" s="174"/>
    </row>
    <row r="9512" spans="5:5" ht="12" customHeight="1">
      <c r="E9512" s="174"/>
    </row>
    <row r="9513" spans="5:5" ht="12" customHeight="1">
      <c r="E9513" s="174"/>
    </row>
    <row r="9514" spans="5:5" ht="12" customHeight="1">
      <c r="E9514" s="174"/>
    </row>
    <row r="9515" spans="5:5" ht="12" customHeight="1">
      <c r="E9515" s="174"/>
    </row>
    <row r="9516" spans="5:5" ht="12" customHeight="1">
      <c r="E9516" s="174"/>
    </row>
    <row r="9517" spans="5:5" ht="12" customHeight="1">
      <c r="E9517" s="174"/>
    </row>
    <row r="9518" spans="5:5" ht="12" customHeight="1">
      <c r="E9518" s="174"/>
    </row>
    <row r="9519" spans="5:5" ht="12" customHeight="1">
      <c r="E9519" s="174"/>
    </row>
    <row r="9520" spans="5:5" ht="12" customHeight="1">
      <c r="E9520" s="174"/>
    </row>
    <row r="9521" spans="5:5" ht="12" customHeight="1">
      <c r="E9521" s="174"/>
    </row>
    <row r="9522" spans="5:5" ht="12" customHeight="1">
      <c r="E9522" s="174"/>
    </row>
    <row r="9523" spans="5:5" ht="12" customHeight="1">
      <c r="E9523" s="174"/>
    </row>
    <row r="9524" spans="5:5" ht="12" customHeight="1">
      <c r="E9524" s="174"/>
    </row>
    <row r="9525" spans="5:5" ht="12" customHeight="1">
      <c r="E9525" s="174"/>
    </row>
    <row r="9526" spans="5:5" ht="12" customHeight="1">
      <c r="E9526" s="174"/>
    </row>
    <row r="9527" spans="5:5" ht="12" customHeight="1">
      <c r="E9527" s="174"/>
    </row>
    <row r="9528" spans="5:5" ht="12" customHeight="1">
      <c r="E9528" s="174"/>
    </row>
    <row r="9529" spans="5:5" ht="12" customHeight="1">
      <c r="E9529" s="174"/>
    </row>
    <row r="9530" spans="5:5" ht="12" customHeight="1">
      <c r="E9530" s="174"/>
    </row>
    <row r="9531" spans="5:5" ht="12" customHeight="1">
      <c r="E9531" s="174"/>
    </row>
    <row r="9532" spans="5:5" ht="12" customHeight="1">
      <c r="E9532" s="174"/>
    </row>
    <row r="9533" spans="5:5" ht="12" customHeight="1">
      <c r="E9533" s="174"/>
    </row>
    <row r="9534" spans="5:5" ht="12" customHeight="1">
      <c r="E9534" s="174"/>
    </row>
    <row r="9535" spans="5:5" ht="12" customHeight="1">
      <c r="E9535" s="174"/>
    </row>
    <row r="9536" spans="5:5" ht="12" customHeight="1">
      <c r="E9536" s="174"/>
    </row>
    <row r="9537" spans="5:5" ht="12" customHeight="1">
      <c r="E9537" s="174"/>
    </row>
    <row r="9538" spans="5:5" ht="12" customHeight="1">
      <c r="E9538" s="174"/>
    </row>
    <row r="9539" spans="5:5" ht="12" customHeight="1">
      <c r="E9539" s="174"/>
    </row>
    <row r="9540" spans="5:5" ht="12" customHeight="1">
      <c r="E9540" s="174"/>
    </row>
    <row r="9541" spans="5:5" ht="12" customHeight="1">
      <c r="E9541" s="174"/>
    </row>
    <row r="9542" spans="5:5" ht="12" customHeight="1">
      <c r="E9542" s="174"/>
    </row>
    <row r="9543" spans="5:5" ht="12" customHeight="1">
      <c r="E9543" s="174"/>
    </row>
    <row r="9544" spans="5:5" ht="12" customHeight="1">
      <c r="E9544" s="174"/>
    </row>
    <row r="9545" spans="5:5" ht="12" customHeight="1">
      <c r="E9545" s="174"/>
    </row>
    <row r="9546" spans="5:5" ht="12" customHeight="1">
      <c r="E9546" s="174"/>
    </row>
    <row r="9547" spans="5:5" ht="12" customHeight="1">
      <c r="E9547" s="174"/>
    </row>
    <row r="9548" spans="5:5" ht="12" customHeight="1">
      <c r="E9548" s="174"/>
    </row>
    <row r="9549" spans="5:5" ht="12" customHeight="1">
      <c r="E9549" s="174"/>
    </row>
    <row r="9550" spans="5:5" ht="12" customHeight="1">
      <c r="E9550" s="174"/>
    </row>
    <row r="9551" spans="5:5" ht="12" customHeight="1">
      <c r="E9551" s="174"/>
    </row>
    <row r="9552" spans="5:5" ht="12" customHeight="1">
      <c r="E9552" s="174"/>
    </row>
    <row r="9553" spans="5:5" ht="12" customHeight="1">
      <c r="E9553" s="174"/>
    </row>
    <row r="9554" spans="5:5" ht="12" customHeight="1">
      <c r="E9554" s="174"/>
    </row>
    <row r="9555" spans="5:5" ht="12" customHeight="1">
      <c r="E9555" s="174"/>
    </row>
    <row r="9556" spans="5:5" ht="12" customHeight="1">
      <c r="E9556" s="174"/>
    </row>
    <row r="9557" spans="5:5" ht="12" customHeight="1">
      <c r="E9557" s="174"/>
    </row>
    <row r="9558" spans="5:5" ht="12" customHeight="1">
      <c r="E9558" s="174"/>
    </row>
    <row r="9559" spans="5:5" ht="12" customHeight="1">
      <c r="E9559" s="174"/>
    </row>
    <row r="9560" spans="5:5" ht="12" customHeight="1">
      <c r="E9560" s="174"/>
    </row>
    <row r="9561" spans="5:5" ht="12" customHeight="1">
      <c r="E9561" s="174"/>
    </row>
    <row r="9562" spans="5:5" ht="12" customHeight="1">
      <c r="E9562" s="174"/>
    </row>
    <row r="9563" spans="5:5" ht="12" customHeight="1">
      <c r="E9563" s="174"/>
    </row>
    <row r="9564" spans="5:5" ht="12" customHeight="1">
      <c r="E9564" s="174"/>
    </row>
    <row r="9565" spans="5:5" ht="12" customHeight="1">
      <c r="E9565" s="174"/>
    </row>
    <row r="9566" spans="5:5" ht="12" customHeight="1">
      <c r="E9566" s="174"/>
    </row>
    <row r="9567" spans="5:5" ht="12" customHeight="1">
      <c r="E9567" s="174"/>
    </row>
    <row r="9568" spans="5:5" ht="12" customHeight="1">
      <c r="E9568" s="174"/>
    </row>
    <row r="9569" spans="5:5" ht="12" customHeight="1">
      <c r="E9569" s="174"/>
    </row>
    <row r="9570" spans="5:5" ht="12" customHeight="1">
      <c r="E9570" s="174"/>
    </row>
    <row r="9571" spans="5:5" ht="12" customHeight="1">
      <c r="E9571" s="174"/>
    </row>
    <row r="9572" spans="5:5" ht="12" customHeight="1">
      <c r="E9572" s="174"/>
    </row>
    <row r="9573" spans="5:5" ht="12" customHeight="1">
      <c r="E9573" s="174"/>
    </row>
    <row r="9574" spans="5:5" ht="12" customHeight="1">
      <c r="E9574" s="174"/>
    </row>
    <row r="9575" spans="5:5" ht="12" customHeight="1">
      <c r="E9575" s="174"/>
    </row>
    <row r="9576" spans="5:5" ht="12" customHeight="1">
      <c r="E9576" s="174"/>
    </row>
    <row r="9577" spans="5:5" ht="12" customHeight="1">
      <c r="E9577" s="174"/>
    </row>
    <row r="9578" spans="5:5" ht="12" customHeight="1">
      <c r="E9578" s="174"/>
    </row>
    <row r="9579" spans="5:5" ht="12" customHeight="1">
      <c r="E9579" s="174"/>
    </row>
    <row r="9580" spans="5:5" ht="12" customHeight="1">
      <c r="E9580" s="174"/>
    </row>
    <row r="9581" spans="5:5" ht="12" customHeight="1">
      <c r="E9581" s="174"/>
    </row>
    <row r="9582" spans="5:5" ht="12" customHeight="1">
      <c r="E9582" s="174"/>
    </row>
    <row r="9583" spans="5:5" ht="12" customHeight="1">
      <c r="E9583" s="174"/>
    </row>
    <row r="9584" spans="5:5" ht="12" customHeight="1">
      <c r="E9584" s="174"/>
    </row>
    <row r="9585" spans="5:5" ht="12" customHeight="1">
      <c r="E9585" s="174"/>
    </row>
    <row r="9586" spans="5:5" ht="12" customHeight="1">
      <c r="E9586" s="174"/>
    </row>
    <row r="9587" spans="5:5" ht="12" customHeight="1">
      <c r="E9587" s="174"/>
    </row>
    <row r="9588" spans="5:5" ht="12" customHeight="1">
      <c r="E9588" s="174"/>
    </row>
    <row r="9589" spans="5:5" ht="12" customHeight="1">
      <c r="E9589" s="174"/>
    </row>
    <row r="9590" spans="5:5" ht="12" customHeight="1">
      <c r="E9590" s="174"/>
    </row>
    <row r="9591" spans="5:5" ht="12" customHeight="1">
      <c r="E9591" s="174"/>
    </row>
    <row r="9592" spans="5:5" ht="12" customHeight="1">
      <c r="E9592" s="174"/>
    </row>
    <row r="9593" spans="5:5" ht="12" customHeight="1">
      <c r="E9593" s="174"/>
    </row>
    <row r="9594" spans="5:5" ht="12" customHeight="1">
      <c r="E9594" s="174"/>
    </row>
    <row r="9595" spans="5:5" ht="12" customHeight="1">
      <c r="E9595" s="174"/>
    </row>
    <row r="9596" spans="5:5" ht="12" customHeight="1">
      <c r="E9596" s="174"/>
    </row>
    <row r="9597" spans="5:5" ht="12" customHeight="1">
      <c r="E9597" s="174"/>
    </row>
    <row r="9598" spans="5:5" ht="12" customHeight="1">
      <c r="E9598" s="174"/>
    </row>
    <row r="9599" spans="5:5" ht="12" customHeight="1">
      <c r="E9599" s="174"/>
    </row>
    <row r="9600" spans="5:5" ht="12" customHeight="1">
      <c r="E9600" s="174"/>
    </row>
    <row r="9601" spans="5:5" ht="12" customHeight="1">
      <c r="E9601" s="174"/>
    </row>
    <row r="9602" spans="5:5" ht="12" customHeight="1">
      <c r="E9602" s="174"/>
    </row>
    <row r="9603" spans="5:5" ht="12" customHeight="1">
      <c r="E9603" s="174"/>
    </row>
    <row r="9604" spans="5:5" ht="12" customHeight="1">
      <c r="E9604" s="174"/>
    </row>
    <row r="9605" spans="5:5" ht="12" customHeight="1">
      <c r="E9605" s="174"/>
    </row>
    <row r="9606" spans="5:5" ht="12" customHeight="1">
      <c r="E9606" s="174"/>
    </row>
    <row r="9607" spans="5:5" ht="12" customHeight="1">
      <c r="E9607" s="174"/>
    </row>
    <row r="9608" spans="5:5" ht="12" customHeight="1">
      <c r="E9608" s="174"/>
    </row>
    <row r="9609" spans="5:5" ht="12" customHeight="1">
      <c r="E9609" s="174"/>
    </row>
    <row r="9610" spans="5:5" ht="12" customHeight="1">
      <c r="E9610" s="174"/>
    </row>
    <row r="9611" spans="5:5" ht="12" customHeight="1">
      <c r="E9611" s="174"/>
    </row>
    <row r="9612" spans="5:5" ht="12" customHeight="1">
      <c r="E9612" s="174"/>
    </row>
    <row r="9613" spans="5:5" ht="12" customHeight="1">
      <c r="E9613" s="174"/>
    </row>
    <row r="9614" spans="5:5" ht="12" customHeight="1">
      <c r="E9614" s="174"/>
    </row>
    <row r="9615" spans="5:5" ht="12" customHeight="1">
      <c r="E9615" s="174"/>
    </row>
    <row r="9616" spans="5:5" ht="12" customHeight="1">
      <c r="E9616" s="174"/>
    </row>
    <row r="9617" spans="5:5" ht="12" customHeight="1">
      <c r="E9617" s="174"/>
    </row>
    <row r="9618" spans="5:5" ht="12" customHeight="1">
      <c r="E9618" s="174"/>
    </row>
    <row r="9619" spans="5:5" ht="12" customHeight="1">
      <c r="E9619" s="174"/>
    </row>
    <row r="9620" spans="5:5" ht="12" customHeight="1">
      <c r="E9620" s="174"/>
    </row>
    <row r="9621" spans="5:5" ht="12" customHeight="1">
      <c r="E9621" s="174"/>
    </row>
    <row r="9622" spans="5:5" ht="12" customHeight="1">
      <c r="E9622" s="174"/>
    </row>
    <row r="9623" spans="5:5" ht="12" customHeight="1">
      <c r="E9623" s="174"/>
    </row>
    <row r="9624" spans="5:5" ht="12" customHeight="1">
      <c r="E9624" s="174"/>
    </row>
    <row r="9625" spans="5:5" ht="12" customHeight="1">
      <c r="E9625" s="174"/>
    </row>
    <row r="9626" spans="5:5" ht="12" customHeight="1">
      <c r="E9626" s="174"/>
    </row>
    <row r="9627" spans="5:5" ht="12" customHeight="1">
      <c r="E9627" s="174"/>
    </row>
    <row r="9628" spans="5:5" ht="12" customHeight="1">
      <c r="E9628" s="174"/>
    </row>
    <row r="9629" spans="5:5" ht="12" customHeight="1">
      <c r="E9629" s="174"/>
    </row>
    <row r="9630" spans="5:5" ht="12" customHeight="1">
      <c r="E9630" s="174"/>
    </row>
    <row r="9631" spans="5:5" ht="12" customHeight="1">
      <c r="E9631" s="174"/>
    </row>
    <row r="9632" spans="5:5" ht="12" customHeight="1">
      <c r="E9632" s="174"/>
    </row>
    <row r="9633" spans="5:5" ht="12" customHeight="1">
      <c r="E9633" s="174"/>
    </row>
    <row r="9634" spans="5:5" ht="12" customHeight="1">
      <c r="E9634" s="174"/>
    </row>
    <row r="9635" spans="5:5" ht="12" customHeight="1">
      <c r="E9635" s="174"/>
    </row>
    <row r="9636" spans="5:5" ht="12" customHeight="1">
      <c r="E9636" s="174"/>
    </row>
    <row r="9637" spans="5:5" ht="12" customHeight="1">
      <c r="E9637" s="174"/>
    </row>
    <row r="9638" spans="5:5" ht="12" customHeight="1">
      <c r="E9638" s="174"/>
    </row>
    <row r="9639" spans="5:5" ht="12" customHeight="1">
      <c r="E9639" s="174"/>
    </row>
    <row r="9640" spans="5:5" ht="12" customHeight="1">
      <c r="E9640" s="174"/>
    </row>
    <row r="9641" spans="5:5" ht="12" customHeight="1">
      <c r="E9641" s="174"/>
    </row>
    <row r="9642" spans="5:5" ht="12" customHeight="1">
      <c r="E9642" s="174"/>
    </row>
    <row r="9643" spans="5:5" ht="12" customHeight="1">
      <c r="E9643" s="174"/>
    </row>
    <row r="9644" spans="5:5" ht="12" customHeight="1">
      <c r="E9644" s="174"/>
    </row>
    <row r="9645" spans="5:5" ht="12" customHeight="1">
      <c r="E9645" s="174"/>
    </row>
    <row r="9646" spans="5:5" ht="12" customHeight="1">
      <c r="E9646" s="174"/>
    </row>
    <row r="9647" spans="5:5" ht="12" customHeight="1">
      <c r="E9647" s="174"/>
    </row>
    <row r="9648" spans="5:5" ht="12" customHeight="1">
      <c r="E9648" s="174"/>
    </row>
    <row r="9649" spans="5:5" ht="12" customHeight="1">
      <c r="E9649" s="174"/>
    </row>
    <row r="9650" spans="5:5" ht="12" customHeight="1">
      <c r="E9650" s="174"/>
    </row>
    <row r="9651" spans="5:5" ht="12" customHeight="1">
      <c r="E9651" s="174"/>
    </row>
    <row r="9652" spans="5:5" ht="12" customHeight="1">
      <c r="E9652" s="174"/>
    </row>
    <row r="9653" spans="5:5" ht="12" customHeight="1">
      <c r="E9653" s="174"/>
    </row>
    <row r="9654" spans="5:5" ht="12" customHeight="1">
      <c r="E9654" s="174"/>
    </row>
    <row r="9655" spans="5:5" ht="12" customHeight="1">
      <c r="E9655" s="174"/>
    </row>
    <row r="9656" spans="5:5" ht="12" customHeight="1">
      <c r="E9656" s="174"/>
    </row>
    <row r="9657" spans="5:5" ht="12" customHeight="1">
      <c r="E9657" s="174"/>
    </row>
    <row r="9658" spans="5:5" ht="12" customHeight="1">
      <c r="E9658" s="174"/>
    </row>
    <row r="9659" spans="5:5" ht="12" customHeight="1">
      <c r="E9659" s="174"/>
    </row>
    <row r="9660" spans="5:5" ht="12" customHeight="1">
      <c r="E9660" s="174"/>
    </row>
    <row r="9661" spans="5:5" ht="12" customHeight="1">
      <c r="E9661" s="174"/>
    </row>
    <row r="9662" spans="5:5" ht="12" customHeight="1">
      <c r="E9662" s="174"/>
    </row>
    <row r="9663" spans="5:5" ht="12" customHeight="1">
      <c r="E9663" s="174"/>
    </row>
    <row r="9664" spans="5:5" ht="12" customHeight="1">
      <c r="E9664" s="174"/>
    </row>
    <row r="9665" spans="5:5" ht="12" customHeight="1">
      <c r="E9665" s="174"/>
    </row>
    <row r="9666" spans="5:5" ht="12" customHeight="1">
      <c r="E9666" s="174"/>
    </row>
    <row r="9667" spans="5:5" ht="12" customHeight="1">
      <c r="E9667" s="174"/>
    </row>
    <row r="9668" spans="5:5" ht="12" customHeight="1">
      <c r="E9668" s="174"/>
    </row>
    <row r="9669" spans="5:5" ht="12" customHeight="1">
      <c r="E9669" s="174"/>
    </row>
    <row r="9670" spans="5:5" ht="12" customHeight="1">
      <c r="E9670" s="174"/>
    </row>
    <row r="9671" spans="5:5" ht="12" customHeight="1">
      <c r="E9671" s="174"/>
    </row>
    <row r="9672" spans="5:5" ht="12" customHeight="1">
      <c r="E9672" s="174"/>
    </row>
    <row r="9673" spans="5:5" ht="12" customHeight="1">
      <c r="E9673" s="174"/>
    </row>
    <row r="9674" spans="5:5" ht="12" customHeight="1">
      <c r="E9674" s="174"/>
    </row>
    <row r="9675" spans="5:5" ht="12" customHeight="1">
      <c r="E9675" s="174"/>
    </row>
    <row r="9676" spans="5:5" ht="12" customHeight="1">
      <c r="E9676" s="174"/>
    </row>
    <row r="9677" spans="5:5" ht="12" customHeight="1">
      <c r="E9677" s="174"/>
    </row>
    <row r="9678" spans="5:5" ht="12" customHeight="1">
      <c r="E9678" s="174"/>
    </row>
    <row r="9679" spans="5:5" ht="12" customHeight="1">
      <c r="E9679" s="174"/>
    </row>
    <row r="9680" spans="5:5" ht="12" customHeight="1">
      <c r="E9680" s="174"/>
    </row>
    <row r="9681" spans="5:5" ht="12" customHeight="1">
      <c r="E9681" s="174"/>
    </row>
    <row r="9682" spans="5:5" ht="12" customHeight="1">
      <c r="E9682" s="174"/>
    </row>
    <row r="9683" spans="5:5" ht="12" customHeight="1">
      <c r="E9683" s="174"/>
    </row>
    <row r="9684" spans="5:5" ht="12" customHeight="1">
      <c r="E9684" s="174"/>
    </row>
    <row r="9685" spans="5:5" ht="12" customHeight="1">
      <c r="E9685" s="174"/>
    </row>
    <row r="9686" spans="5:5" ht="12" customHeight="1">
      <c r="E9686" s="174"/>
    </row>
    <row r="9687" spans="5:5" ht="12" customHeight="1">
      <c r="E9687" s="174"/>
    </row>
    <row r="9688" spans="5:5" ht="12" customHeight="1">
      <c r="E9688" s="174"/>
    </row>
    <row r="9689" spans="5:5" ht="12" customHeight="1">
      <c r="E9689" s="174"/>
    </row>
    <row r="9690" spans="5:5" ht="12" customHeight="1">
      <c r="E9690" s="174"/>
    </row>
    <row r="9691" spans="5:5" ht="12" customHeight="1">
      <c r="E9691" s="174"/>
    </row>
    <row r="9692" spans="5:5" ht="12" customHeight="1">
      <c r="E9692" s="174"/>
    </row>
    <row r="9693" spans="5:5" ht="12" customHeight="1">
      <c r="E9693" s="174"/>
    </row>
    <row r="9694" spans="5:5" ht="12" customHeight="1">
      <c r="E9694" s="174"/>
    </row>
    <row r="9695" spans="5:5" ht="12" customHeight="1">
      <c r="E9695" s="174"/>
    </row>
    <row r="9696" spans="5:5" ht="12" customHeight="1">
      <c r="E9696" s="174"/>
    </row>
    <row r="9697" spans="5:5" ht="12" customHeight="1">
      <c r="E9697" s="174"/>
    </row>
    <row r="9698" spans="5:5" ht="12" customHeight="1">
      <c r="E9698" s="174"/>
    </row>
    <row r="9699" spans="5:5" ht="12" customHeight="1">
      <c r="E9699" s="174"/>
    </row>
    <row r="9700" spans="5:5" ht="12" customHeight="1">
      <c r="E9700" s="174"/>
    </row>
    <row r="9701" spans="5:5" ht="12" customHeight="1">
      <c r="E9701" s="174"/>
    </row>
    <row r="9702" spans="5:5" ht="12" customHeight="1">
      <c r="E9702" s="174"/>
    </row>
    <row r="9703" spans="5:5" ht="12" customHeight="1">
      <c r="E9703" s="174"/>
    </row>
    <row r="9704" spans="5:5" ht="12" customHeight="1">
      <c r="E9704" s="174"/>
    </row>
    <row r="9705" spans="5:5" ht="12" customHeight="1">
      <c r="E9705" s="174"/>
    </row>
    <row r="9706" spans="5:5" ht="12" customHeight="1">
      <c r="E9706" s="174"/>
    </row>
    <row r="9707" spans="5:5" ht="12" customHeight="1">
      <c r="E9707" s="174"/>
    </row>
    <row r="9708" spans="5:5" ht="12" customHeight="1">
      <c r="E9708" s="174"/>
    </row>
    <row r="9709" spans="5:5" ht="12" customHeight="1">
      <c r="E9709" s="174"/>
    </row>
    <row r="9710" spans="5:5" ht="12" customHeight="1">
      <c r="E9710" s="174"/>
    </row>
    <row r="9711" spans="5:5" ht="12" customHeight="1">
      <c r="E9711" s="174"/>
    </row>
    <row r="9712" spans="5:5" ht="12" customHeight="1">
      <c r="E9712" s="174"/>
    </row>
    <row r="9713" spans="5:5" ht="12" customHeight="1">
      <c r="E9713" s="174"/>
    </row>
    <row r="9714" spans="5:5" ht="12" customHeight="1">
      <c r="E9714" s="174"/>
    </row>
    <row r="9715" spans="5:5" ht="12" customHeight="1">
      <c r="E9715" s="174"/>
    </row>
    <row r="9716" spans="5:5" ht="12" customHeight="1">
      <c r="E9716" s="174"/>
    </row>
    <row r="9717" spans="5:5" ht="12" customHeight="1">
      <c r="E9717" s="174"/>
    </row>
    <row r="9718" spans="5:5" ht="12" customHeight="1">
      <c r="E9718" s="174"/>
    </row>
    <row r="9719" spans="5:5" ht="12" customHeight="1">
      <c r="E9719" s="174"/>
    </row>
    <row r="9720" spans="5:5" ht="12" customHeight="1">
      <c r="E9720" s="174"/>
    </row>
    <row r="9721" spans="5:5" ht="12" customHeight="1">
      <c r="E9721" s="174"/>
    </row>
    <row r="9722" spans="5:5" ht="12" customHeight="1">
      <c r="E9722" s="174"/>
    </row>
    <row r="9723" spans="5:5" ht="12" customHeight="1">
      <c r="E9723" s="174"/>
    </row>
    <row r="9724" spans="5:5" ht="12" customHeight="1">
      <c r="E9724" s="174"/>
    </row>
    <row r="9725" spans="5:5" ht="12" customHeight="1">
      <c r="E9725" s="174"/>
    </row>
    <row r="9726" spans="5:5" ht="12" customHeight="1">
      <c r="E9726" s="174"/>
    </row>
    <row r="9727" spans="5:5" ht="12" customHeight="1">
      <c r="E9727" s="174"/>
    </row>
    <row r="9728" spans="5:5" ht="12" customHeight="1">
      <c r="E9728" s="174"/>
    </row>
    <row r="9729" spans="5:5" ht="12" customHeight="1">
      <c r="E9729" s="174"/>
    </row>
    <row r="9730" spans="5:5" ht="12" customHeight="1">
      <c r="E9730" s="174"/>
    </row>
    <row r="9731" spans="5:5" ht="12" customHeight="1">
      <c r="E9731" s="174"/>
    </row>
    <row r="9732" spans="5:5" ht="12" customHeight="1">
      <c r="E9732" s="174"/>
    </row>
    <row r="9733" spans="5:5" ht="12" customHeight="1">
      <c r="E9733" s="174"/>
    </row>
    <row r="9734" spans="5:5" ht="12" customHeight="1">
      <c r="E9734" s="174"/>
    </row>
    <row r="9735" spans="5:5" ht="12" customHeight="1">
      <c r="E9735" s="174"/>
    </row>
    <row r="9736" spans="5:5" ht="12" customHeight="1">
      <c r="E9736" s="174"/>
    </row>
    <row r="9737" spans="5:5" ht="12" customHeight="1">
      <c r="E9737" s="174"/>
    </row>
    <row r="9738" spans="5:5" ht="12" customHeight="1">
      <c r="E9738" s="174"/>
    </row>
    <row r="9739" spans="5:5" ht="12" customHeight="1">
      <c r="E9739" s="174"/>
    </row>
    <row r="9740" spans="5:5" ht="12" customHeight="1">
      <c r="E9740" s="174"/>
    </row>
    <row r="9741" spans="5:5" ht="12" customHeight="1">
      <c r="E9741" s="174"/>
    </row>
    <row r="9742" spans="5:5" ht="12" customHeight="1">
      <c r="E9742" s="174"/>
    </row>
    <row r="9743" spans="5:5" ht="12" customHeight="1">
      <c r="E9743" s="174"/>
    </row>
    <row r="9744" spans="5:5" ht="12" customHeight="1">
      <c r="E9744" s="174"/>
    </row>
    <row r="9745" spans="5:5" ht="12" customHeight="1">
      <c r="E9745" s="174"/>
    </row>
    <row r="9746" spans="5:5" ht="12" customHeight="1">
      <c r="E9746" s="174"/>
    </row>
    <row r="9747" spans="5:5" ht="12" customHeight="1">
      <c r="E9747" s="174"/>
    </row>
    <row r="9748" spans="5:5" ht="12" customHeight="1">
      <c r="E9748" s="174"/>
    </row>
    <row r="9749" spans="5:5" ht="12" customHeight="1">
      <c r="E9749" s="174"/>
    </row>
    <row r="9750" spans="5:5" ht="12" customHeight="1">
      <c r="E9750" s="174"/>
    </row>
    <row r="9751" spans="5:5" ht="12" customHeight="1">
      <c r="E9751" s="174"/>
    </row>
    <row r="9752" spans="5:5" ht="12" customHeight="1">
      <c r="E9752" s="174"/>
    </row>
    <row r="9753" spans="5:5" ht="12" customHeight="1">
      <c r="E9753" s="174"/>
    </row>
    <row r="9754" spans="5:5" ht="12" customHeight="1">
      <c r="E9754" s="174"/>
    </row>
    <row r="9755" spans="5:5" ht="12" customHeight="1">
      <c r="E9755" s="174"/>
    </row>
    <row r="9756" spans="5:5" ht="12" customHeight="1">
      <c r="E9756" s="174"/>
    </row>
    <row r="9757" spans="5:5" ht="12" customHeight="1">
      <c r="E9757" s="174"/>
    </row>
    <row r="9758" spans="5:5" ht="12" customHeight="1">
      <c r="E9758" s="174"/>
    </row>
    <row r="9759" spans="5:5" ht="12" customHeight="1">
      <c r="E9759" s="174"/>
    </row>
    <row r="9760" spans="5:5" ht="12" customHeight="1">
      <c r="E9760" s="174"/>
    </row>
    <row r="9761" spans="5:5" ht="12" customHeight="1">
      <c r="E9761" s="174"/>
    </row>
    <row r="9762" spans="5:5" ht="12" customHeight="1">
      <c r="E9762" s="174"/>
    </row>
    <row r="9763" spans="5:5" ht="12" customHeight="1">
      <c r="E9763" s="174"/>
    </row>
    <row r="9764" spans="5:5" ht="12" customHeight="1">
      <c r="E9764" s="174"/>
    </row>
    <row r="9765" spans="5:5" ht="12" customHeight="1">
      <c r="E9765" s="174"/>
    </row>
    <row r="9766" spans="5:5" ht="12" customHeight="1">
      <c r="E9766" s="174"/>
    </row>
    <row r="9767" spans="5:5" ht="12" customHeight="1">
      <c r="E9767" s="174"/>
    </row>
    <row r="9768" spans="5:5" ht="12" customHeight="1">
      <c r="E9768" s="174"/>
    </row>
    <row r="9769" spans="5:5" ht="12" customHeight="1">
      <c r="E9769" s="174"/>
    </row>
    <row r="9770" spans="5:5" ht="12" customHeight="1">
      <c r="E9770" s="174"/>
    </row>
    <row r="9771" spans="5:5" ht="12" customHeight="1">
      <c r="E9771" s="174"/>
    </row>
    <row r="9772" spans="5:5" ht="12" customHeight="1">
      <c r="E9772" s="174"/>
    </row>
    <row r="9773" spans="5:5" ht="12" customHeight="1">
      <c r="E9773" s="174"/>
    </row>
    <row r="9774" spans="5:5" ht="12" customHeight="1">
      <c r="E9774" s="174"/>
    </row>
    <row r="9775" spans="5:5" ht="12" customHeight="1">
      <c r="E9775" s="174"/>
    </row>
    <row r="9776" spans="5:5" ht="12" customHeight="1">
      <c r="E9776" s="174"/>
    </row>
    <row r="9777" spans="5:5" ht="12" customHeight="1">
      <c r="E9777" s="174"/>
    </row>
    <row r="9778" spans="5:5" ht="12" customHeight="1">
      <c r="E9778" s="174"/>
    </row>
    <row r="9779" spans="5:5" ht="12" customHeight="1">
      <c r="E9779" s="174"/>
    </row>
    <row r="9780" spans="5:5" ht="12" customHeight="1">
      <c r="E9780" s="174"/>
    </row>
    <row r="9781" spans="5:5" ht="12" customHeight="1">
      <c r="E9781" s="174"/>
    </row>
    <row r="9782" spans="5:5" ht="12" customHeight="1">
      <c r="E9782" s="174"/>
    </row>
    <row r="9783" spans="5:5" ht="12" customHeight="1">
      <c r="E9783" s="174"/>
    </row>
    <row r="9784" spans="5:5" ht="12" customHeight="1">
      <c r="E9784" s="174"/>
    </row>
    <row r="9785" spans="5:5" ht="12" customHeight="1">
      <c r="E9785" s="174"/>
    </row>
    <row r="9786" spans="5:5" ht="12" customHeight="1">
      <c r="E9786" s="174"/>
    </row>
    <row r="9787" spans="5:5" ht="12" customHeight="1">
      <c r="E9787" s="174"/>
    </row>
    <row r="9788" spans="5:5" ht="12" customHeight="1">
      <c r="E9788" s="174"/>
    </row>
    <row r="9789" spans="5:5" ht="12" customHeight="1">
      <c r="E9789" s="174"/>
    </row>
    <row r="9790" spans="5:5" ht="12" customHeight="1">
      <c r="E9790" s="174"/>
    </row>
    <row r="9791" spans="5:5" ht="12" customHeight="1">
      <c r="E9791" s="174"/>
    </row>
    <row r="9792" spans="5:5" ht="12" customHeight="1">
      <c r="E9792" s="174"/>
    </row>
    <row r="9793" spans="5:5" ht="12" customHeight="1">
      <c r="E9793" s="174"/>
    </row>
    <row r="9794" spans="5:5" ht="12" customHeight="1">
      <c r="E9794" s="174"/>
    </row>
    <row r="9795" spans="5:5" ht="12" customHeight="1">
      <c r="E9795" s="174"/>
    </row>
    <row r="9796" spans="5:5" ht="12" customHeight="1">
      <c r="E9796" s="174"/>
    </row>
    <row r="9797" spans="5:5" ht="12" customHeight="1">
      <c r="E9797" s="174"/>
    </row>
    <row r="9798" spans="5:5" ht="12" customHeight="1">
      <c r="E9798" s="174"/>
    </row>
    <row r="9799" spans="5:5" ht="12" customHeight="1">
      <c r="E9799" s="174"/>
    </row>
    <row r="9800" spans="5:5" ht="12" customHeight="1">
      <c r="E9800" s="174"/>
    </row>
    <row r="9801" spans="5:5" ht="12" customHeight="1">
      <c r="E9801" s="174"/>
    </row>
    <row r="9802" spans="5:5" ht="12" customHeight="1">
      <c r="E9802" s="174"/>
    </row>
    <row r="9803" spans="5:5" ht="12" customHeight="1">
      <c r="E9803" s="174"/>
    </row>
    <row r="9804" spans="5:5" ht="12" customHeight="1">
      <c r="E9804" s="174"/>
    </row>
    <row r="9805" spans="5:5" ht="12" customHeight="1">
      <c r="E9805" s="174"/>
    </row>
    <row r="9806" spans="5:5" ht="12" customHeight="1">
      <c r="E9806" s="174"/>
    </row>
    <row r="9807" spans="5:5" ht="12" customHeight="1">
      <c r="E9807" s="174"/>
    </row>
    <row r="9808" spans="5:5" ht="12" customHeight="1">
      <c r="E9808" s="174"/>
    </row>
    <row r="9809" spans="5:5" ht="12" customHeight="1">
      <c r="E9809" s="174"/>
    </row>
    <row r="9810" spans="5:5" ht="12" customHeight="1">
      <c r="E9810" s="174"/>
    </row>
    <row r="9811" spans="5:5" ht="12" customHeight="1">
      <c r="E9811" s="174"/>
    </row>
    <row r="9812" spans="5:5" ht="12" customHeight="1">
      <c r="E9812" s="174"/>
    </row>
    <row r="9813" spans="5:5" ht="12" customHeight="1">
      <c r="E9813" s="174"/>
    </row>
    <row r="9814" spans="5:5" ht="12" customHeight="1">
      <c r="E9814" s="174"/>
    </row>
    <row r="9815" spans="5:5" ht="12" customHeight="1">
      <c r="E9815" s="174"/>
    </row>
    <row r="9816" spans="5:5" ht="12" customHeight="1">
      <c r="E9816" s="174"/>
    </row>
    <row r="9817" spans="5:5" ht="12" customHeight="1">
      <c r="E9817" s="174"/>
    </row>
    <row r="9818" spans="5:5" ht="12" customHeight="1">
      <c r="E9818" s="174"/>
    </row>
    <row r="9819" spans="5:5" ht="12" customHeight="1">
      <c r="E9819" s="174"/>
    </row>
    <row r="9820" spans="5:5" ht="12" customHeight="1">
      <c r="E9820" s="174"/>
    </row>
    <row r="9821" spans="5:5" ht="12" customHeight="1">
      <c r="E9821" s="174"/>
    </row>
    <row r="9822" spans="5:5" ht="12" customHeight="1">
      <c r="E9822" s="174"/>
    </row>
    <row r="9823" spans="5:5" ht="12" customHeight="1">
      <c r="E9823" s="174"/>
    </row>
    <row r="9824" spans="5:5" ht="12" customHeight="1">
      <c r="E9824" s="174"/>
    </row>
    <row r="9825" spans="5:5" ht="12" customHeight="1">
      <c r="E9825" s="174"/>
    </row>
    <row r="9826" spans="5:5" ht="12" customHeight="1">
      <c r="E9826" s="174"/>
    </row>
    <row r="9827" spans="5:5" ht="12" customHeight="1">
      <c r="E9827" s="174"/>
    </row>
    <row r="9828" spans="5:5" ht="12" customHeight="1">
      <c r="E9828" s="174"/>
    </row>
    <row r="9829" spans="5:5" ht="12" customHeight="1">
      <c r="E9829" s="174"/>
    </row>
    <row r="9830" spans="5:5" ht="12" customHeight="1">
      <c r="E9830" s="174"/>
    </row>
    <row r="9831" spans="5:5" ht="12" customHeight="1">
      <c r="E9831" s="174"/>
    </row>
    <row r="9832" spans="5:5" ht="12" customHeight="1">
      <c r="E9832" s="174"/>
    </row>
    <row r="9833" spans="5:5" ht="12" customHeight="1">
      <c r="E9833" s="174"/>
    </row>
    <row r="9834" spans="5:5" ht="12" customHeight="1">
      <c r="E9834" s="174"/>
    </row>
    <row r="9835" spans="5:5" ht="12" customHeight="1">
      <c r="E9835" s="174"/>
    </row>
    <row r="9836" spans="5:5" ht="12" customHeight="1">
      <c r="E9836" s="174"/>
    </row>
    <row r="9837" spans="5:5" ht="12" customHeight="1">
      <c r="E9837" s="174"/>
    </row>
    <row r="9838" spans="5:5" ht="12" customHeight="1">
      <c r="E9838" s="174"/>
    </row>
    <row r="9839" spans="5:5" ht="12" customHeight="1">
      <c r="E9839" s="174"/>
    </row>
    <row r="9840" spans="5:5" ht="12" customHeight="1">
      <c r="E9840" s="174"/>
    </row>
    <row r="9841" spans="5:5" ht="12" customHeight="1">
      <c r="E9841" s="174"/>
    </row>
    <row r="9842" spans="5:5" ht="12" customHeight="1">
      <c r="E9842" s="174"/>
    </row>
    <row r="9843" spans="5:5" ht="12" customHeight="1">
      <c r="E9843" s="174"/>
    </row>
    <row r="9844" spans="5:5" ht="12" customHeight="1">
      <c r="E9844" s="174"/>
    </row>
    <row r="9845" spans="5:5" ht="12" customHeight="1">
      <c r="E9845" s="174"/>
    </row>
    <row r="9846" spans="5:5" ht="12" customHeight="1">
      <c r="E9846" s="174"/>
    </row>
    <row r="9847" spans="5:5" ht="12" customHeight="1">
      <c r="E9847" s="174"/>
    </row>
    <row r="9848" spans="5:5" ht="12" customHeight="1">
      <c r="E9848" s="174"/>
    </row>
    <row r="9849" spans="5:5" ht="12" customHeight="1">
      <c r="E9849" s="174"/>
    </row>
    <row r="9850" spans="5:5" ht="12" customHeight="1">
      <c r="E9850" s="174"/>
    </row>
    <row r="9851" spans="5:5" ht="12" customHeight="1">
      <c r="E9851" s="174"/>
    </row>
    <row r="9852" spans="5:5" ht="12" customHeight="1">
      <c r="E9852" s="174"/>
    </row>
    <row r="9853" spans="5:5" ht="12" customHeight="1">
      <c r="E9853" s="174"/>
    </row>
    <row r="9854" spans="5:5" ht="12" customHeight="1">
      <c r="E9854" s="174"/>
    </row>
    <row r="9855" spans="5:5" ht="12" customHeight="1">
      <c r="E9855" s="174"/>
    </row>
    <row r="9856" spans="5:5" ht="12" customHeight="1">
      <c r="E9856" s="174"/>
    </row>
    <row r="9857" spans="5:5" ht="12" customHeight="1">
      <c r="E9857" s="174"/>
    </row>
    <row r="9858" spans="5:5" ht="12" customHeight="1">
      <c r="E9858" s="174"/>
    </row>
    <row r="9859" spans="5:5" ht="12" customHeight="1">
      <c r="E9859" s="174"/>
    </row>
    <row r="9860" spans="5:5" ht="12" customHeight="1">
      <c r="E9860" s="174"/>
    </row>
    <row r="9861" spans="5:5" ht="12" customHeight="1">
      <c r="E9861" s="174"/>
    </row>
    <row r="9862" spans="5:5" ht="12" customHeight="1">
      <c r="E9862" s="174"/>
    </row>
    <row r="9863" spans="5:5" ht="12" customHeight="1">
      <c r="E9863" s="174"/>
    </row>
    <row r="9864" spans="5:5" ht="12" customHeight="1">
      <c r="E9864" s="174"/>
    </row>
    <row r="9865" spans="5:5" ht="12" customHeight="1">
      <c r="E9865" s="174"/>
    </row>
    <row r="9866" spans="5:5" ht="12" customHeight="1">
      <c r="E9866" s="174"/>
    </row>
    <row r="9867" spans="5:5" ht="12" customHeight="1">
      <c r="E9867" s="174"/>
    </row>
    <row r="9868" spans="5:5" ht="12" customHeight="1">
      <c r="E9868" s="174"/>
    </row>
    <row r="9869" spans="5:5" ht="12" customHeight="1">
      <c r="E9869" s="174"/>
    </row>
    <row r="9870" spans="5:5" ht="12" customHeight="1">
      <c r="E9870" s="174"/>
    </row>
    <row r="9871" spans="5:5" ht="12" customHeight="1">
      <c r="E9871" s="174"/>
    </row>
    <row r="9872" spans="5:5" ht="12" customHeight="1">
      <c r="E9872" s="174"/>
    </row>
    <row r="9873" spans="5:5" ht="12" customHeight="1">
      <c r="E9873" s="174"/>
    </row>
    <row r="9874" spans="5:5" ht="12" customHeight="1">
      <c r="E9874" s="174"/>
    </row>
    <row r="9875" spans="5:5" ht="12" customHeight="1">
      <c r="E9875" s="174"/>
    </row>
    <row r="9876" spans="5:5" ht="12" customHeight="1">
      <c r="E9876" s="174"/>
    </row>
    <row r="9877" spans="5:5" ht="12" customHeight="1">
      <c r="E9877" s="174"/>
    </row>
    <row r="9878" spans="5:5" ht="12" customHeight="1">
      <c r="E9878" s="174"/>
    </row>
    <row r="9879" spans="5:5" ht="12" customHeight="1">
      <c r="E9879" s="174"/>
    </row>
    <row r="9880" spans="5:5" ht="12" customHeight="1">
      <c r="E9880" s="174"/>
    </row>
    <row r="9881" spans="5:5" ht="12" customHeight="1">
      <c r="E9881" s="174"/>
    </row>
    <row r="9882" spans="5:5" ht="12" customHeight="1">
      <c r="E9882" s="174"/>
    </row>
    <row r="9883" spans="5:5" ht="12" customHeight="1">
      <c r="E9883" s="174"/>
    </row>
    <row r="9884" spans="5:5" ht="12" customHeight="1">
      <c r="E9884" s="174"/>
    </row>
    <row r="9885" spans="5:5" ht="12" customHeight="1">
      <c r="E9885" s="174"/>
    </row>
    <row r="9886" spans="5:5" ht="12" customHeight="1">
      <c r="E9886" s="174"/>
    </row>
    <row r="9887" spans="5:5" ht="12" customHeight="1">
      <c r="E9887" s="174"/>
    </row>
    <row r="9888" spans="5:5" ht="12" customHeight="1">
      <c r="E9888" s="174"/>
    </row>
    <row r="9889" spans="5:5" ht="12" customHeight="1">
      <c r="E9889" s="174"/>
    </row>
    <row r="9890" spans="5:5" ht="12" customHeight="1">
      <c r="E9890" s="174"/>
    </row>
    <row r="9891" spans="5:5" ht="12" customHeight="1">
      <c r="E9891" s="174"/>
    </row>
    <row r="9892" spans="5:5" ht="12" customHeight="1">
      <c r="E9892" s="174"/>
    </row>
    <row r="9893" spans="5:5" ht="12" customHeight="1">
      <c r="E9893" s="174"/>
    </row>
    <row r="9894" spans="5:5" ht="12" customHeight="1">
      <c r="E9894" s="174"/>
    </row>
    <row r="9895" spans="5:5" ht="12" customHeight="1">
      <c r="E9895" s="174"/>
    </row>
    <row r="9896" spans="5:5" ht="12" customHeight="1">
      <c r="E9896" s="174"/>
    </row>
    <row r="9897" spans="5:5" ht="12" customHeight="1">
      <c r="E9897" s="174"/>
    </row>
    <row r="9898" spans="5:5" ht="12" customHeight="1">
      <c r="E9898" s="174"/>
    </row>
    <row r="9899" spans="5:5" ht="12" customHeight="1">
      <c r="E9899" s="174"/>
    </row>
    <row r="9900" spans="5:5" ht="12" customHeight="1">
      <c r="E9900" s="174"/>
    </row>
    <row r="9901" spans="5:5" ht="12" customHeight="1">
      <c r="E9901" s="174"/>
    </row>
    <row r="9902" spans="5:5" ht="12" customHeight="1">
      <c r="E9902" s="174"/>
    </row>
    <row r="9903" spans="5:5" ht="12" customHeight="1">
      <c r="E9903" s="174"/>
    </row>
    <row r="9904" spans="5:5" ht="12" customHeight="1">
      <c r="E9904" s="174"/>
    </row>
    <row r="9905" spans="5:5" ht="12" customHeight="1">
      <c r="E9905" s="174"/>
    </row>
    <row r="9906" spans="5:5" ht="12" customHeight="1">
      <c r="E9906" s="174"/>
    </row>
    <row r="9907" spans="5:5" ht="12" customHeight="1">
      <c r="E9907" s="174"/>
    </row>
    <row r="9908" spans="5:5" ht="12" customHeight="1">
      <c r="E9908" s="174"/>
    </row>
    <row r="9909" spans="5:5" ht="12" customHeight="1">
      <c r="E9909" s="174"/>
    </row>
    <row r="9910" spans="5:5" ht="12" customHeight="1">
      <c r="E9910" s="174"/>
    </row>
    <row r="9911" spans="5:5" ht="12" customHeight="1">
      <c r="E9911" s="174"/>
    </row>
    <row r="9912" spans="5:5" ht="12" customHeight="1">
      <c r="E9912" s="174"/>
    </row>
    <row r="9913" spans="5:5" ht="12" customHeight="1">
      <c r="E9913" s="174"/>
    </row>
    <row r="9914" spans="5:5" ht="12" customHeight="1">
      <c r="E9914" s="174"/>
    </row>
    <row r="9915" spans="5:5" ht="12" customHeight="1">
      <c r="E9915" s="174"/>
    </row>
    <row r="9916" spans="5:5" ht="12" customHeight="1">
      <c r="E9916" s="174"/>
    </row>
    <row r="9917" spans="5:5" ht="12" customHeight="1">
      <c r="E9917" s="174"/>
    </row>
    <row r="9918" spans="5:5" ht="12" customHeight="1">
      <c r="E9918" s="174"/>
    </row>
    <row r="9919" spans="5:5" ht="12" customHeight="1">
      <c r="E9919" s="174"/>
    </row>
    <row r="9920" spans="5:5" ht="12" customHeight="1">
      <c r="E9920" s="174"/>
    </row>
    <row r="9921" spans="5:5" ht="12" customHeight="1">
      <c r="E9921" s="174"/>
    </row>
    <row r="9922" spans="5:5" ht="12" customHeight="1">
      <c r="E9922" s="174"/>
    </row>
    <row r="9923" spans="5:5" ht="12" customHeight="1">
      <c r="E9923" s="174"/>
    </row>
    <row r="9924" spans="5:5" ht="12" customHeight="1">
      <c r="E9924" s="174"/>
    </row>
    <row r="9925" spans="5:5" ht="12" customHeight="1">
      <c r="E9925" s="174"/>
    </row>
    <row r="9926" spans="5:5" ht="12" customHeight="1">
      <c r="E9926" s="174"/>
    </row>
    <row r="9927" spans="5:5" ht="12" customHeight="1">
      <c r="E9927" s="174"/>
    </row>
    <row r="9928" spans="5:5" ht="12" customHeight="1">
      <c r="E9928" s="174"/>
    </row>
    <row r="9929" spans="5:5" ht="12" customHeight="1">
      <c r="E9929" s="174"/>
    </row>
    <row r="9930" spans="5:5" ht="12" customHeight="1">
      <c r="E9930" s="174"/>
    </row>
    <row r="9931" spans="5:5" ht="12" customHeight="1">
      <c r="E9931" s="174"/>
    </row>
    <row r="9932" spans="5:5" ht="12" customHeight="1">
      <c r="E9932" s="174"/>
    </row>
    <row r="9933" spans="5:5" ht="12" customHeight="1">
      <c r="E9933" s="174"/>
    </row>
    <row r="9934" spans="5:5" ht="12" customHeight="1">
      <c r="E9934" s="174"/>
    </row>
    <row r="9935" spans="5:5" ht="12" customHeight="1">
      <c r="E9935" s="174"/>
    </row>
    <row r="9936" spans="5:5" ht="12" customHeight="1">
      <c r="E9936" s="174"/>
    </row>
    <row r="9937" spans="5:5" ht="12" customHeight="1">
      <c r="E9937" s="174"/>
    </row>
    <row r="9938" spans="5:5" ht="12" customHeight="1">
      <c r="E9938" s="174"/>
    </row>
    <row r="9939" spans="5:5" ht="12" customHeight="1">
      <c r="E9939" s="174"/>
    </row>
    <row r="9940" spans="5:5" ht="12" customHeight="1">
      <c r="E9940" s="174"/>
    </row>
    <row r="9941" spans="5:5" ht="12" customHeight="1">
      <c r="E9941" s="174"/>
    </row>
    <row r="9942" spans="5:5" ht="12" customHeight="1">
      <c r="E9942" s="174"/>
    </row>
    <row r="9943" spans="5:5" ht="12" customHeight="1">
      <c r="E9943" s="174"/>
    </row>
    <row r="9944" spans="5:5" ht="12" customHeight="1">
      <c r="E9944" s="174"/>
    </row>
    <row r="9945" spans="5:5" ht="12" customHeight="1">
      <c r="E9945" s="174"/>
    </row>
    <row r="9946" spans="5:5" ht="12" customHeight="1">
      <c r="E9946" s="174"/>
    </row>
    <row r="9947" spans="5:5" ht="12" customHeight="1">
      <c r="E9947" s="174"/>
    </row>
    <row r="9948" spans="5:5" ht="12" customHeight="1">
      <c r="E9948" s="174"/>
    </row>
    <row r="9949" spans="5:5" ht="12" customHeight="1">
      <c r="E9949" s="174"/>
    </row>
    <row r="9950" spans="5:5" ht="12" customHeight="1">
      <c r="E9950" s="174"/>
    </row>
    <row r="9951" spans="5:5" ht="12" customHeight="1">
      <c r="E9951" s="174"/>
    </row>
    <row r="9952" spans="5:5" ht="12" customHeight="1">
      <c r="E9952" s="174"/>
    </row>
    <row r="9953" spans="5:5" ht="12" customHeight="1">
      <c r="E9953" s="174"/>
    </row>
    <row r="9954" spans="5:5" ht="12" customHeight="1">
      <c r="E9954" s="174"/>
    </row>
    <row r="9955" spans="5:5" ht="12" customHeight="1">
      <c r="E9955" s="174"/>
    </row>
    <row r="9956" spans="5:5" ht="12" customHeight="1">
      <c r="E9956" s="174"/>
    </row>
    <row r="9957" spans="5:5" ht="12" customHeight="1">
      <c r="E9957" s="174"/>
    </row>
    <row r="9958" spans="5:5" ht="12" customHeight="1">
      <c r="E9958" s="174"/>
    </row>
    <row r="9959" spans="5:5" ht="12" customHeight="1">
      <c r="E9959" s="174"/>
    </row>
    <row r="9960" spans="5:5" ht="12" customHeight="1">
      <c r="E9960" s="174"/>
    </row>
    <row r="9961" spans="5:5" ht="12" customHeight="1">
      <c r="E9961" s="174"/>
    </row>
    <row r="9962" spans="5:5" ht="12" customHeight="1">
      <c r="E9962" s="174"/>
    </row>
    <row r="9963" spans="5:5" ht="12" customHeight="1">
      <c r="E9963" s="174"/>
    </row>
    <row r="9964" spans="5:5" ht="12" customHeight="1">
      <c r="E9964" s="174"/>
    </row>
    <row r="9965" spans="5:5" ht="12" customHeight="1">
      <c r="E9965" s="174"/>
    </row>
    <row r="9966" spans="5:5" ht="12" customHeight="1">
      <c r="E9966" s="174"/>
    </row>
    <row r="9967" spans="5:5" ht="12" customHeight="1">
      <c r="E9967" s="174"/>
    </row>
    <row r="9968" spans="5:5" ht="12" customHeight="1">
      <c r="E9968" s="174"/>
    </row>
    <row r="9969" spans="5:5" ht="12" customHeight="1">
      <c r="E9969" s="174"/>
    </row>
    <row r="9970" spans="5:5" ht="12" customHeight="1">
      <c r="E9970" s="174"/>
    </row>
    <row r="9971" spans="5:5" ht="12" customHeight="1">
      <c r="E9971" s="174"/>
    </row>
    <row r="9972" spans="5:5" ht="12" customHeight="1">
      <c r="E9972" s="174"/>
    </row>
    <row r="9973" spans="5:5" ht="12" customHeight="1">
      <c r="E9973" s="174"/>
    </row>
    <row r="9974" spans="5:5" ht="12" customHeight="1">
      <c r="E9974" s="174"/>
    </row>
    <row r="9975" spans="5:5" ht="12" customHeight="1">
      <c r="E9975" s="174"/>
    </row>
    <row r="9976" spans="5:5" ht="12" customHeight="1">
      <c r="E9976" s="174"/>
    </row>
    <row r="9977" spans="5:5" ht="12" customHeight="1">
      <c r="E9977" s="174"/>
    </row>
    <row r="9978" spans="5:5" ht="12" customHeight="1">
      <c r="E9978" s="174"/>
    </row>
    <row r="9979" spans="5:5" ht="12" customHeight="1">
      <c r="E9979" s="174"/>
    </row>
    <row r="9980" spans="5:5" ht="12" customHeight="1">
      <c r="E9980" s="174"/>
    </row>
    <row r="9981" spans="5:5" ht="12" customHeight="1">
      <c r="E9981" s="174"/>
    </row>
    <row r="9982" spans="5:5" ht="12" customHeight="1">
      <c r="E9982" s="174"/>
    </row>
    <row r="9983" spans="5:5" ht="12" customHeight="1">
      <c r="E9983" s="174"/>
    </row>
    <row r="9984" spans="5:5" ht="12" customHeight="1">
      <c r="E9984" s="174"/>
    </row>
    <row r="9985" spans="5:5" ht="12" customHeight="1">
      <c r="E9985" s="174"/>
    </row>
    <row r="9986" spans="5:5" ht="12" customHeight="1">
      <c r="E9986" s="174"/>
    </row>
    <row r="9987" spans="5:5" ht="12" customHeight="1">
      <c r="E9987" s="174"/>
    </row>
    <row r="9988" spans="5:5" ht="12" customHeight="1">
      <c r="E9988" s="174"/>
    </row>
    <row r="9989" spans="5:5" ht="12" customHeight="1">
      <c r="E9989" s="174"/>
    </row>
    <row r="9990" spans="5:5" ht="12" customHeight="1">
      <c r="E9990" s="174"/>
    </row>
    <row r="9991" spans="5:5" ht="12" customHeight="1">
      <c r="E9991" s="174"/>
    </row>
    <row r="9992" spans="5:5" ht="12" customHeight="1">
      <c r="E9992" s="174"/>
    </row>
    <row r="9993" spans="5:5" ht="12" customHeight="1">
      <c r="E9993" s="174"/>
    </row>
    <row r="9994" spans="5:5" ht="12" customHeight="1">
      <c r="E9994" s="174"/>
    </row>
    <row r="9995" spans="5:5" ht="12" customHeight="1">
      <c r="E9995" s="174"/>
    </row>
    <row r="9996" spans="5:5" ht="12" customHeight="1">
      <c r="E9996" s="174"/>
    </row>
    <row r="9997" spans="5:5" ht="12" customHeight="1">
      <c r="E9997" s="174"/>
    </row>
    <row r="9998" spans="5:5" ht="12" customHeight="1">
      <c r="E9998" s="174"/>
    </row>
    <row r="9999" spans="5:5" ht="12" customHeight="1">
      <c r="E9999" s="174"/>
    </row>
    <row r="10000" spans="5:5" ht="12" customHeight="1">
      <c r="E10000" s="174"/>
    </row>
    <row r="10001" spans="5:5" ht="12" customHeight="1">
      <c r="E10001" s="174"/>
    </row>
    <row r="10002" spans="5:5" ht="12" customHeight="1">
      <c r="E10002" s="174"/>
    </row>
    <row r="10003" spans="5:5" ht="12" customHeight="1">
      <c r="E10003" s="174"/>
    </row>
    <row r="10004" spans="5:5" ht="12" customHeight="1">
      <c r="E10004" s="174"/>
    </row>
    <row r="10005" spans="5:5" ht="12" customHeight="1">
      <c r="E10005" s="174"/>
    </row>
    <row r="10006" spans="5:5" ht="12" customHeight="1">
      <c r="E10006" s="174"/>
    </row>
    <row r="10007" spans="5:5" ht="12" customHeight="1">
      <c r="E10007" s="174"/>
    </row>
    <row r="10008" spans="5:5" ht="12" customHeight="1">
      <c r="E10008" s="174"/>
    </row>
    <row r="10009" spans="5:5" ht="12" customHeight="1">
      <c r="E10009" s="174"/>
    </row>
    <row r="10010" spans="5:5" ht="12" customHeight="1">
      <c r="E10010" s="174"/>
    </row>
    <row r="10011" spans="5:5" ht="12" customHeight="1">
      <c r="E10011" s="174"/>
    </row>
    <row r="10012" spans="5:5" ht="12" customHeight="1">
      <c r="E10012" s="174"/>
    </row>
    <row r="10013" spans="5:5" ht="12" customHeight="1">
      <c r="E10013" s="174"/>
    </row>
    <row r="10014" spans="5:5" ht="12" customHeight="1">
      <c r="E10014" s="174"/>
    </row>
    <row r="10015" spans="5:5" ht="12" customHeight="1">
      <c r="E10015" s="174"/>
    </row>
    <row r="10016" spans="5:5" ht="12" customHeight="1">
      <c r="E10016" s="174"/>
    </row>
    <row r="10017" spans="5:5" ht="12" customHeight="1">
      <c r="E10017" s="174"/>
    </row>
    <row r="10018" spans="5:5" ht="12" customHeight="1">
      <c r="E10018" s="174"/>
    </row>
    <row r="10019" spans="5:5" ht="12" customHeight="1">
      <c r="E10019" s="174"/>
    </row>
    <row r="10020" spans="5:5" ht="12" customHeight="1">
      <c r="E10020" s="174"/>
    </row>
    <row r="10021" spans="5:5" ht="12" customHeight="1">
      <c r="E10021" s="174"/>
    </row>
    <row r="10022" spans="5:5" ht="12" customHeight="1">
      <c r="E10022" s="174"/>
    </row>
    <row r="10023" spans="5:5" ht="12" customHeight="1">
      <c r="E10023" s="174"/>
    </row>
    <row r="10024" spans="5:5" ht="12" customHeight="1">
      <c r="E10024" s="174"/>
    </row>
    <row r="10025" spans="5:5" ht="12" customHeight="1">
      <c r="E10025" s="174"/>
    </row>
    <row r="10026" spans="5:5" ht="12" customHeight="1">
      <c r="E10026" s="174"/>
    </row>
    <row r="10027" spans="5:5" ht="12" customHeight="1">
      <c r="E10027" s="174"/>
    </row>
    <row r="10028" spans="5:5" ht="12" customHeight="1">
      <c r="E10028" s="174"/>
    </row>
    <row r="10029" spans="5:5" ht="12" customHeight="1">
      <c r="E10029" s="174"/>
    </row>
    <row r="10030" spans="5:5" ht="12" customHeight="1">
      <c r="E10030" s="174"/>
    </row>
    <row r="10031" spans="5:5" ht="12" customHeight="1">
      <c r="E10031" s="174"/>
    </row>
    <row r="10032" spans="5:5" ht="12" customHeight="1">
      <c r="E10032" s="174"/>
    </row>
    <row r="10033" spans="5:5" ht="12" customHeight="1">
      <c r="E10033" s="174"/>
    </row>
    <row r="10034" spans="5:5" ht="12" customHeight="1">
      <c r="E10034" s="174"/>
    </row>
    <row r="10035" spans="5:5" ht="12" customHeight="1">
      <c r="E10035" s="174"/>
    </row>
    <row r="10036" spans="5:5" ht="12" customHeight="1">
      <c r="E10036" s="174"/>
    </row>
    <row r="10037" spans="5:5" ht="12" customHeight="1">
      <c r="E10037" s="174"/>
    </row>
    <row r="10038" spans="5:5" ht="12" customHeight="1">
      <c r="E10038" s="174"/>
    </row>
    <row r="10039" spans="5:5" ht="12" customHeight="1">
      <c r="E10039" s="174"/>
    </row>
    <row r="10040" spans="5:5" ht="12" customHeight="1">
      <c r="E10040" s="174"/>
    </row>
    <row r="10041" spans="5:5" ht="12" customHeight="1">
      <c r="E10041" s="174"/>
    </row>
    <row r="10042" spans="5:5" ht="12" customHeight="1">
      <c r="E10042" s="174"/>
    </row>
    <row r="10043" spans="5:5" ht="12" customHeight="1">
      <c r="E10043" s="174"/>
    </row>
    <row r="10044" spans="5:5" ht="12" customHeight="1">
      <c r="E10044" s="174"/>
    </row>
    <row r="10045" spans="5:5" ht="12" customHeight="1">
      <c r="E10045" s="174"/>
    </row>
    <row r="10046" spans="5:5" ht="12" customHeight="1">
      <c r="E10046" s="174"/>
    </row>
    <row r="10047" spans="5:5" ht="12" customHeight="1">
      <c r="E10047" s="174"/>
    </row>
    <row r="10048" spans="5:5" ht="12" customHeight="1">
      <c r="E10048" s="174"/>
    </row>
    <row r="10049" spans="5:5" ht="12" customHeight="1">
      <c r="E10049" s="174"/>
    </row>
    <row r="10050" spans="5:5" ht="12" customHeight="1">
      <c r="E10050" s="174"/>
    </row>
    <row r="10051" spans="5:5" ht="12" customHeight="1">
      <c r="E10051" s="174"/>
    </row>
    <row r="10052" spans="5:5" ht="12" customHeight="1">
      <c r="E10052" s="174"/>
    </row>
    <row r="10053" spans="5:5" ht="12" customHeight="1">
      <c r="E10053" s="174"/>
    </row>
    <row r="10054" spans="5:5" ht="12" customHeight="1">
      <c r="E10054" s="174"/>
    </row>
    <row r="10055" spans="5:5" ht="12" customHeight="1">
      <c r="E10055" s="174"/>
    </row>
    <row r="10056" spans="5:5" ht="12" customHeight="1">
      <c r="E10056" s="174"/>
    </row>
    <row r="10057" spans="5:5" ht="12" customHeight="1">
      <c r="E10057" s="174"/>
    </row>
    <row r="10058" spans="5:5" ht="12" customHeight="1">
      <c r="E10058" s="174"/>
    </row>
    <row r="10059" spans="5:5" ht="12" customHeight="1">
      <c r="E10059" s="174"/>
    </row>
    <row r="10060" spans="5:5" ht="12" customHeight="1">
      <c r="E10060" s="174"/>
    </row>
    <row r="10061" spans="5:5" ht="12" customHeight="1">
      <c r="E10061" s="174"/>
    </row>
    <row r="10062" spans="5:5" ht="12" customHeight="1">
      <c r="E10062" s="174"/>
    </row>
    <row r="10063" spans="5:5" ht="12" customHeight="1">
      <c r="E10063" s="174"/>
    </row>
    <row r="10064" spans="5:5" ht="12" customHeight="1">
      <c r="E10064" s="174"/>
    </row>
    <row r="10065" spans="5:5" ht="12" customHeight="1">
      <c r="E10065" s="174"/>
    </row>
    <row r="10066" spans="5:5" ht="12" customHeight="1">
      <c r="E10066" s="174"/>
    </row>
    <row r="10067" spans="5:5" ht="12" customHeight="1">
      <c r="E10067" s="174"/>
    </row>
    <row r="10068" spans="5:5" ht="12" customHeight="1">
      <c r="E10068" s="174"/>
    </row>
    <row r="10069" spans="5:5" ht="12" customHeight="1">
      <c r="E10069" s="174"/>
    </row>
    <row r="10070" spans="5:5" ht="12" customHeight="1">
      <c r="E10070" s="174"/>
    </row>
    <row r="10071" spans="5:5" ht="12" customHeight="1">
      <c r="E10071" s="174"/>
    </row>
    <row r="10072" spans="5:5" ht="12" customHeight="1">
      <c r="E10072" s="174"/>
    </row>
    <row r="10073" spans="5:5" ht="12" customHeight="1">
      <c r="E10073" s="174"/>
    </row>
    <row r="10074" spans="5:5" ht="12" customHeight="1">
      <c r="E10074" s="174"/>
    </row>
    <row r="10075" spans="5:5" ht="12" customHeight="1">
      <c r="E10075" s="174"/>
    </row>
    <row r="10076" spans="5:5" ht="12" customHeight="1">
      <c r="E10076" s="174"/>
    </row>
    <row r="10077" spans="5:5" ht="12" customHeight="1">
      <c r="E10077" s="174"/>
    </row>
    <row r="10078" spans="5:5" ht="12" customHeight="1">
      <c r="E10078" s="174"/>
    </row>
    <row r="10079" spans="5:5" ht="12" customHeight="1">
      <c r="E10079" s="174"/>
    </row>
    <row r="10080" spans="5:5" ht="12" customHeight="1">
      <c r="E10080" s="174"/>
    </row>
    <row r="10081" spans="5:5" ht="12" customHeight="1">
      <c r="E10081" s="174"/>
    </row>
    <row r="10082" spans="5:5" ht="12" customHeight="1">
      <c r="E10082" s="174"/>
    </row>
    <row r="10083" spans="5:5" ht="12" customHeight="1">
      <c r="E10083" s="174"/>
    </row>
    <row r="10084" spans="5:5" ht="12" customHeight="1">
      <c r="E10084" s="174"/>
    </row>
    <row r="10085" spans="5:5" ht="12" customHeight="1">
      <c r="E10085" s="174"/>
    </row>
    <row r="10086" spans="5:5" ht="12" customHeight="1">
      <c r="E10086" s="174"/>
    </row>
    <row r="10087" spans="5:5" ht="12" customHeight="1">
      <c r="E10087" s="174"/>
    </row>
    <row r="10088" spans="5:5" ht="12" customHeight="1">
      <c r="E10088" s="174"/>
    </row>
    <row r="10089" spans="5:5" ht="12" customHeight="1">
      <c r="E10089" s="174"/>
    </row>
    <row r="10090" spans="5:5" ht="12" customHeight="1">
      <c r="E10090" s="174"/>
    </row>
    <row r="10091" spans="5:5" ht="12" customHeight="1">
      <c r="E10091" s="174"/>
    </row>
    <row r="10092" spans="5:5" ht="12" customHeight="1">
      <c r="E10092" s="174"/>
    </row>
    <row r="10093" spans="5:5" ht="12" customHeight="1">
      <c r="E10093" s="174"/>
    </row>
    <row r="10094" spans="5:5" ht="12" customHeight="1">
      <c r="E10094" s="174"/>
    </row>
    <row r="10095" spans="5:5" ht="12" customHeight="1">
      <c r="E10095" s="174"/>
    </row>
    <row r="10096" spans="5:5" ht="12" customHeight="1">
      <c r="E10096" s="174"/>
    </row>
    <row r="10097" spans="5:5" ht="12" customHeight="1">
      <c r="E10097" s="174"/>
    </row>
    <row r="10098" spans="5:5" ht="12" customHeight="1">
      <c r="E10098" s="174"/>
    </row>
    <row r="10099" spans="5:5" ht="12" customHeight="1">
      <c r="E10099" s="174"/>
    </row>
    <row r="10100" spans="5:5" ht="12" customHeight="1">
      <c r="E10100" s="174"/>
    </row>
    <row r="10101" spans="5:5" ht="12" customHeight="1">
      <c r="E10101" s="174"/>
    </row>
    <row r="10102" spans="5:5" ht="12" customHeight="1">
      <c r="E10102" s="174"/>
    </row>
    <row r="10103" spans="5:5" ht="12" customHeight="1">
      <c r="E10103" s="174"/>
    </row>
    <row r="10104" spans="5:5" ht="12" customHeight="1">
      <c r="E10104" s="174"/>
    </row>
    <row r="10105" spans="5:5" ht="12" customHeight="1">
      <c r="E10105" s="174"/>
    </row>
    <row r="10106" spans="5:5" ht="12" customHeight="1">
      <c r="E10106" s="174"/>
    </row>
    <row r="10107" spans="5:5" ht="12" customHeight="1">
      <c r="E10107" s="174"/>
    </row>
    <row r="10108" spans="5:5" ht="12" customHeight="1">
      <c r="E10108" s="174"/>
    </row>
    <row r="10109" spans="5:5" ht="12" customHeight="1">
      <c r="E10109" s="174"/>
    </row>
    <row r="10110" spans="5:5" ht="12" customHeight="1">
      <c r="E10110" s="174"/>
    </row>
    <row r="10111" spans="5:5" ht="12" customHeight="1">
      <c r="E10111" s="174"/>
    </row>
    <row r="10112" spans="5:5" ht="12" customHeight="1">
      <c r="E10112" s="174"/>
    </row>
    <row r="10113" spans="5:5" ht="12" customHeight="1">
      <c r="E10113" s="174"/>
    </row>
    <row r="10114" spans="5:5" ht="12" customHeight="1">
      <c r="E10114" s="174"/>
    </row>
    <row r="10115" spans="5:5" ht="12" customHeight="1">
      <c r="E10115" s="174"/>
    </row>
    <row r="10116" spans="5:5" ht="12" customHeight="1">
      <c r="E10116" s="174"/>
    </row>
    <row r="10117" spans="5:5" ht="12" customHeight="1">
      <c r="E10117" s="174"/>
    </row>
    <row r="10118" spans="5:5" ht="12" customHeight="1">
      <c r="E10118" s="174"/>
    </row>
    <row r="10119" spans="5:5" ht="12" customHeight="1">
      <c r="E10119" s="174"/>
    </row>
    <row r="10120" spans="5:5" ht="12" customHeight="1">
      <c r="E10120" s="174"/>
    </row>
    <row r="10121" spans="5:5" ht="12" customHeight="1">
      <c r="E10121" s="174"/>
    </row>
    <row r="10122" spans="5:5" ht="12" customHeight="1">
      <c r="E10122" s="174"/>
    </row>
    <row r="10123" spans="5:5" ht="12" customHeight="1">
      <c r="E10123" s="174"/>
    </row>
    <row r="10124" spans="5:5" ht="12" customHeight="1">
      <c r="E10124" s="174"/>
    </row>
    <row r="10125" spans="5:5" ht="12" customHeight="1">
      <c r="E10125" s="174"/>
    </row>
    <row r="10126" spans="5:5" ht="12" customHeight="1">
      <c r="E10126" s="174"/>
    </row>
    <row r="10127" spans="5:5" ht="12" customHeight="1">
      <c r="E10127" s="174"/>
    </row>
    <row r="10128" spans="5:5" ht="12" customHeight="1">
      <c r="E10128" s="174"/>
    </row>
    <row r="10129" spans="5:5" ht="12" customHeight="1">
      <c r="E10129" s="174"/>
    </row>
    <row r="10130" spans="5:5" ht="12" customHeight="1">
      <c r="E10130" s="174"/>
    </row>
    <row r="10131" spans="5:5" ht="12" customHeight="1">
      <c r="E10131" s="174"/>
    </row>
    <row r="10132" spans="5:5" ht="12" customHeight="1">
      <c r="E10132" s="174"/>
    </row>
    <row r="10133" spans="5:5" ht="12" customHeight="1">
      <c r="E10133" s="174"/>
    </row>
    <row r="10134" spans="5:5" ht="12" customHeight="1">
      <c r="E10134" s="174"/>
    </row>
    <row r="10135" spans="5:5" ht="12" customHeight="1">
      <c r="E10135" s="174"/>
    </row>
    <row r="10136" spans="5:5" ht="12" customHeight="1">
      <c r="E10136" s="174"/>
    </row>
    <row r="10137" spans="5:5" ht="12" customHeight="1">
      <c r="E10137" s="174"/>
    </row>
    <row r="10138" spans="5:5" ht="12" customHeight="1">
      <c r="E10138" s="174"/>
    </row>
    <row r="10139" spans="5:5" ht="12" customHeight="1">
      <c r="E10139" s="174"/>
    </row>
    <row r="10140" spans="5:5" ht="12" customHeight="1">
      <c r="E10140" s="174"/>
    </row>
    <row r="10141" spans="5:5" ht="12" customHeight="1">
      <c r="E10141" s="174"/>
    </row>
    <row r="10142" spans="5:5" ht="12" customHeight="1">
      <c r="E10142" s="174"/>
    </row>
    <row r="10143" spans="5:5" ht="12" customHeight="1">
      <c r="E10143" s="174"/>
    </row>
    <row r="10144" spans="5:5" ht="12" customHeight="1">
      <c r="E10144" s="174"/>
    </row>
    <row r="10145" spans="5:5" ht="12" customHeight="1">
      <c r="E10145" s="174"/>
    </row>
    <row r="10146" spans="5:5" ht="12" customHeight="1">
      <c r="E10146" s="174"/>
    </row>
    <row r="10147" spans="5:5" ht="12" customHeight="1">
      <c r="E10147" s="174"/>
    </row>
    <row r="10148" spans="5:5" ht="12" customHeight="1">
      <c r="E10148" s="174"/>
    </row>
    <row r="10149" spans="5:5" ht="12" customHeight="1">
      <c r="E10149" s="174"/>
    </row>
    <row r="10150" spans="5:5" ht="12" customHeight="1">
      <c r="E10150" s="174"/>
    </row>
    <row r="10151" spans="5:5" ht="12" customHeight="1">
      <c r="E10151" s="174"/>
    </row>
    <row r="10152" spans="5:5" ht="12" customHeight="1">
      <c r="E10152" s="174"/>
    </row>
    <row r="10153" spans="5:5" ht="12" customHeight="1">
      <c r="E10153" s="174"/>
    </row>
    <row r="10154" spans="5:5" ht="12" customHeight="1">
      <c r="E10154" s="174"/>
    </row>
    <row r="10155" spans="5:5" ht="12" customHeight="1">
      <c r="E10155" s="174"/>
    </row>
    <row r="10156" spans="5:5" ht="12" customHeight="1">
      <c r="E10156" s="174"/>
    </row>
    <row r="10157" spans="5:5" ht="12" customHeight="1">
      <c r="E10157" s="174"/>
    </row>
    <row r="10158" spans="5:5" ht="12" customHeight="1">
      <c r="E10158" s="174"/>
    </row>
    <row r="10159" spans="5:5" ht="12" customHeight="1">
      <c r="E10159" s="174"/>
    </row>
    <row r="10160" spans="5:5" ht="12" customHeight="1">
      <c r="E10160" s="174"/>
    </row>
    <row r="10161" spans="5:5" ht="12" customHeight="1">
      <c r="E10161" s="174"/>
    </row>
    <row r="10162" spans="5:5" ht="12" customHeight="1">
      <c r="E10162" s="174"/>
    </row>
    <row r="10163" spans="5:5" ht="12" customHeight="1">
      <c r="E10163" s="174"/>
    </row>
    <row r="10164" spans="5:5" ht="12" customHeight="1">
      <c r="E10164" s="174"/>
    </row>
    <row r="10165" spans="5:5" ht="12" customHeight="1">
      <c r="E10165" s="174"/>
    </row>
    <row r="10166" spans="5:5" ht="12" customHeight="1">
      <c r="E10166" s="174"/>
    </row>
    <row r="10167" spans="5:5" ht="12" customHeight="1">
      <c r="E10167" s="174"/>
    </row>
    <row r="10168" spans="5:5" ht="12" customHeight="1">
      <c r="E10168" s="174"/>
    </row>
    <row r="10169" spans="5:5" ht="12" customHeight="1">
      <c r="E10169" s="174"/>
    </row>
    <row r="10170" spans="5:5" ht="12" customHeight="1">
      <c r="E10170" s="174"/>
    </row>
    <row r="10171" spans="5:5" ht="12" customHeight="1">
      <c r="E10171" s="174"/>
    </row>
    <row r="10172" spans="5:5" ht="12" customHeight="1">
      <c r="E10172" s="174"/>
    </row>
    <row r="10173" spans="5:5" ht="12" customHeight="1">
      <c r="E10173" s="174"/>
    </row>
    <row r="10174" spans="5:5" ht="12" customHeight="1">
      <c r="E10174" s="174"/>
    </row>
    <row r="10175" spans="5:5" ht="12" customHeight="1">
      <c r="E10175" s="174"/>
    </row>
    <row r="10176" spans="5:5" ht="12" customHeight="1">
      <c r="E10176" s="174"/>
    </row>
    <row r="10177" spans="5:5" ht="12" customHeight="1">
      <c r="E10177" s="174"/>
    </row>
    <row r="10178" spans="5:5" ht="12" customHeight="1">
      <c r="E10178" s="174"/>
    </row>
    <row r="10179" spans="5:5" ht="12" customHeight="1">
      <c r="E10179" s="174"/>
    </row>
    <row r="10180" spans="5:5" ht="12" customHeight="1">
      <c r="E10180" s="174"/>
    </row>
    <row r="10181" spans="5:5" ht="12" customHeight="1">
      <c r="E10181" s="174"/>
    </row>
    <row r="10182" spans="5:5" ht="12" customHeight="1">
      <c r="E10182" s="174"/>
    </row>
    <row r="10183" spans="5:5" ht="12" customHeight="1">
      <c r="E10183" s="174"/>
    </row>
    <row r="10184" spans="5:5" ht="12" customHeight="1">
      <c r="E10184" s="174"/>
    </row>
    <row r="10185" spans="5:5" ht="12" customHeight="1">
      <c r="E10185" s="174"/>
    </row>
    <row r="10186" spans="5:5" ht="12" customHeight="1">
      <c r="E10186" s="174"/>
    </row>
    <row r="10187" spans="5:5" ht="12" customHeight="1">
      <c r="E10187" s="174"/>
    </row>
    <row r="10188" spans="5:5" ht="12" customHeight="1">
      <c r="E10188" s="174"/>
    </row>
    <row r="10189" spans="5:5" ht="12" customHeight="1">
      <c r="E10189" s="174"/>
    </row>
    <row r="10190" spans="5:5" ht="12" customHeight="1">
      <c r="E10190" s="174"/>
    </row>
    <row r="10191" spans="5:5" ht="12" customHeight="1">
      <c r="E10191" s="174"/>
    </row>
    <row r="10192" spans="5:5" ht="12" customHeight="1">
      <c r="E10192" s="174"/>
    </row>
    <row r="10193" spans="5:5" ht="12" customHeight="1">
      <c r="E10193" s="174"/>
    </row>
    <row r="10194" spans="5:5" ht="12" customHeight="1">
      <c r="E10194" s="174"/>
    </row>
    <row r="10195" spans="5:5" ht="12" customHeight="1">
      <c r="E10195" s="174"/>
    </row>
    <row r="10196" spans="5:5" ht="12" customHeight="1">
      <c r="E10196" s="174"/>
    </row>
    <row r="10197" spans="5:5" ht="12" customHeight="1">
      <c r="E10197" s="174"/>
    </row>
    <row r="10198" spans="5:5" ht="12" customHeight="1">
      <c r="E10198" s="174"/>
    </row>
    <row r="10199" spans="5:5" ht="12" customHeight="1">
      <c r="E10199" s="174"/>
    </row>
    <row r="10200" spans="5:5" ht="12" customHeight="1">
      <c r="E10200" s="174"/>
    </row>
    <row r="10201" spans="5:5" ht="12" customHeight="1">
      <c r="E10201" s="174"/>
    </row>
    <row r="10202" spans="5:5" ht="12" customHeight="1">
      <c r="E10202" s="174"/>
    </row>
    <row r="10203" spans="5:5" ht="12" customHeight="1">
      <c r="E10203" s="174"/>
    </row>
    <row r="10204" spans="5:5" ht="12" customHeight="1">
      <c r="E10204" s="174"/>
    </row>
    <row r="10205" spans="5:5" ht="12" customHeight="1">
      <c r="E10205" s="174"/>
    </row>
    <row r="10206" spans="5:5" ht="12" customHeight="1">
      <c r="E10206" s="174"/>
    </row>
    <row r="10207" spans="5:5" ht="12" customHeight="1">
      <c r="E10207" s="174"/>
    </row>
    <row r="10208" spans="5:5" ht="12" customHeight="1">
      <c r="E10208" s="174"/>
    </row>
    <row r="10209" spans="5:5" ht="12" customHeight="1">
      <c r="E10209" s="174"/>
    </row>
    <row r="10210" spans="5:5" ht="12" customHeight="1">
      <c r="E10210" s="174"/>
    </row>
    <row r="10211" spans="5:5" ht="12" customHeight="1">
      <c r="E10211" s="174"/>
    </row>
    <row r="10212" spans="5:5" ht="12" customHeight="1">
      <c r="E10212" s="174"/>
    </row>
    <row r="10213" spans="5:5" ht="12" customHeight="1">
      <c r="E10213" s="174"/>
    </row>
    <row r="10214" spans="5:5" ht="12" customHeight="1">
      <c r="E10214" s="174"/>
    </row>
    <row r="10215" spans="5:5" ht="12" customHeight="1">
      <c r="E10215" s="174"/>
    </row>
    <row r="10216" spans="5:5" ht="12" customHeight="1">
      <c r="E10216" s="174"/>
    </row>
    <row r="10217" spans="5:5" ht="12" customHeight="1">
      <c r="E10217" s="174"/>
    </row>
    <row r="10218" spans="5:5" ht="12" customHeight="1">
      <c r="E10218" s="174"/>
    </row>
    <row r="10219" spans="5:5" ht="12" customHeight="1">
      <c r="E10219" s="174"/>
    </row>
    <row r="10220" spans="5:5" ht="12" customHeight="1">
      <c r="E10220" s="174"/>
    </row>
    <row r="10221" spans="5:5" ht="12" customHeight="1">
      <c r="E10221" s="174"/>
    </row>
    <row r="10222" spans="5:5" ht="12" customHeight="1">
      <c r="E10222" s="174"/>
    </row>
    <row r="10223" spans="5:5" ht="12" customHeight="1">
      <c r="E10223" s="174"/>
    </row>
    <row r="10224" spans="5:5" ht="12" customHeight="1">
      <c r="E10224" s="174"/>
    </row>
    <row r="10225" spans="5:5" ht="12" customHeight="1">
      <c r="E10225" s="174"/>
    </row>
    <row r="10226" spans="5:5" ht="12" customHeight="1">
      <c r="E10226" s="174"/>
    </row>
    <row r="10227" spans="5:5" ht="12" customHeight="1">
      <c r="E10227" s="174"/>
    </row>
    <row r="10228" spans="5:5" ht="12" customHeight="1">
      <c r="E10228" s="174"/>
    </row>
    <row r="10229" spans="5:5" ht="12" customHeight="1">
      <c r="E10229" s="174"/>
    </row>
    <row r="10230" spans="5:5" ht="12" customHeight="1">
      <c r="E10230" s="174"/>
    </row>
    <row r="10231" spans="5:5" ht="12" customHeight="1">
      <c r="E10231" s="174"/>
    </row>
    <row r="10232" spans="5:5" ht="12" customHeight="1">
      <c r="E10232" s="174"/>
    </row>
    <row r="10233" spans="5:5" ht="12" customHeight="1">
      <c r="E10233" s="174"/>
    </row>
    <row r="10234" spans="5:5" ht="12" customHeight="1">
      <c r="E10234" s="174"/>
    </row>
    <row r="10235" spans="5:5" ht="12" customHeight="1">
      <c r="E10235" s="174"/>
    </row>
    <row r="10236" spans="5:5" ht="12" customHeight="1">
      <c r="E10236" s="174"/>
    </row>
    <row r="10237" spans="5:5" ht="12" customHeight="1">
      <c r="E10237" s="174"/>
    </row>
    <row r="10238" spans="5:5" ht="12" customHeight="1">
      <c r="E10238" s="174"/>
    </row>
    <row r="10239" spans="5:5" ht="12" customHeight="1">
      <c r="E10239" s="174"/>
    </row>
    <row r="10240" spans="5:5" ht="12" customHeight="1">
      <c r="E10240" s="174"/>
    </row>
    <row r="10241" spans="5:5" ht="12" customHeight="1">
      <c r="E10241" s="174"/>
    </row>
    <row r="10242" spans="5:5" ht="12" customHeight="1">
      <c r="E10242" s="174"/>
    </row>
    <row r="10243" spans="5:5" ht="12" customHeight="1">
      <c r="E10243" s="174"/>
    </row>
    <row r="10244" spans="5:5" ht="12" customHeight="1">
      <c r="E10244" s="174"/>
    </row>
    <row r="10245" spans="5:5" ht="12" customHeight="1">
      <c r="E10245" s="174"/>
    </row>
    <row r="10246" spans="5:5" ht="12" customHeight="1">
      <c r="E10246" s="174"/>
    </row>
    <row r="10247" spans="5:5" ht="12" customHeight="1">
      <c r="E10247" s="174"/>
    </row>
    <row r="10248" spans="5:5" ht="12" customHeight="1">
      <c r="E10248" s="174"/>
    </row>
    <row r="10249" spans="5:5" ht="12" customHeight="1">
      <c r="E10249" s="174"/>
    </row>
    <row r="10250" spans="5:5" ht="12" customHeight="1">
      <c r="E10250" s="174"/>
    </row>
    <row r="10251" spans="5:5" ht="12" customHeight="1">
      <c r="E10251" s="174"/>
    </row>
    <row r="10252" spans="5:5" ht="12" customHeight="1">
      <c r="E10252" s="174"/>
    </row>
    <row r="10253" spans="5:5" ht="12" customHeight="1">
      <c r="E10253" s="174"/>
    </row>
    <row r="10254" spans="5:5" ht="12" customHeight="1">
      <c r="E10254" s="174"/>
    </row>
    <row r="10255" spans="5:5" ht="12" customHeight="1">
      <c r="E10255" s="174"/>
    </row>
    <row r="10256" spans="5:5" ht="12" customHeight="1">
      <c r="E10256" s="174"/>
    </row>
    <row r="10257" spans="5:5" ht="12" customHeight="1">
      <c r="E10257" s="174"/>
    </row>
    <row r="10258" spans="5:5" ht="12" customHeight="1">
      <c r="E10258" s="174"/>
    </row>
    <row r="10259" spans="5:5" ht="12" customHeight="1">
      <c r="E10259" s="174"/>
    </row>
    <row r="10260" spans="5:5" ht="12" customHeight="1">
      <c r="E10260" s="174"/>
    </row>
    <row r="10261" spans="5:5" ht="12" customHeight="1">
      <c r="E10261" s="174"/>
    </row>
    <row r="10262" spans="5:5" ht="12" customHeight="1">
      <c r="E10262" s="174"/>
    </row>
    <row r="10263" spans="5:5" ht="12" customHeight="1">
      <c r="E10263" s="174"/>
    </row>
    <row r="10264" spans="5:5" ht="12" customHeight="1">
      <c r="E10264" s="174"/>
    </row>
    <row r="10265" spans="5:5" ht="12" customHeight="1">
      <c r="E10265" s="174"/>
    </row>
    <row r="10266" spans="5:5" ht="12" customHeight="1">
      <c r="E10266" s="174"/>
    </row>
    <row r="10267" spans="5:5" ht="12" customHeight="1">
      <c r="E10267" s="174"/>
    </row>
    <row r="10268" spans="5:5" ht="12" customHeight="1">
      <c r="E10268" s="174"/>
    </row>
    <row r="10269" spans="5:5" ht="12" customHeight="1">
      <c r="E10269" s="174"/>
    </row>
    <row r="10270" spans="5:5" ht="12" customHeight="1">
      <c r="E10270" s="174"/>
    </row>
    <row r="10271" spans="5:5" ht="12" customHeight="1">
      <c r="E10271" s="174"/>
    </row>
    <row r="10272" spans="5:5" ht="12" customHeight="1">
      <c r="E10272" s="174"/>
    </row>
    <row r="10273" spans="5:5" ht="12" customHeight="1">
      <c r="E10273" s="174"/>
    </row>
    <row r="10274" spans="5:5" ht="12" customHeight="1">
      <c r="E10274" s="174"/>
    </row>
    <row r="10275" spans="5:5" ht="12" customHeight="1">
      <c r="E10275" s="174"/>
    </row>
    <row r="10276" spans="5:5" ht="12" customHeight="1">
      <c r="E10276" s="174"/>
    </row>
    <row r="10277" spans="5:5" ht="12" customHeight="1">
      <c r="E10277" s="174"/>
    </row>
    <row r="10278" spans="5:5" ht="12" customHeight="1">
      <c r="E10278" s="174"/>
    </row>
    <row r="10279" spans="5:5" ht="12" customHeight="1">
      <c r="E10279" s="174"/>
    </row>
    <row r="10280" spans="5:5" ht="12" customHeight="1">
      <c r="E10280" s="174"/>
    </row>
    <row r="10281" spans="5:5" ht="12" customHeight="1">
      <c r="E10281" s="174"/>
    </row>
    <row r="10282" spans="5:5" ht="12" customHeight="1">
      <c r="E10282" s="174"/>
    </row>
    <row r="10283" spans="5:5" ht="12" customHeight="1">
      <c r="E10283" s="174"/>
    </row>
    <row r="10284" spans="5:5" ht="12" customHeight="1">
      <c r="E10284" s="174"/>
    </row>
    <row r="10285" spans="5:5" ht="12" customHeight="1">
      <c r="E10285" s="174"/>
    </row>
    <row r="10286" spans="5:5" ht="12" customHeight="1">
      <c r="E10286" s="174"/>
    </row>
    <row r="10287" spans="5:5" ht="12" customHeight="1">
      <c r="E10287" s="174"/>
    </row>
    <row r="10288" spans="5:5" ht="12" customHeight="1">
      <c r="E10288" s="174"/>
    </row>
    <row r="10289" spans="5:5" ht="12" customHeight="1">
      <c r="E10289" s="174"/>
    </row>
    <row r="10290" spans="5:5" ht="12" customHeight="1">
      <c r="E10290" s="174"/>
    </row>
    <row r="10291" spans="5:5" ht="12" customHeight="1">
      <c r="E10291" s="174"/>
    </row>
    <row r="10292" spans="5:5" ht="12" customHeight="1">
      <c r="E10292" s="174"/>
    </row>
    <row r="10293" spans="5:5" ht="12" customHeight="1">
      <c r="E10293" s="174"/>
    </row>
    <row r="10294" spans="5:5" ht="12" customHeight="1">
      <c r="E10294" s="174"/>
    </row>
    <row r="10295" spans="5:5" ht="12" customHeight="1">
      <c r="E10295" s="174"/>
    </row>
    <row r="10296" spans="5:5" ht="12" customHeight="1">
      <c r="E10296" s="174"/>
    </row>
    <row r="10297" spans="5:5" ht="12" customHeight="1">
      <c r="E10297" s="174"/>
    </row>
    <row r="10298" spans="5:5" ht="12" customHeight="1">
      <c r="E10298" s="174"/>
    </row>
    <row r="10299" spans="5:5" ht="12" customHeight="1">
      <c r="E10299" s="174"/>
    </row>
    <row r="10300" spans="5:5" ht="12" customHeight="1">
      <c r="E10300" s="174"/>
    </row>
    <row r="10301" spans="5:5" ht="12" customHeight="1">
      <c r="E10301" s="174"/>
    </row>
    <row r="10302" spans="5:5" ht="12" customHeight="1">
      <c r="E10302" s="174"/>
    </row>
    <row r="10303" spans="5:5" ht="12" customHeight="1">
      <c r="E10303" s="174"/>
    </row>
    <row r="10304" spans="5:5" ht="12" customHeight="1">
      <c r="E10304" s="174"/>
    </row>
    <row r="10305" spans="5:5" ht="12" customHeight="1">
      <c r="E10305" s="174"/>
    </row>
    <row r="10306" spans="5:5" ht="12" customHeight="1">
      <c r="E10306" s="174"/>
    </row>
    <row r="10307" spans="5:5" ht="12" customHeight="1">
      <c r="E10307" s="174"/>
    </row>
    <row r="10308" spans="5:5" ht="12" customHeight="1">
      <c r="E10308" s="174"/>
    </row>
    <row r="10309" spans="5:5" ht="12" customHeight="1">
      <c r="E10309" s="174"/>
    </row>
    <row r="10310" spans="5:5" ht="12" customHeight="1">
      <c r="E10310" s="174"/>
    </row>
    <row r="10311" spans="5:5" ht="12" customHeight="1">
      <c r="E10311" s="174"/>
    </row>
    <row r="10312" spans="5:5" ht="12" customHeight="1">
      <c r="E10312" s="174"/>
    </row>
    <row r="10313" spans="5:5" ht="12" customHeight="1">
      <c r="E10313" s="174"/>
    </row>
    <row r="10314" spans="5:5" ht="12" customHeight="1">
      <c r="E10314" s="174"/>
    </row>
    <row r="10315" spans="5:5" ht="12" customHeight="1">
      <c r="E10315" s="174"/>
    </row>
    <row r="10316" spans="5:5" ht="12" customHeight="1">
      <c r="E10316" s="174"/>
    </row>
    <row r="10317" spans="5:5" ht="12" customHeight="1">
      <c r="E10317" s="174"/>
    </row>
    <row r="10318" spans="5:5" ht="12" customHeight="1">
      <c r="E10318" s="174"/>
    </row>
    <row r="10319" spans="5:5" ht="12" customHeight="1">
      <c r="E10319" s="174"/>
    </row>
    <row r="10320" spans="5:5" ht="12" customHeight="1">
      <c r="E10320" s="174"/>
    </row>
    <row r="10321" spans="5:5" ht="12" customHeight="1">
      <c r="E10321" s="174"/>
    </row>
    <row r="10322" spans="5:5" ht="12" customHeight="1">
      <c r="E10322" s="174"/>
    </row>
    <row r="10323" spans="5:5" ht="12" customHeight="1">
      <c r="E10323" s="174"/>
    </row>
    <row r="10324" spans="5:5" ht="12" customHeight="1">
      <c r="E10324" s="174"/>
    </row>
    <row r="10325" spans="5:5" ht="12" customHeight="1">
      <c r="E10325" s="174"/>
    </row>
    <row r="10326" spans="5:5" ht="12" customHeight="1">
      <c r="E10326" s="174"/>
    </row>
    <row r="10327" spans="5:5" ht="12" customHeight="1">
      <c r="E10327" s="174"/>
    </row>
    <row r="10328" spans="5:5" ht="12" customHeight="1">
      <c r="E10328" s="174"/>
    </row>
    <row r="10329" spans="5:5" ht="12" customHeight="1">
      <c r="E10329" s="174"/>
    </row>
    <row r="10330" spans="5:5" ht="12" customHeight="1">
      <c r="E10330" s="174"/>
    </row>
    <row r="10331" spans="5:5" ht="12" customHeight="1">
      <c r="E10331" s="174"/>
    </row>
    <row r="10332" spans="5:5" ht="12" customHeight="1">
      <c r="E10332" s="174"/>
    </row>
    <row r="10333" spans="5:5" ht="12" customHeight="1">
      <c r="E10333" s="174"/>
    </row>
    <row r="10334" spans="5:5" ht="12" customHeight="1">
      <c r="E10334" s="174"/>
    </row>
    <row r="10335" spans="5:5" ht="12" customHeight="1">
      <c r="E10335" s="174"/>
    </row>
    <row r="10336" spans="5:5" ht="12" customHeight="1">
      <c r="E10336" s="174"/>
    </row>
    <row r="10337" spans="5:5" ht="12" customHeight="1">
      <c r="E10337" s="174"/>
    </row>
    <row r="10338" spans="5:5" ht="12" customHeight="1">
      <c r="E10338" s="174"/>
    </row>
    <row r="10339" spans="5:5" ht="12" customHeight="1">
      <c r="E10339" s="174"/>
    </row>
    <row r="10340" spans="5:5" ht="12" customHeight="1">
      <c r="E10340" s="174"/>
    </row>
    <row r="10341" spans="5:5" ht="12" customHeight="1">
      <c r="E10341" s="174"/>
    </row>
    <row r="10342" spans="5:5" ht="12" customHeight="1">
      <c r="E10342" s="174"/>
    </row>
    <row r="10343" spans="5:5" ht="12" customHeight="1">
      <c r="E10343" s="174"/>
    </row>
    <row r="10344" spans="5:5" ht="12" customHeight="1">
      <c r="E10344" s="174"/>
    </row>
    <row r="10345" spans="5:5" ht="12" customHeight="1">
      <c r="E10345" s="174"/>
    </row>
    <row r="10346" spans="5:5" ht="12" customHeight="1">
      <c r="E10346" s="174"/>
    </row>
    <row r="10347" spans="5:5" ht="12" customHeight="1">
      <c r="E10347" s="174"/>
    </row>
    <row r="10348" spans="5:5" ht="12" customHeight="1">
      <c r="E10348" s="174"/>
    </row>
    <row r="10349" spans="5:5" ht="12" customHeight="1">
      <c r="E10349" s="174"/>
    </row>
    <row r="10350" spans="5:5" ht="12" customHeight="1">
      <c r="E10350" s="174"/>
    </row>
    <row r="10351" spans="5:5" ht="12" customHeight="1">
      <c r="E10351" s="174"/>
    </row>
    <row r="10352" spans="5:5" ht="12" customHeight="1">
      <c r="E10352" s="174"/>
    </row>
    <row r="10353" spans="5:5" ht="12" customHeight="1">
      <c r="E10353" s="174"/>
    </row>
    <row r="10354" spans="5:5" ht="12" customHeight="1">
      <c r="E10354" s="174"/>
    </row>
    <row r="10355" spans="5:5" ht="12" customHeight="1">
      <c r="E10355" s="174"/>
    </row>
    <row r="10356" spans="5:5" ht="12" customHeight="1">
      <c r="E10356" s="174"/>
    </row>
    <row r="10357" spans="5:5" ht="12" customHeight="1">
      <c r="E10357" s="174"/>
    </row>
    <row r="10358" spans="5:5" ht="12" customHeight="1">
      <c r="E10358" s="174"/>
    </row>
    <row r="10359" spans="5:5" ht="12" customHeight="1">
      <c r="E10359" s="174"/>
    </row>
    <row r="10360" spans="5:5" ht="12" customHeight="1">
      <c r="E10360" s="174"/>
    </row>
    <row r="10361" spans="5:5" ht="12" customHeight="1">
      <c r="E10361" s="174"/>
    </row>
    <row r="10362" spans="5:5" ht="12" customHeight="1">
      <c r="E10362" s="174"/>
    </row>
    <row r="10363" spans="5:5" ht="12" customHeight="1">
      <c r="E10363" s="174"/>
    </row>
    <row r="10364" spans="5:5" ht="12" customHeight="1">
      <c r="E10364" s="174"/>
    </row>
    <row r="10365" spans="5:5" ht="12" customHeight="1">
      <c r="E10365" s="174"/>
    </row>
    <row r="10366" spans="5:5" ht="12" customHeight="1">
      <c r="E10366" s="174"/>
    </row>
    <row r="10367" spans="5:5" ht="12" customHeight="1">
      <c r="E10367" s="174"/>
    </row>
    <row r="10368" spans="5:5" ht="12" customHeight="1">
      <c r="E10368" s="174"/>
    </row>
    <row r="10369" spans="5:5" ht="12" customHeight="1">
      <c r="E10369" s="174"/>
    </row>
    <row r="10370" spans="5:5" ht="12" customHeight="1">
      <c r="E10370" s="174"/>
    </row>
    <row r="10371" spans="5:5" ht="12" customHeight="1">
      <c r="E10371" s="174"/>
    </row>
    <row r="10372" spans="5:5" ht="12" customHeight="1">
      <c r="E10372" s="174"/>
    </row>
    <row r="10373" spans="5:5" ht="12" customHeight="1">
      <c r="E10373" s="174"/>
    </row>
    <row r="10374" spans="5:5" ht="12" customHeight="1">
      <c r="E10374" s="174"/>
    </row>
    <row r="10375" spans="5:5" ht="12" customHeight="1">
      <c r="E10375" s="174"/>
    </row>
    <row r="10376" spans="5:5" ht="12" customHeight="1">
      <c r="E10376" s="174"/>
    </row>
    <row r="10377" spans="5:5" ht="12" customHeight="1">
      <c r="E10377" s="174"/>
    </row>
    <row r="10378" spans="5:5" ht="12" customHeight="1">
      <c r="E10378" s="174"/>
    </row>
    <row r="10379" spans="5:5" ht="12" customHeight="1">
      <c r="E10379" s="174"/>
    </row>
    <row r="10380" spans="5:5" ht="12" customHeight="1">
      <c r="E10380" s="174"/>
    </row>
    <row r="10381" spans="5:5" ht="12" customHeight="1">
      <c r="E10381" s="174"/>
    </row>
    <row r="10382" spans="5:5" ht="12" customHeight="1">
      <c r="E10382" s="174"/>
    </row>
    <row r="10383" spans="5:5" ht="12" customHeight="1">
      <c r="E10383" s="174"/>
    </row>
    <row r="10384" spans="5:5" ht="12" customHeight="1">
      <c r="E10384" s="174"/>
    </row>
    <row r="10385" spans="5:5" ht="12" customHeight="1">
      <c r="E10385" s="174"/>
    </row>
    <row r="10386" spans="5:5" ht="12" customHeight="1">
      <c r="E10386" s="174"/>
    </row>
    <row r="10387" spans="5:5" ht="12" customHeight="1">
      <c r="E10387" s="174"/>
    </row>
    <row r="10388" spans="5:5" ht="12" customHeight="1">
      <c r="E10388" s="174"/>
    </row>
    <row r="10389" spans="5:5" ht="12" customHeight="1">
      <c r="E10389" s="174"/>
    </row>
    <row r="10390" spans="5:5" ht="12" customHeight="1">
      <c r="E10390" s="174"/>
    </row>
    <row r="10391" spans="5:5" ht="12" customHeight="1">
      <c r="E10391" s="174"/>
    </row>
    <row r="10392" spans="5:5" ht="12" customHeight="1">
      <c r="E10392" s="174"/>
    </row>
    <row r="10393" spans="5:5" ht="12" customHeight="1">
      <c r="E10393" s="174"/>
    </row>
    <row r="10394" spans="5:5" ht="12" customHeight="1">
      <c r="E10394" s="174"/>
    </row>
    <row r="10395" spans="5:5" ht="12" customHeight="1">
      <c r="E10395" s="174"/>
    </row>
    <row r="10396" spans="5:5" ht="12" customHeight="1">
      <c r="E10396" s="174"/>
    </row>
    <row r="10397" spans="5:5" ht="12" customHeight="1">
      <c r="E10397" s="174"/>
    </row>
    <row r="10398" spans="5:5" ht="12" customHeight="1">
      <c r="E10398" s="174"/>
    </row>
    <row r="10399" spans="5:5" ht="12" customHeight="1">
      <c r="E10399" s="174"/>
    </row>
    <row r="10400" spans="5:5" ht="12" customHeight="1">
      <c r="E10400" s="174"/>
    </row>
    <row r="10401" spans="5:5" ht="12" customHeight="1">
      <c r="E10401" s="174"/>
    </row>
    <row r="10402" spans="5:5" ht="12" customHeight="1">
      <c r="E10402" s="174"/>
    </row>
    <row r="10403" spans="5:5" ht="12" customHeight="1">
      <c r="E10403" s="174"/>
    </row>
    <row r="10404" spans="5:5" ht="12" customHeight="1">
      <c r="E10404" s="174"/>
    </row>
    <row r="10405" spans="5:5" ht="12" customHeight="1">
      <c r="E10405" s="174"/>
    </row>
    <row r="10406" spans="5:5" ht="12" customHeight="1">
      <c r="E10406" s="174"/>
    </row>
    <row r="10407" spans="5:5" ht="12" customHeight="1">
      <c r="E10407" s="174"/>
    </row>
    <row r="10408" spans="5:5" ht="12" customHeight="1">
      <c r="E10408" s="174"/>
    </row>
    <row r="10409" spans="5:5" ht="12" customHeight="1">
      <c r="E10409" s="174"/>
    </row>
    <row r="10410" spans="5:5" ht="12" customHeight="1">
      <c r="E10410" s="174"/>
    </row>
    <row r="10411" spans="5:5" ht="12" customHeight="1">
      <c r="E10411" s="174"/>
    </row>
    <row r="10412" spans="5:5" ht="12" customHeight="1">
      <c r="E10412" s="174"/>
    </row>
    <row r="10413" spans="5:5" ht="12" customHeight="1">
      <c r="E10413" s="174"/>
    </row>
    <row r="10414" spans="5:5" ht="12" customHeight="1">
      <c r="E10414" s="174"/>
    </row>
    <row r="10415" spans="5:5" ht="12" customHeight="1">
      <c r="E10415" s="174"/>
    </row>
    <row r="10416" spans="5:5" ht="12" customHeight="1">
      <c r="E10416" s="174"/>
    </row>
    <row r="10417" spans="5:5" ht="12" customHeight="1">
      <c r="E10417" s="174"/>
    </row>
    <row r="10418" spans="5:5" ht="12" customHeight="1">
      <c r="E10418" s="174"/>
    </row>
    <row r="10419" spans="5:5" ht="12" customHeight="1">
      <c r="E10419" s="174"/>
    </row>
    <row r="10420" spans="5:5" ht="12" customHeight="1">
      <c r="E10420" s="174"/>
    </row>
    <row r="10421" spans="5:5" ht="12" customHeight="1">
      <c r="E10421" s="174"/>
    </row>
    <row r="10422" spans="5:5" ht="12" customHeight="1">
      <c r="E10422" s="174"/>
    </row>
    <row r="10423" spans="5:5" ht="12" customHeight="1">
      <c r="E10423" s="174"/>
    </row>
    <row r="10424" spans="5:5" ht="12" customHeight="1">
      <c r="E10424" s="174"/>
    </row>
    <row r="10425" spans="5:5" ht="12" customHeight="1">
      <c r="E10425" s="174"/>
    </row>
    <row r="10426" spans="5:5" ht="12" customHeight="1">
      <c r="E10426" s="174"/>
    </row>
    <row r="10427" spans="5:5" ht="12" customHeight="1">
      <c r="E10427" s="174"/>
    </row>
    <row r="10428" spans="5:5" ht="12" customHeight="1">
      <c r="E10428" s="174"/>
    </row>
    <row r="10429" spans="5:5" ht="12" customHeight="1">
      <c r="E10429" s="174"/>
    </row>
    <row r="10430" spans="5:5" ht="12" customHeight="1">
      <c r="E10430" s="174"/>
    </row>
    <row r="10431" spans="5:5" ht="12" customHeight="1">
      <c r="E10431" s="174"/>
    </row>
    <row r="10432" spans="5:5" ht="12" customHeight="1">
      <c r="E10432" s="174"/>
    </row>
    <row r="10433" spans="5:5" ht="12" customHeight="1">
      <c r="E10433" s="174"/>
    </row>
    <row r="10434" spans="5:5" ht="12" customHeight="1">
      <c r="E10434" s="174"/>
    </row>
    <row r="10435" spans="5:5" ht="12" customHeight="1">
      <c r="E10435" s="174"/>
    </row>
    <row r="10436" spans="5:5" ht="12" customHeight="1">
      <c r="E10436" s="174"/>
    </row>
    <row r="10437" spans="5:5" ht="12" customHeight="1">
      <c r="E10437" s="174"/>
    </row>
    <row r="10438" spans="5:5" ht="12" customHeight="1">
      <c r="E10438" s="174"/>
    </row>
    <row r="10439" spans="5:5" ht="12" customHeight="1">
      <c r="E10439" s="174"/>
    </row>
    <row r="10440" spans="5:5" ht="12" customHeight="1">
      <c r="E10440" s="174"/>
    </row>
    <row r="10441" spans="5:5" ht="12" customHeight="1">
      <c r="E10441" s="174"/>
    </row>
    <row r="10442" spans="5:5" ht="12" customHeight="1">
      <c r="E10442" s="174"/>
    </row>
    <row r="10443" spans="5:5" ht="12" customHeight="1">
      <c r="E10443" s="174"/>
    </row>
    <row r="10444" spans="5:5" ht="12" customHeight="1">
      <c r="E10444" s="174"/>
    </row>
    <row r="10445" spans="5:5" ht="12" customHeight="1">
      <c r="E10445" s="174"/>
    </row>
    <row r="10446" spans="5:5" ht="12" customHeight="1">
      <c r="E10446" s="174"/>
    </row>
    <row r="10447" spans="5:5" ht="12" customHeight="1">
      <c r="E10447" s="174"/>
    </row>
    <row r="10448" spans="5:5" ht="12" customHeight="1">
      <c r="E10448" s="174"/>
    </row>
    <row r="10449" spans="5:5" ht="12" customHeight="1">
      <c r="E10449" s="174"/>
    </row>
    <row r="10450" spans="5:5" ht="12" customHeight="1">
      <c r="E10450" s="174"/>
    </row>
    <row r="10451" spans="5:5" ht="12" customHeight="1">
      <c r="E10451" s="174"/>
    </row>
    <row r="10452" spans="5:5" ht="12" customHeight="1">
      <c r="E10452" s="174"/>
    </row>
    <row r="10453" spans="5:5" ht="12" customHeight="1">
      <c r="E10453" s="174"/>
    </row>
    <row r="10454" spans="5:5" ht="12" customHeight="1">
      <c r="E10454" s="174"/>
    </row>
    <row r="10455" spans="5:5" ht="12" customHeight="1">
      <c r="E10455" s="174"/>
    </row>
    <row r="10456" spans="5:5" ht="12" customHeight="1">
      <c r="E10456" s="174"/>
    </row>
    <row r="10457" spans="5:5" ht="12" customHeight="1">
      <c r="E10457" s="174"/>
    </row>
    <row r="10458" spans="5:5" ht="12" customHeight="1">
      <c r="E10458" s="174"/>
    </row>
    <row r="10459" spans="5:5" ht="12" customHeight="1">
      <c r="E10459" s="174"/>
    </row>
    <row r="10460" spans="5:5" ht="12" customHeight="1">
      <c r="E10460" s="174"/>
    </row>
    <row r="10461" spans="5:5" ht="12" customHeight="1">
      <c r="E10461" s="174"/>
    </row>
    <row r="10462" spans="5:5" ht="12" customHeight="1">
      <c r="E10462" s="174"/>
    </row>
    <row r="10463" spans="5:5" ht="12" customHeight="1">
      <c r="E10463" s="174"/>
    </row>
    <row r="10464" spans="5:5" ht="12" customHeight="1">
      <c r="E10464" s="174"/>
    </row>
    <row r="10465" spans="5:5" ht="12" customHeight="1">
      <c r="E10465" s="174"/>
    </row>
    <row r="10466" spans="5:5" ht="12" customHeight="1">
      <c r="E10466" s="174"/>
    </row>
    <row r="10467" spans="5:5" ht="12" customHeight="1">
      <c r="E10467" s="174"/>
    </row>
    <row r="10468" spans="5:5" ht="12" customHeight="1">
      <c r="E10468" s="174"/>
    </row>
    <row r="10469" spans="5:5" ht="12" customHeight="1">
      <c r="E10469" s="174"/>
    </row>
    <row r="10470" spans="5:5" ht="12" customHeight="1">
      <c r="E10470" s="174"/>
    </row>
    <row r="10471" spans="5:5" ht="12" customHeight="1">
      <c r="E10471" s="174"/>
    </row>
    <row r="10472" spans="5:5" ht="12" customHeight="1">
      <c r="E10472" s="174"/>
    </row>
    <row r="10473" spans="5:5" ht="12" customHeight="1">
      <c r="E10473" s="174"/>
    </row>
    <row r="10474" spans="5:5" ht="12" customHeight="1">
      <c r="E10474" s="174"/>
    </row>
    <row r="10475" spans="5:5" ht="12" customHeight="1">
      <c r="E10475" s="174"/>
    </row>
    <row r="10476" spans="5:5" ht="12" customHeight="1">
      <c r="E10476" s="174"/>
    </row>
    <row r="10477" spans="5:5" ht="12" customHeight="1">
      <c r="E10477" s="174"/>
    </row>
    <row r="10478" spans="5:5" ht="12" customHeight="1">
      <c r="E10478" s="174"/>
    </row>
    <row r="10479" spans="5:5" ht="12" customHeight="1">
      <c r="E10479" s="174"/>
    </row>
    <row r="10480" spans="5:5" ht="12" customHeight="1">
      <c r="E10480" s="174"/>
    </row>
    <row r="10481" spans="5:5" ht="12" customHeight="1">
      <c r="E10481" s="174"/>
    </row>
    <row r="10482" spans="5:5" ht="12" customHeight="1">
      <c r="E10482" s="174"/>
    </row>
    <row r="10483" spans="5:5" ht="12" customHeight="1">
      <c r="E10483" s="174"/>
    </row>
    <row r="10484" spans="5:5" ht="12" customHeight="1">
      <c r="E10484" s="174"/>
    </row>
    <row r="10485" spans="5:5" ht="12" customHeight="1">
      <c r="E10485" s="174"/>
    </row>
    <row r="10486" spans="5:5" ht="12" customHeight="1">
      <c r="E10486" s="174"/>
    </row>
    <row r="10487" spans="5:5" ht="12" customHeight="1">
      <c r="E10487" s="174"/>
    </row>
    <row r="10488" spans="5:5" ht="12" customHeight="1">
      <c r="E10488" s="174"/>
    </row>
    <row r="10489" spans="5:5" ht="12" customHeight="1">
      <c r="E10489" s="174"/>
    </row>
    <row r="10490" spans="5:5" ht="12" customHeight="1">
      <c r="E10490" s="174"/>
    </row>
    <row r="10491" spans="5:5" ht="12" customHeight="1">
      <c r="E10491" s="174"/>
    </row>
    <row r="10492" spans="5:5" ht="12" customHeight="1">
      <c r="E10492" s="174"/>
    </row>
    <row r="10493" spans="5:5" ht="12" customHeight="1">
      <c r="E10493" s="174"/>
    </row>
    <row r="10494" spans="5:5" ht="12" customHeight="1">
      <c r="E10494" s="174"/>
    </row>
    <row r="10495" spans="5:5" ht="12" customHeight="1">
      <c r="E10495" s="174"/>
    </row>
    <row r="10496" spans="5:5" ht="12" customHeight="1">
      <c r="E10496" s="174"/>
    </row>
    <row r="10497" spans="5:5" ht="12" customHeight="1">
      <c r="E10497" s="174"/>
    </row>
    <row r="10498" spans="5:5" ht="12" customHeight="1">
      <c r="E10498" s="174"/>
    </row>
    <row r="10499" spans="5:5" ht="12" customHeight="1">
      <c r="E10499" s="174"/>
    </row>
    <row r="10500" spans="5:5" ht="12" customHeight="1">
      <c r="E10500" s="174"/>
    </row>
    <row r="10501" spans="5:5" ht="12" customHeight="1">
      <c r="E10501" s="174"/>
    </row>
    <row r="10502" spans="5:5" ht="12" customHeight="1">
      <c r="E10502" s="174"/>
    </row>
    <row r="10503" spans="5:5" ht="12" customHeight="1">
      <c r="E10503" s="174"/>
    </row>
    <row r="10504" spans="5:5" ht="12" customHeight="1">
      <c r="E10504" s="174"/>
    </row>
    <row r="10505" spans="5:5" ht="12" customHeight="1">
      <c r="E10505" s="174"/>
    </row>
    <row r="10506" spans="5:5" ht="12" customHeight="1">
      <c r="E10506" s="174"/>
    </row>
    <row r="10507" spans="5:5" ht="12" customHeight="1">
      <c r="E10507" s="174"/>
    </row>
    <row r="10508" spans="5:5" ht="12" customHeight="1">
      <c r="E10508" s="174"/>
    </row>
    <row r="10509" spans="5:5" ht="12" customHeight="1">
      <c r="E10509" s="174"/>
    </row>
    <row r="10510" spans="5:5" ht="12" customHeight="1">
      <c r="E10510" s="174"/>
    </row>
    <row r="10511" spans="5:5" ht="12" customHeight="1">
      <c r="E10511" s="174"/>
    </row>
    <row r="10512" spans="5:5" ht="12" customHeight="1">
      <c r="E10512" s="174"/>
    </row>
    <row r="10513" spans="5:5" ht="12" customHeight="1">
      <c r="E10513" s="174"/>
    </row>
    <row r="10514" spans="5:5" ht="12" customHeight="1">
      <c r="E10514" s="174"/>
    </row>
    <row r="10515" spans="5:5" ht="12" customHeight="1">
      <c r="E10515" s="174"/>
    </row>
    <row r="10516" spans="5:5" ht="12" customHeight="1">
      <c r="E10516" s="174"/>
    </row>
    <row r="10517" spans="5:5" ht="12" customHeight="1">
      <c r="E10517" s="174"/>
    </row>
    <row r="10518" spans="5:5" ht="12" customHeight="1">
      <c r="E10518" s="174"/>
    </row>
    <row r="10519" spans="5:5" ht="12" customHeight="1">
      <c r="E10519" s="174"/>
    </row>
    <row r="10520" spans="5:5" ht="12" customHeight="1">
      <c r="E10520" s="174"/>
    </row>
    <row r="10521" spans="5:5" ht="12" customHeight="1">
      <c r="E10521" s="174"/>
    </row>
    <row r="10522" spans="5:5" ht="12" customHeight="1">
      <c r="E10522" s="174"/>
    </row>
    <row r="10523" spans="5:5" ht="12" customHeight="1">
      <c r="E10523" s="174"/>
    </row>
    <row r="10524" spans="5:5" ht="12" customHeight="1">
      <c r="E10524" s="174"/>
    </row>
    <row r="10525" spans="5:5" ht="12" customHeight="1">
      <c r="E10525" s="174"/>
    </row>
    <row r="10526" spans="5:5" ht="12" customHeight="1">
      <c r="E10526" s="174"/>
    </row>
    <row r="10527" spans="5:5" ht="12" customHeight="1">
      <c r="E10527" s="174"/>
    </row>
    <row r="10528" spans="5:5" ht="12" customHeight="1">
      <c r="E10528" s="174"/>
    </row>
    <row r="10529" spans="5:5" ht="12" customHeight="1">
      <c r="E10529" s="174"/>
    </row>
    <row r="10530" spans="5:5" ht="12" customHeight="1">
      <c r="E10530" s="174"/>
    </row>
    <row r="10531" spans="5:5" ht="12" customHeight="1">
      <c r="E10531" s="174"/>
    </row>
    <row r="10532" spans="5:5" ht="12" customHeight="1">
      <c r="E10532" s="174"/>
    </row>
    <row r="10533" spans="5:5" ht="12" customHeight="1">
      <c r="E10533" s="174"/>
    </row>
    <row r="10534" spans="5:5" ht="12" customHeight="1">
      <c r="E10534" s="174"/>
    </row>
    <row r="10535" spans="5:5" ht="12" customHeight="1">
      <c r="E10535" s="174"/>
    </row>
    <row r="10536" spans="5:5" ht="12" customHeight="1">
      <c r="E10536" s="174"/>
    </row>
    <row r="10537" spans="5:5" ht="12" customHeight="1">
      <c r="E10537" s="174"/>
    </row>
    <row r="10538" spans="5:5" ht="12" customHeight="1">
      <c r="E10538" s="174"/>
    </row>
    <row r="10539" spans="5:5" ht="12" customHeight="1">
      <c r="E10539" s="174"/>
    </row>
    <row r="10540" spans="5:5" ht="12" customHeight="1">
      <c r="E10540" s="174"/>
    </row>
    <row r="10541" spans="5:5" ht="12" customHeight="1">
      <c r="E10541" s="174"/>
    </row>
    <row r="10542" spans="5:5" ht="12" customHeight="1">
      <c r="E10542" s="174"/>
    </row>
    <row r="10543" spans="5:5" ht="12" customHeight="1">
      <c r="E10543" s="174"/>
    </row>
    <row r="10544" spans="5:5" ht="12" customHeight="1">
      <c r="E10544" s="174"/>
    </row>
    <row r="10545" spans="5:5" ht="12" customHeight="1">
      <c r="E10545" s="174"/>
    </row>
    <row r="10546" spans="5:5" ht="12" customHeight="1">
      <c r="E10546" s="174"/>
    </row>
    <row r="10547" spans="5:5" ht="12" customHeight="1">
      <c r="E10547" s="174"/>
    </row>
    <row r="10548" spans="5:5" ht="12" customHeight="1">
      <c r="E10548" s="174"/>
    </row>
    <row r="10549" spans="5:5" ht="12" customHeight="1">
      <c r="E10549" s="174"/>
    </row>
    <row r="10550" spans="5:5" ht="12" customHeight="1">
      <c r="E10550" s="174"/>
    </row>
    <row r="10551" spans="5:5" ht="12" customHeight="1">
      <c r="E10551" s="174"/>
    </row>
    <row r="10552" spans="5:5" ht="12" customHeight="1">
      <c r="E10552" s="174"/>
    </row>
    <row r="10553" spans="5:5" ht="12" customHeight="1">
      <c r="E10553" s="174"/>
    </row>
    <row r="10554" spans="5:5" ht="12" customHeight="1">
      <c r="E10554" s="174"/>
    </row>
    <row r="10555" spans="5:5" ht="12" customHeight="1">
      <c r="E10555" s="174"/>
    </row>
    <row r="10556" spans="5:5" ht="12" customHeight="1">
      <c r="E10556" s="174"/>
    </row>
    <row r="10557" spans="5:5" ht="12" customHeight="1">
      <c r="E10557" s="174"/>
    </row>
    <row r="10558" spans="5:5" ht="12" customHeight="1">
      <c r="E10558" s="174"/>
    </row>
    <row r="10559" spans="5:5" ht="12" customHeight="1">
      <c r="E10559" s="174"/>
    </row>
    <row r="10560" spans="5:5" ht="12" customHeight="1">
      <c r="E10560" s="174"/>
    </row>
    <row r="10561" spans="5:5" ht="12" customHeight="1">
      <c r="E10561" s="174"/>
    </row>
    <row r="10562" spans="5:5" ht="12" customHeight="1">
      <c r="E10562" s="174"/>
    </row>
    <row r="10563" spans="5:5" ht="12" customHeight="1">
      <c r="E10563" s="174"/>
    </row>
    <row r="10564" spans="5:5" ht="12" customHeight="1">
      <c r="E10564" s="174"/>
    </row>
    <row r="10565" spans="5:5" ht="12" customHeight="1">
      <c r="E10565" s="174"/>
    </row>
    <row r="10566" spans="5:5" ht="12" customHeight="1">
      <c r="E10566" s="174"/>
    </row>
    <row r="10567" spans="5:5" ht="12" customHeight="1">
      <c r="E10567" s="174"/>
    </row>
    <row r="10568" spans="5:5" ht="12" customHeight="1">
      <c r="E10568" s="174"/>
    </row>
    <row r="10569" spans="5:5" ht="12" customHeight="1">
      <c r="E10569" s="174"/>
    </row>
    <row r="10570" spans="5:5" ht="12" customHeight="1">
      <c r="E10570" s="174"/>
    </row>
    <row r="10571" spans="5:5" ht="12" customHeight="1">
      <c r="E10571" s="174"/>
    </row>
    <row r="10572" spans="5:5" ht="12" customHeight="1">
      <c r="E10572" s="174"/>
    </row>
    <row r="10573" spans="5:5" ht="12" customHeight="1">
      <c r="E10573" s="174"/>
    </row>
    <row r="10574" spans="5:5" ht="12" customHeight="1">
      <c r="E10574" s="174"/>
    </row>
    <row r="10575" spans="5:5" ht="12" customHeight="1">
      <c r="E10575" s="174"/>
    </row>
    <row r="10576" spans="5:5" ht="12" customHeight="1">
      <c r="E10576" s="174"/>
    </row>
    <row r="10577" spans="5:5" ht="12" customHeight="1">
      <c r="E10577" s="174"/>
    </row>
    <row r="10578" spans="5:5" ht="12" customHeight="1">
      <c r="E10578" s="174"/>
    </row>
    <row r="10579" spans="5:5" ht="12" customHeight="1">
      <c r="E10579" s="174"/>
    </row>
    <row r="10580" spans="5:5" ht="12" customHeight="1">
      <c r="E10580" s="174"/>
    </row>
    <row r="10581" spans="5:5" ht="12" customHeight="1">
      <c r="E10581" s="174"/>
    </row>
    <row r="10582" spans="5:5" ht="12" customHeight="1">
      <c r="E10582" s="174"/>
    </row>
    <row r="10583" spans="5:5" ht="12" customHeight="1">
      <c r="E10583" s="174"/>
    </row>
    <row r="10584" spans="5:5" ht="12" customHeight="1">
      <c r="E10584" s="174"/>
    </row>
    <row r="10585" spans="5:5" ht="12" customHeight="1">
      <c r="E10585" s="174"/>
    </row>
    <row r="10586" spans="5:5" ht="12" customHeight="1">
      <c r="E10586" s="174"/>
    </row>
    <row r="10587" spans="5:5" ht="12" customHeight="1">
      <c r="E10587" s="174"/>
    </row>
    <row r="10588" spans="5:5" ht="12" customHeight="1">
      <c r="E10588" s="174"/>
    </row>
    <row r="10589" spans="5:5" ht="12" customHeight="1">
      <c r="E10589" s="174"/>
    </row>
    <row r="10590" spans="5:5" ht="12" customHeight="1">
      <c r="E10590" s="174"/>
    </row>
    <row r="10591" spans="5:5" ht="12" customHeight="1">
      <c r="E10591" s="174"/>
    </row>
    <row r="10592" spans="5:5" ht="12" customHeight="1">
      <c r="E10592" s="174"/>
    </row>
    <row r="10593" spans="5:5" ht="12" customHeight="1">
      <c r="E10593" s="174"/>
    </row>
    <row r="10594" spans="5:5" ht="12" customHeight="1">
      <c r="E10594" s="174"/>
    </row>
    <row r="10595" spans="5:5" ht="12" customHeight="1">
      <c r="E10595" s="174"/>
    </row>
    <row r="10596" spans="5:5" ht="12" customHeight="1">
      <c r="E10596" s="174"/>
    </row>
    <row r="10597" spans="5:5" ht="12" customHeight="1">
      <c r="E10597" s="174"/>
    </row>
    <row r="10598" spans="5:5" ht="12" customHeight="1">
      <c r="E10598" s="174"/>
    </row>
    <row r="10599" spans="5:5" ht="12" customHeight="1">
      <c r="E10599" s="174"/>
    </row>
    <row r="10600" spans="5:5" ht="12" customHeight="1">
      <c r="E10600" s="174"/>
    </row>
    <row r="10601" spans="5:5" ht="12" customHeight="1">
      <c r="E10601" s="174"/>
    </row>
    <row r="10602" spans="5:5" ht="12" customHeight="1">
      <c r="E10602" s="174"/>
    </row>
    <row r="10603" spans="5:5" ht="12" customHeight="1">
      <c r="E10603" s="174"/>
    </row>
    <row r="10604" spans="5:5" ht="12" customHeight="1">
      <c r="E10604" s="174"/>
    </row>
    <row r="10605" spans="5:5" ht="12" customHeight="1">
      <c r="E10605" s="174"/>
    </row>
    <row r="10606" spans="5:5" ht="12" customHeight="1">
      <c r="E10606" s="174"/>
    </row>
    <row r="10607" spans="5:5" ht="12" customHeight="1">
      <c r="E10607" s="174"/>
    </row>
    <row r="10608" spans="5:5" ht="12" customHeight="1">
      <c r="E10608" s="174"/>
    </row>
    <row r="10609" spans="5:5" ht="12" customHeight="1">
      <c r="E10609" s="174"/>
    </row>
    <row r="10610" spans="5:5" ht="12" customHeight="1">
      <c r="E10610" s="174"/>
    </row>
    <row r="10611" spans="5:5" ht="12" customHeight="1">
      <c r="E10611" s="174"/>
    </row>
    <row r="10612" spans="5:5" ht="12" customHeight="1">
      <c r="E10612" s="174"/>
    </row>
    <row r="10613" spans="5:5" ht="12" customHeight="1">
      <c r="E10613" s="174"/>
    </row>
    <row r="10614" spans="5:5" ht="12" customHeight="1">
      <c r="E10614" s="174"/>
    </row>
    <row r="10615" spans="5:5" ht="12" customHeight="1">
      <c r="E10615" s="174"/>
    </row>
    <row r="10616" spans="5:5" ht="12" customHeight="1">
      <c r="E10616" s="174"/>
    </row>
    <row r="10617" spans="5:5" ht="12" customHeight="1">
      <c r="E10617" s="174"/>
    </row>
    <row r="10618" spans="5:5" ht="12" customHeight="1">
      <c r="E10618" s="174"/>
    </row>
    <row r="10619" spans="5:5" ht="12" customHeight="1">
      <c r="E10619" s="174"/>
    </row>
    <row r="10620" spans="5:5" ht="12" customHeight="1">
      <c r="E10620" s="174"/>
    </row>
    <row r="10621" spans="5:5" ht="12" customHeight="1">
      <c r="E10621" s="174"/>
    </row>
    <row r="10622" spans="5:5" ht="12" customHeight="1">
      <c r="E10622" s="174"/>
    </row>
    <row r="10623" spans="5:5" ht="12" customHeight="1">
      <c r="E10623" s="174"/>
    </row>
    <row r="10624" spans="5:5" ht="12" customHeight="1">
      <c r="E10624" s="174"/>
    </row>
    <row r="10625" spans="5:5" ht="12" customHeight="1">
      <c r="E10625" s="174"/>
    </row>
    <row r="10626" spans="5:5" ht="12" customHeight="1">
      <c r="E10626" s="174"/>
    </row>
    <row r="10627" spans="5:5" ht="12" customHeight="1">
      <c r="E10627" s="174"/>
    </row>
    <row r="10628" spans="5:5" ht="12" customHeight="1">
      <c r="E10628" s="174"/>
    </row>
    <row r="10629" spans="5:5" ht="12" customHeight="1">
      <c r="E10629" s="174"/>
    </row>
    <row r="10630" spans="5:5" ht="12" customHeight="1">
      <c r="E10630" s="174"/>
    </row>
    <row r="10631" spans="5:5" ht="12" customHeight="1">
      <c r="E10631" s="174"/>
    </row>
    <row r="10632" spans="5:5" ht="12" customHeight="1">
      <c r="E10632" s="174"/>
    </row>
    <row r="10633" spans="5:5" ht="12" customHeight="1">
      <c r="E10633" s="174"/>
    </row>
    <row r="10634" spans="5:5" ht="12" customHeight="1">
      <c r="E10634" s="174"/>
    </row>
    <row r="10635" spans="5:5" ht="12" customHeight="1">
      <c r="E10635" s="174"/>
    </row>
    <row r="10636" spans="5:5" ht="12" customHeight="1">
      <c r="E10636" s="174"/>
    </row>
    <row r="10637" spans="5:5" ht="12" customHeight="1">
      <c r="E10637" s="174"/>
    </row>
    <row r="10638" spans="5:5" ht="12" customHeight="1">
      <c r="E10638" s="174"/>
    </row>
    <row r="10639" spans="5:5" ht="12" customHeight="1">
      <c r="E10639" s="174"/>
    </row>
    <row r="10640" spans="5:5" ht="12" customHeight="1">
      <c r="E10640" s="174"/>
    </row>
    <row r="10641" spans="5:5" ht="12" customHeight="1">
      <c r="E10641" s="174"/>
    </row>
    <row r="10642" spans="5:5" ht="12" customHeight="1">
      <c r="E10642" s="174"/>
    </row>
    <row r="10643" spans="5:5" ht="12" customHeight="1">
      <c r="E10643" s="174"/>
    </row>
    <row r="10644" spans="5:5" ht="12" customHeight="1">
      <c r="E10644" s="174"/>
    </row>
    <row r="10645" spans="5:5" ht="12" customHeight="1">
      <c r="E10645" s="174"/>
    </row>
    <row r="10646" spans="5:5" ht="12" customHeight="1">
      <c r="E10646" s="174"/>
    </row>
    <row r="10647" spans="5:5" ht="12" customHeight="1">
      <c r="E10647" s="174"/>
    </row>
    <row r="10648" spans="5:5" ht="12" customHeight="1">
      <c r="E10648" s="174"/>
    </row>
    <row r="10649" spans="5:5" ht="12" customHeight="1">
      <c r="E10649" s="174"/>
    </row>
    <row r="10650" spans="5:5" ht="12" customHeight="1">
      <c r="E10650" s="174"/>
    </row>
    <row r="10651" spans="5:5" ht="12" customHeight="1">
      <c r="E10651" s="174"/>
    </row>
    <row r="10652" spans="5:5" ht="12" customHeight="1">
      <c r="E10652" s="174"/>
    </row>
    <row r="10653" spans="5:5" ht="12" customHeight="1">
      <c r="E10653" s="174"/>
    </row>
    <row r="10654" spans="5:5" ht="12" customHeight="1">
      <c r="E10654" s="174"/>
    </row>
    <row r="10655" spans="5:5" ht="12" customHeight="1">
      <c r="E10655" s="174"/>
    </row>
    <row r="10656" spans="5:5" ht="12" customHeight="1">
      <c r="E10656" s="174"/>
    </row>
    <row r="10657" spans="5:5" ht="12" customHeight="1">
      <c r="E10657" s="174"/>
    </row>
    <row r="10658" spans="5:5" ht="12" customHeight="1">
      <c r="E10658" s="174"/>
    </row>
    <row r="10659" spans="5:5" ht="12" customHeight="1">
      <c r="E10659" s="174"/>
    </row>
    <row r="10660" spans="5:5" ht="12" customHeight="1">
      <c r="E10660" s="174"/>
    </row>
    <row r="10661" spans="5:5" ht="12" customHeight="1">
      <c r="E10661" s="174"/>
    </row>
    <row r="10662" spans="5:5" ht="12" customHeight="1">
      <c r="E10662" s="174"/>
    </row>
    <row r="10663" spans="5:5" ht="12" customHeight="1">
      <c r="E10663" s="174"/>
    </row>
    <row r="10664" spans="5:5" ht="12" customHeight="1">
      <c r="E10664" s="174"/>
    </row>
    <row r="10665" spans="5:5" ht="12" customHeight="1">
      <c r="E10665" s="174"/>
    </row>
    <row r="10666" spans="5:5" ht="12" customHeight="1">
      <c r="E10666" s="174"/>
    </row>
    <row r="10667" spans="5:5" ht="12" customHeight="1">
      <c r="E10667" s="174"/>
    </row>
    <row r="10668" spans="5:5" ht="12" customHeight="1">
      <c r="E10668" s="174"/>
    </row>
    <row r="10669" spans="5:5" ht="12" customHeight="1">
      <c r="E10669" s="174"/>
    </row>
    <row r="10670" spans="5:5" ht="12" customHeight="1">
      <c r="E10670" s="174"/>
    </row>
    <row r="10671" spans="5:5" ht="12" customHeight="1">
      <c r="E10671" s="174"/>
    </row>
    <row r="10672" spans="5:5" ht="12" customHeight="1">
      <c r="E10672" s="174"/>
    </row>
    <row r="10673" spans="5:5" ht="12" customHeight="1">
      <c r="E10673" s="174"/>
    </row>
    <row r="10674" spans="5:5" ht="12" customHeight="1">
      <c r="E10674" s="174"/>
    </row>
    <row r="10675" spans="5:5" ht="12" customHeight="1">
      <c r="E10675" s="174"/>
    </row>
    <row r="10676" spans="5:5" ht="12" customHeight="1">
      <c r="E10676" s="174"/>
    </row>
    <row r="10677" spans="5:5" ht="12" customHeight="1">
      <c r="E10677" s="174"/>
    </row>
    <row r="10678" spans="5:5" ht="12" customHeight="1">
      <c r="E10678" s="174"/>
    </row>
    <row r="10679" spans="5:5" ht="12" customHeight="1">
      <c r="E10679" s="174"/>
    </row>
    <row r="10680" spans="5:5" ht="12" customHeight="1">
      <c r="E10680" s="174"/>
    </row>
    <row r="10681" spans="5:5" ht="12" customHeight="1">
      <c r="E10681" s="174"/>
    </row>
    <row r="10682" spans="5:5" ht="12" customHeight="1">
      <c r="E10682" s="174"/>
    </row>
    <row r="10683" spans="5:5" ht="12" customHeight="1">
      <c r="E10683" s="174"/>
    </row>
    <row r="10684" spans="5:5" ht="12" customHeight="1">
      <c r="E10684" s="174"/>
    </row>
    <row r="10685" spans="5:5" ht="12" customHeight="1">
      <c r="E10685" s="174"/>
    </row>
    <row r="10686" spans="5:5" ht="12" customHeight="1">
      <c r="E10686" s="174"/>
    </row>
    <row r="10687" spans="5:5" ht="12" customHeight="1">
      <c r="E10687" s="174"/>
    </row>
    <row r="10688" spans="5:5" ht="12" customHeight="1">
      <c r="E10688" s="174"/>
    </row>
    <row r="10689" spans="5:5" ht="12" customHeight="1">
      <c r="E10689" s="174"/>
    </row>
    <row r="10690" spans="5:5" ht="12" customHeight="1">
      <c r="E10690" s="174"/>
    </row>
    <row r="10691" spans="5:5" ht="12" customHeight="1">
      <c r="E10691" s="174"/>
    </row>
    <row r="10692" spans="5:5" ht="12" customHeight="1">
      <c r="E10692" s="174"/>
    </row>
    <row r="10693" spans="5:5" ht="12" customHeight="1">
      <c r="E10693" s="174"/>
    </row>
    <row r="10694" spans="5:5" ht="12" customHeight="1">
      <c r="E10694" s="174"/>
    </row>
    <row r="10695" spans="5:5" ht="12" customHeight="1">
      <c r="E10695" s="174"/>
    </row>
    <row r="10696" spans="5:5" ht="12" customHeight="1">
      <c r="E10696" s="174"/>
    </row>
    <row r="10697" spans="5:5" ht="12" customHeight="1">
      <c r="E10697" s="174"/>
    </row>
    <row r="10698" spans="5:5" ht="12" customHeight="1">
      <c r="E10698" s="174"/>
    </row>
    <row r="10699" spans="5:5" ht="12" customHeight="1">
      <c r="E10699" s="174"/>
    </row>
    <row r="10700" spans="5:5" ht="12" customHeight="1">
      <c r="E10700" s="174"/>
    </row>
    <row r="10701" spans="5:5" ht="12" customHeight="1">
      <c r="E10701" s="174"/>
    </row>
    <row r="10702" spans="5:5" ht="12" customHeight="1">
      <c r="E10702" s="174"/>
    </row>
    <row r="10703" spans="5:5" ht="12" customHeight="1">
      <c r="E10703" s="174"/>
    </row>
    <row r="10704" spans="5:5" ht="12" customHeight="1">
      <c r="E10704" s="174"/>
    </row>
    <row r="10705" spans="5:5" ht="12" customHeight="1">
      <c r="E10705" s="174"/>
    </row>
    <row r="10706" spans="5:5" ht="12" customHeight="1">
      <c r="E10706" s="174"/>
    </row>
    <row r="10707" spans="5:5" ht="12" customHeight="1">
      <c r="E10707" s="174"/>
    </row>
    <row r="10708" spans="5:5" ht="12" customHeight="1">
      <c r="E10708" s="174"/>
    </row>
    <row r="10709" spans="5:5" ht="12" customHeight="1">
      <c r="E10709" s="174"/>
    </row>
    <row r="10710" spans="5:5" ht="12" customHeight="1">
      <c r="E10710" s="174"/>
    </row>
    <row r="10711" spans="5:5" ht="12" customHeight="1">
      <c r="E10711" s="174"/>
    </row>
    <row r="10712" spans="5:5" ht="12" customHeight="1">
      <c r="E10712" s="174"/>
    </row>
    <row r="10713" spans="5:5" ht="12" customHeight="1">
      <c r="E10713" s="174"/>
    </row>
    <row r="10714" spans="5:5" ht="12" customHeight="1">
      <c r="E10714" s="174"/>
    </row>
    <row r="10715" spans="5:5" ht="12" customHeight="1">
      <c r="E10715" s="174"/>
    </row>
    <row r="10716" spans="5:5" ht="12" customHeight="1">
      <c r="E10716" s="174"/>
    </row>
    <row r="10717" spans="5:5" ht="12" customHeight="1">
      <c r="E10717" s="174"/>
    </row>
    <row r="10718" spans="5:5" ht="12" customHeight="1">
      <c r="E10718" s="174"/>
    </row>
    <row r="10719" spans="5:5" ht="12" customHeight="1">
      <c r="E10719" s="174"/>
    </row>
    <row r="10720" spans="5:5" ht="12" customHeight="1">
      <c r="E10720" s="174"/>
    </row>
    <row r="10721" spans="5:5" ht="12" customHeight="1">
      <c r="E10721" s="174"/>
    </row>
    <row r="10722" spans="5:5" ht="12" customHeight="1">
      <c r="E10722" s="174"/>
    </row>
    <row r="10723" spans="5:5" ht="12" customHeight="1">
      <c r="E10723" s="174"/>
    </row>
    <row r="10724" spans="5:5" ht="12" customHeight="1">
      <c r="E10724" s="174"/>
    </row>
    <row r="10725" spans="5:5" ht="12" customHeight="1">
      <c r="E10725" s="174"/>
    </row>
    <row r="10726" spans="5:5" ht="12" customHeight="1">
      <c r="E10726" s="174"/>
    </row>
    <row r="10727" spans="5:5" ht="12" customHeight="1">
      <c r="E10727" s="174"/>
    </row>
    <row r="10728" spans="5:5" ht="12" customHeight="1">
      <c r="E10728" s="174"/>
    </row>
    <row r="10729" spans="5:5" ht="12" customHeight="1">
      <c r="E10729" s="174"/>
    </row>
    <row r="10730" spans="5:5" ht="12" customHeight="1">
      <c r="E10730" s="174"/>
    </row>
    <row r="10731" spans="5:5" ht="12" customHeight="1">
      <c r="E10731" s="174"/>
    </row>
    <row r="10732" spans="5:5" ht="12" customHeight="1">
      <c r="E10732" s="174"/>
    </row>
    <row r="10733" spans="5:5" ht="12" customHeight="1">
      <c r="E10733" s="174"/>
    </row>
    <row r="10734" spans="5:5" ht="12" customHeight="1">
      <c r="E10734" s="174"/>
    </row>
    <row r="10735" spans="5:5" ht="12" customHeight="1">
      <c r="E10735" s="174"/>
    </row>
    <row r="10736" spans="5:5" ht="12" customHeight="1">
      <c r="E10736" s="174"/>
    </row>
    <row r="10737" spans="5:5" ht="12" customHeight="1">
      <c r="E10737" s="174"/>
    </row>
    <row r="10738" spans="5:5" ht="12" customHeight="1">
      <c r="E10738" s="174"/>
    </row>
    <row r="10739" spans="5:5" ht="12" customHeight="1">
      <c r="E10739" s="174"/>
    </row>
    <row r="10740" spans="5:5" ht="12" customHeight="1">
      <c r="E10740" s="174"/>
    </row>
    <row r="10741" spans="5:5" ht="12" customHeight="1">
      <c r="E10741" s="174"/>
    </row>
    <row r="10742" spans="5:5" ht="12" customHeight="1">
      <c r="E10742" s="174"/>
    </row>
    <row r="10743" spans="5:5" ht="12" customHeight="1">
      <c r="E10743" s="174"/>
    </row>
    <row r="10744" spans="5:5" ht="12" customHeight="1">
      <c r="E10744" s="174"/>
    </row>
    <row r="10745" spans="5:5" ht="12" customHeight="1">
      <c r="E10745" s="174"/>
    </row>
    <row r="10746" spans="5:5" ht="12" customHeight="1">
      <c r="E10746" s="174"/>
    </row>
    <row r="10747" spans="5:5" ht="12" customHeight="1">
      <c r="E10747" s="174"/>
    </row>
    <row r="10748" spans="5:5" ht="12" customHeight="1">
      <c r="E10748" s="174"/>
    </row>
    <row r="10749" spans="5:5" ht="12" customHeight="1">
      <c r="E10749" s="174"/>
    </row>
    <row r="10750" spans="5:5" ht="12" customHeight="1">
      <c r="E10750" s="174"/>
    </row>
    <row r="10751" spans="5:5" ht="12" customHeight="1">
      <c r="E10751" s="174"/>
    </row>
    <row r="10752" spans="5:5" ht="12" customHeight="1">
      <c r="E10752" s="174"/>
    </row>
    <row r="10753" spans="5:5" ht="12" customHeight="1">
      <c r="E10753" s="174"/>
    </row>
    <row r="10754" spans="5:5" ht="12" customHeight="1">
      <c r="E10754" s="174"/>
    </row>
    <row r="10755" spans="5:5" ht="12" customHeight="1">
      <c r="E10755" s="174"/>
    </row>
    <row r="10756" spans="5:5" ht="12" customHeight="1">
      <c r="E10756" s="174"/>
    </row>
    <row r="10757" spans="5:5" ht="12" customHeight="1">
      <c r="E10757" s="174"/>
    </row>
    <row r="10758" spans="5:5" ht="12" customHeight="1">
      <c r="E10758" s="174"/>
    </row>
    <row r="10759" spans="5:5" ht="12" customHeight="1">
      <c r="E10759" s="174"/>
    </row>
    <row r="10760" spans="5:5" ht="12" customHeight="1">
      <c r="E10760" s="174"/>
    </row>
    <row r="10761" spans="5:5" ht="12" customHeight="1">
      <c r="E10761" s="174"/>
    </row>
    <row r="10762" spans="5:5" ht="12" customHeight="1">
      <c r="E10762" s="174"/>
    </row>
    <row r="10763" spans="5:5" ht="12" customHeight="1">
      <c r="E10763" s="174"/>
    </row>
    <row r="10764" spans="5:5" ht="12" customHeight="1">
      <c r="E10764" s="174"/>
    </row>
    <row r="10765" spans="5:5" ht="12" customHeight="1">
      <c r="E10765" s="174"/>
    </row>
    <row r="10766" spans="5:5" ht="12" customHeight="1">
      <c r="E10766" s="174"/>
    </row>
    <row r="10767" spans="5:5" ht="12" customHeight="1">
      <c r="E10767" s="174"/>
    </row>
    <row r="10768" spans="5:5" ht="12" customHeight="1">
      <c r="E10768" s="174"/>
    </row>
    <row r="10769" spans="5:5" ht="12" customHeight="1">
      <c r="E10769" s="174"/>
    </row>
    <row r="10770" spans="5:5" ht="12" customHeight="1">
      <c r="E10770" s="174"/>
    </row>
    <row r="10771" spans="5:5" ht="12" customHeight="1">
      <c r="E10771" s="174"/>
    </row>
    <row r="10772" spans="5:5" ht="12" customHeight="1">
      <c r="E10772" s="174"/>
    </row>
    <row r="10773" spans="5:5" ht="12" customHeight="1">
      <c r="E10773" s="174"/>
    </row>
    <row r="10774" spans="5:5" ht="12" customHeight="1">
      <c r="E10774" s="174"/>
    </row>
    <row r="10775" spans="5:5" ht="12" customHeight="1">
      <c r="E10775" s="174"/>
    </row>
    <row r="10776" spans="5:5" ht="12" customHeight="1">
      <c r="E10776" s="174"/>
    </row>
    <row r="10777" spans="5:5" ht="12" customHeight="1">
      <c r="E10777" s="174"/>
    </row>
    <row r="10778" spans="5:5" ht="12" customHeight="1">
      <c r="E10778" s="174"/>
    </row>
    <row r="10779" spans="5:5" ht="12" customHeight="1">
      <c r="E10779" s="174"/>
    </row>
    <row r="10780" spans="5:5" ht="12" customHeight="1">
      <c r="E10780" s="174"/>
    </row>
    <row r="10781" spans="5:5" ht="12" customHeight="1">
      <c r="E10781" s="174"/>
    </row>
    <row r="10782" spans="5:5" ht="12" customHeight="1">
      <c r="E10782" s="174"/>
    </row>
    <row r="10783" spans="5:5" ht="12" customHeight="1">
      <c r="E10783" s="174"/>
    </row>
    <row r="10784" spans="5:5" ht="12" customHeight="1">
      <c r="E10784" s="174"/>
    </row>
    <row r="10785" spans="5:5" ht="12" customHeight="1">
      <c r="E10785" s="174"/>
    </row>
    <row r="10786" spans="5:5" ht="12" customHeight="1">
      <c r="E10786" s="174"/>
    </row>
    <row r="10787" spans="5:5" ht="12" customHeight="1">
      <c r="E10787" s="174"/>
    </row>
    <row r="10788" spans="5:5" ht="12" customHeight="1">
      <c r="E10788" s="174"/>
    </row>
    <row r="10789" spans="5:5" ht="12" customHeight="1">
      <c r="E10789" s="174"/>
    </row>
    <row r="10790" spans="5:5" ht="12" customHeight="1">
      <c r="E10790" s="174"/>
    </row>
    <row r="10791" spans="5:5" ht="12" customHeight="1">
      <c r="E10791" s="174"/>
    </row>
    <row r="10792" spans="5:5" ht="12" customHeight="1">
      <c r="E10792" s="174"/>
    </row>
    <row r="10793" spans="5:5" ht="12" customHeight="1">
      <c r="E10793" s="174"/>
    </row>
    <row r="10794" spans="5:5" ht="12" customHeight="1">
      <c r="E10794" s="174"/>
    </row>
    <row r="10795" spans="5:5" ht="12" customHeight="1">
      <c r="E10795" s="174"/>
    </row>
    <row r="10796" spans="5:5" ht="12" customHeight="1">
      <c r="E10796" s="174"/>
    </row>
    <row r="10797" spans="5:5" ht="12" customHeight="1">
      <c r="E10797" s="174"/>
    </row>
    <row r="10798" spans="5:5" ht="12" customHeight="1">
      <c r="E10798" s="174"/>
    </row>
    <row r="10799" spans="5:5" ht="12" customHeight="1">
      <c r="E10799" s="174"/>
    </row>
    <row r="10800" spans="5:5" ht="12" customHeight="1">
      <c r="E10800" s="174"/>
    </row>
    <row r="10801" spans="5:5" ht="12" customHeight="1">
      <c r="E10801" s="174"/>
    </row>
    <row r="10802" spans="5:5" ht="12" customHeight="1">
      <c r="E10802" s="174"/>
    </row>
    <row r="10803" spans="5:5" ht="12" customHeight="1">
      <c r="E10803" s="174"/>
    </row>
    <row r="10804" spans="5:5" ht="12" customHeight="1">
      <c r="E10804" s="174"/>
    </row>
    <row r="10805" spans="5:5" ht="12" customHeight="1">
      <c r="E10805" s="174"/>
    </row>
    <row r="10806" spans="5:5" ht="12" customHeight="1">
      <c r="E10806" s="174"/>
    </row>
    <row r="10807" spans="5:5" ht="12" customHeight="1">
      <c r="E10807" s="174"/>
    </row>
    <row r="10808" spans="5:5" ht="12" customHeight="1">
      <c r="E10808" s="174"/>
    </row>
    <row r="10809" spans="5:5" ht="12" customHeight="1">
      <c r="E10809" s="174"/>
    </row>
    <row r="10810" spans="5:5" ht="12" customHeight="1">
      <c r="E10810" s="174"/>
    </row>
    <row r="10811" spans="5:5" ht="12" customHeight="1">
      <c r="E10811" s="174"/>
    </row>
    <row r="10812" spans="5:5" ht="12" customHeight="1">
      <c r="E10812" s="174"/>
    </row>
    <row r="10813" spans="5:5" ht="12" customHeight="1">
      <c r="E10813" s="174"/>
    </row>
    <row r="10814" spans="5:5" ht="12" customHeight="1">
      <c r="E10814" s="174"/>
    </row>
    <row r="10815" spans="5:5" ht="12" customHeight="1">
      <c r="E10815" s="174"/>
    </row>
    <row r="10816" spans="5:5" ht="12" customHeight="1">
      <c r="E10816" s="174"/>
    </row>
    <row r="10817" spans="5:5" ht="12" customHeight="1">
      <c r="E10817" s="174"/>
    </row>
    <row r="10818" spans="5:5" ht="12" customHeight="1">
      <c r="E10818" s="174"/>
    </row>
    <row r="10819" spans="5:5" ht="12" customHeight="1">
      <c r="E10819" s="174"/>
    </row>
    <row r="10820" spans="5:5" ht="12" customHeight="1">
      <c r="E10820" s="174"/>
    </row>
    <row r="10821" spans="5:5" ht="12" customHeight="1">
      <c r="E10821" s="174"/>
    </row>
    <row r="10822" spans="5:5" ht="12" customHeight="1">
      <c r="E10822" s="174"/>
    </row>
    <row r="10823" spans="5:5" ht="12" customHeight="1">
      <c r="E10823" s="174"/>
    </row>
    <row r="10824" spans="5:5" ht="12" customHeight="1">
      <c r="E10824" s="174"/>
    </row>
    <row r="10825" spans="5:5" ht="12" customHeight="1">
      <c r="E10825" s="174"/>
    </row>
    <row r="10826" spans="5:5" ht="12" customHeight="1">
      <c r="E10826" s="174"/>
    </row>
    <row r="10827" spans="5:5" ht="12" customHeight="1">
      <c r="E10827" s="174"/>
    </row>
    <row r="10828" spans="5:5" ht="12" customHeight="1">
      <c r="E10828" s="174"/>
    </row>
    <row r="10829" spans="5:5" ht="12" customHeight="1">
      <c r="E10829" s="174"/>
    </row>
    <row r="10830" spans="5:5" ht="12" customHeight="1">
      <c r="E10830" s="174"/>
    </row>
    <row r="10831" spans="5:5" ht="12" customHeight="1">
      <c r="E10831" s="174"/>
    </row>
    <row r="10832" spans="5:5" ht="12" customHeight="1">
      <c r="E10832" s="174"/>
    </row>
    <row r="10833" spans="5:5" ht="12" customHeight="1">
      <c r="E10833" s="174"/>
    </row>
    <row r="10834" spans="5:5" ht="12" customHeight="1">
      <c r="E10834" s="174"/>
    </row>
    <row r="10835" spans="5:5" ht="12" customHeight="1">
      <c r="E10835" s="174"/>
    </row>
    <row r="10836" spans="5:5" ht="12" customHeight="1">
      <c r="E10836" s="174"/>
    </row>
    <row r="10837" spans="5:5" ht="12" customHeight="1">
      <c r="E10837" s="174"/>
    </row>
    <row r="10838" spans="5:5" ht="12" customHeight="1">
      <c r="E10838" s="174"/>
    </row>
    <row r="10839" spans="5:5" ht="12" customHeight="1">
      <c r="E10839" s="174"/>
    </row>
    <row r="10840" spans="5:5" ht="12" customHeight="1">
      <c r="E10840" s="174"/>
    </row>
    <row r="10841" spans="5:5" ht="12" customHeight="1">
      <c r="E10841" s="174"/>
    </row>
    <row r="10842" spans="5:5" ht="12" customHeight="1">
      <c r="E10842" s="174"/>
    </row>
    <row r="10843" spans="5:5" ht="12" customHeight="1">
      <c r="E10843" s="174"/>
    </row>
    <row r="10844" spans="5:5" ht="12" customHeight="1">
      <c r="E10844" s="174"/>
    </row>
    <row r="10845" spans="5:5" ht="12" customHeight="1">
      <c r="E10845" s="174"/>
    </row>
    <row r="10846" spans="5:5" ht="12" customHeight="1">
      <c r="E10846" s="174"/>
    </row>
    <row r="10847" spans="5:5" ht="12" customHeight="1">
      <c r="E10847" s="174"/>
    </row>
    <row r="10848" spans="5:5" ht="12" customHeight="1">
      <c r="E10848" s="174"/>
    </row>
    <row r="10849" spans="5:5" ht="12" customHeight="1">
      <c r="E10849" s="174"/>
    </row>
    <row r="10850" spans="5:5" ht="12" customHeight="1">
      <c r="E10850" s="174"/>
    </row>
    <row r="10851" spans="5:5" ht="12" customHeight="1">
      <c r="E10851" s="174"/>
    </row>
    <row r="10852" spans="5:5" ht="12" customHeight="1">
      <c r="E10852" s="174"/>
    </row>
    <row r="10853" spans="5:5" ht="12" customHeight="1">
      <c r="E10853" s="174"/>
    </row>
    <row r="10854" spans="5:5" ht="12" customHeight="1">
      <c r="E10854" s="174"/>
    </row>
    <row r="10855" spans="5:5" ht="12" customHeight="1">
      <c r="E10855" s="174"/>
    </row>
    <row r="10856" spans="5:5" ht="12" customHeight="1">
      <c r="E10856" s="174"/>
    </row>
    <row r="10857" spans="5:5" ht="12" customHeight="1">
      <c r="E10857" s="174"/>
    </row>
    <row r="10858" spans="5:5" ht="12" customHeight="1">
      <c r="E10858" s="174"/>
    </row>
    <row r="10859" spans="5:5" ht="12" customHeight="1">
      <c r="E10859" s="174"/>
    </row>
    <row r="10860" spans="5:5" ht="12" customHeight="1">
      <c r="E10860" s="174"/>
    </row>
    <row r="10861" spans="5:5" ht="12" customHeight="1">
      <c r="E10861" s="174"/>
    </row>
    <row r="10862" spans="5:5" ht="12" customHeight="1">
      <c r="E10862" s="174"/>
    </row>
    <row r="10863" spans="5:5" ht="12" customHeight="1">
      <c r="E10863" s="174"/>
    </row>
    <row r="10864" spans="5:5" ht="12" customHeight="1">
      <c r="E10864" s="174"/>
    </row>
    <row r="10865" spans="5:5" ht="12" customHeight="1">
      <c r="E10865" s="174"/>
    </row>
    <row r="10866" spans="5:5" ht="12" customHeight="1">
      <c r="E10866" s="174"/>
    </row>
    <row r="10867" spans="5:5" ht="12" customHeight="1">
      <c r="E10867" s="174"/>
    </row>
    <row r="10868" spans="5:5" ht="12" customHeight="1">
      <c r="E10868" s="174"/>
    </row>
    <row r="10869" spans="5:5" ht="12" customHeight="1">
      <c r="E10869" s="174"/>
    </row>
    <row r="10870" spans="5:5" ht="12" customHeight="1">
      <c r="E10870" s="174"/>
    </row>
    <row r="10871" spans="5:5" ht="12" customHeight="1">
      <c r="E10871" s="174"/>
    </row>
    <row r="10872" spans="5:5" ht="12" customHeight="1">
      <c r="E10872" s="174"/>
    </row>
    <row r="10873" spans="5:5" ht="12" customHeight="1">
      <c r="E10873" s="174"/>
    </row>
    <row r="10874" spans="5:5" ht="12" customHeight="1">
      <c r="E10874" s="174"/>
    </row>
    <row r="10875" spans="5:5" ht="12" customHeight="1">
      <c r="E10875" s="174"/>
    </row>
    <row r="10876" spans="5:5" ht="12" customHeight="1">
      <c r="E10876" s="174"/>
    </row>
    <row r="10877" spans="5:5" ht="12" customHeight="1">
      <c r="E10877" s="174"/>
    </row>
    <row r="10878" spans="5:5" ht="12" customHeight="1">
      <c r="E10878" s="174"/>
    </row>
    <row r="10879" spans="5:5" ht="12" customHeight="1">
      <c r="E10879" s="174"/>
    </row>
    <row r="10880" spans="5:5" ht="12" customHeight="1">
      <c r="E10880" s="174"/>
    </row>
    <row r="10881" spans="5:5" ht="12" customHeight="1">
      <c r="E10881" s="174"/>
    </row>
    <row r="10882" spans="5:5" ht="12" customHeight="1">
      <c r="E10882" s="174"/>
    </row>
    <row r="10883" spans="5:5" ht="12" customHeight="1">
      <c r="E10883" s="174"/>
    </row>
    <row r="10884" spans="5:5" ht="12" customHeight="1">
      <c r="E10884" s="174"/>
    </row>
    <row r="10885" spans="5:5" ht="12" customHeight="1">
      <c r="E10885" s="174"/>
    </row>
    <row r="10886" spans="5:5" ht="12" customHeight="1">
      <c r="E10886" s="174"/>
    </row>
    <row r="10887" spans="5:5" ht="12" customHeight="1">
      <c r="E10887" s="174"/>
    </row>
    <row r="10888" spans="5:5" ht="12" customHeight="1">
      <c r="E10888" s="174"/>
    </row>
    <row r="10889" spans="5:5" ht="12" customHeight="1">
      <c r="E10889" s="174"/>
    </row>
    <row r="10890" spans="5:5" ht="12" customHeight="1">
      <c r="E10890" s="174"/>
    </row>
    <row r="10891" spans="5:5" ht="12" customHeight="1">
      <c r="E10891" s="174"/>
    </row>
    <row r="10892" spans="5:5" ht="12" customHeight="1">
      <c r="E10892" s="174"/>
    </row>
    <row r="10893" spans="5:5" ht="12" customHeight="1">
      <c r="E10893" s="174"/>
    </row>
    <row r="10894" spans="5:5" ht="12" customHeight="1">
      <c r="E10894" s="174"/>
    </row>
    <row r="10895" spans="5:5" ht="12" customHeight="1">
      <c r="E10895" s="174"/>
    </row>
    <row r="10896" spans="5:5" ht="12" customHeight="1">
      <c r="E10896" s="174"/>
    </row>
    <row r="10897" spans="5:5" ht="12" customHeight="1">
      <c r="E10897" s="174"/>
    </row>
    <row r="10898" spans="5:5" ht="12" customHeight="1">
      <c r="E10898" s="174"/>
    </row>
    <row r="10899" spans="5:5" ht="12" customHeight="1">
      <c r="E10899" s="174"/>
    </row>
    <row r="10900" spans="5:5" ht="12" customHeight="1">
      <c r="E10900" s="174"/>
    </row>
    <row r="10901" spans="5:5" ht="12" customHeight="1">
      <c r="E10901" s="174"/>
    </row>
    <row r="10902" spans="5:5" ht="12" customHeight="1">
      <c r="E10902" s="174"/>
    </row>
    <row r="10903" spans="5:5" ht="12" customHeight="1">
      <c r="E10903" s="174"/>
    </row>
    <row r="10904" spans="5:5" ht="12" customHeight="1">
      <c r="E10904" s="174"/>
    </row>
    <row r="10905" spans="5:5" ht="12" customHeight="1">
      <c r="E10905" s="174"/>
    </row>
    <row r="10906" spans="5:5" ht="12" customHeight="1">
      <c r="E10906" s="174"/>
    </row>
    <row r="10907" spans="5:5" ht="12" customHeight="1">
      <c r="E10907" s="174"/>
    </row>
    <row r="10908" spans="5:5" ht="12" customHeight="1">
      <c r="E10908" s="174"/>
    </row>
    <row r="10909" spans="5:5" ht="12" customHeight="1">
      <c r="E10909" s="174"/>
    </row>
    <row r="10910" spans="5:5" ht="12" customHeight="1">
      <c r="E10910" s="174"/>
    </row>
    <row r="10911" spans="5:5" ht="12" customHeight="1">
      <c r="E10911" s="174"/>
    </row>
    <row r="10912" spans="5:5" ht="12" customHeight="1">
      <c r="E10912" s="174"/>
    </row>
    <row r="10913" spans="5:5" ht="12" customHeight="1">
      <c r="E10913" s="174"/>
    </row>
    <row r="10914" spans="5:5" ht="12" customHeight="1">
      <c r="E10914" s="174"/>
    </row>
    <row r="10915" spans="5:5" ht="12" customHeight="1">
      <c r="E10915" s="174"/>
    </row>
    <row r="10916" spans="5:5" ht="12" customHeight="1">
      <c r="E10916" s="174"/>
    </row>
    <row r="10917" spans="5:5" ht="12" customHeight="1">
      <c r="E10917" s="174"/>
    </row>
    <row r="10918" spans="5:5" ht="12" customHeight="1">
      <c r="E10918" s="174"/>
    </row>
    <row r="10919" spans="5:5" ht="12" customHeight="1">
      <c r="E10919" s="174"/>
    </row>
    <row r="10920" spans="5:5" ht="12" customHeight="1">
      <c r="E10920" s="174"/>
    </row>
    <row r="10921" spans="5:5" ht="12" customHeight="1">
      <c r="E10921" s="174"/>
    </row>
    <row r="10922" spans="5:5" ht="12" customHeight="1">
      <c r="E10922" s="174"/>
    </row>
    <row r="10923" spans="5:5" ht="12" customHeight="1">
      <c r="E10923" s="174"/>
    </row>
    <row r="10924" spans="5:5" ht="12" customHeight="1">
      <c r="E10924" s="174"/>
    </row>
    <row r="10925" spans="5:5" ht="12" customHeight="1">
      <c r="E10925" s="174"/>
    </row>
    <row r="10926" spans="5:5" ht="12" customHeight="1">
      <c r="E10926" s="174"/>
    </row>
    <row r="10927" spans="5:5" ht="12" customHeight="1">
      <c r="E10927" s="174"/>
    </row>
    <row r="10928" spans="5:5" ht="12" customHeight="1">
      <c r="E10928" s="174"/>
    </row>
    <row r="10929" spans="5:5" ht="12" customHeight="1">
      <c r="E10929" s="174"/>
    </row>
    <row r="10930" spans="5:5" ht="12" customHeight="1">
      <c r="E10930" s="174"/>
    </row>
    <row r="10931" spans="5:5" ht="12" customHeight="1">
      <c r="E10931" s="174"/>
    </row>
    <row r="10932" spans="5:5" ht="12" customHeight="1">
      <c r="E10932" s="174"/>
    </row>
    <row r="10933" spans="5:5" ht="12" customHeight="1">
      <c r="E10933" s="174"/>
    </row>
    <row r="10934" spans="5:5" ht="12" customHeight="1">
      <c r="E10934" s="174"/>
    </row>
    <row r="10935" spans="5:5" ht="12" customHeight="1">
      <c r="E10935" s="174"/>
    </row>
    <row r="10936" spans="5:5" ht="12" customHeight="1">
      <c r="E10936" s="174"/>
    </row>
    <row r="10937" spans="5:5" ht="12" customHeight="1">
      <c r="E10937" s="174"/>
    </row>
    <row r="10938" spans="5:5" ht="12" customHeight="1">
      <c r="E10938" s="174"/>
    </row>
    <row r="10939" spans="5:5" ht="12" customHeight="1">
      <c r="E10939" s="174"/>
    </row>
    <row r="10940" spans="5:5" ht="12" customHeight="1">
      <c r="E10940" s="174"/>
    </row>
    <row r="10941" spans="5:5" ht="12" customHeight="1">
      <c r="E10941" s="174"/>
    </row>
    <row r="10942" spans="5:5" ht="12" customHeight="1">
      <c r="E10942" s="174"/>
    </row>
    <row r="10943" spans="5:5" ht="12" customHeight="1">
      <c r="E10943" s="174"/>
    </row>
    <row r="10944" spans="5:5" ht="12" customHeight="1">
      <c r="E10944" s="174"/>
    </row>
    <row r="10945" spans="5:5" ht="12" customHeight="1">
      <c r="E10945" s="174"/>
    </row>
    <row r="10946" spans="5:5" ht="12" customHeight="1">
      <c r="E10946" s="174"/>
    </row>
    <row r="10947" spans="5:5" ht="12" customHeight="1">
      <c r="E10947" s="174"/>
    </row>
    <row r="10948" spans="5:5" ht="12" customHeight="1">
      <c r="E10948" s="174"/>
    </row>
    <row r="10949" spans="5:5" ht="12" customHeight="1">
      <c r="E10949" s="174"/>
    </row>
    <row r="10950" spans="5:5" ht="12" customHeight="1">
      <c r="E10950" s="174"/>
    </row>
    <row r="10951" spans="5:5" ht="12" customHeight="1">
      <c r="E10951" s="174"/>
    </row>
    <row r="10952" spans="5:5" ht="12" customHeight="1">
      <c r="E10952" s="174"/>
    </row>
    <row r="10953" spans="5:5" ht="12" customHeight="1">
      <c r="E10953" s="174"/>
    </row>
    <row r="10954" spans="5:5" ht="12" customHeight="1">
      <c r="E10954" s="174"/>
    </row>
    <row r="10955" spans="5:5" ht="12" customHeight="1">
      <c r="E10955" s="174"/>
    </row>
    <row r="10956" spans="5:5" ht="12" customHeight="1">
      <c r="E10956" s="174"/>
    </row>
    <row r="10957" spans="5:5" ht="12" customHeight="1">
      <c r="E10957" s="174"/>
    </row>
    <row r="10958" spans="5:5" ht="12" customHeight="1">
      <c r="E10958" s="174"/>
    </row>
    <row r="10959" spans="5:5" ht="12" customHeight="1">
      <c r="E10959" s="174"/>
    </row>
    <row r="10960" spans="5:5" ht="12" customHeight="1">
      <c r="E10960" s="174"/>
    </row>
    <row r="10961" spans="5:5" ht="12" customHeight="1">
      <c r="E10961" s="174"/>
    </row>
    <row r="10962" spans="5:5" ht="12" customHeight="1">
      <c r="E10962" s="174"/>
    </row>
    <row r="10963" spans="5:5" ht="12" customHeight="1">
      <c r="E10963" s="174"/>
    </row>
    <row r="10964" spans="5:5" ht="12" customHeight="1">
      <c r="E10964" s="174"/>
    </row>
    <row r="10965" spans="5:5" ht="12" customHeight="1">
      <c r="E10965" s="174"/>
    </row>
    <row r="10966" spans="5:5" ht="12" customHeight="1">
      <c r="E10966" s="174"/>
    </row>
    <row r="10967" spans="5:5" ht="12" customHeight="1">
      <c r="E10967" s="174"/>
    </row>
    <row r="10968" spans="5:5" ht="12" customHeight="1">
      <c r="E10968" s="174"/>
    </row>
    <row r="10969" spans="5:5" ht="12" customHeight="1">
      <c r="E10969" s="174"/>
    </row>
    <row r="10970" spans="5:5" ht="12" customHeight="1">
      <c r="E10970" s="174"/>
    </row>
    <row r="10971" spans="5:5" ht="12" customHeight="1">
      <c r="E10971" s="174"/>
    </row>
    <row r="10972" spans="5:5" ht="12" customHeight="1">
      <c r="E10972" s="174"/>
    </row>
    <row r="10973" spans="5:5" ht="12" customHeight="1">
      <c r="E10973" s="174"/>
    </row>
    <row r="10974" spans="5:5" ht="12" customHeight="1">
      <c r="E10974" s="174"/>
    </row>
    <row r="10975" spans="5:5" ht="12" customHeight="1">
      <c r="E10975" s="174"/>
    </row>
    <row r="10976" spans="5:5" ht="12" customHeight="1">
      <c r="E10976" s="174"/>
    </row>
    <row r="10977" spans="5:5" ht="12" customHeight="1">
      <c r="E10977" s="174"/>
    </row>
    <row r="10978" spans="5:5" ht="12" customHeight="1">
      <c r="E10978" s="174"/>
    </row>
    <row r="10979" spans="5:5" ht="12" customHeight="1">
      <c r="E10979" s="174"/>
    </row>
    <row r="10980" spans="5:5" ht="12" customHeight="1">
      <c r="E10980" s="174"/>
    </row>
    <row r="10981" spans="5:5" ht="12" customHeight="1">
      <c r="E10981" s="174"/>
    </row>
    <row r="10982" spans="5:5" ht="12" customHeight="1">
      <c r="E10982" s="174"/>
    </row>
    <row r="10983" spans="5:5" ht="12" customHeight="1">
      <c r="E10983" s="174"/>
    </row>
    <row r="10984" spans="5:5" ht="12" customHeight="1">
      <c r="E10984" s="174"/>
    </row>
    <row r="10985" spans="5:5" ht="12" customHeight="1">
      <c r="E10985" s="174"/>
    </row>
    <row r="10986" spans="5:5" ht="12" customHeight="1">
      <c r="E10986" s="174"/>
    </row>
    <row r="10987" spans="5:5" ht="12" customHeight="1">
      <c r="E10987" s="174"/>
    </row>
    <row r="10988" spans="5:5" ht="12" customHeight="1">
      <c r="E10988" s="174"/>
    </row>
    <row r="10989" spans="5:5" ht="12" customHeight="1">
      <c r="E10989" s="174"/>
    </row>
    <row r="10990" spans="5:5" ht="12" customHeight="1">
      <c r="E10990" s="174"/>
    </row>
    <row r="10991" spans="5:5" ht="12" customHeight="1">
      <c r="E10991" s="174"/>
    </row>
    <row r="10992" spans="5:5" ht="12" customHeight="1">
      <c r="E10992" s="174"/>
    </row>
    <row r="10993" spans="5:5" ht="12" customHeight="1">
      <c r="E10993" s="174"/>
    </row>
    <row r="10994" spans="5:5" ht="12" customHeight="1">
      <c r="E10994" s="174"/>
    </row>
    <row r="10995" spans="5:5" ht="12" customHeight="1">
      <c r="E10995" s="174"/>
    </row>
    <row r="10996" spans="5:5" ht="12" customHeight="1">
      <c r="E10996" s="174"/>
    </row>
    <row r="10997" spans="5:5" ht="12" customHeight="1">
      <c r="E10997" s="174"/>
    </row>
    <row r="10998" spans="5:5" ht="12" customHeight="1">
      <c r="E10998" s="174"/>
    </row>
    <row r="10999" spans="5:5" ht="12" customHeight="1">
      <c r="E10999" s="174"/>
    </row>
    <row r="11000" spans="5:5" ht="12" customHeight="1">
      <c r="E11000" s="174"/>
    </row>
    <row r="11001" spans="5:5" ht="12" customHeight="1">
      <c r="E11001" s="174"/>
    </row>
    <row r="11002" spans="5:5" ht="12" customHeight="1">
      <c r="E11002" s="174"/>
    </row>
    <row r="11003" spans="5:5" ht="12" customHeight="1">
      <c r="E11003" s="174"/>
    </row>
    <row r="11004" spans="5:5" ht="12" customHeight="1">
      <c r="E11004" s="174"/>
    </row>
    <row r="11005" spans="5:5" ht="12" customHeight="1">
      <c r="E11005" s="174"/>
    </row>
    <row r="11006" spans="5:5" ht="12" customHeight="1">
      <c r="E11006" s="174"/>
    </row>
    <row r="11007" spans="5:5" ht="12" customHeight="1">
      <c r="E11007" s="174"/>
    </row>
    <row r="11008" spans="5:5" ht="12" customHeight="1">
      <c r="E11008" s="174"/>
    </row>
    <row r="11009" spans="5:5" ht="12" customHeight="1">
      <c r="E11009" s="174"/>
    </row>
    <row r="11010" spans="5:5" ht="12" customHeight="1">
      <c r="E11010" s="174"/>
    </row>
    <row r="11011" spans="5:5" ht="12" customHeight="1">
      <c r="E11011" s="174"/>
    </row>
    <row r="11012" spans="5:5" ht="12" customHeight="1">
      <c r="E11012" s="174"/>
    </row>
    <row r="11013" spans="5:5" ht="12" customHeight="1">
      <c r="E11013" s="174"/>
    </row>
    <row r="11014" spans="5:5" ht="12" customHeight="1">
      <c r="E11014" s="174"/>
    </row>
    <row r="11015" spans="5:5" ht="12" customHeight="1">
      <c r="E11015" s="174"/>
    </row>
    <row r="11016" spans="5:5" ht="12" customHeight="1">
      <c r="E11016" s="174"/>
    </row>
    <row r="11017" spans="5:5" ht="12" customHeight="1">
      <c r="E11017" s="174"/>
    </row>
    <row r="11018" spans="5:5" ht="12" customHeight="1">
      <c r="E11018" s="174"/>
    </row>
    <row r="11019" spans="5:5" ht="12" customHeight="1">
      <c r="E11019" s="174"/>
    </row>
    <row r="11020" spans="5:5" ht="12" customHeight="1">
      <c r="E11020" s="174"/>
    </row>
    <row r="11021" spans="5:5" ht="12" customHeight="1">
      <c r="E11021" s="174"/>
    </row>
    <row r="11022" spans="5:5" ht="12" customHeight="1">
      <c r="E11022" s="174"/>
    </row>
    <row r="11023" spans="5:5" ht="12" customHeight="1">
      <c r="E11023" s="174"/>
    </row>
    <row r="11024" spans="5:5" ht="12" customHeight="1">
      <c r="E11024" s="174"/>
    </row>
    <row r="11025" spans="5:5" ht="12" customHeight="1">
      <c r="E11025" s="174"/>
    </row>
    <row r="11026" spans="5:5" ht="12" customHeight="1">
      <c r="E11026" s="174"/>
    </row>
    <row r="11027" spans="5:5" ht="12" customHeight="1">
      <c r="E11027" s="174"/>
    </row>
    <row r="11028" spans="5:5" ht="12" customHeight="1">
      <c r="E11028" s="174"/>
    </row>
    <row r="11029" spans="5:5" ht="12" customHeight="1">
      <c r="E11029" s="174"/>
    </row>
    <row r="11030" spans="5:5" ht="12" customHeight="1">
      <c r="E11030" s="174"/>
    </row>
    <row r="11031" spans="5:5" ht="12" customHeight="1">
      <c r="E11031" s="174"/>
    </row>
    <row r="11032" spans="5:5" ht="12" customHeight="1">
      <c r="E11032" s="174"/>
    </row>
    <row r="11033" spans="5:5" ht="12" customHeight="1">
      <c r="E11033" s="174"/>
    </row>
    <row r="11034" spans="5:5" ht="12" customHeight="1">
      <c r="E11034" s="174"/>
    </row>
    <row r="11035" spans="5:5" ht="12" customHeight="1">
      <c r="E11035" s="174"/>
    </row>
    <row r="11036" spans="5:5" ht="12" customHeight="1">
      <c r="E11036" s="174"/>
    </row>
    <row r="11037" spans="5:5" ht="12" customHeight="1">
      <c r="E11037" s="174"/>
    </row>
    <row r="11038" spans="5:5" ht="12" customHeight="1">
      <c r="E11038" s="174"/>
    </row>
    <row r="11039" spans="5:5" ht="12" customHeight="1">
      <c r="E11039" s="174"/>
    </row>
    <row r="11040" spans="5:5" ht="12" customHeight="1">
      <c r="E11040" s="174"/>
    </row>
    <row r="11041" spans="5:5" ht="12" customHeight="1">
      <c r="E11041" s="174"/>
    </row>
    <row r="11042" spans="5:5" ht="12" customHeight="1">
      <c r="E11042" s="174"/>
    </row>
    <row r="11043" spans="5:5" ht="12" customHeight="1">
      <c r="E11043" s="174"/>
    </row>
    <row r="11044" spans="5:5" ht="12" customHeight="1">
      <c r="E11044" s="174"/>
    </row>
    <row r="11045" spans="5:5" ht="12" customHeight="1">
      <c r="E11045" s="174"/>
    </row>
    <row r="11046" spans="5:5" ht="12" customHeight="1">
      <c r="E11046" s="174"/>
    </row>
    <row r="11047" spans="5:5" ht="12" customHeight="1">
      <c r="E11047" s="174"/>
    </row>
    <row r="11048" spans="5:5" ht="12" customHeight="1">
      <c r="E11048" s="174"/>
    </row>
    <row r="11049" spans="5:5" ht="12" customHeight="1">
      <c r="E11049" s="174"/>
    </row>
    <row r="11050" spans="5:5" ht="12" customHeight="1">
      <c r="E11050" s="174"/>
    </row>
    <row r="11051" spans="5:5" ht="12" customHeight="1">
      <c r="E11051" s="174"/>
    </row>
    <row r="11052" spans="5:5" ht="12" customHeight="1">
      <c r="E11052" s="174"/>
    </row>
    <row r="11053" spans="5:5" ht="12" customHeight="1">
      <c r="E11053" s="174"/>
    </row>
    <row r="11054" spans="5:5" ht="12" customHeight="1">
      <c r="E11054" s="174"/>
    </row>
    <row r="11055" spans="5:5" ht="12" customHeight="1">
      <c r="E11055" s="174"/>
    </row>
    <row r="11056" spans="5:5" ht="12" customHeight="1">
      <c r="E11056" s="174"/>
    </row>
    <row r="11057" spans="5:5" ht="12" customHeight="1">
      <c r="E11057" s="174"/>
    </row>
    <row r="11058" spans="5:5" ht="12" customHeight="1">
      <c r="E11058" s="174"/>
    </row>
    <row r="11059" spans="5:5" ht="12" customHeight="1">
      <c r="E11059" s="174"/>
    </row>
    <row r="11060" spans="5:5" ht="12" customHeight="1">
      <c r="E11060" s="174"/>
    </row>
    <row r="11061" spans="5:5" ht="12" customHeight="1">
      <c r="E11061" s="174"/>
    </row>
    <row r="11062" spans="5:5" ht="12" customHeight="1">
      <c r="E11062" s="174"/>
    </row>
    <row r="11063" spans="5:5" ht="12" customHeight="1">
      <c r="E11063" s="174"/>
    </row>
    <row r="11064" spans="5:5" ht="12" customHeight="1">
      <c r="E11064" s="174"/>
    </row>
    <row r="11065" spans="5:5" ht="12" customHeight="1">
      <c r="E11065" s="174"/>
    </row>
    <row r="11066" spans="5:5" ht="12" customHeight="1">
      <c r="E11066" s="174"/>
    </row>
    <row r="11067" spans="5:5" ht="12" customHeight="1">
      <c r="E11067" s="174"/>
    </row>
    <row r="11068" spans="5:5" ht="12" customHeight="1">
      <c r="E11068" s="174"/>
    </row>
    <row r="11069" spans="5:5" ht="12" customHeight="1">
      <c r="E11069" s="174"/>
    </row>
    <row r="11070" spans="5:5" ht="12" customHeight="1">
      <c r="E11070" s="174"/>
    </row>
    <row r="11071" spans="5:5" ht="12" customHeight="1">
      <c r="E11071" s="174"/>
    </row>
    <row r="11072" spans="5:5" ht="12" customHeight="1">
      <c r="E11072" s="174"/>
    </row>
    <row r="11073" spans="5:5" ht="12" customHeight="1">
      <c r="E11073" s="174"/>
    </row>
    <row r="11074" spans="5:5" ht="12" customHeight="1">
      <c r="E11074" s="174"/>
    </row>
    <row r="11075" spans="5:5" ht="12" customHeight="1">
      <c r="E11075" s="174"/>
    </row>
    <row r="11076" spans="5:5" ht="12" customHeight="1">
      <c r="E11076" s="174"/>
    </row>
    <row r="11077" spans="5:5" ht="12" customHeight="1">
      <c r="E11077" s="174"/>
    </row>
    <row r="11078" spans="5:5" ht="12" customHeight="1">
      <c r="E11078" s="174"/>
    </row>
    <row r="11079" spans="5:5" ht="12" customHeight="1">
      <c r="E11079" s="174"/>
    </row>
    <row r="11080" spans="5:5" ht="12" customHeight="1">
      <c r="E11080" s="174"/>
    </row>
    <row r="11081" spans="5:5" ht="12" customHeight="1">
      <c r="E11081" s="174"/>
    </row>
    <row r="11082" spans="5:5" ht="12" customHeight="1">
      <c r="E11082" s="174"/>
    </row>
    <row r="11083" spans="5:5" ht="12" customHeight="1">
      <c r="E11083" s="174"/>
    </row>
    <row r="11084" spans="5:5" ht="12" customHeight="1">
      <c r="E11084" s="174"/>
    </row>
    <row r="11085" spans="5:5" ht="12" customHeight="1">
      <c r="E11085" s="174"/>
    </row>
    <row r="11086" spans="5:5" ht="12" customHeight="1">
      <c r="E11086" s="174"/>
    </row>
    <row r="11087" spans="5:5" ht="12" customHeight="1">
      <c r="E11087" s="174"/>
    </row>
    <row r="11088" spans="5:5" ht="12" customHeight="1">
      <c r="E11088" s="174"/>
    </row>
    <row r="11089" spans="5:5" ht="12" customHeight="1">
      <c r="E11089" s="174"/>
    </row>
    <row r="11090" spans="5:5" ht="12" customHeight="1">
      <c r="E11090" s="174"/>
    </row>
    <row r="11091" spans="5:5" ht="12" customHeight="1">
      <c r="E11091" s="174"/>
    </row>
    <row r="11092" spans="5:5" ht="12" customHeight="1">
      <c r="E11092" s="174"/>
    </row>
    <row r="11093" spans="5:5" ht="12" customHeight="1">
      <c r="E11093" s="174"/>
    </row>
    <row r="11094" spans="5:5" ht="12" customHeight="1">
      <c r="E11094" s="174"/>
    </row>
    <row r="11095" spans="5:5" ht="12" customHeight="1">
      <c r="E11095" s="174"/>
    </row>
    <row r="11096" spans="5:5" ht="12" customHeight="1">
      <c r="E11096" s="174"/>
    </row>
    <row r="11097" spans="5:5" ht="12" customHeight="1">
      <c r="E11097" s="174"/>
    </row>
    <row r="11098" spans="5:5" ht="12" customHeight="1">
      <c r="E11098" s="174"/>
    </row>
    <row r="11099" spans="5:5" ht="12" customHeight="1">
      <c r="E11099" s="174"/>
    </row>
    <row r="11100" spans="5:5" ht="12" customHeight="1">
      <c r="E11100" s="174"/>
    </row>
    <row r="11101" spans="5:5" ht="12" customHeight="1">
      <c r="E11101" s="174"/>
    </row>
    <row r="11102" spans="5:5" ht="12" customHeight="1">
      <c r="E11102" s="174"/>
    </row>
    <row r="11103" spans="5:5" ht="12" customHeight="1">
      <c r="E11103" s="174"/>
    </row>
    <row r="11104" spans="5:5" ht="12" customHeight="1">
      <c r="E11104" s="174"/>
    </row>
    <row r="11105" spans="5:5" ht="12" customHeight="1">
      <c r="E11105" s="174"/>
    </row>
    <row r="11106" spans="5:5" ht="12" customHeight="1">
      <c r="E11106" s="174"/>
    </row>
    <row r="11107" spans="5:5" ht="12" customHeight="1">
      <c r="E11107" s="174"/>
    </row>
    <row r="11108" spans="5:5" ht="12" customHeight="1">
      <c r="E11108" s="174"/>
    </row>
    <row r="11109" spans="5:5" ht="12" customHeight="1">
      <c r="E11109" s="174"/>
    </row>
    <row r="11110" spans="5:5" ht="12" customHeight="1">
      <c r="E11110" s="174"/>
    </row>
    <row r="11111" spans="5:5" ht="12" customHeight="1">
      <c r="E11111" s="174"/>
    </row>
    <row r="11112" spans="5:5" ht="12" customHeight="1">
      <c r="E11112" s="174"/>
    </row>
    <row r="11113" spans="5:5" ht="12" customHeight="1">
      <c r="E11113" s="174"/>
    </row>
    <row r="11114" spans="5:5" ht="12" customHeight="1">
      <c r="E11114" s="174"/>
    </row>
    <row r="11115" spans="5:5" ht="12" customHeight="1">
      <c r="E11115" s="174"/>
    </row>
    <row r="11116" spans="5:5" ht="12" customHeight="1">
      <c r="E11116" s="174"/>
    </row>
    <row r="11117" spans="5:5" ht="12" customHeight="1">
      <c r="E11117" s="174"/>
    </row>
    <row r="11118" spans="5:5" ht="12" customHeight="1">
      <c r="E11118" s="174"/>
    </row>
    <row r="11119" spans="5:5" ht="12" customHeight="1">
      <c r="E11119" s="174"/>
    </row>
    <row r="11120" spans="5:5" ht="12" customHeight="1">
      <c r="E11120" s="174"/>
    </row>
    <row r="11121" spans="5:5" ht="12" customHeight="1">
      <c r="E11121" s="174"/>
    </row>
    <row r="11122" spans="5:5" ht="12" customHeight="1">
      <c r="E11122" s="174"/>
    </row>
    <row r="11123" spans="5:5" ht="12" customHeight="1">
      <c r="E11123" s="174"/>
    </row>
    <row r="11124" spans="5:5" ht="12" customHeight="1">
      <c r="E11124" s="174"/>
    </row>
    <row r="11125" spans="5:5" ht="12" customHeight="1">
      <c r="E11125" s="174"/>
    </row>
    <row r="11126" spans="5:5" ht="12" customHeight="1">
      <c r="E11126" s="174"/>
    </row>
    <row r="11127" spans="5:5" ht="12" customHeight="1">
      <c r="E11127" s="174"/>
    </row>
    <row r="11128" spans="5:5" ht="12" customHeight="1">
      <c r="E11128" s="174"/>
    </row>
    <row r="11129" spans="5:5" ht="12" customHeight="1">
      <c r="E11129" s="174"/>
    </row>
    <row r="11130" spans="5:5" ht="12" customHeight="1">
      <c r="E11130" s="174"/>
    </row>
    <row r="11131" spans="5:5" ht="12" customHeight="1">
      <c r="E11131" s="174"/>
    </row>
    <row r="11132" spans="5:5" ht="12" customHeight="1">
      <c r="E11132" s="174"/>
    </row>
    <row r="11133" spans="5:5" ht="12" customHeight="1">
      <c r="E11133" s="174"/>
    </row>
    <row r="11134" spans="5:5" ht="12" customHeight="1">
      <c r="E11134" s="174"/>
    </row>
    <row r="11135" spans="5:5" ht="12" customHeight="1">
      <c r="E11135" s="174"/>
    </row>
    <row r="11136" spans="5:5" ht="12" customHeight="1">
      <c r="E11136" s="174"/>
    </row>
    <row r="11137" spans="5:5" ht="12" customHeight="1">
      <c r="E11137" s="174"/>
    </row>
    <row r="11138" spans="5:5" ht="12" customHeight="1">
      <c r="E11138" s="174"/>
    </row>
    <row r="11139" spans="5:5" ht="12" customHeight="1">
      <c r="E11139" s="174"/>
    </row>
    <row r="11140" spans="5:5" ht="12" customHeight="1">
      <c r="E11140" s="174"/>
    </row>
    <row r="11141" spans="5:5" ht="12" customHeight="1">
      <c r="E11141" s="174"/>
    </row>
    <row r="11142" spans="5:5" ht="12" customHeight="1">
      <c r="E11142" s="174"/>
    </row>
    <row r="11143" spans="5:5" ht="12" customHeight="1">
      <c r="E11143" s="174"/>
    </row>
    <row r="11144" spans="5:5" ht="12" customHeight="1">
      <c r="E11144" s="174"/>
    </row>
    <row r="11145" spans="5:5" ht="12" customHeight="1">
      <c r="E11145" s="174"/>
    </row>
    <row r="11146" spans="5:5" ht="12" customHeight="1">
      <c r="E11146" s="174"/>
    </row>
    <row r="11147" spans="5:5" ht="12" customHeight="1">
      <c r="E11147" s="174"/>
    </row>
    <row r="11148" spans="5:5" ht="12" customHeight="1">
      <c r="E11148" s="174"/>
    </row>
    <row r="11149" spans="5:5" ht="12" customHeight="1">
      <c r="E11149" s="174"/>
    </row>
    <row r="11150" spans="5:5" ht="12" customHeight="1">
      <c r="E11150" s="174"/>
    </row>
    <row r="11151" spans="5:5" ht="12" customHeight="1">
      <c r="E11151" s="174"/>
    </row>
    <row r="11152" spans="5:5" ht="12" customHeight="1">
      <c r="E11152" s="174"/>
    </row>
    <row r="11153" spans="5:5" ht="12" customHeight="1">
      <c r="E11153" s="174"/>
    </row>
    <row r="11154" spans="5:5" ht="12" customHeight="1">
      <c r="E11154" s="174"/>
    </row>
    <row r="11155" spans="5:5" ht="12" customHeight="1">
      <c r="E11155" s="174"/>
    </row>
    <row r="11156" spans="5:5" ht="12" customHeight="1">
      <c r="E11156" s="174"/>
    </row>
    <row r="11157" spans="5:5" ht="12" customHeight="1">
      <c r="E11157" s="174"/>
    </row>
    <row r="11158" spans="5:5" ht="12" customHeight="1">
      <c r="E11158" s="174"/>
    </row>
    <row r="11159" spans="5:5" ht="12" customHeight="1">
      <c r="E11159" s="174"/>
    </row>
    <row r="11160" spans="5:5" ht="12" customHeight="1">
      <c r="E11160" s="174"/>
    </row>
    <row r="11161" spans="5:5" ht="12" customHeight="1">
      <c r="E11161" s="174"/>
    </row>
    <row r="11162" spans="5:5" ht="12" customHeight="1">
      <c r="E11162" s="174"/>
    </row>
    <row r="11163" spans="5:5" ht="12" customHeight="1">
      <c r="E11163" s="174"/>
    </row>
    <row r="11164" spans="5:5" ht="12" customHeight="1">
      <c r="E11164" s="174"/>
    </row>
    <row r="11165" spans="5:5" ht="12" customHeight="1">
      <c r="E11165" s="174"/>
    </row>
    <row r="11166" spans="5:5" ht="12" customHeight="1">
      <c r="E11166" s="174"/>
    </row>
    <row r="11167" spans="5:5" ht="12" customHeight="1">
      <c r="E11167" s="174"/>
    </row>
    <row r="11168" spans="5:5" ht="12" customHeight="1">
      <c r="E11168" s="174"/>
    </row>
    <row r="11169" spans="5:5" ht="12" customHeight="1">
      <c r="E11169" s="174"/>
    </row>
    <row r="11170" spans="5:5" ht="12" customHeight="1">
      <c r="E11170" s="174"/>
    </row>
    <row r="11171" spans="5:5" ht="12" customHeight="1">
      <c r="E11171" s="174"/>
    </row>
    <row r="11172" spans="5:5" ht="12" customHeight="1">
      <c r="E11172" s="174"/>
    </row>
    <row r="11173" spans="5:5" ht="12" customHeight="1">
      <c r="E11173" s="174"/>
    </row>
    <row r="11174" spans="5:5" ht="12" customHeight="1">
      <c r="E11174" s="174"/>
    </row>
    <row r="11175" spans="5:5" ht="12" customHeight="1">
      <c r="E11175" s="174"/>
    </row>
    <row r="11176" spans="5:5" ht="12" customHeight="1">
      <c r="E11176" s="174"/>
    </row>
    <row r="11177" spans="5:5" ht="12" customHeight="1">
      <c r="E11177" s="174"/>
    </row>
    <row r="11178" spans="5:5" ht="12" customHeight="1">
      <c r="E11178" s="174"/>
    </row>
    <row r="11179" spans="5:5" ht="12" customHeight="1">
      <c r="E11179" s="174"/>
    </row>
    <row r="11180" spans="5:5" ht="12" customHeight="1">
      <c r="E11180" s="174"/>
    </row>
    <row r="11181" spans="5:5" ht="12" customHeight="1">
      <c r="E11181" s="174"/>
    </row>
    <row r="11182" spans="5:5" ht="12" customHeight="1">
      <c r="E11182" s="174"/>
    </row>
    <row r="11183" spans="5:5" ht="12" customHeight="1">
      <c r="E11183" s="174"/>
    </row>
    <row r="11184" spans="5:5" ht="12" customHeight="1">
      <c r="E11184" s="174"/>
    </row>
    <row r="11185" spans="5:5" ht="12" customHeight="1">
      <c r="E11185" s="174"/>
    </row>
    <row r="11186" spans="5:5" ht="12" customHeight="1">
      <c r="E11186" s="174"/>
    </row>
    <row r="11187" spans="5:5" ht="12" customHeight="1">
      <c r="E11187" s="174"/>
    </row>
    <row r="11188" spans="5:5" ht="12" customHeight="1">
      <c r="E11188" s="174"/>
    </row>
    <row r="11189" spans="5:5" ht="12" customHeight="1">
      <c r="E11189" s="174"/>
    </row>
    <row r="11190" spans="5:5" ht="12" customHeight="1">
      <c r="E11190" s="174"/>
    </row>
    <row r="11191" spans="5:5" ht="12" customHeight="1">
      <c r="E11191" s="174"/>
    </row>
    <row r="11192" spans="5:5" ht="12" customHeight="1">
      <c r="E11192" s="174"/>
    </row>
    <row r="11193" spans="5:5" ht="12" customHeight="1">
      <c r="E11193" s="174"/>
    </row>
    <row r="11194" spans="5:5" ht="12" customHeight="1">
      <c r="E11194" s="174"/>
    </row>
    <row r="11195" spans="5:5" ht="12" customHeight="1">
      <c r="E11195" s="174"/>
    </row>
    <row r="11196" spans="5:5" ht="12" customHeight="1">
      <c r="E11196" s="174"/>
    </row>
    <row r="11197" spans="5:5" ht="12" customHeight="1">
      <c r="E11197" s="174"/>
    </row>
    <row r="11198" spans="5:5" ht="12" customHeight="1">
      <c r="E11198" s="174"/>
    </row>
    <row r="11199" spans="5:5" ht="12" customHeight="1">
      <c r="E11199" s="174"/>
    </row>
    <row r="11200" spans="5:5" ht="12" customHeight="1">
      <c r="E11200" s="174"/>
    </row>
    <row r="11201" spans="5:5" ht="12" customHeight="1">
      <c r="E11201" s="174"/>
    </row>
    <row r="11202" spans="5:5" ht="12" customHeight="1">
      <c r="E11202" s="174"/>
    </row>
    <row r="11203" spans="5:5" ht="12" customHeight="1">
      <c r="E11203" s="174"/>
    </row>
    <row r="11204" spans="5:5" ht="12" customHeight="1">
      <c r="E11204" s="174"/>
    </row>
    <row r="11205" spans="5:5" ht="12" customHeight="1">
      <c r="E11205" s="174"/>
    </row>
    <row r="11206" spans="5:5" ht="12" customHeight="1">
      <c r="E11206" s="174"/>
    </row>
    <row r="11207" spans="5:5" ht="12" customHeight="1">
      <c r="E11207" s="174"/>
    </row>
    <row r="11208" spans="5:5" ht="12" customHeight="1">
      <c r="E11208" s="174"/>
    </row>
    <row r="11209" spans="5:5" ht="12" customHeight="1">
      <c r="E11209" s="174"/>
    </row>
    <row r="11210" spans="5:5" ht="12" customHeight="1">
      <c r="E11210" s="174"/>
    </row>
    <row r="11211" spans="5:5" ht="12" customHeight="1">
      <c r="E11211" s="174"/>
    </row>
    <row r="11212" spans="5:5" ht="12" customHeight="1">
      <c r="E11212" s="174"/>
    </row>
    <row r="11213" spans="5:5" ht="12" customHeight="1">
      <c r="E11213" s="174"/>
    </row>
    <row r="11214" spans="5:5" ht="12" customHeight="1">
      <c r="E11214" s="174"/>
    </row>
    <row r="11215" spans="5:5" ht="12" customHeight="1">
      <c r="E11215" s="174"/>
    </row>
    <row r="11216" spans="5:5" ht="12" customHeight="1">
      <c r="E11216" s="174"/>
    </row>
    <row r="11217" spans="5:5" ht="12" customHeight="1">
      <c r="E11217" s="174"/>
    </row>
    <row r="11218" spans="5:5" ht="12" customHeight="1">
      <c r="E11218" s="174"/>
    </row>
    <row r="11219" spans="5:5" ht="12" customHeight="1">
      <c r="E11219" s="174"/>
    </row>
    <row r="11220" spans="5:5" ht="12" customHeight="1">
      <c r="E11220" s="174"/>
    </row>
    <row r="11221" spans="5:5" ht="12" customHeight="1">
      <c r="E11221" s="174"/>
    </row>
    <row r="11222" spans="5:5" ht="12" customHeight="1">
      <c r="E11222" s="174"/>
    </row>
    <row r="11223" spans="5:5" ht="12" customHeight="1">
      <c r="E11223" s="174"/>
    </row>
    <row r="11224" spans="5:5" ht="12" customHeight="1">
      <c r="E11224" s="174"/>
    </row>
    <row r="11225" spans="5:5" ht="12" customHeight="1">
      <c r="E11225" s="174"/>
    </row>
    <row r="11226" spans="5:5" ht="12" customHeight="1">
      <c r="E11226" s="174"/>
    </row>
    <row r="11227" spans="5:5" ht="12" customHeight="1">
      <c r="E11227" s="174"/>
    </row>
    <row r="11228" spans="5:5" ht="12" customHeight="1">
      <c r="E11228" s="174"/>
    </row>
    <row r="11229" spans="5:5" ht="12" customHeight="1">
      <c r="E11229" s="174"/>
    </row>
    <row r="11230" spans="5:5" ht="12" customHeight="1">
      <c r="E11230" s="174"/>
    </row>
    <row r="11231" spans="5:5" ht="12" customHeight="1">
      <c r="E11231" s="174"/>
    </row>
    <row r="11232" spans="5:5" ht="12" customHeight="1">
      <c r="E11232" s="174"/>
    </row>
    <row r="11233" spans="5:5" ht="12" customHeight="1">
      <c r="E11233" s="174"/>
    </row>
    <row r="11234" spans="5:5" ht="12" customHeight="1">
      <c r="E11234" s="174"/>
    </row>
    <row r="11235" spans="5:5" ht="12" customHeight="1">
      <c r="E11235" s="174"/>
    </row>
    <row r="11236" spans="5:5" ht="12" customHeight="1">
      <c r="E11236" s="174"/>
    </row>
    <row r="11237" spans="5:5" ht="12" customHeight="1">
      <c r="E11237" s="174"/>
    </row>
    <row r="11238" spans="5:5" ht="12" customHeight="1">
      <c r="E11238" s="174"/>
    </row>
    <row r="11239" spans="5:5" ht="12" customHeight="1">
      <c r="E11239" s="174"/>
    </row>
    <row r="11240" spans="5:5" ht="12" customHeight="1">
      <c r="E11240" s="174"/>
    </row>
    <row r="11241" spans="5:5" ht="12" customHeight="1">
      <c r="E11241" s="174"/>
    </row>
    <row r="11242" spans="5:5" ht="12" customHeight="1">
      <c r="E11242" s="174"/>
    </row>
    <row r="11243" spans="5:5" ht="12" customHeight="1">
      <c r="E11243" s="174"/>
    </row>
    <row r="11244" spans="5:5" ht="12" customHeight="1">
      <c r="E11244" s="174"/>
    </row>
    <row r="11245" spans="5:5" ht="12" customHeight="1">
      <c r="E11245" s="174"/>
    </row>
    <row r="11246" spans="5:5" ht="12" customHeight="1">
      <c r="E11246" s="174"/>
    </row>
    <row r="11247" spans="5:5" ht="12" customHeight="1">
      <c r="E11247" s="174"/>
    </row>
    <row r="11248" spans="5:5" ht="12" customHeight="1">
      <c r="E11248" s="174"/>
    </row>
    <row r="11249" spans="5:5" ht="12" customHeight="1">
      <c r="E11249" s="174"/>
    </row>
    <row r="11250" spans="5:5" ht="12" customHeight="1">
      <c r="E11250" s="174"/>
    </row>
    <row r="11251" spans="5:5" ht="12" customHeight="1">
      <c r="E11251" s="174"/>
    </row>
    <row r="11252" spans="5:5" ht="12" customHeight="1">
      <c r="E11252" s="174"/>
    </row>
    <row r="11253" spans="5:5" ht="12" customHeight="1">
      <c r="E11253" s="174"/>
    </row>
    <row r="11254" spans="5:5" ht="12" customHeight="1">
      <c r="E11254" s="174"/>
    </row>
    <row r="11255" spans="5:5" ht="12" customHeight="1">
      <c r="E11255" s="174"/>
    </row>
    <row r="11256" spans="5:5" ht="12" customHeight="1">
      <c r="E11256" s="174"/>
    </row>
    <row r="11257" spans="5:5" ht="12" customHeight="1">
      <c r="E11257" s="174"/>
    </row>
    <row r="11258" spans="5:5" ht="12" customHeight="1">
      <c r="E11258" s="174"/>
    </row>
    <row r="11259" spans="5:5" ht="12" customHeight="1">
      <c r="E11259" s="174"/>
    </row>
    <row r="11260" spans="5:5" ht="12" customHeight="1">
      <c r="E11260" s="174"/>
    </row>
    <row r="11261" spans="5:5" ht="12" customHeight="1">
      <c r="E11261" s="174"/>
    </row>
    <row r="11262" spans="5:5" ht="12" customHeight="1">
      <c r="E11262" s="174"/>
    </row>
    <row r="11263" spans="5:5" ht="12" customHeight="1">
      <c r="E11263" s="174"/>
    </row>
    <row r="11264" spans="5:5" ht="12" customHeight="1">
      <c r="E11264" s="174"/>
    </row>
    <row r="11265" spans="5:5" ht="12" customHeight="1">
      <c r="E11265" s="174"/>
    </row>
    <row r="11266" spans="5:5" ht="12" customHeight="1">
      <c r="E11266" s="174"/>
    </row>
    <row r="11267" spans="5:5" ht="12" customHeight="1">
      <c r="E11267" s="174"/>
    </row>
    <row r="11268" spans="5:5" ht="12" customHeight="1">
      <c r="E11268" s="174"/>
    </row>
    <row r="11269" spans="5:5" ht="12" customHeight="1">
      <c r="E11269" s="174"/>
    </row>
    <row r="11270" spans="5:5" ht="12" customHeight="1">
      <c r="E11270" s="174"/>
    </row>
    <row r="11271" spans="5:5" ht="12" customHeight="1">
      <c r="E11271" s="174"/>
    </row>
    <row r="11272" spans="5:5" ht="12" customHeight="1">
      <c r="E11272" s="174"/>
    </row>
    <row r="11273" spans="5:5" ht="12" customHeight="1">
      <c r="E11273" s="174"/>
    </row>
    <row r="11274" spans="5:5" ht="12" customHeight="1">
      <c r="E11274" s="174"/>
    </row>
    <row r="11275" spans="5:5" ht="12" customHeight="1">
      <c r="E11275" s="174"/>
    </row>
    <row r="11276" spans="5:5" ht="12" customHeight="1">
      <c r="E11276" s="174"/>
    </row>
    <row r="11277" spans="5:5" ht="12" customHeight="1">
      <c r="E11277" s="174"/>
    </row>
    <row r="11278" spans="5:5" ht="12" customHeight="1">
      <c r="E11278" s="174"/>
    </row>
    <row r="11279" spans="5:5" ht="12" customHeight="1">
      <c r="E11279" s="174"/>
    </row>
    <row r="11280" spans="5:5" ht="12" customHeight="1">
      <c r="E11280" s="174"/>
    </row>
    <row r="11281" spans="5:5" ht="12" customHeight="1">
      <c r="E11281" s="174"/>
    </row>
    <row r="11282" spans="5:5" ht="12" customHeight="1">
      <c r="E11282" s="174"/>
    </row>
    <row r="11283" spans="5:5" ht="12" customHeight="1">
      <c r="E11283" s="174"/>
    </row>
    <row r="11284" spans="5:5" ht="12" customHeight="1">
      <c r="E11284" s="174"/>
    </row>
    <row r="11285" spans="5:5" ht="12" customHeight="1">
      <c r="E11285" s="174"/>
    </row>
    <row r="11286" spans="5:5" ht="12" customHeight="1">
      <c r="E11286" s="174"/>
    </row>
    <row r="11287" spans="5:5" ht="12" customHeight="1">
      <c r="E11287" s="174"/>
    </row>
    <row r="11288" spans="5:5" ht="12" customHeight="1">
      <c r="E11288" s="174"/>
    </row>
    <row r="11289" spans="5:5" ht="12" customHeight="1">
      <c r="E11289" s="174"/>
    </row>
    <row r="11290" spans="5:5" ht="12" customHeight="1">
      <c r="E11290" s="174"/>
    </row>
    <row r="11291" spans="5:5" ht="12" customHeight="1">
      <c r="E11291" s="174"/>
    </row>
    <row r="11292" spans="5:5" ht="12" customHeight="1">
      <c r="E11292" s="174"/>
    </row>
    <row r="11293" spans="5:5" ht="12" customHeight="1">
      <c r="E11293" s="174"/>
    </row>
    <row r="11294" spans="5:5" ht="12" customHeight="1">
      <c r="E11294" s="174"/>
    </row>
    <row r="11295" spans="5:5" ht="12" customHeight="1">
      <c r="E11295" s="174"/>
    </row>
    <row r="11296" spans="5:5" ht="12" customHeight="1">
      <c r="E11296" s="174"/>
    </row>
    <row r="11297" spans="5:5" ht="12" customHeight="1">
      <c r="E11297" s="174"/>
    </row>
    <row r="11298" spans="5:5" ht="12" customHeight="1">
      <c r="E11298" s="174"/>
    </row>
    <row r="11299" spans="5:5" ht="12" customHeight="1">
      <c r="E11299" s="174"/>
    </row>
    <row r="11300" spans="5:5" ht="12" customHeight="1">
      <c r="E11300" s="174"/>
    </row>
    <row r="11301" spans="5:5" ht="12" customHeight="1">
      <c r="E11301" s="174"/>
    </row>
    <row r="11302" spans="5:5" ht="12" customHeight="1">
      <c r="E11302" s="174"/>
    </row>
    <row r="11303" spans="5:5" ht="12" customHeight="1">
      <c r="E11303" s="174"/>
    </row>
    <row r="11304" spans="5:5" ht="12" customHeight="1">
      <c r="E11304" s="174"/>
    </row>
    <row r="11305" spans="5:5" ht="12" customHeight="1">
      <c r="E11305" s="174"/>
    </row>
    <row r="11306" spans="5:5" ht="12" customHeight="1">
      <c r="E11306" s="174"/>
    </row>
    <row r="11307" spans="5:5" ht="12" customHeight="1">
      <c r="E11307" s="174"/>
    </row>
    <row r="11308" spans="5:5" ht="12" customHeight="1">
      <c r="E11308" s="174"/>
    </row>
    <row r="11309" spans="5:5" ht="12" customHeight="1">
      <c r="E11309" s="174"/>
    </row>
    <row r="11310" spans="5:5" ht="12" customHeight="1">
      <c r="E11310" s="174"/>
    </row>
    <row r="11311" spans="5:5" ht="12" customHeight="1">
      <c r="E11311" s="174"/>
    </row>
    <row r="11312" spans="5:5" ht="12" customHeight="1">
      <c r="E11312" s="174"/>
    </row>
    <row r="11313" spans="5:5" ht="12" customHeight="1">
      <c r="E11313" s="174"/>
    </row>
    <row r="11314" spans="5:5" ht="12" customHeight="1">
      <c r="E11314" s="174"/>
    </row>
    <row r="11315" spans="5:5" ht="12" customHeight="1">
      <c r="E11315" s="174"/>
    </row>
    <row r="11316" spans="5:5" ht="12" customHeight="1">
      <c r="E11316" s="174"/>
    </row>
    <row r="11317" spans="5:5" ht="12" customHeight="1">
      <c r="E11317" s="174"/>
    </row>
    <row r="11318" spans="5:5" ht="12" customHeight="1">
      <c r="E11318" s="174"/>
    </row>
    <row r="11319" spans="5:5" ht="12" customHeight="1">
      <c r="E11319" s="174"/>
    </row>
    <row r="11320" spans="5:5" ht="12" customHeight="1">
      <c r="E11320" s="174"/>
    </row>
    <row r="11321" spans="5:5" ht="12" customHeight="1">
      <c r="E11321" s="174"/>
    </row>
    <row r="11322" spans="5:5" ht="12" customHeight="1">
      <c r="E11322" s="174"/>
    </row>
    <row r="11323" spans="5:5" ht="12" customHeight="1">
      <c r="E11323" s="174"/>
    </row>
    <row r="11324" spans="5:5" ht="12" customHeight="1">
      <c r="E11324" s="174"/>
    </row>
    <row r="11325" spans="5:5" ht="12" customHeight="1">
      <c r="E11325" s="174"/>
    </row>
    <row r="11326" spans="5:5" ht="12" customHeight="1">
      <c r="E11326" s="174"/>
    </row>
    <row r="11327" spans="5:5" ht="12" customHeight="1">
      <c r="E11327" s="174"/>
    </row>
    <row r="11328" spans="5:5" ht="12" customHeight="1">
      <c r="E11328" s="174"/>
    </row>
    <row r="11329" spans="5:5" ht="12" customHeight="1">
      <c r="E11329" s="174"/>
    </row>
    <row r="11330" spans="5:5" ht="12" customHeight="1">
      <c r="E11330" s="174"/>
    </row>
    <row r="11331" spans="5:5" ht="12" customHeight="1">
      <c r="E11331" s="174"/>
    </row>
    <row r="11332" spans="5:5" ht="12" customHeight="1">
      <c r="E11332" s="174"/>
    </row>
    <row r="11333" spans="5:5" ht="12" customHeight="1">
      <c r="E11333" s="174"/>
    </row>
    <row r="11334" spans="5:5" ht="12" customHeight="1">
      <c r="E11334" s="174"/>
    </row>
    <row r="11335" spans="5:5" ht="12" customHeight="1">
      <c r="E11335" s="174"/>
    </row>
    <row r="11336" spans="5:5" ht="12" customHeight="1">
      <c r="E11336" s="174"/>
    </row>
    <row r="11337" spans="5:5" ht="12" customHeight="1">
      <c r="E11337" s="174"/>
    </row>
    <row r="11338" spans="5:5" ht="12" customHeight="1">
      <c r="E11338" s="174"/>
    </row>
    <row r="11339" spans="5:5" ht="12" customHeight="1">
      <c r="E11339" s="174"/>
    </row>
    <row r="11340" spans="5:5" ht="12" customHeight="1">
      <c r="E11340" s="174"/>
    </row>
    <row r="11341" spans="5:5" ht="12" customHeight="1">
      <c r="E11341" s="174"/>
    </row>
    <row r="11342" spans="5:5" ht="12" customHeight="1">
      <c r="E11342" s="174"/>
    </row>
    <row r="11343" spans="5:5" ht="12" customHeight="1">
      <c r="E11343" s="174"/>
    </row>
    <row r="11344" spans="5:5" ht="12" customHeight="1">
      <c r="E11344" s="174"/>
    </row>
    <row r="11345" spans="5:5" ht="12" customHeight="1">
      <c r="E11345" s="174"/>
    </row>
    <row r="11346" spans="5:5" ht="12" customHeight="1">
      <c r="E11346" s="174"/>
    </row>
    <row r="11347" spans="5:5" ht="12" customHeight="1">
      <c r="E11347" s="174"/>
    </row>
    <row r="11348" spans="5:5" ht="12" customHeight="1">
      <c r="E11348" s="174"/>
    </row>
    <row r="11349" spans="5:5" ht="12" customHeight="1">
      <c r="E11349" s="174"/>
    </row>
    <row r="11350" spans="5:5" ht="12" customHeight="1">
      <c r="E11350" s="174"/>
    </row>
    <row r="11351" spans="5:5" ht="12" customHeight="1">
      <c r="E11351" s="174"/>
    </row>
    <row r="11352" spans="5:5" ht="12" customHeight="1">
      <c r="E11352" s="174"/>
    </row>
    <row r="11353" spans="5:5" ht="12" customHeight="1">
      <c r="E11353" s="174"/>
    </row>
    <row r="11354" spans="5:5" ht="12" customHeight="1">
      <c r="E11354" s="174"/>
    </row>
    <row r="11355" spans="5:5" ht="12" customHeight="1">
      <c r="E11355" s="174"/>
    </row>
    <row r="11356" spans="5:5" ht="12" customHeight="1">
      <c r="E11356" s="174"/>
    </row>
    <row r="11357" spans="5:5" ht="12" customHeight="1">
      <c r="E11357" s="174"/>
    </row>
    <row r="11358" spans="5:5" ht="12" customHeight="1">
      <c r="E11358" s="174"/>
    </row>
    <row r="11359" spans="5:5" ht="12" customHeight="1">
      <c r="E11359" s="174"/>
    </row>
    <row r="11360" spans="5:5" ht="12" customHeight="1">
      <c r="E11360" s="174"/>
    </row>
    <row r="11361" spans="5:5" ht="12" customHeight="1">
      <c r="E11361" s="174"/>
    </row>
    <row r="11362" spans="5:5" ht="12" customHeight="1">
      <c r="E11362" s="174"/>
    </row>
    <row r="11363" spans="5:5" ht="12" customHeight="1">
      <c r="E11363" s="174"/>
    </row>
    <row r="11364" spans="5:5" ht="12" customHeight="1">
      <c r="E11364" s="174"/>
    </row>
    <row r="11365" spans="5:5" ht="12" customHeight="1">
      <c r="E11365" s="174"/>
    </row>
    <row r="11366" spans="5:5" ht="12" customHeight="1">
      <c r="E11366" s="174"/>
    </row>
    <row r="11367" spans="5:5" ht="12" customHeight="1">
      <c r="E11367" s="174"/>
    </row>
    <row r="11368" spans="5:5" ht="12" customHeight="1">
      <c r="E11368" s="174"/>
    </row>
    <row r="11369" spans="5:5" ht="12" customHeight="1">
      <c r="E11369" s="174"/>
    </row>
    <row r="11370" spans="5:5" ht="12" customHeight="1">
      <c r="E11370" s="174"/>
    </row>
    <row r="11371" spans="5:5" ht="12" customHeight="1">
      <c r="E11371" s="174"/>
    </row>
    <row r="11372" spans="5:5" ht="12" customHeight="1">
      <c r="E11372" s="174"/>
    </row>
    <row r="11373" spans="5:5" ht="12" customHeight="1">
      <c r="E11373" s="174"/>
    </row>
    <row r="11374" spans="5:5" ht="12" customHeight="1">
      <c r="E11374" s="174"/>
    </row>
    <row r="11375" spans="5:5" ht="12" customHeight="1">
      <c r="E11375" s="174"/>
    </row>
    <row r="11376" spans="5:5" ht="12" customHeight="1">
      <c r="E11376" s="174"/>
    </row>
    <row r="11377" spans="5:5" ht="12" customHeight="1">
      <c r="E11377" s="174"/>
    </row>
    <row r="11378" spans="5:5" ht="12" customHeight="1">
      <c r="E11378" s="174"/>
    </row>
    <row r="11379" spans="5:5" ht="12" customHeight="1">
      <c r="E11379" s="174"/>
    </row>
    <row r="11380" spans="5:5" ht="12" customHeight="1">
      <c r="E11380" s="174"/>
    </row>
    <row r="11381" spans="5:5" ht="12" customHeight="1">
      <c r="E11381" s="174"/>
    </row>
    <row r="11382" spans="5:5" ht="12" customHeight="1">
      <c r="E11382" s="174"/>
    </row>
    <row r="11383" spans="5:5" ht="12" customHeight="1">
      <c r="E11383" s="174"/>
    </row>
    <row r="11384" spans="5:5" ht="12" customHeight="1">
      <c r="E11384" s="174"/>
    </row>
    <row r="11385" spans="5:5" ht="12" customHeight="1">
      <c r="E11385" s="174"/>
    </row>
    <row r="11386" spans="5:5" ht="12" customHeight="1">
      <c r="E11386" s="174"/>
    </row>
    <row r="11387" spans="5:5" ht="12" customHeight="1">
      <c r="E11387" s="174"/>
    </row>
    <row r="11388" spans="5:5" ht="12" customHeight="1">
      <c r="E11388" s="174"/>
    </row>
    <row r="11389" spans="5:5" ht="12" customHeight="1">
      <c r="E11389" s="174"/>
    </row>
    <row r="11390" spans="5:5" ht="12" customHeight="1">
      <c r="E11390" s="174"/>
    </row>
    <row r="11391" spans="5:5" ht="12" customHeight="1">
      <c r="E11391" s="174"/>
    </row>
    <row r="11392" spans="5:5" ht="12" customHeight="1">
      <c r="E11392" s="174"/>
    </row>
    <row r="11393" spans="5:5" ht="12" customHeight="1">
      <c r="E11393" s="174"/>
    </row>
    <row r="11394" spans="5:5" ht="12" customHeight="1">
      <c r="E11394" s="174"/>
    </row>
    <row r="11395" spans="5:5" ht="12" customHeight="1">
      <c r="E11395" s="174"/>
    </row>
    <row r="11396" spans="5:5" ht="12" customHeight="1">
      <c r="E11396" s="174"/>
    </row>
    <row r="11397" spans="5:5" ht="12" customHeight="1">
      <c r="E11397" s="174"/>
    </row>
    <row r="11398" spans="5:5" ht="12" customHeight="1">
      <c r="E11398" s="174"/>
    </row>
    <row r="11399" spans="5:5" ht="12" customHeight="1">
      <c r="E11399" s="174"/>
    </row>
    <row r="11400" spans="5:5" ht="12" customHeight="1">
      <c r="E11400" s="174"/>
    </row>
    <row r="11401" spans="5:5" ht="12" customHeight="1">
      <c r="E11401" s="174"/>
    </row>
    <row r="11402" spans="5:5" ht="12" customHeight="1">
      <c r="E11402" s="174"/>
    </row>
    <row r="11403" spans="5:5" ht="12" customHeight="1">
      <c r="E11403" s="174"/>
    </row>
    <row r="11404" spans="5:5" ht="12" customHeight="1">
      <c r="E11404" s="174"/>
    </row>
    <row r="11405" spans="5:5" ht="12" customHeight="1">
      <c r="E11405" s="174"/>
    </row>
    <row r="11406" spans="5:5" ht="12" customHeight="1">
      <c r="E11406" s="174"/>
    </row>
    <row r="11407" spans="5:5" ht="12" customHeight="1">
      <c r="E11407" s="174"/>
    </row>
    <row r="11408" spans="5:5" ht="12" customHeight="1">
      <c r="E11408" s="174"/>
    </row>
    <row r="11409" spans="5:5" ht="12" customHeight="1">
      <c r="E11409" s="174"/>
    </row>
    <row r="11410" spans="5:5" ht="12" customHeight="1">
      <c r="E11410" s="174"/>
    </row>
    <row r="11411" spans="5:5" ht="12" customHeight="1">
      <c r="E11411" s="174"/>
    </row>
    <row r="11412" spans="5:5" ht="12" customHeight="1">
      <c r="E11412" s="174"/>
    </row>
    <row r="11413" spans="5:5" ht="12" customHeight="1">
      <c r="E11413" s="174"/>
    </row>
    <row r="11414" spans="5:5" ht="12" customHeight="1">
      <c r="E11414" s="174"/>
    </row>
    <row r="11415" spans="5:5" ht="12" customHeight="1">
      <c r="E11415" s="174"/>
    </row>
    <row r="11416" spans="5:5" ht="12" customHeight="1">
      <c r="E11416" s="174"/>
    </row>
    <row r="11417" spans="5:5" ht="12" customHeight="1">
      <c r="E11417" s="174"/>
    </row>
    <row r="11418" spans="5:5" ht="12" customHeight="1">
      <c r="E11418" s="174"/>
    </row>
    <row r="11419" spans="5:5" ht="12" customHeight="1">
      <c r="E11419" s="174"/>
    </row>
    <row r="11420" spans="5:5" ht="12" customHeight="1">
      <c r="E11420" s="174"/>
    </row>
    <row r="11421" spans="5:5" ht="12" customHeight="1">
      <c r="E11421" s="174"/>
    </row>
    <row r="11422" spans="5:5" ht="12" customHeight="1">
      <c r="E11422" s="174"/>
    </row>
    <row r="11423" spans="5:5" ht="12" customHeight="1">
      <c r="E11423" s="174"/>
    </row>
    <row r="11424" spans="5:5" ht="12" customHeight="1">
      <c r="E11424" s="174"/>
    </row>
    <row r="11425" spans="5:5" ht="12" customHeight="1">
      <c r="E11425" s="174"/>
    </row>
    <row r="11426" spans="5:5" ht="12" customHeight="1">
      <c r="E11426" s="174"/>
    </row>
    <row r="11427" spans="5:5" ht="12" customHeight="1">
      <c r="E11427" s="174"/>
    </row>
    <row r="11428" spans="5:5" ht="12" customHeight="1">
      <c r="E11428" s="174"/>
    </row>
    <row r="11429" spans="5:5" ht="12" customHeight="1">
      <c r="E11429" s="174"/>
    </row>
    <row r="11430" spans="5:5" ht="12" customHeight="1">
      <c r="E11430" s="174"/>
    </row>
    <row r="11431" spans="5:5" ht="12" customHeight="1">
      <c r="E11431" s="174"/>
    </row>
    <row r="11432" spans="5:5" ht="12" customHeight="1">
      <c r="E11432" s="174"/>
    </row>
    <row r="11433" spans="5:5" ht="12" customHeight="1">
      <c r="E11433" s="174"/>
    </row>
    <row r="11434" spans="5:5" ht="12" customHeight="1">
      <c r="E11434" s="174"/>
    </row>
    <row r="11435" spans="5:5" ht="12" customHeight="1">
      <c r="E11435" s="174"/>
    </row>
    <row r="11436" spans="5:5" ht="12" customHeight="1">
      <c r="E11436" s="174"/>
    </row>
    <row r="11437" spans="5:5" ht="12" customHeight="1">
      <c r="E11437" s="174"/>
    </row>
    <row r="11438" spans="5:5" ht="12" customHeight="1">
      <c r="E11438" s="174"/>
    </row>
    <row r="11439" spans="5:5" ht="12" customHeight="1">
      <c r="E11439" s="174"/>
    </row>
    <row r="11440" spans="5:5" ht="12" customHeight="1">
      <c r="E11440" s="174"/>
    </row>
    <row r="11441" spans="5:5" ht="12" customHeight="1">
      <c r="E11441" s="174"/>
    </row>
    <row r="11442" spans="5:5" ht="12" customHeight="1">
      <c r="E11442" s="174"/>
    </row>
    <row r="11443" spans="5:5" ht="12" customHeight="1">
      <c r="E11443" s="174"/>
    </row>
    <row r="11444" spans="5:5" ht="12" customHeight="1">
      <c r="E11444" s="174"/>
    </row>
    <row r="11445" spans="5:5" ht="12" customHeight="1">
      <c r="E11445" s="174"/>
    </row>
    <row r="11446" spans="5:5" ht="12" customHeight="1">
      <c r="E11446" s="174"/>
    </row>
    <row r="11447" spans="5:5" ht="12" customHeight="1">
      <c r="E11447" s="174"/>
    </row>
    <row r="11448" spans="5:5" ht="12" customHeight="1">
      <c r="E11448" s="174"/>
    </row>
    <row r="11449" spans="5:5" ht="12" customHeight="1">
      <c r="E11449" s="174"/>
    </row>
    <row r="11450" spans="5:5" ht="12" customHeight="1">
      <c r="E11450" s="174"/>
    </row>
    <row r="11451" spans="5:5" ht="12" customHeight="1">
      <c r="E11451" s="174"/>
    </row>
    <row r="11452" spans="5:5" ht="12" customHeight="1">
      <c r="E11452" s="174"/>
    </row>
    <row r="11453" spans="5:5" ht="12" customHeight="1">
      <c r="E11453" s="174"/>
    </row>
    <row r="11454" spans="5:5" ht="12" customHeight="1">
      <c r="E11454" s="174"/>
    </row>
    <row r="11455" spans="5:5" ht="12" customHeight="1">
      <c r="E11455" s="174"/>
    </row>
    <row r="11456" spans="5:5" ht="12" customHeight="1">
      <c r="E11456" s="174"/>
    </row>
    <row r="11457" spans="5:5" ht="12" customHeight="1">
      <c r="E11457" s="174"/>
    </row>
    <row r="11458" spans="5:5" ht="12" customHeight="1">
      <c r="E11458" s="174"/>
    </row>
    <row r="11459" spans="5:5" ht="12" customHeight="1">
      <c r="E11459" s="174"/>
    </row>
    <row r="11460" spans="5:5" ht="12" customHeight="1">
      <c r="E11460" s="174"/>
    </row>
    <row r="11461" spans="5:5" ht="12" customHeight="1">
      <c r="E11461" s="174"/>
    </row>
    <row r="11462" spans="5:5" ht="12" customHeight="1">
      <c r="E11462" s="174"/>
    </row>
    <row r="11463" spans="5:5" ht="12" customHeight="1">
      <c r="E11463" s="174"/>
    </row>
    <row r="11464" spans="5:5" ht="12" customHeight="1">
      <c r="E11464" s="174"/>
    </row>
    <row r="11465" spans="5:5" ht="12" customHeight="1">
      <c r="E11465" s="174"/>
    </row>
    <row r="11466" spans="5:5" ht="12" customHeight="1">
      <c r="E11466" s="174"/>
    </row>
    <row r="11467" spans="5:5" ht="12" customHeight="1">
      <c r="E11467" s="174"/>
    </row>
    <row r="11468" spans="5:5" ht="12" customHeight="1">
      <c r="E11468" s="174"/>
    </row>
    <row r="11469" spans="5:5" ht="12" customHeight="1">
      <c r="E11469" s="174"/>
    </row>
    <row r="11470" spans="5:5" ht="12" customHeight="1">
      <c r="E11470" s="174"/>
    </row>
    <row r="11471" spans="5:5" ht="12" customHeight="1">
      <c r="E11471" s="174"/>
    </row>
    <row r="11472" spans="5:5" ht="12" customHeight="1">
      <c r="E11472" s="174"/>
    </row>
    <row r="11473" spans="5:5" ht="12" customHeight="1">
      <c r="E11473" s="174"/>
    </row>
    <row r="11474" spans="5:5" ht="12" customHeight="1">
      <c r="E11474" s="174"/>
    </row>
    <row r="11475" spans="5:5" ht="12" customHeight="1">
      <c r="E11475" s="174"/>
    </row>
    <row r="11476" spans="5:5" ht="12" customHeight="1">
      <c r="E11476" s="174"/>
    </row>
    <row r="11477" spans="5:5" ht="12" customHeight="1">
      <c r="E11477" s="174"/>
    </row>
    <row r="11478" spans="5:5" ht="12" customHeight="1">
      <c r="E11478" s="174"/>
    </row>
    <row r="11479" spans="5:5" ht="12" customHeight="1">
      <c r="E11479" s="174"/>
    </row>
    <row r="11480" spans="5:5" ht="12" customHeight="1">
      <c r="E11480" s="174"/>
    </row>
    <row r="11481" spans="5:5" ht="12" customHeight="1">
      <c r="E11481" s="174"/>
    </row>
    <row r="11482" spans="5:5" ht="12" customHeight="1">
      <c r="E11482" s="174"/>
    </row>
    <row r="11483" spans="5:5" ht="12" customHeight="1">
      <c r="E11483" s="174"/>
    </row>
    <row r="11484" spans="5:5" ht="12" customHeight="1">
      <c r="E11484" s="174"/>
    </row>
    <row r="11485" spans="5:5" ht="12" customHeight="1">
      <c r="E11485" s="174"/>
    </row>
    <row r="11486" spans="5:5" ht="12" customHeight="1">
      <c r="E11486" s="174"/>
    </row>
    <row r="11487" spans="5:5" ht="12" customHeight="1">
      <c r="E11487" s="174"/>
    </row>
    <row r="11488" spans="5:5" ht="12" customHeight="1">
      <c r="E11488" s="174"/>
    </row>
    <row r="11489" spans="5:5" ht="12" customHeight="1">
      <c r="E11489" s="174"/>
    </row>
    <row r="11490" spans="5:5" ht="12" customHeight="1">
      <c r="E11490" s="174"/>
    </row>
    <row r="11491" spans="5:5" ht="12" customHeight="1">
      <c r="E11491" s="174"/>
    </row>
    <row r="11492" spans="5:5" ht="12" customHeight="1">
      <c r="E11492" s="174"/>
    </row>
    <row r="11493" spans="5:5" ht="12" customHeight="1">
      <c r="E11493" s="174"/>
    </row>
    <row r="11494" spans="5:5" ht="12" customHeight="1">
      <c r="E11494" s="174"/>
    </row>
    <row r="11495" spans="5:5" ht="12" customHeight="1">
      <c r="E11495" s="174"/>
    </row>
    <row r="11496" spans="5:5" ht="12" customHeight="1">
      <c r="E11496" s="174"/>
    </row>
    <row r="11497" spans="5:5" ht="12" customHeight="1">
      <c r="E11497" s="174"/>
    </row>
    <row r="11498" spans="5:5" ht="12" customHeight="1">
      <c r="E11498" s="174"/>
    </row>
    <row r="11499" spans="5:5" ht="12" customHeight="1">
      <c r="E11499" s="174"/>
    </row>
    <row r="11500" spans="5:5" ht="12" customHeight="1">
      <c r="E11500" s="174"/>
    </row>
    <row r="11501" spans="5:5" ht="12" customHeight="1">
      <c r="E11501" s="174"/>
    </row>
    <row r="11502" spans="5:5" ht="12" customHeight="1">
      <c r="E11502" s="174"/>
    </row>
    <row r="11503" spans="5:5" ht="12" customHeight="1">
      <c r="E11503" s="174"/>
    </row>
    <row r="11504" spans="5:5" ht="12" customHeight="1">
      <c r="E11504" s="174"/>
    </row>
    <row r="11505" spans="5:5" ht="12" customHeight="1">
      <c r="E11505" s="174"/>
    </row>
    <row r="11506" spans="5:5" ht="12" customHeight="1">
      <c r="E11506" s="174"/>
    </row>
    <row r="11507" spans="5:5" ht="12" customHeight="1">
      <c r="E11507" s="174"/>
    </row>
    <row r="11508" spans="5:5" ht="12" customHeight="1">
      <c r="E11508" s="174"/>
    </row>
    <row r="11509" spans="5:5" ht="12" customHeight="1">
      <c r="E11509" s="174"/>
    </row>
    <row r="11510" spans="5:5" ht="12" customHeight="1">
      <c r="E11510" s="174"/>
    </row>
    <row r="11511" spans="5:5" ht="12" customHeight="1">
      <c r="E11511" s="174"/>
    </row>
    <row r="11512" spans="5:5" ht="12" customHeight="1">
      <c r="E11512" s="174"/>
    </row>
    <row r="11513" spans="5:5" ht="12" customHeight="1">
      <c r="E11513" s="174"/>
    </row>
    <row r="11514" spans="5:5" ht="12" customHeight="1">
      <c r="E11514" s="174"/>
    </row>
    <row r="11515" spans="5:5" ht="12" customHeight="1">
      <c r="E11515" s="174"/>
    </row>
    <row r="11516" spans="5:5" ht="12" customHeight="1">
      <c r="E11516" s="174"/>
    </row>
    <row r="11517" spans="5:5" ht="12" customHeight="1">
      <c r="E11517" s="174"/>
    </row>
    <row r="11518" spans="5:5" ht="12" customHeight="1">
      <c r="E11518" s="174"/>
    </row>
    <row r="11519" spans="5:5" ht="12" customHeight="1">
      <c r="E11519" s="174"/>
    </row>
    <row r="11520" spans="5:5" ht="12" customHeight="1">
      <c r="E11520" s="174"/>
    </row>
    <row r="11521" spans="5:5" ht="12" customHeight="1">
      <c r="E11521" s="174"/>
    </row>
    <row r="11522" spans="5:5" ht="12" customHeight="1">
      <c r="E11522" s="174"/>
    </row>
    <row r="11523" spans="5:5" ht="12" customHeight="1">
      <c r="E11523" s="174"/>
    </row>
    <row r="11524" spans="5:5" ht="12" customHeight="1">
      <c r="E11524" s="174"/>
    </row>
    <row r="11525" spans="5:5" ht="12" customHeight="1">
      <c r="E11525" s="174"/>
    </row>
    <row r="11526" spans="5:5" ht="12" customHeight="1">
      <c r="E11526" s="174"/>
    </row>
    <row r="11527" spans="5:5" ht="12" customHeight="1">
      <c r="E11527" s="174"/>
    </row>
    <row r="11528" spans="5:5" ht="12" customHeight="1">
      <c r="E11528" s="174"/>
    </row>
    <row r="11529" spans="5:5" ht="12" customHeight="1">
      <c r="E11529" s="174"/>
    </row>
    <row r="11530" spans="5:5" ht="12" customHeight="1">
      <c r="E11530" s="174"/>
    </row>
    <row r="11531" spans="5:5" ht="12" customHeight="1">
      <c r="E11531" s="174"/>
    </row>
    <row r="11532" spans="5:5" ht="12" customHeight="1">
      <c r="E11532" s="174"/>
    </row>
    <row r="11533" spans="5:5" ht="12" customHeight="1">
      <c r="E11533" s="174"/>
    </row>
    <row r="11534" spans="5:5" ht="12" customHeight="1">
      <c r="E11534" s="174"/>
    </row>
    <row r="11535" spans="5:5" ht="12" customHeight="1">
      <c r="E11535" s="174"/>
    </row>
    <row r="11536" spans="5:5" ht="12" customHeight="1">
      <c r="E11536" s="174"/>
    </row>
    <row r="11537" spans="5:5" ht="12" customHeight="1">
      <c r="E11537" s="174"/>
    </row>
    <row r="11538" spans="5:5" ht="12" customHeight="1">
      <c r="E11538" s="174"/>
    </row>
    <row r="11539" spans="5:5" ht="12" customHeight="1">
      <c r="E11539" s="174"/>
    </row>
    <row r="11540" spans="5:5" ht="12" customHeight="1">
      <c r="E11540" s="174"/>
    </row>
    <row r="11541" spans="5:5" ht="12" customHeight="1">
      <c r="E11541" s="174"/>
    </row>
    <row r="11542" spans="5:5" ht="12" customHeight="1">
      <c r="E11542" s="174"/>
    </row>
    <row r="11543" spans="5:5" ht="12" customHeight="1">
      <c r="E11543" s="174"/>
    </row>
    <row r="11544" spans="5:5" ht="12" customHeight="1">
      <c r="E11544" s="174"/>
    </row>
    <row r="11545" spans="5:5" ht="12" customHeight="1">
      <c r="E11545" s="174"/>
    </row>
    <row r="11546" spans="5:5" ht="12" customHeight="1">
      <c r="E11546" s="174"/>
    </row>
    <row r="11547" spans="5:5" ht="12" customHeight="1">
      <c r="E11547" s="174"/>
    </row>
    <row r="11548" spans="5:5" ht="12" customHeight="1">
      <c r="E11548" s="174"/>
    </row>
    <row r="11549" spans="5:5" ht="12" customHeight="1">
      <c r="E11549" s="174"/>
    </row>
    <row r="11550" spans="5:5" ht="12" customHeight="1">
      <c r="E11550" s="174"/>
    </row>
    <row r="11551" spans="5:5" ht="12" customHeight="1">
      <c r="E11551" s="174"/>
    </row>
    <row r="11552" spans="5:5" ht="12" customHeight="1">
      <c r="E11552" s="174"/>
    </row>
    <row r="11553" spans="5:5" ht="12" customHeight="1">
      <c r="E11553" s="174"/>
    </row>
    <row r="11554" spans="5:5" ht="12" customHeight="1">
      <c r="E11554" s="174"/>
    </row>
    <row r="11555" spans="5:5" ht="12" customHeight="1">
      <c r="E11555" s="174"/>
    </row>
    <row r="11556" spans="5:5" ht="12" customHeight="1">
      <c r="E11556" s="174"/>
    </row>
    <row r="11557" spans="5:5" ht="12" customHeight="1">
      <c r="E11557" s="174"/>
    </row>
    <row r="11558" spans="5:5" ht="12" customHeight="1">
      <c r="E11558" s="174"/>
    </row>
    <row r="11559" spans="5:5" ht="12" customHeight="1">
      <c r="E11559" s="174"/>
    </row>
    <row r="11560" spans="5:5" ht="12" customHeight="1">
      <c r="E11560" s="174"/>
    </row>
    <row r="11561" spans="5:5" ht="12" customHeight="1">
      <c r="E11561" s="174"/>
    </row>
    <row r="11562" spans="5:5" ht="12" customHeight="1">
      <c r="E11562" s="174"/>
    </row>
    <row r="11563" spans="5:5" ht="12" customHeight="1">
      <c r="E11563" s="174"/>
    </row>
    <row r="11564" spans="5:5" ht="12" customHeight="1">
      <c r="E11564" s="174"/>
    </row>
    <row r="11565" spans="5:5" ht="12" customHeight="1">
      <c r="E11565" s="174"/>
    </row>
    <row r="11566" spans="5:5" ht="12" customHeight="1">
      <c r="E11566" s="174"/>
    </row>
    <row r="11567" spans="5:5" ht="12" customHeight="1">
      <c r="E11567" s="174"/>
    </row>
    <row r="11568" spans="5:5" ht="12" customHeight="1">
      <c r="E11568" s="174"/>
    </row>
    <row r="11569" spans="5:5" ht="12" customHeight="1">
      <c r="E11569" s="174"/>
    </row>
    <row r="11570" spans="5:5" ht="12" customHeight="1">
      <c r="E11570" s="174"/>
    </row>
    <row r="11571" spans="5:5" ht="12" customHeight="1">
      <c r="E11571" s="174"/>
    </row>
    <row r="11572" spans="5:5" ht="12" customHeight="1">
      <c r="E11572" s="174"/>
    </row>
    <row r="11573" spans="5:5" ht="12" customHeight="1">
      <c r="E11573" s="174"/>
    </row>
    <row r="11574" spans="5:5" ht="12" customHeight="1">
      <c r="E11574" s="174"/>
    </row>
    <row r="11575" spans="5:5" ht="12" customHeight="1">
      <c r="E11575" s="174"/>
    </row>
    <row r="11576" spans="5:5" ht="12" customHeight="1">
      <c r="E11576" s="174"/>
    </row>
    <row r="11577" spans="5:5" ht="12" customHeight="1">
      <c r="E11577" s="174"/>
    </row>
    <row r="11578" spans="5:5" ht="12" customHeight="1">
      <c r="E11578" s="174"/>
    </row>
    <row r="11579" spans="5:5" ht="12" customHeight="1">
      <c r="E11579" s="174"/>
    </row>
    <row r="11580" spans="5:5" ht="12" customHeight="1">
      <c r="E11580" s="174"/>
    </row>
    <row r="11581" spans="5:5" ht="12" customHeight="1">
      <c r="E11581" s="174"/>
    </row>
    <row r="11582" spans="5:5" ht="12" customHeight="1">
      <c r="E11582" s="174"/>
    </row>
    <row r="11583" spans="5:5" ht="12" customHeight="1">
      <c r="E11583" s="174"/>
    </row>
    <row r="11584" spans="5:5" ht="12" customHeight="1">
      <c r="E11584" s="174"/>
    </row>
    <row r="11585" spans="5:5" ht="12" customHeight="1">
      <c r="E11585" s="174"/>
    </row>
    <row r="11586" spans="5:5" ht="12" customHeight="1">
      <c r="E11586" s="174"/>
    </row>
    <row r="11587" spans="5:5" ht="12" customHeight="1">
      <c r="E11587" s="174"/>
    </row>
    <row r="11588" spans="5:5" ht="12" customHeight="1">
      <c r="E11588" s="174"/>
    </row>
    <row r="11589" spans="5:5" ht="12" customHeight="1">
      <c r="E11589" s="174"/>
    </row>
    <row r="11590" spans="5:5" ht="12" customHeight="1">
      <c r="E11590" s="174"/>
    </row>
    <row r="11591" spans="5:5" ht="12" customHeight="1">
      <c r="E11591" s="174"/>
    </row>
    <row r="11592" spans="5:5" ht="12" customHeight="1">
      <c r="E11592" s="174"/>
    </row>
    <row r="11593" spans="5:5" ht="12" customHeight="1">
      <c r="E11593" s="174"/>
    </row>
    <row r="11594" spans="5:5" ht="12" customHeight="1">
      <c r="E11594" s="174"/>
    </row>
    <row r="11595" spans="5:5" ht="12" customHeight="1">
      <c r="E11595" s="174"/>
    </row>
    <row r="11596" spans="5:5" ht="12" customHeight="1">
      <c r="E11596" s="174"/>
    </row>
    <row r="11597" spans="5:5" ht="12" customHeight="1">
      <c r="E11597" s="174"/>
    </row>
    <row r="11598" spans="5:5" ht="12" customHeight="1">
      <c r="E11598" s="174"/>
    </row>
    <row r="11599" spans="5:5" ht="12" customHeight="1">
      <c r="E11599" s="174"/>
    </row>
    <row r="11600" spans="5:5" ht="12" customHeight="1">
      <c r="E11600" s="174"/>
    </row>
    <row r="11601" spans="5:5" ht="12" customHeight="1">
      <c r="E11601" s="174"/>
    </row>
    <row r="11602" spans="5:5" ht="12" customHeight="1">
      <c r="E11602" s="174"/>
    </row>
    <row r="11603" spans="5:5" ht="12" customHeight="1">
      <c r="E11603" s="174"/>
    </row>
    <row r="11604" spans="5:5" ht="12" customHeight="1">
      <c r="E11604" s="174"/>
    </row>
    <row r="11605" spans="5:5" ht="12" customHeight="1">
      <c r="E11605" s="174"/>
    </row>
    <row r="11606" spans="5:5" ht="12" customHeight="1">
      <c r="E11606" s="174"/>
    </row>
    <row r="11607" spans="5:5" ht="12" customHeight="1">
      <c r="E11607" s="174"/>
    </row>
    <row r="11608" spans="5:5" ht="12" customHeight="1">
      <c r="E11608" s="174"/>
    </row>
    <row r="11609" spans="5:5" ht="12" customHeight="1">
      <c r="E11609" s="174"/>
    </row>
    <row r="11610" spans="5:5" ht="12" customHeight="1">
      <c r="E11610" s="174"/>
    </row>
    <row r="11611" spans="5:5" ht="12" customHeight="1">
      <c r="E11611" s="174"/>
    </row>
    <row r="11612" spans="5:5" ht="12" customHeight="1">
      <c r="E11612" s="174"/>
    </row>
    <row r="11613" spans="5:5" ht="12" customHeight="1">
      <c r="E11613" s="174"/>
    </row>
    <row r="11614" spans="5:5" ht="12" customHeight="1">
      <c r="E11614" s="174"/>
    </row>
    <row r="11615" spans="5:5" ht="12" customHeight="1">
      <c r="E11615" s="174"/>
    </row>
    <row r="11616" spans="5:5" ht="12" customHeight="1">
      <c r="E11616" s="174"/>
    </row>
    <row r="11617" spans="5:5" ht="12" customHeight="1">
      <c r="E11617" s="174"/>
    </row>
    <row r="11618" spans="5:5" ht="12" customHeight="1">
      <c r="E11618" s="174"/>
    </row>
    <row r="11619" spans="5:5" ht="12" customHeight="1">
      <c r="E11619" s="174"/>
    </row>
    <row r="11620" spans="5:5" ht="12" customHeight="1">
      <c r="E11620" s="174"/>
    </row>
    <row r="11621" spans="5:5" ht="12" customHeight="1">
      <c r="E11621" s="174"/>
    </row>
    <row r="11622" spans="5:5" ht="12" customHeight="1">
      <c r="E11622" s="174"/>
    </row>
    <row r="11623" spans="5:5" ht="12" customHeight="1">
      <c r="E11623" s="174"/>
    </row>
    <row r="11624" spans="5:5" ht="12" customHeight="1">
      <c r="E11624" s="174"/>
    </row>
    <row r="11625" spans="5:5" ht="12" customHeight="1">
      <c r="E11625" s="174"/>
    </row>
    <row r="11626" spans="5:5" ht="12" customHeight="1">
      <c r="E11626" s="174"/>
    </row>
    <row r="11627" spans="5:5" ht="12" customHeight="1">
      <c r="E11627" s="174"/>
    </row>
    <row r="11628" spans="5:5" ht="12" customHeight="1">
      <c r="E11628" s="174"/>
    </row>
    <row r="11629" spans="5:5" ht="12" customHeight="1">
      <c r="E11629" s="174"/>
    </row>
    <row r="11630" spans="5:5" ht="12" customHeight="1">
      <c r="E11630" s="174"/>
    </row>
    <row r="11631" spans="5:5" ht="12" customHeight="1">
      <c r="E11631" s="174"/>
    </row>
    <row r="11632" spans="5:5" ht="12" customHeight="1">
      <c r="E11632" s="174"/>
    </row>
    <row r="11633" spans="5:5" ht="12" customHeight="1">
      <c r="E11633" s="174"/>
    </row>
    <row r="11634" spans="5:5" ht="12" customHeight="1">
      <c r="E11634" s="174"/>
    </row>
    <row r="11635" spans="5:5" ht="12" customHeight="1">
      <c r="E11635" s="174"/>
    </row>
    <row r="11636" spans="5:5" ht="12" customHeight="1">
      <c r="E11636" s="174"/>
    </row>
    <row r="11637" spans="5:5" ht="12" customHeight="1">
      <c r="E11637" s="174"/>
    </row>
    <row r="11638" spans="5:5" ht="12" customHeight="1">
      <c r="E11638" s="174"/>
    </row>
    <row r="11639" spans="5:5" ht="12" customHeight="1">
      <c r="E11639" s="174"/>
    </row>
    <row r="11640" spans="5:5" ht="12" customHeight="1">
      <c r="E11640" s="174"/>
    </row>
    <row r="11641" spans="5:5" ht="12" customHeight="1">
      <c r="E11641" s="174"/>
    </row>
    <row r="11642" spans="5:5" ht="12" customHeight="1">
      <c r="E11642" s="174"/>
    </row>
    <row r="11643" spans="5:5" ht="12" customHeight="1">
      <c r="E11643" s="174"/>
    </row>
    <row r="11644" spans="5:5" ht="12" customHeight="1">
      <c r="E11644" s="174"/>
    </row>
    <row r="11645" spans="5:5" ht="12" customHeight="1">
      <c r="E11645" s="174"/>
    </row>
    <row r="11646" spans="5:5" ht="12" customHeight="1">
      <c r="E11646" s="174"/>
    </row>
    <row r="11647" spans="5:5" ht="12" customHeight="1">
      <c r="E11647" s="174"/>
    </row>
    <row r="11648" spans="5:5" ht="12" customHeight="1">
      <c r="E11648" s="174"/>
    </row>
    <row r="11649" spans="5:5" ht="12" customHeight="1">
      <c r="E11649" s="174"/>
    </row>
    <row r="11650" spans="5:5" ht="12" customHeight="1">
      <c r="E11650" s="174"/>
    </row>
    <row r="11651" spans="5:5" ht="12" customHeight="1">
      <c r="E11651" s="174"/>
    </row>
    <row r="11652" spans="5:5" ht="12" customHeight="1">
      <c r="E11652" s="174"/>
    </row>
    <row r="11653" spans="5:5" ht="12" customHeight="1">
      <c r="E11653" s="174"/>
    </row>
    <row r="11654" spans="5:5" ht="12" customHeight="1">
      <c r="E11654" s="174"/>
    </row>
    <row r="11655" spans="5:5" ht="12" customHeight="1">
      <c r="E11655" s="174"/>
    </row>
    <row r="11656" spans="5:5" ht="12" customHeight="1">
      <c r="E11656" s="174"/>
    </row>
    <row r="11657" spans="5:5" ht="12" customHeight="1">
      <c r="E11657" s="174"/>
    </row>
    <row r="11658" spans="5:5" ht="12" customHeight="1">
      <c r="E11658" s="174"/>
    </row>
    <row r="11659" spans="5:5" ht="12" customHeight="1">
      <c r="E11659" s="174"/>
    </row>
    <row r="11660" spans="5:5" ht="12" customHeight="1">
      <c r="E11660" s="174"/>
    </row>
    <row r="11661" spans="5:5" ht="12" customHeight="1">
      <c r="E11661" s="174"/>
    </row>
    <row r="11662" spans="5:5" ht="12" customHeight="1">
      <c r="E11662" s="174"/>
    </row>
    <row r="11663" spans="5:5" ht="12" customHeight="1">
      <c r="E11663" s="174"/>
    </row>
    <row r="11664" spans="5:5" ht="12" customHeight="1">
      <c r="E11664" s="174"/>
    </row>
    <row r="11665" spans="5:5" ht="12" customHeight="1">
      <c r="E11665" s="174"/>
    </row>
    <row r="11666" spans="5:5" ht="12" customHeight="1">
      <c r="E11666" s="174"/>
    </row>
    <row r="11667" spans="5:5" ht="12" customHeight="1">
      <c r="E11667" s="174"/>
    </row>
    <row r="11668" spans="5:5" ht="12" customHeight="1">
      <c r="E11668" s="174"/>
    </row>
    <row r="11669" spans="5:5" ht="12" customHeight="1">
      <c r="E11669" s="174"/>
    </row>
    <row r="11670" spans="5:5" ht="12" customHeight="1">
      <c r="E11670" s="174"/>
    </row>
    <row r="11671" spans="5:5" ht="12" customHeight="1">
      <c r="E11671" s="174"/>
    </row>
    <row r="11672" spans="5:5" ht="12" customHeight="1">
      <c r="E11672" s="174"/>
    </row>
    <row r="11673" spans="5:5" ht="12" customHeight="1">
      <c r="E11673" s="174"/>
    </row>
    <row r="11674" spans="5:5" ht="12" customHeight="1">
      <c r="E11674" s="174"/>
    </row>
    <row r="11675" spans="5:5" ht="12" customHeight="1">
      <c r="E11675" s="174"/>
    </row>
    <row r="11676" spans="5:5" ht="12" customHeight="1">
      <c r="E11676" s="174"/>
    </row>
    <row r="11677" spans="5:5" ht="12" customHeight="1">
      <c r="E11677" s="174"/>
    </row>
    <row r="11678" spans="5:5" ht="12" customHeight="1">
      <c r="E11678" s="174"/>
    </row>
    <row r="11679" spans="5:5" ht="12" customHeight="1">
      <c r="E11679" s="174"/>
    </row>
    <row r="11680" spans="5:5" ht="12" customHeight="1">
      <c r="E11680" s="174"/>
    </row>
    <row r="11681" spans="5:5" ht="12" customHeight="1">
      <c r="E11681" s="174"/>
    </row>
    <row r="11682" spans="5:5" ht="12" customHeight="1">
      <c r="E11682" s="174"/>
    </row>
    <row r="11683" spans="5:5" ht="12" customHeight="1">
      <c r="E11683" s="174"/>
    </row>
    <row r="11684" spans="5:5" ht="12" customHeight="1">
      <c r="E11684" s="174"/>
    </row>
    <row r="11685" spans="5:5" ht="12" customHeight="1">
      <c r="E11685" s="174"/>
    </row>
    <row r="11686" spans="5:5" ht="12" customHeight="1">
      <c r="E11686" s="174"/>
    </row>
    <row r="11687" spans="5:5" ht="12" customHeight="1">
      <c r="E11687" s="174"/>
    </row>
    <row r="11688" spans="5:5" ht="12" customHeight="1">
      <c r="E11688" s="174"/>
    </row>
    <row r="11689" spans="5:5" ht="12" customHeight="1">
      <c r="E11689" s="174"/>
    </row>
    <row r="11690" spans="5:5" ht="12" customHeight="1">
      <c r="E11690" s="174"/>
    </row>
    <row r="11691" spans="5:5" ht="12" customHeight="1">
      <c r="E11691" s="174"/>
    </row>
    <row r="11692" spans="5:5" ht="12" customHeight="1">
      <c r="E11692" s="174"/>
    </row>
    <row r="11693" spans="5:5" ht="12" customHeight="1">
      <c r="E11693" s="174"/>
    </row>
    <row r="11694" spans="5:5" ht="12" customHeight="1">
      <c r="E11694" s="174"/>
    </row>
    <row r="11695" spans="5:5" ht="12" customHeight="1">
      <c r="E11695" s="174"/>
    </row>
    <row r="11696" spans="5:5" ht="12" customHeight="1">
      <c r="E11696" s="174"/>
    </row>
    <row r="11697" spans="5:5" ht="12" customHeight="1">
      <c r="E11697" s="174"/>
    </row>
    <row r="11698" spans="5:5" ht="12" customHeight="1">
      <c r="E11698" s="174"/>
    </row>
    <row r="11699" spans="5:5" ht="12" customHeight="1">
      <c r="E11699" s="174"/>
    </row>
    <row r="11700" spans="5:5" ht="12" customHeight="1">
      <c r="E11700" s="174"/>
    </row>
    <row r="11701" spans="5:5" ht="12" customHeight="1">
      <c r="E11701" s="174"/>
    </row>
    <row r="11702" spans="5:5" ht="12" customHeight="1">
      <c r="E11702" s="174"/>
    </row>
    <row r="11703" spans="5:5" ht="12" customHeight="1">
      <c r="E11703" s="174"/>
    </row>
    <row r="11704" spans="5:5" ht="12" customHeight="1">
      <c r="E11704" s="174"/>
    </row>
    <row r="11705" spans="5:5" ht="12" customHeight="1">
      <c r="E11705" s="174"/>
    </row>
    <row r="11706" spans="5:5" ht="12" customHeight="1">
      <c r="E11706" s="174"/>
    </row>
    <row r="11707" spans="5:5" ht="12" customHeight="1">
      <c r="E11707" s="174"/>
    </row>
    <row r="11708" spans="5:5" ht="12" customHeight="1">
      <c r="E11708" s="174"/>
    </row>
    <row r="11709" spans="5:5" ht="12" customHeight="1">
      <c r="E11709" s="174"/>
    </row>
    <row r="11710" spans="5:5" ht="12" customHeight="1">
      <c r="E11710" s="174"/>
    </row>
    <row r="11711" spans="5:5" ht="12" customHeight="1">
      <c r="E11711" s="174"/>
    </row>
    <row r="11712" spans="5:5" ht="12" customHeight="1">
      <c r="E11712" s="174"/>
    </row>
    <row r="11713" spans="5:5" ht="12" customHeight="1">
      <c r="E11713" s="174"/>
    </row>
    <row r="11714" spans="5:5" ht="12" customHeight="1">
      <c r="E11714" s="174"/>
    </row>
    <row r="11715" spans="5:5" ht="12" customHeight="1">
      <c r="E11715" s="174"/>
    </row>
    <row r="11716" spans="5:5" ht="12" customHeight="1">
      <c r="E11716" s="174"/>
    </row>
    <row r="11717" spans="5:5" ht="12" customHeight="1">
      <c r="E11717" s="174"/>
    </row>
    <row r="11718" spans="5:5" ht="12" customHeight="1">
      <c r="E11718" s="174"/>
    </row>
    <row r="11719" spans="5:5" ht="12" customHeight="1">
      <c r="E11719" s="174"/>
    </row>
    <row r="11720" spans="5:5" ht="12" customHeight="1">
      <c r="E11720" s="174"/>
    </row>
    <row r="11721" spans="5:5" ht="12" customHeight="1">
      <c r="E11721" s="174"/>
    </row>
    <row r="11722" spans="5:5" ht="12" customHeight="1">
      <c r="E11722" s="174"/>
    </row>
    <row r="11723" spans="5:5" ht="12" customHeight="1">
      <c r="E11723" s="174"/>
    </row>
    <row r="11724" spans="5:5" ht="12" customHeight="1">
      <c r="E11724" s="174"/>
    </row>
    <row r="11725" spans="5:5" ht="12" customHeight="1">
      <c r="E11725" s="174"/>
    </row>
    <row r="11726" spans="5:5" ht="12" customHeight="1">
      <c r="E11726" s="174"/>
    </row>
    <row r="11727" spans="5:5" ht="12" customHeight="1">
      <c r="E11727" s="174"/>
    </row>
    <row r="11728" spans="5:5" ht="12" customHeight="1">
      <c r="E11728" s="174"/>
    </row>
    <row r="11729" spans="5:5" ht="12" customHeight="1">
      <c r="E11729" s="174"/>
    </row>
    <row r="11730" spans="5:5" ht="12" customHeight="1">
      <c r="E11730" s="174"/>
    </row>
    <row r="11731" spans="5:5" ht="12" customHeight="1">
      <c r="E11731" s="174"/>
    </row>
    <row r="11732" spans="5:5" ht="12" customHeight="1">
      <c r="E11732" s="174"/>
    </row>
    <row r="11733" spans="5:5" ht="12" customHeight="1">
      <c r="E11733" s="174"/>
    </row>
    <row r="11734" spans="5:5" ht="12" customHeight="1">
      <c r="E11734" s="174"/>
    </row>
    <row r="11735" spans="5:5" ht="12" customHeight="1">
      <c r="E11735" s="174"/>
    </row>
    <row r="11736" spans="5:5" ht="12" customHeight="1">
      <c r="E11736" s="174"/>
    </row>
    <row r="11737" spans="5:5" ht="12" customHeight="1">
      <c r="E11737" s="174"/>
    </row>
    <row r="11738" spans="5:5" ht="12" customHeight="1">
      <c r="E11738" s="174"/>
    </row>
    <row r="11739" spans="5:5" ht="12" customHeight="1">
      <c r="E11739" s="174"/>
    </row>
    <row r="11740" spans="5:5" ht="12" customHeight="1">
      <c r="E11740" s="174"/>
    </row>
    <row r="11741" spans="5:5" ht="12" customHeight="1">
      <c r="E11741" s="174"/>
    </row>
    <row r="11742" spans="5:5" ht="12" customHeight="1">
      <c r="E11742" s="174"/>
    </row>
    <row r="11743" spans="5:5" ht="12" customHeight="1">
      <c r="E11743" s="174"/>
    </row>
    <row r="11744" spans="5:5" ht="12" customHeight="1">
      <c r="E11744" s="174"/>
    </row>
    <row r="11745" spans="5:5" ht="12" customHeight="1">
      <c r="E11745" s="174"/>
    </row>
    <row r="11746" spans="5:5" ht="12" customHeight="1">
      <c r="E11746" s="174"/>
    </row>
    <row r="11747" spans="5:5" ht="12" customHeight="1">
      <c r="E11747" s="174"/>
    </row>
    <row r="11748" spans="5:5" ht="12" customHeight="1">
      <c r="E11748" s="174"/>
    </row>
    <row r="11749" spans="5:5" ht="12" customHeight="1">
      <c r="E11749" s="174"/>
    </row>
    <row r="11750" spans="5:5" ht="12" customHeight="1">
      <c r="E11750" s="174"/>
    </row>
    <row r="11751" spans="5:5" ht="12" customHeight="1">
      <c r="E11751" s="174"/>
    </row>
    <row r="11752" spans="5:5" ht="12" customHeight="1">
      <c r="E11752" s="174"/>
    </row>
    <row r="11753" spans="5:5" ht="12" customHeight="1">
      <c r="E11753" s="174"/>
    </row>
    <row r="11754" spans="5:5" ht="12" customHeight="1">
      <c r="E11754" s="174"/>
    </row>
    <row r="11755" spans="5:5" ht="12" customHeight="1">
      <c r="E11755" s="174"/>
    </row>
    <row r="11756" spans="5:5" ht="12" customHeight="1">
      <c r="E11756" s="174"/>
    </row>
    <row r="11757" spans="5:5" ht="12" customHeight="1">
      <c r="E11757" s="174"/>
    </row>
    <row r="11758" spans="5:5" ht="12" customHeight="1">
      <c r="E11758" s="174"/>
    </row>
    <row r="11759" spans="5:5" ht="12" customHeight="1">
      <c r="E11759" s="174"/>
    </row>
    <row r="11760" spans="5:5" ht="12" customHeight="1">
      <c r="E11760" s="174"/>
    </row>
    <row r="11761" spans="5:5" ht="12" customHeight="1">
      <c r="E11761" s="174"/>
    </row>
    <row r="11762" spans="5:5" ht="12" customHeight="1">
      <c r="E11762" s="174"/>
    </row>
    <row r="11763" spans="5:5" ht="12" customHeight="1">
      <c r="E11763" s="174"/>
    </row>
    <row r="11764" spans="5:5" ht="12" customHeight="1">
      <c r="E11764" s="174"/>
    </row>
    <row r="11765" spans="5:5" ht="12" customHeight="1">
      <c r="E11765" s="174"/>
    </row>
    <row r="11766" spans="5:5" ht="12" customHeight="1">
      <c r="E11766" s="174"/>
    </row>
    <row r="11767" spans="5:5" ht="12" customHeight="1">
      <c r="E11767" s="174"/>
    </row>
    <row r="11768" spans="5:5" ht="12" customHeight="1">
      <c r="E11768" s="174"/>
    </row>
    <row r="11769" spans="5:5" ht="12" customHeight="1">
      <c r="E11769" s="174"/>
    </row>
    <row r="11770" spans="5:5" ht="12" customHeight="1">
      <c r="E11770" s="174"/>
    </row>
    <row r="11771" spans="5:5" ht="12" customHeight="1">
      <c r="E11771" s="174"/>
    </row>
    <row r="11772" spans="5:5" ht="12" customHeight="1">
      <c r="E11772" s="174"/>
    </row>
    <row r="11773" spans="5:5" ht="12" customHeight="1">
      <c r="E11773" s="174"/>
    </row>
    <row r="11774" spans="5:5" ht="12" customHeight="1">
      <c r="E11774" s="174"/>
    </row>
    <row r="11775" spans="5:5" ht="12" customHeight="1">
      <c r="E11775" s="174"/>
    </row>
    <row r="11776" spans="5:5" ht="12" customHeight="1">
      <c r="E11776" s="174"/>
    </row>
    <row r="11777" spans="5:5" ht="12" customHeight="1">
      <c r="E11777" s="174"/>
    </row>
    <row r="11778" spans="5:5" ht="12" customHeight="1">
      <c r="E11778" s="174"/>
    </row>
    <row r="11779" spans="5:5" ht="12" customHeight="1">
      <c r="E11779" s="174"/>
    </row>
    <row r="11780" spans="5:5" ht="12" customHeight="1">
      <c r="E11780" s="174"/>
    </row>
    <row r="11781" spans="5:5" ht="12" customHeight="1">
      <c r="E11781" s="174"/>
    </row>
    <row r="11782" spans="5:5" ht="12" customHeight="1">
      <c r="E11782" s="174"/>
    </row>
    <row r="11783" spans="5:5" ht="12" customHeight="1">
      <c r="E11783" s="174"/>
    </row>
    <row r="11784" spans="5:5" ht="12" customHeight="1">
      <c r="E11784" s="174"/>
    </row>
    <row r="11785" spans="5:5" ht="12" customHeight="1">
      <c r="E11785" s="174"/>
    </row>
    <row r="11786" spans="5:5" ht="12" customHeight="1">
      <c r="E11786" s="174"/>
    </row>
    <row r="11787" spans="5:5" ht="12" customHeight="1">
      <c r="E11787" s="174"/>
    </row>
    <row r="11788" spans="5:5" ht="12" customHeight="1">
      <c r="E11788" s="174"/>
    </row>
    <row r="11789" spans="5:5" ht="12" customHeight="1">
      <c r="E11789" s="174"/>
    </row>
    <row r="11790" spans="5:5" ht="12" customHeight="1">
      <c r="E11790" s="174"/>
    </row>
    <row r="11791" spans="5:5" ht="12" customHeight="1">
      <c r="E11791" s="174"/>
    </row>
    <row r="11792" spans="5:5" ht="12" customHeight="1">
      <c r="E11792" s="174"/>
    </row>
    <row r="11793" spans="5:5" ht="12" customHeight="1">
      <c r="E11793" s="174"/>
    </row>
    <row r="11794" spans="5:5" ht="12" customHeight="1">
      <c r="E11794" s="174"/>
    </row>
    <row r="11795" spans="5:5" ht="12" customHeight="1">
      <c r="E11795" s="174"/>
    </row>
    <row r="11796" spans="5:5" ht="12" customHeight="1">
      <c r="E11796" s="174"/>
    </row>
    <row r="11797" spans="5:5" ht="12" customHeight="1">
      <c r="E11797" s="174"/>
    </row>
    <row r="11798" spans="5:5" ht="12" customHeight="1">
      <c r="E11798" s="174"/>
    </row>
    <row r="11799" spans="5:5" ht="12" customHeight="1">
      <c r="E11799" s="174"/>
    </row>
    <row r="11800" spans="5:5" ht="12" customHeight="1">
      <c r="E11800" s="174"/>
    </row>
    <row r="11801" spans="5:5" ht="12" customHeight="1">
      <c r="E11801" s="174"/>
    </row>
    <row r="11802" spans="5:5" ht="12" customHeight="1">
      <c r="E11802" s="174"/>
    </row>
    <row r="11803" spans="5:5" ht="12" customHeight="1">
      <c r="E11803" s="174"/>
    </row>
    <row r="11804" spans="5:5" ht="12" customHeight="1">
      <c r="E11804" s="174"/>
    </row>
    <row r="11805" spans="5:5" ht="12" customHeight="1">
      <c r="E11805" s="174"/>
    </row>
    <row r="11806" spans="5:5" ht="12" customHeight="1">
      <c r="E11806" s="174"/>
    </row>
    <row r="11807" spans="5:5" ht="12" customHeight="1">
      <c r="E11807" s="174"/>
    </row>
    <row r="11808" spans="5:5" ht="12" customHeight="1">
      <c r="E11808" s="174"/>
    </row>
    <row r="11809" spans="5:5" ht="12" customHeight="1">
      <c r="E11809" s="174"/>
    </row>
    <row r="11810" spans="5:5" ht="12" customHeight="1">
      <c r="E11810" s="174"/>
    </row>
    <row r="11811" spans="5:5" ht="12" customHeight="1">
      <c r="E11811" s="174"/>
    </row>
    <row r="11812" spans="5:5" ht="12" customHeight="1">
      <c r="E11812" s="174"/>
    </row>
    <row r="11813" spans="5:5" ht="12" customHeight="1">
      <c r="E11813" s="174"/>
    </row>
    <row r="11814" spans="5:5" ht="12" customHeight="1">
      <c r="E11814" s="174"/>
    </row>
    <row r="11815" spans="5:5" ht="12" customHeight="1">
      <c r="E11815" s="174"/>
    </row>
    <row r="11816" spans="5:5" ht="12" customHeight="1">
      <c r="E11816" s="174"/>
    </row>
    <row r="11817" spans="5:5" ht="12" customHeight="1">
      <c r="E11817" s="174"/>
    </row>
    <row r="11818" spans="5:5" ht="12" customHeight="1">
      <c r="E11818" s="174"/>
    </row>
    <row r="11819" spans="5:5" ht="12" customHeight="1">
      <c r="E11819" s="174"/>
    </row>
    <row r="11820" spans="5:5" ht="12" customHeight="1">
      <c r="E11820" s="174"/>
    </row>
    <row r="11821" spans="5:5" ht="12" customHeight="1">
      <c r="E11821" s="174"/>
    </row>
    <row r="11822" spans="5:5" ht="12" customHeight="1">
      <c r="E11822" s="174"/>
    </row>
    <row r="11823" spans="5:5" ht="12" customHeight="1">
      <c r="E11823" s="174"/>
    </row>
    <row r="11824" spans="5:5" ht="12" customHeight="1">
      <c r="E11824" s="174"/>
    </row>
    <row r="11825" spans="5:5" ht="12" customHeight="1">
      <c r="E11825" s="174"/>
    </row>
    <row r="11826" spans="5:5" ht="12" customHeight="1">
      <c r="E11826" s="174"/>
    </row>
    <row r="11827" spans="5:5" ht="12" customHeight="1">
      <c r="E11827" s="174"/>
    </row>
    <row r="11828" spans="5:5" ht="12" customHeight="1">
      <c r="E11828" s="174"/>
    </row>
    <row r="11829" spans="5:5" ht="12" customHeight="1">
      <c r="E11829" s="174"/>
    </row>
    <row r="11830" spans="5:5" ht="12" customHeight="1">
      <c r="E11830" s="174"/>
    </row>
    <row r="11831" spans="5:5" ht="12" customHeight="1">
      <c r="E11831" s="174"/>
    </row>
    <row r="11832" spans="5:5" ht="12" customHeight="1">
      <c r="E11832" s="174"/>
    </row>
    <row r="11833" spans="5:5" ht="12" customHeight="1">
      <c r="E11833" s="174"/>
    </row>
    <row r="11834" spans="5:5" ht="12" customHeight="1">
      <c r="E11834" s="174"/>
    </row>
    <row r="11835" spans="5:5" ht="12" customHeight="1">
      <c r="E11835" s="174"/>
    </row>
    <row r="11836" spans="5:5" ht="12" customHeight="1">
      <c r="E11836" s="174"/>
    </row>
    <row r="11837" spans="5:5" ht="12" customHeight="1">
      <c r="E11837" s="174"/>
    </row>
    <row r="11838" spans="5:5" ht="12" customHeight="1">
      <c r="E11838" s="174"/>
    </row>
    <row r="11839" spans="5:5" ht="12" customHeight="1">
      <c r="E11839" s="174"/>
    </row>
    <row r="11840" spans="5:5" ht="12" customHeight="1">
      <c r="E11840" s="174"/>
    </row>
    <row r="11841" spans="5:5" ht="12" customHeight="1">
      <c r="E11841" s="174"/>
    </row>
    <row r="11842" spans="5:5" ht="12" customHeight="1">
      <c r="E11842" s="174"/>
    </row>
    <row r="11843" spans="5:5" ht="12" customHeight="1">
      <c r="E11843" s="174"/>
    </row>
    <row r="11844" spans="5:5" ht="12" customHeight="1">
      <c r="E11844" s="174"/>
    </row>
    <row r="11845" spans="5:5" ht="12" customHeight="1">
      <c r="E11845" s="174"/>
    </row>
    <row r="11846" spans="5:5" ht="12" customHeight="1">
      <c r="E11846" s="174"/>
    </row>
    <row r="11847" spans="5:5" ht="12" customHeight="1">
      <c r="E11847" s="174"/>
    </row>
    <row r="11848" spans="5:5" ht="12" customHeight="1">
      <c r="E11848" s="174"/>
    </row>
    <row r="11849" spans="5:5" ht="12" customHeight="1">
      <c r="E11849" s="174"/>
    </row>
    <row r="11850" spans="5:5" ht="12" customHeight="1">
      <c r="E11850" s="174"/>
    </row>
    <row r="11851" spans="5:5" ht="12" customHeight="1">
      <c r="E11851" s="174"/>
    </row>
    <row r="11852" spans="5:5" ht="12" customHeight="1">
      <c r="E11852" s="174"/>
    </row>
    <row r="11853" spans="5:5" ht="12" customHeight="1">
      <c r="E11853" s="174"/>
    </row>
    <row r="11854" spans="5:5" ht="12" customHeight="1">
      <c r="E11854" s="174"/>
    </row>
    <row r="11855" spans="5:5" ht="12" customHeight="1">
      <c r="E11855" s="174"/>
    </row>
    <row r="11856" spans="5:5" ht="12" customHeight="1">
      <c r="E11856" s="174"/>
    </row>
    <row r="11857" spans="5:5" ht="12" customHeight="1">
      <c r="E11857" s="174"/>
    </row>
    <row r="11858" spans="5:5" ht="12" customHeight="1">
      <c r="E11858" s="174"/>
    </row>
    <row r="11859" spans="5:5" ht="12" customHeight="1">
      <c r="E11859" s="174"/>
    </row>
    <row r="11860" spans="5:5" ht="12" customHeight="1">
      <c r="E11860" s="174"/>
    </row>
    <row r="11861" spans="5:5" ht="12" customHeight="1">
      <c r="E11861" s="174"/>
    </row>
    <row r="11862" spans="5:5" ht="12" customHeight="1">
      <c r="E11862" s="174"/>
    </row>
    <row r="11863" spans="5:5" ht="12" customHeight="1">
      <c r="E11863" s="174"/>
    </row>
    <row r="11864" spans="5:5" ht="12" customHeight="1">
      <c r="E11864" s="174"/>
    </row>
    <row r="11865" spans="5:5" ht="12" customHeight="1">
      <c r="E11865" s="174"/>
    </row>
    <row r="11866" spans="5:5" ht="12" customHeight="1">
      <c r="E11866" s="174"/>
    </row>
    <row r="11867" spans="5:5" ht="12" customHeight="1">
      <c r="E11867" s="174"/>
    </row>
    <row r="11868" spans="5:5" ht="12" customHeight="1">
      <c r="E11868" s="174"/>
    </row>
    <row r="11869" spans="5:5" ht="12" customHeight="1">
      <c r="E11869" s="174"/>
    </row>
    <row r="11870" spans="5:5" ht="12" customHeight="1">
      <c r="E11870" s="174"/>
    </row>
    <row r="11871" spans="5:5" ht="12" customHeight="1">
      <c r="E11871" s="174"/>
    </row>
    <row r="11872" spans="5:5" ht="12" customHeight="1">
      <c r="E11872" s="174"/>
    </row>
    <row r="11873" spans="5:5" ht="12" customHeight="1">
      <c r="E11873" s="174"/>
    </row>
    <row r="11874" spans="5:5" ht="12" customHeight="1">
      <c r="E11874" s="174"/>
    </row>
    <row r="11875" spans="5:5" ht="12" customHeight="1">
      <c r="E11875" s="174"/>
    </row>
    <row r="11876" spans="5:5" ht="12" customHeight="1">
      <c r="E11876" s="174"/>
    </row>
    <row r="11877" spans="5:5" ht="12" customHeight="1">
      <c r="E11877" s="174"/>
    </row>
    <row r="11878" spans="5:5" ht="12" customHeight="1">
      <c r="E11878" s="174"/>
    </row>
    <row r="11879" spans="5:5" ht="12" customHeight="1">
      <c r="E11879" s="174"/>
    </row>
    <row r="11880" spans="5:5" ht="12" customHeight="1">
      <c r="E11880" s="174"/>
    </row>
    <row r="11881" spans="5:5" ht="12" customHeight="1">
      <c r="E11881" s="174"/>
    </row>
    <row r="11882" spans="5:5" ht="12" customHeight="1">
      <c r="E11882" s="174"/>
    </row>
    <row r="11883" spans="5:5" ht="12" customHeight="1">
      <c r="E11883" s="174"/>
    </row>
    <row r="11884" spans="5:5" ht="12" customHeight="1">
      <c r="E11884" s="174"/>
    </row>
    <row r="11885" spans="5:5" ht="12" customHeight="1">
      <c r="E11885" s="174"/>
    </row>
    <row r="11886" spans="5:5" ht="12" customHeight="1">
      <c r="E11886" s="174"/>
    </row>
    <row r="11887" spans="5:5" ht="12" customHeight="1">
      <c r="E11887" s="174"/>
    </row>
    <row r="11888" spans="5:5" ht="12" customHeight="1">
      <c r="E11888" s="174"/>
    </row>
    <row r="11889" spans="5:5" ht="12" customHeight="1">
      <c r="E11889" s="174"/>
    </row>
    <row r="11890" spans="5:5" ht="12" customHeight="1">
      <c r="E11890" s="174"/>
    </row>
    <row r="11891" spans="5:5" ht="12" customHeight="1">
      <c r="E11891" s="174"/>
    </row>
    <row r="11892" spans="5:5" ht="12" customHeight="1">
      <c r="E11892" s="174"/>
    </row>
    <row r="11893" spans="5:5" ht="12" customHeight="1">
      <c r="E11893" s="174"/>
    </row>
    <row r="11894" spans="5:5" ht="12" customHeight="1">
      <c r="E11894" s="174"/>
    </row>
    <row r="11895" spans="5:5" ht="12" customHeight="1">
      <c r="E11895" s="174"/>
    </row>
    <row r="11896" spans="5:5" ht="12" customHeight="1">
      <c r="E11896" s="174"/>
    </row>
    <row r="11897" spans="5:5" ht="12" customHeight="1">
      <c r="E11897" s="174"/>
    </row>
    <row r="11898" spans="5:5" ht="12" customHeight="1">
      <c r="E11898" s="174"/>
    </row>
    <row r="11899" spans="5:5" ht="12" customHeight="1">
      <c r="E11899" s="174"/>
    </row>
    <row r="11900" spans="5:5" ht="12" customHeight="1">
      <c r="E11900" s="174"/>
    </row>
    <row r="11901" spans="5:5" ht="12" customHeight="1">
      <c r="E11901" s="174"/>
    </row>
    <row r="11902" spans="5:5" ht="12" customHeight="1">
      <c r="E11902" s="174"/>
    </row>
    <row r="11903" spans="5:5" ht="12" customHeight="1">
      <c r="E11903" s="174"/>
    </row>
    <row r="11904" spans="5:5" ht="12" customHeight="1">
      <c r="E11904" s="174"/>
    </row>
    <row r="11905" spans="5:5" ht="12" customHeight="1">
      <c r="E11905" s="174"/>
    </row>
    <row r="11906" spans="5:5" ht="12" customHeight="1">
      <c r="E11906" s="174"/>
    </row>
    <row r="11907" spans="5:5" ht="12" customHeight="1">
      <c r="E11907" s="174"/>
    </row>
    <row r="11908" spans="5:5" ht="12" customHeight="1">
      <c r="E11908" s="174"/>
    </row>
    <row r="11909" spans="5:5" ht="12" customHeight="1">
      <c r="E11909" s="174"/>
    </row>
    <row r="11910" spans="5:5" ht="12" customHeight="1">
      <c r="E11910" s="174"/>
    </row>
    <row r="11911" spans="5:5" ht="12" customHeight="1">
      <c r="E11911" s="174"/>
    </row>
    <row r="11912" spans="5:5" ht="12" customHeight="1">
      <c r="E11912" s="174"/>
    </row>
    <row r="11913" spans="5:5" ht="12" customHeight="1">
      <c r="E11913" s="174"/>
    </row>
    <row r="11914" spans="5:5" ht="12" customHeight="1">
      <c r="E11914" s="174"/>
    </row>
    <row r="11915" spans="5:5" ht="12" customHeight="1">
      <c r="E11915" s="174"/>
    </row>
    <row r="11916" spans="5:5" ht="12" customHeight="1">
      <c r="E11916" s="174"/>
    </row>
    <row r="11917" spans="5:5" ht="12" customHeight="1">
      <c r="E11917" s="174"/>
    </row>
    <row r="11918" spans="5:5" ht="12" customHeight="1">
      <c r="E11918" s="174"/>
    </row>
    <row r="11919" spans="5:5" ht="12" customHeight="1">
      <c r="E11919" s="174"/>
    </row>
    <row r="11920" spans="5:5" ht="12" customHeight="1">
      <c r="E11920" s="174"/>
    </row>
    <row r="11921" spans="5:5" ht="12" customHeight="1">
      <c r="E11921" s="174"/>
    </row>
    <row r="11922" spans="5:5" ht="12" customHeight="1">
      <c r="E11922" s="174"/>
    </row>
    <row r="11923" spans="5:5" ht="12" customHeight="1">
      <c r="E11923" s="174"/>
    </row>
    <row r="11924" spans="5:5" ht="12" customHeight="1">
      <c r="E11924" s="174"/>
    </row>
    <row r="11925" spans="5:5" ht="12" customHeight="1">
      <c r="E11925" s="174"/>
    </row>
    <row r="11926" spans="5:5" ht="12" customHeight="1">
      <c r="E11926" s="174"/>
    </row>
    <row r="11927" spans="5:5" ht="12" customHeight="1">
      <c r="E11927" s="174"/>
    </row>
    <row r="11928" spans="5:5" ht="12" customHeight="1">
      <c r="E11928" s="174"/>
    </row>
    <row r="11929" spans="5:5" ht="12" customHeight="1">
      <c r="E11929" s="174"/>
    </row>
    <row r="11930" spans="5:5" ht="12" customHeight="1">
      <c r="E11930" s="174"/>
    </row>
    <row r="11931" spans="5:5" ht="12" customHeight="1">
      <c r="E11931" s="174"/>
    </row>
    <row r="11932" spans="5:5" ht="12" customHeight="1">
      <c r="E11932" s="174"/>
    </row>
    <row r="11933" spans="5:5" ht="12" customHeight="1">
      <c r="E11933" s="174"/>
    </row>
    <row r="11934" spans="5:5" ht="12" customHeight="1">
      <c r="E11934" s="174"/>
    </row>
    <row r="11935" spans="5:5" ht="12" customHeight="1">
      <c r="E11935" s="174"/>
    </row>
    <row r="11936" spans="5:5" ht="12" customHeight="1">
      <c r="E11936" s="174"/>
    </row>
    <row r="11937" spans="5:5" ht="12" customHeight="1">
      <c r="E11937" s="174"/>
    </row>
    <row r="11938" spans="5:5" ht="12" customHeight="1">
      <c r="E11938" s="174"/>
    </row>
    <row r="11939" spans="5:5" ht="12" customHeight="1">
      <c r="E11939" s="174"/>
    </row>
    <row r="11940" spans="5:5" ht="12" customHeight="1">
      <c r="E11940" s="174"/>
    </row>
    <row r="11941" spans="5:5" ht="12" customHeight="1">
      <c r="E11941" s="174"/>
    </row>
    <row r="11942" spans="5:5" ht="12" customHeight="1">
      <c r="E11942" s="174"/>
    </row>
    <row r="11943" spans="5:5" ht="12" customHeight="1">
      <c r="E11943" s="174"/>
    </row>
    <row r="11944" spans="5:5" ht="12" customHeight="1">
      <c r="E11944" s="174"/>
    </row>
    <row r="11945" spans="5:5" ht="12" customHeight="1">
      <c r="E11945" s="174"/>
    </row>
    <row r="11946" spans="5:5" ht="12" customHeight="1">
      <c r="E11946" s="174"/>
    </row>
    <row r="11947" spans="5:5" ht="12" customHeight="1">
      <c r="E11947" s="174"/>
    </row>
    <row r="11948" spans="5:5" ht="12" customHeight="1">
      <c r="E11948" s="174"/>
    </row>
    <row r="11949" spans="5:5" ht="12" customHeight="1">
      <c r="E11949" s="174"/>
    </row>
    <row r="11950" spans="5:5" ht="12" customHeight="1">
      <c r="E11950" s="174"/>
    </row>
    <row r="11951" spans="5:5" ht="12" customHeight="1">
      <c r="E11951" s="174"/>
    </row>
    <row r="11952" spans="5:5" ht="12" customHeight="1">
      <c r="E11952" s="174"/>
    </row>
    <row r="11953" spans="5:5" ht="12" customHeight="1">
      <c r="E11953" s="174"/>
    </row>
    <row r="11954" spans="5:5" ht="12" customHeight="1">
      <c r="E11954" s="174"/>
    </row>
    <row r="11955" spans="5:5" ht="12" customHeight="1">
      <c r="E11955" s="174"/>
    </row>
    <row r="11956" spans="5:5" ht="12" customHeight="1">
      <c r="E11956" s="174"/>
    </row>
    <row r="11957" spans="5:5" ht="12" customHeight="1">
      <c r="E11957" s="174"/>
    </row>
    <row r="11958" spans="5:5" ht="12" customHeight="1">
      <c r="E11958" s="174"/>
    </row>
    <row r="11959" spans="5:5" ht="12" customHeight="1">
      <c r="E11959" s="174"/>
    </row>
    <row r="11960" spans="5:5" ht="12" customHeight="1">
      <c r="E11960" s="174"/>
    </row>
    <row r="11961" spans="5:5" ht="12" customHeight="1">
      <c r="E11961" s="174"/>
    </row>
    <row r="11962" spans="5:5" ht="12" customHeight="1">
      <c r="E11962" s="174"/>
    </row>
    <row r="11963" spans="5:5" ht="12" customHeight="1">
      <c r="E11963" s="174"/>
    </row>
    <row r="11964" spans="5:5" ht="12" customHeight="1">
      <c r="E11964" s="174"/>
    </row>
    <row r="11965" spans="5:5" ht="12" customHeight="1">
      <c r="E11965" s="174"/>
    </row>
    <row r="11966" spans="5:5" ht="12" customHeight="1">
      <c r="E11966" s="174"/>
    </row>
    <row r="11967" spans="5:5" ht="12" customHeight="1">
      <c r="E11967" s="174"/>
    </row>
    <row r="11968" spans="5:5" ht="12" customHeight="1">
      <c r="E11968" s="174"/>
    </row>
    <row r="11969" spans="5:5" ht="12" customHeight="1">
      <c r="E11969" s="174"/>
    </row>
    <row r="11970" spans="5:5" ht="12" customHeight="1">
      <c r="E11970" s="174"/>
    </row>
    <row r="11971" spans="5:5" ht="12" customHeight="1">
      <c r="E11971" s="174"/>
    </row>
    <row r="11972" spans="5:5" ht="12" customHeight="1">
      <c r="E11972" s="174"/>
    </row>
    <row r="11973" spans="5:5" ht="12" customHeight="1">
      <c r="E11973" s="174"/>
    </row>
    <row r="11974" spans="5:5" ht="12" customHeight="1">
      <c r="E11974" s="174"/>
    </row>
    <row r="11975" spans="5:5" ht="12" customHeight="1">
      <c r="E11975" s="174"/>
    </row>
    <row r="11976" spans="5:5" ht="12" customHeight="1">
      <c r="E11976" s="174"/>
    </row>
    <row r="11977" spans="5:5" ht="12" customHeight="1">
      <c r="E11977" s="174"/>
    </row>
    <row r="11978" spans="5:5" ht="12" customHeight="1">
      <c r="E11978" s="174"/>
    </row>
    <row r="11979" spans="5:5" ht="12" customHeight="1">
      <c r="E11979" s="174"/>
    </row>
    <row r="11980" spans="5:5" ht="12" customHeight="1">
      <c r="E11980" s="174"/>
    </row>
    <row r="11981" spans="5:5" ht="12" customHeight="1">
      <c r="E11981" s="174"/>
    </row>
    <row r="11982" spans="5:5" ht="12" customHeight="1">
      <c r="E11982" s="174"/>
    </row>
    <row r="11983" spans="5:5" ht="12" customHeight="1">
      <c r="E11983" s="174"/>
    </row>
    <row r="11984" spans="5:5" ht="12" customHeight="1">
      <c r="E11984" s="174"/>
    </row>
    <row r="11985" spans="5:5" ht="12" customHeight="1">
      <c r="E11985" s="174"/>
    </row>
    <row r="11986" spans="5:5" ht="12" customHeight="1">
      <c r="E11986" s="174"/>
    </row>
    <row r="11987" spans="5:5" ht="12" customHeight="1">
      <c r="E11987" s="174"/>
    </row>
    <row r="11988" spans="5:5" ht="12" customHeight="1">
      <c r="E11988" s="174"/>
    </row>
    <row r="11989" spans="5:5" ht="12" customHeight="1">
      <c r="E11989" s="174"/>
    </row>
    <row r="11990" spans="5:5" ht="12" customHeight="1">
      <c r="E11990" s="174"/>
    </row>
    <row r="11991" spans="5:5" ht="12" customHeight="1">
      <c r="E11991" s="174"/>
    </row>
    <row r="11992" spans="5:5" ht="12" customHeight="1">
      <c r="E11992" s="174"/>
    </row>
    <row r="11993" spans="5:5" ht="12" customHeight="1">
      <c r="E11993" s="174"/>
    </row>
    <row r="11994" spans="5:5" ht="12" customHeight="1">
      <c r="E11994" s="174"/>
    </row>
    <row r="11995" spans="5:5" ht="12" customHeight="1">
      <c r="E11995" s="174"/>
    </row>
    <row r="11996" spans="5:5" ht="12" customHeight="1">
      <c r="E11996" s="174"/>
    </row>
    <row r="11997" spans="5:5" ht="12" customHeight="1">
      <c r="E11997" s="174"/>
    </row>
    <row r="11998" spans="5:5" ht="12" customHeight="1">
      <c r="E11998" s="174"/>
    </row>
    <row r="11999" spans="5:5" ht="12" customHeight="1">
      <c r="E11999" s="174"/>
    </row>
    <row r="12000" spans="5:5" ht="12" customHeight="1">
      <c r="E12000" s="174"/>
    </row>
    <row r="12001" spans="5:5" ht="12" customHeight="1">
      <c r="E12001" s="174"/>
    </row>
    <row r="12002" spans="5:5" ht="12" customHeight="1">
      <c r="E12002" s="174"/>
    </row>
    <row r="12003" spans="5:5" ht="12" customHeight="1">
      <c r="E12003" s="174"/>
    </row>
    <row r="12004" spans="5:5" ht="12" customHeight="1">
      <c r="E12004" s="174"/>
    </row>
    <row r="12005" spans="5:5" ht="12" customHeight="1">
      <c r="E12005" s="174"/>
    </row>
    <row r="12006" spans="5:5" ht="12" customHeight="1">
      <c r="E12006" s="174"/>
    </row>
    <row r="12007" spans="5:5" ht="12" customHeight="1">
      <c r="E12007" s="174"/>
    </row>
    <row r="12008" spans="5:5" ht="12" customHeight="1">
      <c r="E12008" s="174"/>
    </row>
    <row r="12009" spans="5:5" ht="12" customHeight="1">
      <c r="E12009" s="174"/>
    </row>
    <row r="12010" spans="5:5" ht="12" customHeight="1">
      <c r="E12010" s="174"/>
    </row>
    <row r="12011" spans="5:5" ht="12" customHeight="1">
      <c r="E12011" s="174"/>
    </row>
    <row r="12012" spans="5:5" ht="12" customHeight="1">
      <c r="E12012" s="174"/>
    </row>
    <row r="12013" spans="5:5" ht="12" customHeight="1">
      <c r="E12013" s="174"/>
    </row>
    <row r="12014" spans="5:5" ht="12" customHeight="1">
      <c r="E12014" s="174"/>
    </row>
    <row r="12015" spans="5:5" ht="12" customHeight="1">
      <c r="E12015" s="174"/>
    </row>
    <row r="12016" spans="5:5" ht="12" customHeight="1">
      <c r="E12016" s="174"/>
    </row>
    <row r="12017" spans="5:5" ht="12" customHeight="1">
      <c r="E12017" s="174"/>
    </row>
    <row r="12018" spans="5:5" ht="12" customHeight="1">
      <c r="E12018" s="174"/>
    </row>
    <row r="12019" spans="5:5" ht="12" customHeight="1">
      <c r="E12019" s="174"/>
    </row>
    <row r="12020" spans="5:5" ht="12" customHeight="1">
      <c r="E12020" s="174"/>
    </row>
    <row r="12021" spans="5:5" ht="12" customHeight="1">
      <c r="E12021" s="174"/>
    </row>
    <row r="12022" spans="5:5" ht="12" customHeight="1">
      <c r="E12022" s="174"/>
    </row>
    <row r="12023" spans="5:5" ht="12" customHeight="1">
      <c r="E12023" s="174"/>
    </row>
    <row r="12024" spans="5:5" ht="12" customHeight="1">
      <c r="E12024" s="174"/>
    </row>
    <row r="12025" spans="5:5" ht="12" customHeight="1">
      <c r="E12025" s="174"/>
    </row>
    <row r="12026" spans="5:5" ht="12" customHeight="1">
      <c r="E12026" s="174"/>
    </row>
    <row r="12027" spans="5:5" ht="12" customHeight="1">
      <c r="E12027" s="174"/>
    </row>
    <row r="12028" spans="5:5" ht="12" customHeight="1">
      <c r="E12028" s="174"/>
    </row>
    <row r="12029" spans="5:5" ht="12" customHeight="1">
      <c r="E12029" s="174"/>
    </row>
    <row r="12030" spans="5:5" ht="12" customHeight="1">
      <c r="E12030" s="174"/>
    </row>
    <row r="12031" spans="5:5" ht="12" customHeight="1">
      <c r="E12031" s="174"/>
    </row>
    <row r="12032" spans="5:5" ht="12" customHeight="1">
      <c r="E12032" s="174"/>
    </row>
    <row r="12033" spans="5:5" ht="12" customHeight="1">
      <c r="E12033" s="174"/>
    </row>
    <row r="12034" spans="5:5" ht="12" customHeight="1">
      <c r="E12034" s="174"/>
    </row>
    <row r="12035" spans="5:5" ht="12" customHeight="1">
      <c r="E12035" s="174"/>
    </row>
    <row r="12036" spans="5:5" ht="12" customHeight="1">
      <c r="E12036" s="174"/>
    </row>
    <row r="12037" spans="5:5" ht="12" customHeight="1">
      <c r="E12037" s="174"/>
    </row>
    <row r="12038" spans="5:5" ht="12" customHeight="1">
      <c r="E12038" s="174"/>
    </row>
    <row r="12039" spans="5:5" ht="12" customHeight="1">
      <c r="E12039" s="174"/>
    </row>
    <row r="12040" spans="5:5" ht="12" customHeight="1">
      <c r="E12040" s="174"/>
    </row>
    <row r="12041" spans="5:5" ht="12" customHeight="1">
      <c r="E12041" s="174"/>
    </row>
    <row r="12042" spans="5:5" ht="12" customHeight="1">
      <c r="E12042" s="174"/>
    </row>
    <row r="12043" spans="5:5" ht="12" customHeight="1">
      <c r="E12043" s="174"/>
    </row>
    <row r="12044" spans="5:5" ht="12" customHeight="1">
      <c r="E12044" s="174"/>
    </row>
    <row r="12045" spans="5:5" ht="12" customHeight="1">
      <c r="E12045" s="174"/>
    </row>
    <row r="12046" spans="5:5" ht="12" customHeight="1">
      <c r="E12046" s="174"/>
    </row>
    <row r="12047" spans="5:5" ht="12" customHeight="1">
      <c r="E12047" s="174"/>
    </row>
    <row r="12048" spans="5:5" ht="12" customHeight="1">
      <c r="E12048" s="174"/>
    </row>
    <row r="12049" spans="5:5" ht="12" customHeight="1">
      <c r="E12049" s="174"/>
    </row>
    <row r="12050" spans="5:5" ht="12" customHeight="1">
      <c r="E12050" s="174"/>
    </row>
    <row r="12051" spans="5:5" ht="12" customHeight="1">
      <c r="E12051" s="174"/>
    </row>
    <row r="12052" spans="5:5" ht="12" customHeight="1">
      <c r="E12052" s="174"/>
    </row>
    <row r="12053" spans="5:5" ht="12" customHeight="1">
      <c r="E12053" s="174"/>
    </row>
    <row r="12054" spans="5:5" ht="12" customHeight="1">
      <c r="E12054" s="174"/>
    </row>
    <row r="12055" spans="5:5" ht="12" customHeight="1">
      <c r="E12055" s="174"/>
    </row>
    <row r="12056" spans="5:5" ht="12" customHeight="1">
      <c r="E12056" s="174"/>
    </row>
    <row r="12057" spans="5:5" ht="12" customHeight="1">
      <c r="E12057" s="174"/>
    </row>
    <row r="12058" spans="5:5" ht="12" customHeight="1">
      <c r="E12058" s="174"/>
    </row>
    <row r="12059" spans="5:5" ht="12" customHeight="1">
      <c r="E12059" s="174"/>
    </row>
    <row r="12060" spans="5:5" ht="12" customHeight="1">
      <c r="E12060" s="174"/>
    </row>
    <row r="12061" spans="5:5" ht="12" customHeight="1">
      <c r="E12061" s="174"/>
    </row>
    <row r="12062" spans="5:5" ht="12" customHeight="1">
      <c r="E12062" s="174"/>
    </row>
    <row r="12063" spans="5:5" ht="12" customHeight="1">
      <c r="E12063" s="174"/>
    </row>
    <row r="12064" spans="5:5" ht="12" customHeight="1">
      <c r="E12064" s="174"/>
    </row>
    <row r="12065" spans="5:5" ht="12" customHeight="1">
      <c r="E12065" s="174"/>
    </row>
    <row r="12066" spans="5:5" ht="12" customHeight="1">
      <c r="E12066" s="174"/>
    </row>
    <row r="12067" spans="5:5" ht="12" customHeight="1">
      <c r="E12067" s="174"/>
    </row>
    <row r="12068" spans="5:5" ht="12" customHeight="1">
      <c r="E12068" s="174"/>
    </row>
    <row r="12069" spans="5:5" ht="12" customHeight="1">
      <c r="E12069" s="174"/>
    </row>
    <row r="12070" spans="5:5" ht="12" customHeight="1">
      <c r="E12070" s="174"/>
    </row>
    <row r="12071" spans="5:5" ht="12" customHeight="1">
      <c r="E12071" s="174"/>
    </row>
    <row r="12072" spans="5:5" ht="12" customHeight="1">
      <c r="E12072" s="174"/>
    </row>
    <row r="12073" spans="5:5" ht="12" customHeight="1">
      <c r="E12073" s="174"/>
    </row>
    <row r="12074" spans="5:5" ht="12" customHeight="1">
      <c r="E12074" s="174"/>
    </row>
    <row r="12075" spans="5:5" ht="12" customHeight="1">
      <c r="E12075" s="174"/>
    </row>
    <row r="12076" spans="5:5" ht="12" customHeight="1">
      <c r="E12076" s="174"/>
    </row>
    <row r="12077" spans="5:5" ht="12" customHeight="1">
      <c r="E12077" s="174"/>
    </row>
    <row r="12078" spans="5:5" ht="12" customHeight="1">
      <c r="E12078" s="174"/>
    </row>
    <row r="12079" spans="5:5" ht="12" customHeight="1">
      <c r="E12079" s="174"/>
    </row>
    <row r="12080" spans="5:5" ht="12" customHeight="1">
      <c r="E12080" s="174"/>
    </row>
    <row r="12081" spans="5:5" ht="12" customHeight="1">
      <c r="E12081" s="174"/>
    </row>
    <row r="12082" spans="5:5" ht="12" customHeight="1">
      <c r="E12082" s="174"/>
    </row>
    <row r="12083" spans="5:5" ht="12" customHeight="1">
      <c r="E12083" s="174"/>
    </row>
    <row r="12084" spans="5:5" ht="12" customHeight="1">
      <c r="E12084" s="174"/>
    </row>
    <row r="12085" spans="5:5" ht="12" customHeight="1">
      <c r="E12085" s="174"/>
    </row>
    <row r="12086" spans="5:5" ht="12" customHeight="1">
      <c r="E12086" s="174"/>
    </row>
    <row r="12087" spans="5:5" ht="12" customHeight="1">
      <c r="E12087" s="174"/>
    </row>
    <row r="12088" spans="5:5" ht="12" customHeight="1">
      <c r="E12088" s="174"/>
    </row>
    <row r="12089" spans="5:5" ht="12" customHeight="1">
      <c r="E12089" s="174"/>
    </row>
    <row r="12090" spans="5:5" ht="12" customHeight="1">
      <c r="E12090" s="174"/>
    </row>
    <row r="12091" spans="5:5" ht="12" customHeight="1">
      <c r="E12091" s="174"/>
    </row>
    <row r="12092" spans="5:5" ht="12" customHeight="1">
      <c r="E12092" s="174"/>
    </row>
    <row r="12093" spans="5:5" ht="12" customHeight="1">
      <c r="E12093" s="174"/>
    </row>
    <row r="12094" spans="5:5" ht="12" customHeight="1">
      <c r="E12094" s="174"/>
    </row>
    <row r="12095" spans="5:5" ht="12" customHeight="1">
      <c r="E12095" s="174"/>
    </row>
    <row r="12096" spans="5:5" ht="12" customHeight="1">
      <c r="E12096" s="174"/>
    </row>
    <row r="12097" spans="5:5" ht="12" customHeight="1">
      <c r="E12097" s="174"/>
    </row>
    <row r="12098" spans="5:5" ht="12" customHeight="1">
      <c r="E12098" s="174"/>
    </row>
    <row r="12099" spans="5:5" ht="12" customHeight="1">
      <c r="E12099" s="174"/>
    </row>
    <row r="12100" spans="5:5" ht="12" customHeight="1">
      <c r="E12100" s="174"/>
    </row>
    <row r="12101" spans="5:5" ht="12" customHeight="1">
      <c r="E12101" s="174"/>
    </row>
    <row r="12102" spans="5:5" ht="12" customHeight="1">
      <c r="E12102" s="174"/>
    </row>
    <row r="12103" spans="5:5" ht="12" customHeight="1">
      <c r="E12103" s="174"/>
    </row>
    <row r="12104" spans="5:5" ht="12" customHeight="1">
      <c r="E12104" s="174"/>
    </row>
    <row r="12105" spans="5:5" ht="12" customHeight="1">
      <c r="E12105" s="174"/>
    </row>
    <row r="12106" spans="5:5" ht="12" customHeight="1">
      <c r="E12106" s="174"/>
    </row>
    <row r="12107" spans="5:5" ht="12" customHeight="1">
      <c r="E12107" s="174"/>
    </row>
    <row r="12108" spans="5:5" ht="12" customHeight="1">
      <c r="E12108" s="174"/>
    </row>
    <row r="12109" spans="5:5" ht="12" customHeight="1">
      <c r="E12109" s="174"/>
    </row>
    <row r="12110" spans="5:5" ht="12" customHeight="1">
      <c r="E12110" s="174"/>
    </row>
    <row r="12111" spans="5:5" ht="12" customHeight="1">
      <c r="E12111" s="174"/>
    </row>
    <row r="12112" spans="5:5" ht="12" customHeight="1">
      <c r="E12112" s="174"/>
    </row>
    <row r="12113" spans="5:5" ht="12" customHeight="1">
      <c r="E12113" s="174"/>
    </row>
    <row r="12114" spans="5:5" ht="12" customHeight="1">
      <c r="E12114" s="174"/>
    </row>
    <row r="12115" spans="5:5" ht="12" customHeight="1">
      <c r="E12115" s="174"/>
    </row>
    <row r="12116" spans="5:5" ht="12" customHeight="1">
      <c r="E12116" s="174"/>
    </row>
    <row r="12117" spans="5:5" ht="12" customHeight="1">
      <c r="E12117" s="174"/>
    </row>
    <row r="12118" spans="5:5" ht="12" customHeight="1">
      <c r="E12118" s="174"/>
    </row>
    <row r="12119" spans="5:5" ht="12" customHeight="1">
      <c r="E12119" s="174"/>
    </row>
    <row r="12120" spans="5:5" ht="12" customHeight="1">
      <c r="E12120" s="174"/>
    </row>
    <row r="12121" spans="5:5" ht="12" customHeight="1">
      <c r="E12121" s="174"/>
    </row>
    <row r="12122" spans="5:5" ht="12" customHeight="1">
      <c r="E12122" s="174"/>
    </row>
    <row r="12123" spans="5:5" ht="12" customHeight="1">
      <c r="E12123" s="174"/>
    </row>
    <row r="12124" spans="5:5" ht="12" customHeight="1">
      <c r="E12124" s="174"/>
    </row>
    <row r="12125" spans="5:5" ht="12" customHeight="1">
      <c r="E12125" s="174"/>
    </row>
    <row r="12126" spans="5:5" ht="12" customHeight="1">
      <c r="E12126" s="174"/>
    </row>
    <row r="12127" spans="5:5" ht="12" customHeight="1">
      <c r="E12127" s="174"/>
    </row>
    <row r="12128" spans="5:5" ht="12" customHeight="1">
      <c r="E12128" s="174"/>
    </row>
    <row r="12129" spans="5:5" ht="12" customHeight="1">
      <c r="E12129" s="174"/>
    </row>
    <row r="12130" spans="5:5" ht="12" customHeight="1">
      <c r="E12130" s="174"/>
    </row>
    <row r="12131" spans="5:5" ht="12" customHeight="1">
      <c r="E12131" s="174"/>
    </row>
    <row r="12132" spans="5:5" ht="12" customHeight="1">
      <c r="E12132" s="174"/>
    </row>
    <row r="12133" spans="5:5" ht="12" customHeight="1">
      <c r="E12133" s="174"/>
    </row>
    <row r="12134" spans="5:5" ht="12" customHeight="1">
      <c r="E12134" s="174"/>
    </row>
    <row r="12135" spans="5:5" ht="12" customHeight="1">
      <c r="E12135" s="174"/>
    </row>
    <row r="12136" spans="5:5" ht="12" customHeight="1">
      <c r="E12136" s="174"/>
    </row>
    <row r="12137" spans="5:5" ht="12" customHeight="1">
      <c r="E12137" s="174"/>
    </row>
    <row r="12138" spans="5:5" ht="12" customHeight="1">
      <c r="E12138" s="174"/>
    </row>
    <row r="12139" spans="5:5" ht="12" customHeight="1">
      <c r="E12139" s="174"/>
    </row>
    <row r="12140" spans="5:5" ht="12" customHeight="1">
      <c r="E12140" s="174"/>
    </row>
    <row r="12141" spans="5:5" ht="12" customHeight="1">
      <c r="E12141" s="174"/>
    </row>
    <row r="12142" spans="5:5" ht="12" customHeight="1">
      <c r="E12142" s="174"/>
    </row>
    <row r="12143" spans="5:5" ht="12" customHeight="1">
      <c r="E12143" s="174"/>
    </row>
    <row r="12144" spans="5:5" ht="12" customHeight="1">
      <c r="E12144" s="174"/>
    </row>
    <row r="12145" spans="5:5" ht="12" customHeight="1">
      <c r="E12145" s="174"/>
    </row>
    <row r="12146" spans="5:5" ht="12" customHeight="1">
      <c r="E12146" s="174"/>
    </row>
    <row r="12147" spans="5:5" ht="12" customHeight="1">
      <c r="E12147" s="174"/>
    </row>
    <row r="12148" spans="5:5" ht="12" customHeight="1">
      <c r="E12148" s="174"/>
    </row>
    <row r="12149" spans="5:5" ht="12" customHeight="1">
      <c r="E12149" s="174"/>
    </row>
    <row r="12150" spans="5:5" ht="12" customHeight="1">
      <c r="E12150" s="174"/>
    </row>
    <row r="12151" spans="5:5" ht="12" customHeight="1">
      <c r="E12151" s="174"/>
    </row>
    <row r="12152" spans="5:5" ht="12" customHeight="1">
      <c r="E12152" s="174"/>
    </row>
    <row r="12153" spans="5:5" ht="12" customHeight="1">
      <c r="E12153" s="174"/>
    </row>
    <row r="12154" spans="5:5" ht="12" customHeight="1">
      <c r="E12154" s="174"/>
    </row>
    <row r="12155" spans="5:5" ht="12" customHeight="1">
      <c r="E12155" s="174"/>
    </row>
    <row r="12156" spans="5:5" ht="12" customHeight="1">
      <c r="E12156" s="174"/>
    </row>
    <row r="12157" spans="5:5" ht="12" customHeight="1">
      <c r="E12157" s="174"/>
    </row>
    <row r="12158" spans="5:5" ht="12" customHeight="1">
      <c r="E12158" s="174"/>
    </row>
    <row r="12159" spans="5:5" ht="12" customHeight="1">
      <c r="E12159" s="174"/>
    </row>
    <row r="12160" spans="5:5" ht="12" customHeight="1">
      <c r="E12160" s="174"/>
    </row>
    <row r="12161" spans="5:5" ht="12" customHeight="1">
      <c r="E12161" s="174"/>
    </row>
    <row r="12162" spans="5:5" ht="12" customHeight="1">
      <c r="E12162" s="174"/>
    </row>
    <row r="12163" spans="5:5" ht="12" customHeight="1">
      <c r="E12163" s="174"/>
    </row>
    <row r="12164" spans="5:5" ht="12" customHeight="1">
      <c r="E12164" s="174"/>
    </row>
    <row r="12165" spans="5:5" ht="12" customHeight="1">
      <c r="E12165" s="174"/>
    </row>
    <row r="12166" spans="5:5" ht="12" customHeight="1">
      <c r="E12166" s="174"/>
    </row>
    <row r="12167" spans="5:5" ht="12" customHeight="1">
      <c r="E12167" s="174"/>
    </row>
    <row r="12168" spans="5:5" ht="12" customHeight="1">
      <c r="E12168" s="174"/>
    </row>
    <row r="12169" spans="5:5" ht="12" customHeight="1">
      <c r="E12169" s="174"/>
    </row>
    <row r="12170" spans="5:5" ht="12" customHeight="1">
      <c r="E12170" s="174"/>
    </row>
    <row r="12171" spans="5:5" ht="12" customHeight="1">
      <c r="E12171" s="174"/>
    </row>
    <row r="12172" spans="5:5" ht="12" customHeight="1">
      <c r="E12172" s="174"/>
    </row>
    <row r="12173" spans="5:5" ht="12" customHeight="1">
      <c r="E12173" s="174"/>
    </row>
    <row r="12174" spans="5:5" ht="12" customHeight="1">
      <c r="E12174" s="174"/>
    </row>
    <row r="12175" spans="5:5" ht="12" customHeight="1">
      <c r="E12175" s="174"/>
    </row>
    <row r="12176" spans="5:5" ht="12" customHeight="1">
      <c r="E12176" s="174"/>
    </row>
    <row r="12177" spans="5:5" ht="12" customHeight="1">
      <c r="E12177" s="174"/>
    </row>
    <row r="12178" spans="5:5" ht="12" customHeight="1">
      <c r="E12178" s="174"/>
    </row>
    <row r="12179" spans="5:5" ht="12" customHeight="1">
      <c r="E12179" s="174"/>
    </row>
    <row r="12180" spans="5:5" ht="12" customHeight="1">
      <c r="E12180" s="174"/>
    </row>
    <row r="12181" spans="5:5" ht="12" customHeight="1">
      <c r="E12181" s="174"/>
    </row>
    <row r="12182" spans="5:5" ht="12" customHeight="1">
      <c r="E12182" s="174"/>
    </row>
    <row r="12183" spans="5:5" ht="12" customHeight="1">
      <c r="E12183" s="174"/>
    </row>
    <row r="12184" spans="5:5" ht="12" customHeight="1">
      <c r="E12184" s="174"/>
    </row>
    <row r="12185" spans="5:5" ht="12" customHeight="1">
      <c r="E12185" s="174"/>
    </row>
    <row r="12186" spans="5:5" ht="12" customHeight="1">
      <c r="E12186" s="174"/>
    </row>
    <row r="12187" spans="5:5" ht="12" customHeight="1">
      <c r="E12187" s="174"/>
    </row>
    <row r="12188" spans="5:5" ht="12" customHeight="1">
      <c r="E12188" s="174"/>
    </row>
    <row r="12189" spans="5:5" ht="12" customHeight="1">
      <c r="E12189" s="174"/>
    </row>
    <row r="12190" spans="5:5" ht="12" customHeight="1">
      <c r="E12190" s="174"/>
    </row>
    <row r="12191" spans="5:5" ht="12" customHeight="1">
      <c r="E12191" s="174"/>
    </row>
    <row r="12192" spans="5:5" ht="12" customHeight="1">
      <c r="E12192" s="174"/>
    </row>
    <row r="12193" spans="5:5" ht="12" customHeight="1">
      <c r="E12193" s="174"/>
    </row>
    <row r="12194" spans="5:5" ht="12" customHeight="1">
      <c r="E12194" s="174"/>
    </row>
    <row r="12195" spans="5:5" ht="12" customHeight="1">
      <c r="E12195" s="174"/>
    </row>
    <row r="12196" spans="5:5" ht="12" customHeight="1">
      <c r="E12196" s="174"/>
    </row>
    <row r="12197" spans="5:5" ht="12" customHeight="1">
      <c r="E12197" s="174"/>
    </row>
    <row r="12198" spans="5:5" ht="12" customHeight="1">
      <c r="E12198" s="174"/>
    </row>
    <row r="12199" spans="5:5" ht="12" customHeight="1">
      <c r="E12199" s="174"/>
    </row>
    <row r="12200" spans="5:5" ht="12" customHeight="1">
      <c r="E12200" s="174"/>
    </row>
    <row r="12201" spans="5:5" ht="12" customHeight="1">
      <c r="E12201" s="174"/>
    </row>
    <row r="12202" spans="5:5" ht="12" customHeight="1">
      <c r="E12202" s="174"/>
    </row>
    <row r="12203" spans="5:5" ht="12" customHeight="1">
      <c r="E12203" s="174"/>
    </row>
    <row r="12204" spans="5:5" ht="12" customHeight="1">
      <c r="E12204" s="174"/>
    </row>
    <row r="12205" spans="5:5" ht="12" customHeight="1">
      <c r="E12205" s="174"/>
    </row>
    <row r="12206" spans="5:5" ht="12" customHeight="1">
      <c r="E12206" s="174"/>
    </row>
    <row r="12207" spans="5:5" ht="12" customHeight="1">
      <c r="E12207" s="174"/>
    </row>
    <row r="12208" spans="5:5" ht="12" customHeight="1">
      <c r="E12208" s="174"/>
    </row>
    <row r="12209" spans="5:5" ht="12" customHeight="1">
      <c r="E12209" s="174"/>
    </row>
    <row r="12210" spans="5:5" ht="12" customHeight="1">
      <c r="E12210" s="174"/>
    </row>
    <row r="12211" spans="5:5" ht="12" customHeight="1">
      <c r="E12211" s="174"/>
    </row>
    <row r="12212" spans="5:5" ht="12" customHeight="1">
      <c r="E12212" s="174"/>
    </row>
    <row r="12213" spans="5:5" ht="12" customHeight="1">
      <c r="E12213" s="174"/>
    </row>
    <row r="12214" spans="5:5" ht="12" customHeight="1">
      <c r="E12214" s="174"/>
    </row>
    <row r="12215" spans="5:5" ht="12" customHeight="1">
      <c r="E12215" s="174"/>
    </row>
    <row r="12216" spans="5:5" ht="12" customHeight="1">
      <c r="E12216" s="174"/>
    </row>
    <row r="12217" spans="5:5" ht="12" customHeight="1">
      <c r="E12217" s="174"/>
    </row>
    <row r="12218" spans="5:5" ht="12" customHeight="1">
      <c r="E12218" s="174"/>
    </row>
    <row r="12219" spans="5:5" ht="12" customHeight="1">
      <c r="E12219" s="174"/>
    </row>
    <row r="12220" spans="5:5" ht="12" customHeight="1">
      <c r="E12220" s="174"/>
    </row>
    <row r="12221" spans="5:5" ht="12" customHeight="1">
      <c r="E12221" s="174"/>
    </row>
    <row r="12222" spans="5:5" ht="12" customHeight="1">
      <c r="E12222" s="174"/>
    </row>
    <row r="12223" spans="5:5" ht="12" customHeight="1">
      <c r="E12223" s="174"/>
    </row>
    <row r="12224" spans="5:5" ht="12" customHeight="1">
      <c r="E12224" s="174"/>
    </row>
    <row r="12225" spans="5:5" ht="12" customHeight="1">
      <c r="E12225" s="174"/>
    </row>
    <row r="12226" spans="5:5" ht="12" customHeight="1">
      <c r="E12226" s="174"/>
    </row>
    <row r="12227" spans="5:5" ht="12" customHeight="1">
      <c r="E12227" s="174"/>
    </row>
    <row r="12228" spans="5:5" ht="12" customHeight="1">
      <c r="E12228" s="174"/>
    </row>
    <row r="12229" spans="5:5" ht="12" customHeight="1">
      <c r="E12229" s="174"/>
    </row>
    <row r="12230" spans="5:5" ht="12" customHeight="1">
      <c r="E12230" s="174"/>
    </row>
    <row r="12231" spans="5:5" ht="12" customHeight="1">
      <c r="E12231" s="174"/>
    </row>
    <row r="12232" spans="5:5" ht="12" customHeight="1">
      <c r="E12232" s="174"/>
    </row>
    <row r="12233" spans="5:5" ht="12" customHeight="1">
      <c r="E12233" s="174"/>
    </row>
    <row r="12234" spans="5:5" ht="12" customHeight="1">
      <c r="E12234" s="174"/>
    </row>
    <row r="12235" spans="5:5" ht="12" customHeight="1">
      <c r="E12235" s="174"/>
    </row>
    <row r="12236" spans="5:5" ht="12" customHeight="1">
      <c r="E12236" s="174"/>
    </row>
    <row r="12237" spans="5:5" ht="12" customHeight="1">
      <c r="E12237" s="174"/>
    </row>
    <row r="12238" spans="5:5" ht="12" customHeight="1">
      <c r="E12238" s="174"/>
    </row>
    <row r="12239" spans="5:5" ht="12" customHeight="1">
      <c r="E12239" s="174"/>
    </row>
    <row r="12240" spans="5:5" ht="12" customHeight="1">
      <c r="E12240" s="174"/>
    </row>
    <row r="12241" spans="5:5" ht="12" customHeight="1">
      <c r="E12241" s="174"/>
    </row>
    <row r="12242" spans="5:5" ht="12" customHeight="1">
      <c r="E12242" s="174"/>
    </row>
    <row r="12243" spans="5:5" ht="12" customHeight="1">
      <c r="E12243" s="174"/>
    </row>
    <row r="12244" spans="5:5" ht="12" customHeight="1">
      <c r="E12244" s="174"/>
    </row>
    <row r="12245" spans="5:5" ht="12" customHeight="1">
      <c r="E12245" s="174"/>
    </row>
    <row r="12246" spans="5:5" ht="12" customHeight="1">
      <c r="E12246" s="174"/>
    </row>
    <row r="12247" spans="5:5" ht="12" customHeight="1">
      <c r="E12247" s="174"/>
    </row>
    <row r="12248" spans="5:5" ht="12" customHeight="1">
      <c r="E12248" s="174"/>
    </row>
    <row r="12249" spans="5:5" ht="12" customHeight="1">
      <c r="E12249" s="174"/>
    </row>
    <row r="12250" spans="5:5" ht="12" customHeight="1">
      <c r="E12250" s="174"/>
    </row>
    <row r="12251" spans="5:5" ht="12" customHeight="1">
      <c r="E12251" s="174"/>
    </row>
    <row r="12252" spans="5:5" ht="12" customHeight="1">
      <c r="E12252" s="174"/>
    </row>
    <row r="12253" spans="5:5" ht="12" customHeight="1">
      <c r="E12253" s="174"/>
    </row>
    <row r="12254" spans="5:5" ht="12" customHeight="1">
      <c r="E12254" s="174"/>
    </row>
    <row r="12255" spans="5:5" ht="12" customHeight="1">
      <c r="E12255" s="174"/>
    </row>
    <row r="12256" spans="5:5" ht="12" customHeight="1">
      <c r="E12256" s="174"/>
    </row>
    <row r="12257" spans="5:5" ht="12" customHeight="1">
      <c r="E12257" s="174"/>
    </row>
    <row r="12258" spans="5:5" ht="12" customHeight="1">
      <c r="E12258" s="174"/>
    </row>
    <row r="12259" spans="5:5" ht="12" customHeight="1">
      <c r="E12259" s="174"/>
    </row>
    <row r="12260" spans="5:5" ht="12" customHeight="1">
      <c r="E12260" s="174"/>
    </row>
    <row r="12261" spans="5:5" ht="12" customHeight="1">
      <c r="E12261" s="174"/>
    </row>
    <row r="12262" spans="5:5" ht="12" customHeight="1">
      <c r="E12262" s="174"/>
    </row>
    <row r="12263" spans="5:5" ht="12" customHeight="1">
      <c r="E12263" s="174"/>
    </row>
    <row r="12264" spans="5:5" ht="12" customHeight="1">
      <c r="E12264" s="174"/>
    </row>
    <row r="12265" spans="5:5" ht="12" customHeight="1">
      <c r="E12265" s="174"/>
    </row>
    <row r="12266" spans="5:5" ht="12" customHeight="1">
      <c r="E12266" s="174"/>
    </row>
    <row r="12267" spans="5:5" ht="12" customHeight="1">
      <c r="E12267" s="174"/>
    </row>
    <row r="12268" spans="5:5" ht="12" customHeight="1">
      <c r="E12268" s="174"/>
    </row>
    <row r="12269" spans="5:5" ht="12" customHeight="1">
      <c r="E12269" s="174"/>
    </row>
    <row r="12270" spans="5:5" ht="12" customHeight="1">
      <c r="E12270" s="174"/>
    </row>
    <row r="12271" spans="5:5" ht="12" customHeight="1">
      <c r="E12271" s="174"/>
    </row>
    <row r="12272" spans="5:5" ht="12" customHeight="1">
      <c r="E12272" s="174"/>
    </row>
    <row r="12273" spans="5:5" ht="12" customHeight="1">
      <c r="E12273" s="174"/>
    </row>
    <row r="12274" spans="5:5" ht="12" customHeight="1">
      <c r="E12274" s="174"/>
    </row>
    <row r="12275" spans="5:5" ht="12" customHeight="1">
      <c r="E12275" s="174"/>
    </row>
    <row r="12276" spans="5:5" ht="12" customHeight="1">
      <c r="E12276" s="174"/>
    </row>
    <row r="12277" spans="5:5" ht="12" customHeight="1">
      <c r="E12277" s="174"/>
    </row>
    <row r="12278" spans="5:5" ht="12" customHeight="1">
      <c r="E12278" s="174"/>
    </row>
    <row r="12279" spans="5:5" ht="12" customHeight="1">
      <c r="E12279" s="174"/>
    </row>
    <row r="12280" spans="5:5" ht="12" customHeight="1">
      <c r="E12280" s="174"/>
    </row>
    <row r="12281" spans="5:5" ht="12" customHeight="1">
      <c r="E12281" s="174"/>
    </row>
    <row r="12282" spans="5:5" ht="12" customHeight="1">
      <c r="E12282" s="174"/>
    </row>
    <row r="12283" spans="5:5" ht="12" customHeight="1">
      <c r="E12283" s="174"/>
    </row>
    <row r="12284" spans="5:5" ht="12" customHeight="1">
      <c r="E12284" s="174"/>
    </row>
    <row r="12285" spans="5:5" ht="12" customHeight="1">
      <c r="E12285" s="174"/>
    </row>
    <row r="12286" spans="5:5" ht="12" customHeight="1">
      <c r="E12286" s="174"/>
    </row>
    <row r="12287" spans="5:5" ht="12" customHeight="1">
      <c r="E12287" s="174"/>
    </row>
    <row r="12288" spans="5:5" ht="12" customHeight="1">
      <c r="E12288" s="174"/>
    </row>
    <row r="12289" spans="5:5" ht="12" customHeight="1">
      <c r="E12289" s="174"/>
    </row>
    <row r="12290" spans="5:5" ht="12" customHeight="1">
      <c r="E12290" s="174"/>
    </row>
    <row r="12291" spans="5:5" ht="12" customHeight="1">
      <c r="E12291" s="174"/>
    </row>
    <row r="12292" spans="5:5" ht="12" customHeight="1">
      <c r="E12292" s="174"/>
    </row>
    <row r="12293" spans="5:5" ht="12" customHeight="1">
      <c r="E12293" s="174"/>
    </row>
    <row r="12294" spans="5:5" ht="12" customHeight="1">
      <c r="E12294" s="174"/>
    </row>
    <row r="12295" spans="5:5" ht="12" customHeight="1">
      <c r="E12295" s="174"/>
    </row>
    <row r="12296" spans="5:5" ht="12" customHeight="1">
      <c r="E12296" s="174"/>
    </row>
    <row r="12297" spans="5:5" ht="12" customHeight="1">
      <c r="E12297" s="174"/>
    </row>
    <row r="12298" spans="5:5" ht="12" customHeight="1">
      <c r="E12298" s="174"/>
    </row>
    <row r="12299" spans="5:5" ht="12" customHeight="1">
      <c r="E12299" s="174"/>
    </row>
    <row r="12300" spans="5:5" ht="12" customHeight="1">
      <c r="E12300" s="174"/>
    </row>
    <row r="12301" spans="5:5" ht="12" customHeight="1">
      <c r="E12301" s="174"/>
    </row>
    <row r="12302" spans="5:5" ht="12" customHeight="1">
      <c r="E12302" s="174"/>
    </row>
    <row r="12303" spans="5:5" ht="12" customHeight="1">
      <c r="E12303" s="174"/>
    </row>
    <row r="12304" spans="5:5" ht="12" customHeight="1">
      <c r="E12304" s="174"/>
    </row>
    <row r="12305" spans="5:5" ht="12" customHeight="1">
      <c r="E12305" s="174"/>
    </row>
    <row r="12306" spans="5:5" ht="12" customHeight="1">
      <c r="E12306" s="174"/>
    </row>
    <row r="12307" spans="5:5" ht="12" customHeight="1">
      <c r="E12307" s="174"/>
    </row>
    <row r="12308" spans="5:5" ht="12" customHeight="1">
      <c r="E12308" s="174"/>
    </row>
    <row r="12309" spans="5:5" ht="12" customHeight="1">
      <c r="E12309" s="174"/>
    </row>
    <row r="12310" spans="5:5" ht="12" customHeight="1">
      <c r="E12310" s="174"/>
    </row>
    <row r="12311" spans="5:5" ht="12" customHeight="1">
      <c r="E12311" s="174"/>
    </row>
    <row r="12312" spans="5:5" ht="12" customHeight="1">
      <c r="E12312" s="174"/>
    </row>
    <row r="12313" spans="5:5" ht="12" customHeight="1">
      <c r="E12313" s="174"/>
    </row>
    <row r="12314" spans="5:5" ht="12" customHeight="1">
      <c r="E12314" s="174"/>
    </row>
    <row r="12315" spans="5:5" ht="12" customHeight="1">
      <c r="E12315" s="174"/>
    </row>
    <row r="12316" spans="5:5" ht="12" customHeight="1">
      <c r="E12316" s="174"/>
    </row>
    <row r="12317" spans="5:5" ht="12" customHeight="1">
      <c r="E12317" s="174"/>
    </row>
    <row r="12318" spans="5:5" ht="12" customHeight="1">
      <c r="E12318" s="174"/>
    </row>
    <row r="12319" spans="5:5" ht="12" customHeight="1">
      <c r="E12319" s="174"/>
    </row>
    <row r="12320" spans="5:5" ht="12" customHeight="1">
      <c r="E12320" s="174"/>
    </row>
    <row r="12321" spans="5:5" ht="12" customHeight="1">
      <c r="E12321" s="174"/>
    </row>
    <row r="12322" spans="5:5" ht="12" customHeight="1">
      <c r="E12322" s="174"/>
    </row>
    <row r="12323" spans="5:5" ht="12" customHeight="1">
      <c r="E12323" s="174"/>
    </row>
    <row r="12324" spans="5:5" ht="12" customHeight="1">
      <c r="E12324" s="174"/>
    </row>
    <row r="12325" spans="5:5" ht="12" customHeight="1">
      <c r="E12325" s="174"/>
    </row>
    <row r="12326" spans="5:5" ht="12" customHeight="1">
      <c r="E12326" s="174"/>
    </row>
    <row r="12327" spans="5:5" ht="12" customHeight="1">
      <c r="E12327" s="174"/>
    </row>
    <row r="12328" spans="5:5" ht="12" customHeight="1">
      <c r="E12328" s="174"/>
    </row>
    <row r="12329" spans="5:5" ht="12" customHeight="1">
      <c r="E12329" s="174"/>
    </row>
    <row r="12330" spans="5:5" ht="12" customHeight="1">
      <c r="E12330" s="174"/>
    </row>
    <row r="12331" spans="5:5" ht="12" customHeight="1">
      <c r="E12331" s="174"/>
    </row>
    <row r="12332" spans="5:5" ht="12" customHeight="1">
      <c r="E12332" s="174"/>
    </row>
    <row r="12333" spans="5:5" ht="12" customHeight="1">
      <c r="E12333" s="174"/>
    </row>
    <row r="12334" spans="5:5" ht="12" customHeight="1">
      <c r="E12334" s="174"/>
    </row>
    <row r="12335" spans="5:5" ht="12" customHeight="1">
      <c r="E12335" s="174"/>
    </row>
    <row r="12336" spans="5:5" ht="12" customHeight="1">
      <c r="E12336" s="174"/>
    </row>
    <row r="12337" spans="5:5" ht="12" customHeight="1">
      <c r="E12337" s="174"/>
    </row>
    <row r="12338" spans="5:5" ht="12" customHeight="1">
      <c r="E12338" s="174"/>
    </row>
    <row r="12339" spans="5:5" ht="12" customHeight="1">
      <c r="E12339" s="174"/>
    </row>
    <row r="12340" spans="5:5" ht="12" customHeight="1">
      <c r="E12340" s="174"/>
    </row>
    <row r="12341" spans="5:5" ht="12" customHeight="1">
      <c r="E12341" s="174"/>
    </row>
    <row r="12342" spans="5:5" ht="12" customHeight="1">
      <c r="E12342" s="174"/>
    </row>
    <row r="12343" spans="5:5" ht="12" customHeight="1">
      <c r="E12343" s="174"/>
    </row>
    <row r="12344" spans="5:5" ht="12" customHeight="1">
      <c r="E12344" s="174"/>
    </row>
    <row r="12345" spans="5:5" ht="12" customHeight="1">
      <c r="E12345" s="174"/>
    </row>
    <row r="12346" spans="5:5" ht="12" customHeight="1">
      <c r="E12346" s="174"/>
    </row>
    <row r="12347" spans="5:5" ht="12" customHeight="1">
      <c r="E12347" s="174"/>
    </row>
    <row r="12348" spans="5:5" ht="12" customHeight="1">
      <c r="E12348" s="174"/>
    </row>
    <row r="12349" spans="5:5" ht="12" customHeight="1">
      <c r="E12349" s="174"/>
    </row>
    <row r="12350" spans="5:5" ht="12" customHeight="1">
      <c r="E12350" s="174"/>
    </row>
    <row r="12351" spans="5:5" ht="12" customHeight="1">
      <c r="E12351" s="174"/>
    </row>
    <row r="12352" spans="5:5" ht="12" customHeight="1">
      <c r="E12352" s="174"/>
    </row>
    <row r="12353" spans="5:5" ht="12" customHeight="1">
      <c r="E12353" s="174"/>
    </row>
    <row r="12354" spans="5:5" ht="12" customHeight="1">
      <c r="E12354" s="174"/>
    </row>
    <row r="12355" spans="5:5" ht="12" customHeight="1">
      <c r="E12355" s="174"/>
    </row>
    <row r="12356" spans="5:5" ht="12" customHeight="1">
      <c r="E12356" s="174"/>
    </row>
    <row r="12357" spans="5:5" ht="12" customHeight="1">
      <c r="E12357" s="174"/>
    </row>
    <row r="12358" spans="5:5" ht="12" customHeight="1">
      <c r="E12358" s="174"/>
    </row>
    <row r="12359" spans="5:5" ht="12" customHeight="1">
      <c r="E12359" s="174"/>
    </row>
    <row r="12360" spans="5:5" ht="12" customHeight="1">
      <c r="E12360" s="174"/>
    </row>
    <row r="12361" spans="5:5" ht="12" customHeight="1">
      <c r="E12361" s="174"/>
    </row>
    <row r="12362" spans="5:5" ht="12" customHeight="1">
      <c r="E12362" s="174"/>
    </row>
    <row r="12363" spans="5:5" ht="12" customHeight="1">
      <c r="E12363" s="174"/>
    </row>
    <row r="12364" spans="5:5" ht="12" customHeight="1">
      <c r="E12364" s="174"/>
    </row>
    <row r="12365" spans="5:5" ht="12" customHeight="1">
      <c r="E12365" s="174"/>
    </row>
    <row r="12366" spans="5:5" ht="12" customHeight="1">
      <c r="E12366" s="174"/>
    </row>
    <row r="12367" spans="5:5" ht="12" customHeight="1">
      <c r="E12367" s="174"/>
    </row>
    <row r="12368" spans="5:5" ht="12" customHeight="1">
      <c r="E12368" s="174"/>
    </row>
    <row r="12369" spans="5:5" ht="12" customHeight="1">
      <c r="E12369" s="174"/>
    </row>
    <row r="12370" spans="5:5" ht="12" customHeight="1">
      <c r="E12370" s="174"/>
    </row>
    <row r="12371" spans="5:5" ht="12" customHeight="1">
      <c r="E12371" s="174"/>
    </row>
    <row r="12372" spans="5:5" ht="12" customHeight="1">
      <c r="E12372" s="174"/>
    </row>
    <row r="12373" spans="5:5" ht="12" customHeight="1">
      <c r="E12373" s="174"/>
    </row>
    <row r="12374" spans="5:5" ht="12" customHeight="1">
      <c r="E12374" s="174"/>
    </row>
    <row r="12375" spans="5:5" ht="12" customHeight="1">
      <c r="E12375" s="174"/>
    </row>
    <row r="12376" spans="5:5" ht="12" customHeight="1">
      <c r="E12376" s="174"/>
    </row>
    <row r="12377" spans="5:5" ht="12" customHeight="1">
      <c r="E12377" s="174"/>
    </row>
    <row r="12378" spans="5:5" ht="12" customHeight="1">
      <c r="E12378" s="174"/>
    </row>
    <row r="12379" spans="5:5" ht="12" customHeight="1">
      <c r="E12379" s="174"/>
    </row>
    <row r="12380" spans="5:5" ht="12" customHeight="1">
      <c r="E12380" s="174"/>
    </row>
    <row r="12381" spans="5:5" ht="12" customHeight="1">
      <c r="E12381" s="174"/>
    </row>
    <row r="12382" spans="5:5" ht="12" customHeight="1">
      <c r="E12382" s="174"/>
    </row>
    <row r="12383" spans="5:5" ht="12" customHeight="1">
      <c r="E12383" s="174"/>
    </row>
    <row r="12384" spans="5:5" ht="12" customHeight="1">
      <c r="E12384" s="174"/>
    </row>
    <row r="12385" spans="5:5" ht="12" customHeight="1">
      <c r="E12385" s="174"/>
    </row>
    <row r="12386" spans="5:5" ht="12" customHeight="1">
      <c r="E12386" s="174"/>
    </row>
    <row r="12387" spans="5:5" ht="12" customHeight="1">
      <c r="E12387" s="174"/>
    </row>
    <row r="12388" spans="5:5" ht="12" customHeight="1">
      <c r="E12388" s="174"/>
    </row>
    <row r="12389" spans="5:5" ht="12" customHeight="1">
      <c r="E12389" s="174"/>
    </row>
    <row r="12390" spans="5:5" ht="12" customHeight="1">
      <c r="E12390" s="174"/>
    </row>
    <row r="12391" spans="5:5" ht="12" customHeight="1">
      <c r="E12391" s="174"/>
    </row>
    <row r="12392" spans="5:5" ht="12" customHeight="1">
      <c r="E12392" s="174"/>
    </row>
    <row r="12393" spans="5:5" ht="12" customHeight="1">
      <c r="E12393" s="174"/>
    </row>
    <row r="12394" spans="5:5" ht="12" customHeight="1">
      <c r="E12394" s="174"/>
    </row>
    <row r="12395" spans="5:5" ht="12" customHeight="1">
      <c r="E12395" s="174"/>
    </row>
    <row r="12396" spans="5:5" ht="12" customHeight="1">
      <c r="E12396" s="174"/>
    </row>
    <row r="12397" spans="5:5" ht="12" customHeight="1">
      <c r="E12397" s="174"/>
    </row>
    <row r="12398" spans="5:5" ht="12" customHeight="1">
      <c r="E12398" s="174"/>
    </row>
    <row r="12399" spans="5:5" ht="12" customHeight="1">
      <c r="E12399" s="174"/>
    </row>
    <row r="12400" spans="5:5" ht="12" customHeight="1">
      <c r="E12400" s="174"/>
    </row>
    <row r="12401" spans="5:5" ht="12" customHeight="1">
      <c r="E12401" s="174"/>
    </row>
    <row r="12402" spans="5:5" ht="12" customHeight="1">
      <c r="E12402" s="174"/>
    </row>
    <row r="12403" spans="5:5" ht="12" customHeight="1">
      <c r="E12403" s="174"/>
    </row>
    <row r="12404" spans="5:5" ht="12" customHeight="1">
      <c r="E12404" s="174"/>
    </row>
    <row r="12405" spans="5:5" ht="12" customHeight="1">
      <c r="E12405" s="174"/>
    </row>
    <row r="12406" spans="5:5" ht="12" customHeight="1">
      <c r="E12406" s="174"/>
    </row>
    <row r="12407" spans="5:5" ht="12" customHeight="1">
      <c r="E12407" s="174"/>
    </row>
    <row r="12408" spans="5:5" ht="12" customHeight="1">
      <c r="E12408" s="174"/>
    </row>
    <row r="12409" spans="5:5" ht="12" customHeight="1">
      <c r="E12409" s="174"/>
    </row>
    <row r="12410" spans="5:5" ht="12" customHeight="1">
      <c r="E12410" s="174"/>
    </row>
    <row r="12411" spans="5:5" ht="12" customHeight="1">
      <c r="E12411" s="174"/>
    </row>
    <row r="12412" spans="5:5" ht="12" customHeight="1">
      <c r="E12412" s="174"/>
    </row>
    <row r="12413" spans="5:5" ht="12" customHeight="1">
      <c r="E12413" s="174"/>
    </row>
    <row r="12414" spans="5:5" ht="12" customHeight="1">
      <c r="E12414" s="174"/>
    </row>
    <row r="12415" spans="5:5" ht="12" customHeight="1">
      <c r="E12415" s="174"/>
    </row>
    <row r="12416" spans="5:5" ht="12" customHeight="1">
      <c r="E12416" s="174"/>
    </row>
    <row r="12417" spans="5:5" ht="12" customHeight="1">
      <c r="E12417" s="174"/>
    </row>
    <row r="12418" spans="5:5" ht="12" customHeight="1">
      <c r="E12418" s="174"/>
    </row>
    <row r="12419" spans="5:5" ht="12" customHeight="1">
      <c r="E12419" s="174"/>
    </row>
    <row r="12420" spans="5:5" ht="12" customHeight="1">
      <c r="E12420" s="174"/>
    </row>
    <row r="12421" spans="5:5" ht="12" customHeight="1">
      <c r="E12421" s="174"/>
    </row>
    <row r="12422" spans="5:5" ht="12" customHeight="1">
      <c r="E12422" s="174"/>
    </row>
    <row r="12423" spans="5:5" ht="12" customHeight="1">
      <c r="E12423" s="174"/>
    </row>
    <row r="12424" spans="5:5" ht="12" customHeight="1">
      <c r="E12424" s="174"/>
    </row>
    <row r="12425" spans="5:5" ht="12" customHeight="1">
      <c r="E12425" s="174"/>
    </row>
    <row r="12426" spans="5:5" ht="12" customHeight="1">
      <c r="E12426" s="174"/>
    </row>
    <row r="12427" spans="5:5" ht="12" customHeight="1">
      <c r="E12427" s="174"/>
    </row>
    <row r="12428" spans="5:5" ht="12" customHeight="1">
      <c r="E12428" s="174"/>
    </row>
    <row r="12429" spans="5:5" ht="12" customHeight="1">
      <c r="E12429" s="174"/>
    </row>
    <row r="12430" spans="5:5" ht="12" customHeight="1">
      <c r="E12430" s="174"/>
    </row>
    <row r="12431" spans="5:5" ht="12" customHeight="1">
      <c r="E12431" s="174"/>
    </row>
    <row r="12432" spans="5:5" ht="12" customHeight="1">
      <c r="E12432" s="174"/>
    </row>
    <row r="12433" spans="5:5" ht="12" customHeight="1">
      <c r="E12433" s="174"/>
    </row>
    <row r="12434" spans="5:5" ht="12" customHeight="1">
      <c r="E12434" s="174"/>
    </row>
    <row r="12435" spans="5:5" ht="12" customHeight="1">
      <c r="E12435" s="174"/>
    </row>
    <row r="12436" spans="5:5" ht="12" customHeight="1">
      <c r="E12436" s="174"/>
    </row>
    <row r="12437" spans="5:5" ht="12" customHeight="1">
      <c r="E12437" s="174"/>
    </row>
    <row r="12438" spans="5:5" ht="12" customHeight="1">
      <c r="E12438" s="174"/>
    </row>
    <row r="12439" spans="5:5" ht="12" customHeight="1">
      <c r="E12439" s="174"/>
    </row>
    <row r="12440" spans="5:5" ht="12" customHeight="1">
      <c r="E12440" s="174"/>
    </row>
    <row r="12441" spans="5:5" ht="12" customHeight="1">
      <c r="E12441" s="174"/>
    </row>
    <row r="12442" spans="5:5" ht="12" customHeight="1">
      <c r="E12442" s="174"/>
    </row>
    <row r="12443" spans="5:5" ht="12" customHeight="1">
      <c r="E12443" s="174"/>
    </row>
    <row r="12444" spans="5:5" ht="12" customHeight="1">
      <c r="E12444" s="174"/>
    </row>
    <row r="12445" spans="5:5" ht="12" customHeight="1">
      <c r="E12445" s="174"/>
    </row>
    <row r="12446" spans="5:5" ht="12" customHeight="1">
      <c r="E12446" s="174"/>
    </row>
    <row r="12447" spans="5:5" ht="12" customHeight="1">
      <c r="E12447" s="174"/>
    </row>
    <row r="12448" spans="5:5" ht="12" customHeight="1">
      <c r="E12448" s="174"/>
    </row>
    <row r="12449" spans="5:5" ht="12" customHeight="1">
      <c r="E12449" s="174"/>
    </row>
    <row r="12450" spans="5:5" ht="12" customHeight="1">
      <c r="E12450" s="174"/>
    </row>
    <row r="12451" spans="5:5" ht="12" customHeight="1">
      <c r="E12451" s="174"/>
    </row>
    <row r="12452" spans="5:5" ht="12" customHeight="1">
      <c r="E12452" s="174"/>
    </row>
    <row r="12453" spans="5:5" ht="12" customHeight="1">
      <c r="E12453" s="174"/>
    </row>
    <row r="12454" spans="5:5" ht="12" customHeight="1">
      <c r="E12454" s="174"/>
    </row>
    <row r="12455" spans="5:5" ht="12" customHeight="1">
      <c r="E12455" s="174"/>
    </row>
    <row r="12456" spans="5:5" ht="12" customHeight="1">
      <c r="E12456" s="174"/>
    </row>
    <row r="12457" spans="5:5" ht="12" customHeight="1">
      <c r="E12457" s="174"/>
    </row>
    <row r="12458" spans="5:5" ht="12" customHeight="1">
      <c r="E12458" s="174"/>
    </row>
    <row r="12459" spans="5:5" ht="12" customHeight="1">
      <c r="E12459" s="174"/>
    </row>
    <row r="12460" spans="5:5" ht="12" customHeight="1">
      <c r="E12460" s="174"/>
    </row>
    <row r="12461" spans="5:5" ht="12" customHeight="1">
      <c r="E12461" s="174"/>
    </row>
    <row r="12462" spans="5:5" ht="12" customHeight="1">
      <c r="E12462" s="174"/>
    </row>
    <row r="12463" spans="5:5" ht="12" customHeight="1">
      <c r="E12463" s="174"/>
    </row>
    <row r="12464" spans="5:5" ht="12" customHeight="1">
      <c r="E12464" s="174"/>
    </row>
    <row r="12465" spans="5:5" ht="12" customHeight="1">
      <c r="E12465" s="174"/>
    </row>
    <row r="12466" spans="5:5" ht="12" customHeight="1">
      <c r="E12466" s="174"/>
    </row>
    <row r="12467" spans="5:5" ht="12" customHeight="1">
      <c r="E12467" s="174"/>
    </row>
    <row r="12468" spans="5:5" ht="12" customHeight="1">
      <c r="E12468" s="174"/>
    </row>
    <row r="12469" spans="5:5" ht="12" customHeight="1">
      <c r="E12469" s="174"/>
    </row>
    <row r="12470" spans="5:5" ht="12" customHeight="1">
      <c r="E12470" s="174"/>
    </row>
    <row r="12471" spans="5:5" ht="12" customHeight="1">
      <c r="E12471" s="174"/>
    </row>
    <row r="12472" spans="5:5" ht="12" customHeight="1">
      <c r="E12472" s="174"/>
    </row>
    <row r="12473" spans="5:5" ht="12" customHeight="1">
      <c r="E12473" s="174"/>
    </row>
    <row r="12474" spans="5:5" ht="12" customHeight="1">
      <c r="E12474" s="174"/>
    </row>
    <row r="12475" spans="5:5" ht="12" customHeight="1">
      <c r="E12475" s="174"/>
    </row>
    <row r="12476" spans="5:5" ht="12" customHeight="1">
      <c r="E12476" s="174"/>
    </row>
    <row r="12477" spans="5:5" ht="12" customHeight="1">
      <c r="E12477" s="174"/>
    </row>
    <row r="12478" spans="5:5" ht="12" customHeight="1">
      <c r="E12478" s="174"/>
    </row>
    <row r="12479" spans="5:5" ht="12" customHeight="1">
      <c r="E12479" s="174"/>
    </row>
    <row r="12480" spans="5:5" ht="12" customHeight="1">
      <c r="E12480" s="174"/>
    </row>
    <row r="12481" spans="5:5" ht="12" customHeight="1">
      <c r="E12481" s="174"/>
    </row>
    <row r="12482" spans="5:5" ht="12" customHeight="1">
      <c r="E12482" s="174"/>
    </row>
    <row r="12483" spans="5:5" ht="12" customHeight="1">
      <c r="E12483" s="174"/>
    </row>
    <row r="12484" spans="5:5" ht="12" customHeight="1">
      <c r="E12484" s="174"/>
    </row>
    <row r="12485" spans="5:5" ht="12" customHeight="1">
      <c r="E12485" s="174"/>
    </row>
    <row r="12486" spans="5:5" ht="12" customHeight="1">
      <c r="E12486" s="174"/>
    </row>
    <row r="12487" spans="5:5" ht="12" customHeight="1">
      <c r="E12487" s="174"/>
    </row>
    <row r="12488" spans="5:5" ht="12" customHeight="1">
      <c r="E12488" s="174"/>
    </row>
    <row r="12489" spans="5:5" ht="12" customHeight="1">
      <c r="E12489" s="174"/>
    </row>
    <row r="12490" spans="5:5" ht="12" customHeight="1">
      <c r="E12490" s="174"/>
    </row>
    <row r="12491" spans="5:5" ht="12" customHeight="1">
      <c r="E12491" s="174"/>
    </row>
    <row r="12492" spans="5:5" ht="12" customHeight="1">
      <c r="E12492" s="174"/>
    </row>
    <row r="12493" spans="5:5" ht="12" customHeight="1">
      <c r="E12493" s="174"/>
    </row>
    <row r="12494" spans="5:5" ht="12" customHeight="1">
      <c r="E12494" s="174"/>
    </row>
    <row r="12495" spans="5:5" ht="12" customHeight="1">
      <c r="E12495" s="174"/>
    </row>
    <row r="12496" spans="5:5" ht="12" customHeight="1">
      <c r="E12496" s="174"/>
    </row>
    <row r="12497" spans="5:5" ht="12" customHeight="1">
      <c r="E12497" s="174"/>
    </row>
    <row r="12498" spans="5:5" ht="12" customHeight="1">
      <c r="E12498" s="174"/>
    </row>
    <row r="12499" spans="5:5" ht="12" customHeight="1">
      <c r="E12499" s="174"/>
    </row>
    <row r="12500" spans="5:5" ht="12" customHeight="1">
      <c r="E12500" s="174"/>
    </row>
    <row r="12501" spans="5:5" ht="12" customHeight="1">
      <c r="E12501" s="174"/>
    </row>
    <row r="12502" spans="5:5" ht="12" customHeight="1">
      <c r="E12502" s="174"/>
    </row>
    <row r="12503" spans="5:5" ht="12" customHeight="1">
      <c r="E12503" s="174"/>
    </row>
    <row r="12504" spans="5:5" ht="12" customHeight="1">
      <c r="E12504" s="174"/>
    </row>
    <row r="12505" spans="5:5" ht="12" customHeight="1">
      <c r="E12505" s="174"/>
    </row>
    <row r="12506" spans="5:5" ht="12" customHeight="1">
      <c r="E12506" s="174"/>
    </row>
    <row r="12507" spans="5:5" ht="12" customHeight="1">
      <c r="E12507" s="174"/>
    </row>
    <row r="12508" spans="5:5" ht="12" customHeight="1">
      <c r="E12508" s="174"/>
    </row>
    <row r="12509" spans="5:5" ht="12" customHeight="1">
      <c r="E12509" s="174"/>
    </row>
    <row r="12510" spans="5:5" ht="12" customHeight="1">
      <c r="E12510" s="174"/>
    </row>
    <row r="12511" spans="5:5" ht="12" customHeight="1">
      <c r="E12511" s="174"/>
    </row>
    <row r="12512" spans="5:5" ht="12" customHeight="1">
      <c r="E12512" s="174"/>
    </row>
    <row r="12513" spans="5:5" ht="12" customHeight="1">
      <c r="E12513" s="174"/>
    </row>
    <row r="12514" spans="5:5" ht="12" customHeight="1">
      <c r="E12514" s="174"/>
    </row>
    <row r="12515" spans="5:5" ht="12" customHeight="1">
      <c r="E12515" s="174"/>
    </row>
    <row r="12516" spans="5:5" ht="12" customHeight="1">
      <c r="E12516" s="174"/>
    </row>
    <row r="12517" spans="5:5" ht="12" customHeight="1">
      <c r="E12517" s="174"/>
    </row>
    <row r="12518" spans="5:5" ht="12" customHeight="1">
      <c r="E12518" s="174"/>
    </row>
    <row r="12519" spans="5:5" ht="12" customHeight="1">
      <c r="E12519" s="174"/>
    </row>
    <row r="12520" spans="5:5" ht="12" customHeight="1">
      <c r="E12520" s="174"/>
    </row>
    <row r="12521" spans="5:5" ht="12" customHeight="1">
      <c r="E12521" s="174"/>
    </row>
    <row r="12522" spans="5:5" ht="12" customHeight="1">
      <c r="E12522" s="174"/>
    </row>
    <row r="12523" spans="5:5" ht="12" customHeight="1">
      <c r="E12523" s="174"/>
    </row>
    <row r="12524" spans="5:5" ht="12" customHeight="1">
      <c r="E12524" s="174"/>
    </row>
    <row r="12525" spans="5:5" ht="12" customHeight="1">
      <c r="E12525" s="174"/>
    </row>
    <row r="12526" spans="5:5" ht="12" customHeight="1">
      <c r="E12526" s="174"/>
    </row>
    <row r="12527" spans="5:5" ht="12" customHeight="1">
      <c r="E12527" s="174"/>
    </row>
    <row r="12528" spans="5:5" ht="12" customHeight="1">
      <c r="E12528" s="174"/>
    </row>
    <row r="12529" spans="5:5" ht="12" customHeight="1">
      <c r="E12529" s="174"/>
    </row>
    <row r="12530" spans="5:5" ht="12" customHeight="1">
      <c r="E12530" s="174"/>
    </row>
    <row r="12531" spans="5:5" ht="12" customHeight="1">
      <c r="E12531" s="174"/>
    </row>
    <row r="12532" spans="5:5" ht="12" customHeight="1">
      <c r="E12532" s="174"/>
    </row>
    <row r="12533" spans="5:5" ht="12" customHeight="1">
      <c r="E12533" s="174"/>
    </row>
    <row r="12534" spans="5:5" ht="12" customHeight="1">
      <c r="E12534" s="174"/>
    </row>
    <row r="12535" spans="5:5" ht="12" customHeight="1">
      <c r="E12535" s="174"/>
    </row>
    <row r="12536" spans="5:5" ht="12" customHeight="1">
      <c r="E12536" s="174"/>
    </row>
    <row r="12537" spans="5:5" ht="12" customHeight="1">
      <c r="E12537" s="174"/>
    </row>
    <row r="12538" spans="5:5" ht="12" customHeight="1">
      <c r="E12538" s="174"/>
    </row>
    <row r="12539" spans="5:5" ht="12" customHeight="1">
      <c r="E12539" s="174"/>
    </row>
    <row r="12540" spans="5:5" ht="12" customHeight="1">
      <c r="E12540" s="174"/>
    </row>
    <row r="12541" spans="5:5" ht="12" customHeight="1">
      <c r="E12541" s="174"/>
    </row>
    <row r="12542" spans="5:5" ht="12" customHeight="1">
      <c r="E12542" s="174"/>
    </row>
    <row r="12543" spans="5:5" ht="12" customHeight="1">
      <c r="E12543" s="174"/>
    </row>
    <row r="12544" spans="5:5" ht="12" customHeight="1">
      <c r="E12544" s="174"/>
    </row>
    <row r="12545" spans="5:5" ht="12" customHeight="1">
      <c r="E12545" s="174"/>
    </row>
    <row r="12546" spans="5:5" ht="12" customHeight="1">
      <c r="E12546" s="174"/>
    </row>
    <row r="12547" spans="5:5" ht="12" customHeight="1">
      <c r="E12547" s="174"/>
    </row>
    <row r="12548" spans="5:5" ht="12" customHeight="1">
      <c r="E12548" s="174"/>
    </row>
    <row r="12549" spans="5:5" ht="12" customHeight="1">
      <c r="E12549" s="174"/>
    </row>
    <row r="12550" spans="5:5" ht="12" customHeight="1">
      <c r="E12550" s="174"/>
    </row>
    <row r="12551" spans="5:5" ht="12" customHeight="1">
      <c r="E12551" s="174"/>
    </row>
    <row r="12552" spans="5:5" ht="12" customHeight="1">
      <c r="E12552" s="174"/>
    </row>
    <row r="12553" spans="5:5" ht="12" customHeight="1">
      <c r="E12553" s="174"/>
    </row>
    <row r="12554" spans="5:5" ht="12" customHeight="1">
      <c r="E12554" s="174"/>
    </row>
    <row r="12555" spans="5:5" ht="12" customHeight="1">
      <c r="E12555" s="174"/>
    </row>
    <row r="12556" spans="5:5" ht="12" customHeight="1">
      <c r="E12556" s="174"/>
    </row>
    <row r="12557" spans="5:5" ht="12" customHeight="1">
      <c r="E12557" s="174"/>
    </row>
    <row r="12558" spans="5:5" ht="12" customHeight="1">
      <c r="E12558" s="174"/>
    </row>
    <row r="12559" spans="5:5" ht="12" customHeight="1">
      <c r="E12559" s="174"/>
    </row>
    <row r="12560" spans="5:5" ht="12" customHeight="1">
      <c r="E12560" s="174"/>
    </row>
    <row r="12561" spans="5:5" ht="12" customHeight="1">
      <c r="E12561" s="174"/>
    </row>
    <row r="12562" spans="5:5" ht="12" customHeight="1">
      <c r="E12562" s="174"/>
    </row>
    <row r="12563" spans="5:5" ht="12" customHeight="1">
      <c r="E12563" s="174"/>
    </row>
    <row r="12564" spans="5:5" ht="12" customHeight="1">
      <c r="E12564" s="174"/>
    </row>
    <row r="12565" spans="5:5" ht="12" customHeight="1">
      <c r="E12565" s="174"/>
    </row>
    <row r="12566" spans="5:5" ht="12" customHeight="1">
      <c r="E12566" s="174"/>
    </row>
    <row r="12567" spans="5:5" ht="12" customHeight="1">
      <c r="E12567" s="174"/>
    </row>
    <row r="12568" spans="5:5" ht="12" customHeight="1">
      <c r="E12568" s="174"/>
    </row>
    <row r="12569" spans="5:5" ht="12" customHeight="1">
      <c r="E12569" s="174"/>
    </row>
    <row r="12570" spans="5:5" ht="12" customHeight="1">
      <c r="E12570" s="174"/>
    </row>
    <row r="12571" spans="5:5" ht="12" customHeight="1">
      <c r="E12571" s="174"/>
    </row>
    <row r="12572" spans="5:5" ht="12" customHeight="1">
      <c r="E12572" s="174"/>
    </row>
    <row r="12573" spans="5:5" ht="12" customHeight="1">
      <c r="E12573" s="174"/>
    </row>
    <row r="12574" spans="5:5" ht="12" customHeight="1">
      <c r="E12574" s="174"/>
    </row>
    <row r="12575" spans="5:5" ht="12" customHeight="1">
      <c r="E12575" s="174"/>
    </row>
    <row r="12576" spans="5:5" ht="12" customHeight="1">
      <c r="E12576" s="174"/>
    </row>
    <row r="12577" spans="5:5" ht="12" customHeight="1">
      <c r="E12577" s="174"/>
    </row>
    <row r="12578" spans="5:5" ht="12" customHeight="1">
      <c r="E12578" s="174"/>
    </row>
    <row r="12579" spans="5:5" ht="12" customHeight="1">
      <c r="E12579" s="174"/>
    </row>
    <row r="12580" spans="5:5" ht="12" customHeight="1">
      <c r="E12580" s="174"/>
    </row>
    <row r="12581" spans="5:5" ht="12" customHeight="1">
      <c r="E12581" s="174"/>
    </row>
    <row r="12582" spans="5:5" ht="12" customHeight="1">
      <c r="E12582" s="174"/>
    </row>
    <row r="12583" spans="5:5" ht="12" customHeight="1">
      <c r="E12583" s="174"/>
    </row>
    <row r="12584" spans="5:5" ht="12" customHeight="1">
      <c r="E12584" s="174"/>
    </row>
    <row r="12585" spans="5:5" ht="12" customHeight="1">
      <c r="E12585" s="174"/>
    </row>
    <row r="12586" spans="5:5" ht="12" customHeight="1">
      <c r="E12586" s="174"/>
    </row>
    <row r="12587" spans="5:5" ht="12" customHeight="1">
      <c r="E12587" s="174"/>
    </row>
    <row r="12588" spans="5:5" ht="12" customHeight="1">
      <c r="E12588" s="174"/>
    </row>
    <row r="12589" spans="5:5" ht="12" customHeight="1">
      <c r="E12589" s="174"/>
    </row>
    <row r="12590" spans="5:5" ht="12" customHeight="1">
      <c r="E12590" s="174"/>
    </row>
    <row r="12591" spans="5:5" ht="12" customHeight="1">
      <c r="E12591" s="174"/>
    </row>
    <row r="12592" spans="5:5" ht="12" customHeight="1">
      <c r="E12592" s="174"/>
    </row>
    <row r="12593" spans="5:5" ht="12" customHeight="1">
      <c r="E12593" s="174"/>
    </row>
    <row r="12594" spans="5:5" ht="12" customHeight="1">
      <c r="E12594" s="174"/>
    </row>
    <row r="12595" spans="5:5" ht="12" customHeight="1">
      <c r="E12595" s="174"/>
    </row>
    <row r="12596" spans="5:5" ht="12" customHeight="1">
      <c r="E12596" s="174"/>
    </row>
    <row r="12597" spans="5:5" ht="12" customHeight="1">
      <c r="E12597" s="174"/>
    </row>
    <row r="12598" spans="5:5" ht="12" customHeight="1">
      <c r="E12598" s="174"/>
    </row>
    <row r="12599" spans="5:5" ht="12" customHeight="1">
      <c r="E12599" s="174"/>
    </row>
    <row r="12600" spans="5:5" ht="12" customHeight="1">
      <c r="E12600" s="174"/>
    </row>
    <row r="12601" spans="5:5" ht="12" customHeight="1">
      <c r="E12601" s="174"/>
    </row>
    <row r="12602" spans="5:5" ht="12" customHeight="1">
      <c r="E12602" s="174"/>
    </row>
    <row r="12603" spans="5:5" ht="12" customHeight="1">
      <c r="E12603" s="174"/>
    </row>
    <row r="12604" spans="5:5" ht="12" customHeight="1">
      <c r="E12604" s="174"/>
    </row>
    <row r="12605" spans="5:5" ht="12" customHeight="1">
      <c r="E12605" s="174"/>
    </row>
    <row r="12606" spans="5:5" ht="12" customHeight="1">
      <c r="E12606" s="174"/>
    </row>
    <row r="12607" spans="5:5" ht="12" customHeight="1">
      <c r="E12607" s="174"/>
    </row>
    <row r="12608" spans="5:5" ht="12" customHeight="1">
      <c r="E12608" s="174"/>
    </row>
    <row r="12609" spans="5:5" ht="12" customHeight="1">
      <c r="E12609" s="174"/>
    </row>
    <row r="12610" spans="5:5" ht="12" customHeight="1">
      <c r="E12610" s="174"/>
    </row>
    <row r="12611" spans="5:5" ht="12" customHeight="1">
      <c r="E12611" s="174"/>
    </row>
    <row r="12612" spans="5:5" ht="12" customHeight="1">
      <c r="E12612" s="174"/>
    </row>
    <row r="12613" spans="5:5" ht="12" customHeight="1">
      <c r="E12613" s="174"/>
    </row>
    <row r="12614" spans="5:5" ht="12" customHeight="1">
      <c r="E12614" s="174"/>
    </row>
    <row r="12615" spans="5:5" ht="12" customHeight="1">
      <c r="E12615" s="174"/>
    </row>
    <row r="12616" spans="5:5" ht="12" customHeight="1">
      <c r="E12616" s="174"/>
    </row>
    <row r="12617" spans="5:5" ht="12" customHeight="1">
      <c r="E12617" s="174"/>
    </row>
    <row r="12618" spans="5:5" ht="12" customHeight="1">
      <c r="E12618" s="174"/>
    </row>
    <row r="12619" spans="5:5" ht="12" customHeight="1">
      <c r="E12619" s="174"/>
    </row>
    <row r="12620" spans="5:5" ht="12" customHeight="1">
      <c r="E12620" s="174"/>
    </row>
    <row r="12621" spans="5:5" ht="12" customHeight="1">
      <c r="E12621" s="174"/>
    </row>
    <row r="12622" spans="5:5" ht="12" customHeight="1">
      <c r="E12622" s="174"/>
    </row>
    <row r="12623" spans="5:5" ht="12" customHeight="1">
      <c r="E12623" s="174"/>
    </row>
    <row r="12624" spans="5:5" ht="12" customHeight="1">
      <c r="E12624" s="174"/>
    </row>
    <row r="12625" spans="5:5" ht="12" customHeight="1">
      <c r="E12625" s="174"/>
    </row>
    <row r="12626" spans="5:5" ht="12" customHeight="1">
      <c r="E12626" s="174"/>
    </row>
    <row r="12627" spans="5:5" ht="12" customHeight="1">
      <c r="E12627" s="174"/>
    </row>
    <row r="12628" spans="5:5" ht="12" customHeight="1">
      <c r="E12628" s="174"/>
    </row>
    <row r="12629" spans="5:5" ht="12" customHeight="1">
      <c r="E12629" s="174"/>
    </row>
    <row r="12630" spans="5:5" ht="12" customHeight="1">
      <c r="E12630" s="174"/>
    </row>
    <row r="12631" spans="5:5" ht="12" customHeight="1">
      <c r="E12631" s="174"/>
    </row>
    <row r="12632" spans="5:5" ht="12" customHeight="1">
      <c r="E12632" s="174"/>
    </row>
    <row r="12633" spans="5:5" ht="12" customHeight="1">
      <c r="E12633" s="174"/>
    </row>
    <row r="12634" spans="5:5" ht="12" customHeight="1">
      <c r="E12634" s="174"/>
    </row>
    <row r="12635" spans="5:5" ht="12" customHeight="1">
      <c r="E12635" s="174"/>
    </row>
    <row r="12636" spans="5:5" ht="12" customHeight="1">
      <c r="E12636" s="174"/>
    </row>
    <row r="12637" spans="5:5" ht="12" customHeight="1">
      <c r="E12637" s="174"/>
    </row>
    <row r="12638" spans="5:5" ht="12" customHeight="1">
      <c r="E12638" s="174"/>
    </row>
    <row r="12639" spans="5:5" ht="12" customHeight="1">
      <c r="E12639" s="174"/>
    </row>
    <row r="12640" spans="5:5" ht="12" customHeight="1">
      <c r="E12640" s="174"/>
    </row>
    <row r="12641" spans="5:5" ht="12" customHeight="1">
      <c r="E12641" s="174"/>
    </row>
    <row r="12642" spans="5:5" ht="12" customHeight="1">
      <c r="E12642" s="174"/>
    </row>
    <row r="12643" spans="5:5" ht="12" customHeight="1">
      <c r="E12643" s="174"/>
    </row>
    <row r="12644" spans="5:5" ht="12" customHeight="1">
      <c r="E12644" s="174"/>
    </row>
    <row r="12645" spans="5:5" ht="12" customHeight="1">
      <c r="E12645" s="174"/>
    </row>
    <row r="12646" spans="5:5" ht="12" customHeight="1">
      <c r="E12646" s="174"/>
    </row>
    <row r="12647" spans="5:5" ht="12" customHeight="1">
      <c r="E12647" s="174"/>
    </row>
    <row r="12648" spans="5:5" ht="12" customHeight="1">
      <c r="E12648" s="174"/>
    </row>
    <row r="12649" spans="5:5" ht="12" customHeight="1">
      <c r="E12649" s="174"/>
    </row>
    <row r="12650" spans="5:5" ht="12" customHeight="1">
      <c r="E12650" s="174"/>
    </row>
    <row r="12651" spans="5:5" ht="12" customHeight="1">
      <c r="E12651" s="174"/>
    </row>
    <row r="12652" spans="5:5" ht="12" customHeight="1">
      <c r="E12652" s="174"/>
    </row>
    <row r="12653" spans="5:5" ht="12" customHeight="1">
      <c r="E12653" s="174"/>
    </row>
    <row r="12654" spans="5:5" ht="12" customHeight="1">
      <c r="E12654" s="174"/>
    </row>
    <row r="12655" spans="5:5" ht="12" customHeight="1">
      <c r="E12655" s="174"/>
    </row>
    <row r="12656" spans="5:5" ht="12" customHeight="1">
      <c r="E12656" s="174"/>
    </row>
    <row r="12657" spans="5:5" ht="12" customHeight="1">
      <c r="E12657" s="174"/>
    </row>
    <row r="12658" spans="5:5" ht="12" customHeight="1">
      <c r="E12658" s="174"/>
    </row>
    <row r="12659" spans="5:5" ht="12" customHeight="1">
      <c r="E12659" s="174"/>
    </row>
    <row r="12660" spans="5:5" ht="12" customHeight="1">
      <c r="E12660" s="174"/>
    </row>
    <row r="12661" spans="5:5" ht="12" customHeight="1">
      <c r="E12661" s="174"/>
    </row>
    <row r="12662" spans="5:5" ht="12" customHeight="1">
      <c r="E12662" s="174"/>
    </row>
    <row r="12663" spans="5:5" ht="12" customHeight="1">
      <c r="E12663" s="174"/>
    </row>
    <row r="12664" spans="5:5" ht="12" customHeight="1">
      <c r="E12664" s="174"/>
    </row>
    <row r="12665" spans="5:5" ht="12" customHeight="1">
      <c r="E12665" s="174"/>
    </row>
    <row r="12666" spans="5:5" ht="12" customHeight="1">
      <c r="E12666" s="174"/>
    </row>
    <row r="12667" spans="5:5" ht="12" customHeight="1">
      <c r="E12667" s="174"/>
    </row>
    <row r="12668" spans="5:5" ht="12" customHeight="1">
      <c r="E12668" s="174"/>
    </row>
    <row r="12669" spans="5:5" ht="12" customHeight="1">
      <c r="E12669" s="174"/>
    </row>
    <row r="12670" spans="5:5" ht="12" customHeight="1">
      <c r="E12670" s="174"/>
    </row>
    <row r="12671" spans="5:5" ht="12" customHeight="1">
      <c r="E12671" s="174"/>
    </row>
    <row r="12672" spans="5:5" ht="12" customHeight="1">
      <c r="E12672" s="174"/>
    </row>
    <row r="12673" spans="5:5" ht="12" customHeight="1">
      <c r="E12673" s="174"/>
    </row>
    <row r="12674" spans="5:5" ht="12" customHeight="1">
      <c r="E12674" s="174"/>
    </row>
    <row r="12675" spans="5:5" ht="12" customHeight="1">
      <c r="E12675" s="174"/>
    </row>
    <row r="12676" spans="5:5" ht="12" customHeight="1">
      <c r="E12676" s="174"/>
    </row>
    <row r="12677" spans="5:5" ht="12" customHeight="1">
      <c r="E12677" s="174"/>
    </row>
    <row r="12678" spans="5:5" ht="12" customHeight="1">
      <c r="E12678" s="174"/>
    </row>
    <row r="12679" spans="5:5" ht="12" customHeight="1">
      <c r="E12679" s="174"/>
    </row>
    <row r="12680" spans="5:5" ht="12" customHeight="1">
      <c r="E12680" s="174"/>
    </row>
    <row r="12681" spans="5:5" ht="12" customHeight="1">
      <c r="E12681" s="174"/>
    </row>
    <row r="12682" spans="5:5" ht="12" customHeight="1">
      <c r="E12682" s="174"/>
    </row>
    <row r="12683" spans="5:5" ht="12" customHeight="1">
      <c r="E12683" s="174"/>
    </row>
    <row r="12684" spans="5:5" ht="12" customHeight="1">
      <c r="E12684" s="174"/>
    </row>
    <row r="12685" spans="5:5" ht="12" customHeight="1">
      <c r="E12685" s="174"/>
    </row>
    <row r="12686" spans="5:5" ht="12" customHeight="1">
      <c r="E12686" s="174"/>
    </row>
    <row r="12687" spans="5:5" ht="12" customHeight="1">
      <c r="E12687" s="174"/>
    </row>
    <row r="12688" spans="5:5" ht="12" customHeight="1">
      <c r="E12688" s="174"/>
    </row>
    <row r="12689" spans="5:5" ht="12" customHeight="1">
      <c r="E12689" s="174"/>
    </row>
    <row r="12690" spans="5:5" ht="12" customHeight="1">
      <c r="E12690" s="174"/>
    </row>
    <row r="12691" spans="5:5" ht="12" customHeight="1">
      <c r="E12691" s="174"/>
    </row>
    <row r="12692" spans="5:5" ht="12" customHeight="1">
      <c r="E12692" s="174"/>
    </row>
    <row r="12693" spans="5:5" ht="12" customHeight="1">
      <c r="E12693" s="174"/>
    </row>
    <row r="12694" spans="5:5" ht="12" customHeight="1">
      <c r="E12694" s="174"/>
    </row>
    <row r="12695" spans="5:5" ht="12" customHeight="1">
      <c r="E12695" s="174"/>
    </row>
    <row r="12696" spans="5:5" ht="12" customHeight="1">
      <c r="E12696" s="174"/>
    </row>
    <row r="12697" spans="5:5" ht="12" customHeight="1">
      <c r="E12697" s="174"/>
    </row>
    <row r="12698" spans="5:5" ht="12" customHeight="1">
      <c r="E12698" s="174"/>
    </row>
    <row r="12699" spans="5:5" ht="12" customHeight="1">
      <c r="E12699" s="174"/>
    </row>
    <row r="12700" spans="5:5" ht="12" customHeight="1">
      <c r="E12700" s="174"/>
    </row>
    <row r="12701" spans="5:5" ht="12" customHeight="1">
      <c r="E12701" s="174"/>
    </row>
    <row r="12702" spans="5:5" ht="12" customHeight="1">
      <c r="E12702" s="174"/>
    </row>
    <row r="12703" spans="5:5" ht="12" customHeight="1">
      <c r="E12703" s="174"/>
    </row>
    <row r="12704" spans="5:5" ht="12" customHeight="1">
      <c r="E12704" s="174"/>
    </row>
    <row r="12705" spans="5:5" ht="12" customHeight="1">
      <c r="E12705" s="174"/>
    </row>
    <row r="12706" spans="5:5" ht="12" customHeight="1">
      <c r="E12706" s="174"/>
    </row>
    <row r="12707" spans="5:5" ht="12" customHeight="1">
      <c r="E12707" s="174"/>
    </row>
    <row r="12708" spans="5:5" ht="12" customHeight="1">
      <c r="E12708" s="174"/>
    </row>
    <row r="12709" spans="5:5" ht="12" customHeight="1">
      <c r="E12709" s="174"/>
    </row>
    <row r="12710" spans="5:5" ht="12" customHeight="1">
      <c r="E12710" s="174"/>
    </row>
    <row r="12711" spans="5:5" ht="12" customHeight="1">
      <c r="E12711" s="174"/>
    </row>
    <row r="12712" spans="5:5" ht="12" customHeight="1">
      <c r="E12712" s="174"/>
    </row>
    <row r="12713" spans="5:5" ht="12" customHeight="1">
      <c r="E12713" s="174"/>
    </row>
    <row r="12714" spans="5:5" ht="12" customHeight="1">
      <c r="E12714" s="174"/>
    </row>
    <row r="12715" spans="5:5" ht="12" customHeight="1">
      <c r="E12715" s="174"/>
    </row>
    <row r="12716" spans="5:5" ht="12" customHeight="1">
      <c r="E12716" s="174"/>
    </row>
    <row r="12717" spans="5:5" ht="12" customHeight="1">
      <c r="E12717" s="174"/>
    </row>
    <row r="12718" spans="5:5" ht="12" customHeight="1">
      <c r="E12718" s="174"/>
    </row>
    <row r="12719" spans="5:5" ht="12" customHeight="1">
      <c r="E12719" s="174"/>
    </row>
    <row r="12720" spans="5:5" ht="12" customHeight="1">
      <c r="E12720" s="174"/>
    </row>
    <row r="12721" spans="5:5" ht="12" customHeight="1">
      <c r="E12721" s="174"/>
    </row>
    <row r="12722" spans="5:5" ht="12" customHeight="1">
      <c r="E12722" s="174"/>
    </row>
    <row r="12723" spans="5:5" ht="12" customHeight="1">
      <c r="E12723" s="174"/>
    </row>
    <row r="12724" spans="5:5" ht="12" customHeight="1">
      <c r="E12724" s="174"/>
    </row>
    <row r="12725" spans="5:5" ht="12" customHeight="1">
      <c r="E12725" s="174"/>
    </row>
    <row r="12726" spans="5:5" ht="12" customHeight="1">
      <c r="E12726" s="174"/>
    </row>
    <row r="12727" spans="5:5" ht="12" customHeight="1">
      <c r="E12727" s="174"/>
    </row>
    <row r="12728" spans="5:5" ht="12" customHeight="1">
      <c r="E12728" s="174"/>
    </row>
    <row r="12729" spans="5:5" ht="12" customHeight="1">
      <c r="E12729" s="174"/>
    </row>
    <row r="12730" spans="5:5" ht="12" customHeight="1">
      <c r="E12730" s="174"/>
    </row>
    <row r="12731" spans="5:5" ht="12" customHeight="1">
      <c r="E12731" s="174"/>
    </row>
    <row r="12732" spans="5:5" ht="12" customHeight="1">
      <c r="E12732" s="174"/>
    </row>
    <row r="12733" spans="5:5" ht="12" customHeight="1">
      <c r="E12733" s="174"/>
    </row>
    <row r="12734" spans="5:5" ht="12" customHeight="1">
      <c r="E12734" s="174"/>
    </row>
    <row r="12735" spans="5:5" ht="12" customHeight="1">
      <c r="E12735" s="174"/>
    </row>
    <row r="12736" spans="5:5" ht="12" customHeight="1">
      <c r="E12736" s="174"/>
    </row>
    <row r="12737" spans="5:5" ht="12" customHeight="1">
      <c r="E12737" s="174"/>
    </row>
    <row r="12738" spans="5:5" ht="12" customHeight="1">
      <c r="E12738" s="174"/>
    </row>
    <row r="12739" spans="5:5" ht="12" customHeight="1">
      <c r="E12739" s="174"/>
    </row>
    <row r="12740" spans="5:5" ht="12" customHeight="1">
      <c r="E12740" s="174"/>
    </row>
    <row r="12741" spans="5:5" ht="12" customHeight="1">
      <c r="E12741" s="174"/>
    </row>
    <row r="12742" spans="5:5" ht="12" customHeight="1">
      <c r="E12742" s="174"/>
    </row>
    <row r="12743" spans="5:5" ht="12" customHeight="1">
      <c r="E12743" s="174"/>
    </row>
    <row r="12744" spans="5:5" ht="12" customHeight="1">
      <c r="E12744" s="174"/>
    </row>
    <row r="12745" spans="5:5" ht="12" customHeight="1">
      <c r="E12745" s="174"/>
    </row>
    <row r="12746" spans="5:5" ht="12" customHeight="1">
      <c r="E12746" s="174"/>
    </row>
    <row r="12747" spans="5:5" ht="12" customHeight="1">
      <c r="E12747" s="174"/>
    </row>
    <row r="12748" spans="5:5" ht="12" customHeight="1">
      <c r="E12748" s="174"/>
    </row>
    <row r="12749" spans="5:5" ht="12" customHeight="1">
      <c r="E12749" s="174"/>
    </row>
    <row r="12750" spans="5:5" ht="12" customHeight="1">
      <c r="E12750" s="174"/>
    </row>
    <row r="12751" spans="5:5" ht="12" customHeight="1">
      <c r="E12751" s="174"/>
    </row>
    <row r="12752" spans="5:5" ht="12" customHeight="1">
      <c r="E12752" s="174"/>
    </row>
    <row r="12753" spans="5:5" ht="12" customHeight="1">
      <c r="E12753" s="174"/>
    </row>
    <row r="12754" spans="5:5" ht="12" customHeight="1">
      <c r="E12754" s="174"/>
    </row>
    <row r="12755" spans="5:5" ht="12" customHeight="1">
      <c r="E12755" s="174"/>
    </row>
    <row r="12756" spans="5:5" ht="12" customHeight="1">
      <c r="E12756" s="174"/>
    </row>
    <row r="12757" spans="5:5" ht="12" customHeight="1">
      <c r="E12757" s="174"/>
    </row>
    <row r="12758" spans="5:5" ht="12" customHeight="1">
      <c r="E12758" s="174"/>
    </row>
    <row r="12759" spans="5:5" ht="12" customHeight="1">
      <c r="E12759" s="174"/>
    </row>
    <row r="12760" spans="5:5" ht="12" customHeight="1">
      <c r="E12760" s="174"/>
    </row>
    <row r="12761" spans="5:5" ht="12" customHeight="1">
      <c r="E12761" s="174"/>
    </row>
    <row r="12762" spans="5:5" ht="12" customHeight="1">
      <c r="E12762" s="174"/>
    </row>
    <row r="12763" spans="5:5" ht="12" customHeight="1">
      <c r="E12763" s="174"/>
    </row>
    <row r="12764" spans="5:5" ht="12" customHeight="1">
      <c r="E12764" s="174"/>
    </row>
    <row r="12765" spans="5:5" ht="12" customHeight="1">
      <c r="E12765" s="174"/>
    </row>
    <row r="12766" spans="5:5" ht="12" customHeight="1">
      <c r="E12766" s="174"/>
    </row>
    <row r="12767" spans="5:5" ht="12" customHeight="1">
      <c r="E12767" s="174"/>
    </row>
    <row r="12768" spans="5:5" ht="12" customHeight="1">
      <c r="E12768" s="174"/>
    </row>
    <row r="12769" spans="5:5" ht="12" customHeight="1">
      <c r="E12769" s="174"/>
    </row>
    <row r="12770" spans="5:5" ht="12" customHeight="1">
      <c r="E12770" s="174"/>
    </row>
    <row r="12771" spans="5:5" ht="12" customHeight="1">
      <c r="E12771" s="174"/>
    </row>
    <row r="12772" spans="5:5" ht="12" customHeight="1">
      <c r="E12772" s="174"/>
    </row>
    <row r="12773" spans="5:5" ht="12" customHeight="1">
      <c r="E12773" s="174"/>
    </row>
    <row r="12774" spans="5:5" ht="12" customHeight="1">
      <c r="E12774" s="174"/>
    </row>
    <row r="12775" spans="5:5" ht="12" customHeight="1">
      <c r="E12775" s="174"/>
    </row>
    <row r="12776" spans="5:5" ht="12" customHeight="1">
      <c r="E12776" s="174"/>
    </row>
    <row r="12777" spans="5:5" ht="12" customHeight="1">
      <c r="E12777" s="174"/>
    </row>
    <row r="12778" spans="5:5" ht="12" customHeight="1">
      <c r="E12778" s="174"/>
    </row>
    <row r="12779" spans="5:5" ht="12" customHeight="1">
      <c r="E12779" s="174"/>
    </row>
    <row r="12780" spans="5:5" ht="12" customHeight="1">
      <c r="E12780" s="174"/>
    </row>
    <row r="12781" spans="5:5" ht="12" customHeight="1">
      <c r="E12781" s="174"/>
    </row>
    <row r="12782" spans="5:5" ht="12" customHeight="1">
      <c r="E12782" s="174"/>
    </row>
    <row r="12783" spans="5:5" ht="12" customHeight="1">
      <c r="E12783" s="174"/>
    </row>
    <row r="12784" spans="5:5" ht="12" customHeight="1">
      <c r="E12784" s="174"/>
    </row>
    <row r="12785" spans="5:5" ht="12" customHeight="1">
      <c r="E12785" s="174"/>
    </row>
    <row r="12786" spans="5:5" ht="12" customHeight="1">
      <c r="E12786" s="174"/>
    </row>
    <row r="12787" spans="5:5" ht="12" customHeight="1">
      <c r="E12787" s="174"/>
    </row>
    <row r="12788" spans="5:5" ht="12" customHeight="1">
      <c r="E12788" s="174"/>
    </row>
    <row r="12789" spans="5:5" ht="12" customHeight="1">
      <c r="E12789" s="174"/>
    </row>
    <row r="12790" spans="5:5" ht="12" customHeight="1">
      <c r="E12790" s="174"/>
    </row>
    <row r="12791" spans="5:5" ht="12" customHeight="1">
      <c r="E12791" s="174"/>
    </row>
    <row r="12792" spans="5:5" ht="12" customHeight="1">
      <c r="E12792" s="174"/>
    </row>
    <row r="12793" spans="5:5" ht="12" customHeight="1">
      <c r="E12793" s="174"/>
    </row>
    <row r="12794" spans="5:5" ht="12" customHeight="1">
      <c r="E12794" s="174"/>
    </row>
    <row r="12795" spans="5:5" ht="12" customHeight="1">
      <c r="E12795" s="174"/>
    </row>
    <row r="12796" spans="5:5" ht="12" customHeight="1">
      <c r="E12796" s="174"/>
    </row>
    <row r="12797" spans="5:5" ht="12" customHeight="1">
      <c r="E12797" s="174"/>
    </row>
    <row r="12798" spans="5:5" ht="12" customHeight="1">
      <c r="E12798" s="174"/>
    </row>
    <row r="12799" spans="5:5" ht="12" customHeight="1">
      <c r="E12799" s="174"/>
    </row>
    <row r="12800" spans="5:5" ht="12" customHeight="1">
      <c r="E12800" s="174"/>
    </row>
    <row r="12801" spans="5:5" ht="12" customHeight="1">
      <c r="E12801" s="174"/>
    </row>
    <row r="12802" spans="5:5" ht="12" customHeight="1">
      <c r="E12802" s="174"/>
    </row>
    <row r="12803" spans="5:5" ht="12" customHeight="1">
      <c r="E12803" s="174"/>
    </row>
    <row r="12804" spans="5:5" ht="12" customHeight="1">
      <c r="E12804" s="174"/>
    </row>
    <row r="12805" spans="5:5" ht="12" customHeight="1">
      <c r="E12805" s="174"/>
    </row>
    <row r="12806" spans="5:5" ht="12" customHeight="1">
      <c r="E12806" s="174"/>
    </row>
    <row r="12807" spans="5:5" ht="12" customHeight="1">
      <c r="E12807" s="174"/>
    </row>
    <row r="12808" spans="5:5" ht="12" customHeight="1">
      <c r="E12808" s="174"/>
    </row>
    <row r="12809" spans="5:5" ht="12" customHeight="1">
      <c r="E12809" s="174"/>
    </row>
    <row r="12810" spans="5:5" ht="12" customHeight="1">
      <c r="E12810" s="174"/>
    </row>
    <row r="12811" spans="5:5" ht="12" customHeight="1">
      <c r="E12811" s="174"/>
    </row>
    <row r="12812" spans="5:5" ht="12" customHeight="1">
      <c r="E12812" s="174"/>
    </row>
    <row r="12813" spans="5:5" ht="12" customHeight="1">
      <c r="E12813" s="174"/>
    </row>
    <row r="12814" spans="5:5" ht="12" customHeight="1">
      <c r="E12814" s="174"/>
    </row>
    <row r="12815" spans="5:5" ht="12" customHeight="1">
      <c r="E12815" s="174"/>
    </row>
    <row r="12816" spans="5:5" ht="12" customHeight="1">
      <c r="E12816" s="174"/>
    </row>
    <row r="12817" spans="5:5" ht="12" customHeight="1">
      <c r="E12817" s="174"/>
    </row>
    <row r="12818" spans="5:5" ht="12" customHeight="1">
      <c r="E12818" s="174"/>
    </row>
    <row r="12819" spans="5:5" ht="12" customHeight="1">
      <c r="E12819" s="174"/>
    </row>
    <row r="12820" spans="5:5" ht="12" customHeight="1">
      <c r="E12820" s="174"/>
    </row>
    <row r="12821" spans="5:5" ht="12" customHeight="1">
      <c r="E12821" s="174"/>
    </row>
    <row r="12822" spans="5:5" ht="12" customHeight="1">
      <c r="E12822" s="174"/>
    </row>
    <row r="12823" spans="5:5" ht="12" customHeight="1">
      <c r="E12823" s="174"/>
    </row>
    <row r="12824" spans="5:5" ht="12" customHeight="1">
      <c r="E12824" s="174"/>
    </row>
    <row r="12825" spans="5:5" ht="12" customHeight="1">
      <c r="E12825" s="174"/>
    </row>
    <row r="12826" spans="5:5" ht="12" customHeight="1">
      <c r="E12826" s="174"/>
    </row>
    <row r="12827" spans="5:5" ht="12" customHeight="1">
      <c r="E12827" s="174"/>
    </row>
    <row r="12828" spans="5:5" ht="12" customHeight="1">
      <c r="E12828" s="174"/>
    </row>
    <row r="12829" spans="5:5" ht="12" customHeight="1">
      <c r="E12829" s="174"/>
    </row>
    <row r="12830" spans="5:5" ht="12" customHeight="1">
      <c r="E12830" s="174"/>
    </row>
    <row r="12831" spans="5:5" ht="12" customHeight="1">
      <c r="E12831" s="174"/>
    </row>
    <row r="12832" spans="5:5" ht="12" customHeight="1">
      <c r="E12832" s="174"/>
    </row>
    <row r="12833" spans="5:5" ht="12" customHeight="1">
      <c r="E12833" s="174"/>
    </row>
    <row r="12834" spans="5:5" ht="12" customHeight="1">
      <c r="E12834" s="174"/>
    </row>
    <row r="12835" spans="5:5" ht="12" customHeight="1">
      <c r="E12835" s="174"/>
    </row>
    <row r="12836" spans="5:5" ht="12" customHeight="1">
      <c r="E12836" s="174"/>
    </row>
    <row r="12837" spans="5:5" ht="12" customHeight="1">
      <c r="E12837" s="174"/>
    </row>
    <row r="12838" spans="5:5" ht="12" customHeight="1">
      <c r="E12838" s="174"/>
    </row>
    <row r="12839" spans="5:5" ht="12" customHeight="1">
      <c r="E12839" s="174"/>
    </row>
    <row r="12840" spans="5:5" ht="12" customHeight="1">
      <c r="E12840" s="174"/>
    </row>
    <row r="12841" spans="5:5" ht="12" customHeight="1">
      <c r="E12841" s="174"/>
    </row>
    <row r="12842" spans="5:5" ht="12" customHeight="1">
      <c r="E12842" s="174"/>
    </row>
    <row r="12843" spans="5:5" ht="12" customHeight="1">
      <c r="E12843" s="174"/>
    </row>
    <row r="12844" spans="5:5" ht="12" customHeight="1">
      <c r="E12844" s="174"/>
    </row>
    <row r="12845" spans="5:5" ht="12" customHeight="1">
      <c r="E12845" s="174"/>
    </row>
    <row r="12846" spans="5:5" ht="12" customHeight="1">
      <c r="E12846" s="174"/>
    </row>
    <row r="12847" spans="5:5" ht="12" customHeight="1">
      <c r="E12847" s="174"/>
    </row>
    <row r="12848" spans="5:5" ht="12" customHeight="1">
      <c r="E12848" s="174"/>
    </row>
    <row r="12849" spans="5:5" ht="12" customHeight="1">
      <c r="E12849" s="174"/>
    </row>
    <row r="12850" spans="5:5" ht="12" customHeight="1">
      <c r="E12850" s="174"/>
    </row>
    <row r="12851" spans="5:5" ht="12" customHeight="1">
      <c r="E12851" s="174"/>
    </row>
    <row r="12852" spans="5:5" ht="12" customHeight="1">
      <c r="E12852" s="174"/>
    </row>
    <row r="12853" spans="5:5" ht="12" customHeight="1">
      <c r="E12853" s="174"/>
    </row>
    <row r="12854" spans="5:5" ht="12" customHeight="1">
      <c r="E12854" s="174"/>
    </row>
    <row r="12855" spans="5:5" ht="12" customHeight="1">
      <c r="E12855" s="174"/>
    </row>
    <row r="12856" spans="5:5" ht="12" customHeight="1">
      <c r="E12856" s="174"/>
    </row>
    <row r="12857" spans="5:5" ht="12" customHeight="1">
      <c r="E12857" s="174"/>
    </row>
    <row r="12858" spans="5:5" ht="12" customHeight="1">
      <c r="E12858" s="174"/>
    </row>
    <row r="12859" spans="5:5" ht="12" customHeight="1">
      <c r="E12859" s="174"/>
    </row>
    <row r="12860" spans="5:5" ht="12" customHeight="1">
      <c r="E12860" s="174"/>
    </row>
    <row r="12861" spans="5:5" ht="12" customHeight="1">
      <c r="E12861" s="174"/>
    </row>
    <row r="12862" spans="5:5" ht="12" customHeight="1">
      <c r="E12862" s="174"/>
    </row>
    <row r="12863" spans="5:5" ht="12" customHeight="1">
      <c r="E12863" s="174"/>
    </row>
    <row r="12864" spans="5:5" ht="12" customHeight="1">
      <c r="E12864" s="174"/>
    </row>
    <row r="12865" spans="5:5" ht="12" customHeight="1">
      <c r="E12865" s="174"/>
    </row>
    <row r="12866" spans="5:5" ht="12" customHeight="1">
      <c r="E12866" s="174"/>
    </row>
    <row r="12867" spans="5:5" ht="12" customHeight="1">
      <c r="E12867" s="174"/>
    </row>
    <row r="12868" spans="5:5" ht="12" customHeight="1">
      <c r="E12868" s="174"/>
    </row>
    <row r="12869" spans="5:5" ht="12" customHeight="1">
      <c r="E12869" s="174"/>
    </row>
    <row r="12870" spans="5:5" ht="12" customHeight="1">
      <c r="E12870" s="174"/>
    </row>
    <row r="12871" spans="5:5" ht="12" customHeight="1">
      <c r="E12871" s="174"/>
    </row>
    <row r="12872" spans="5:5" ht="12" customHeight="1">
      <c r="E12872" s="174"/>
    </row>
    <row r="12873" spans="5:5" ht="12" customHeight="1">
      <c r="E12873" s="174"/>
    </row>
    <row r="12874" spans="5:5" ht="12" customHeight="1">
      <c r="E12874" s="174"/>
    </row>
    <row r="12875" spans="5:5" ht="12" customHeight="1">
      <c r="E12875" s="174"/>
    </row>
    <row r="12876" spans="5:5" ht="12" customHeight="1">
      <c r="E12876" s="174"/>
    </row>
    <row r="12877" spans="5:5" ht="12" customHeight="1">
      <c r="E12877" s="174"/>
    </row>
    <row r="12878" spans="5:5" ht="12" customHeight="1">
      <c r="E12878" s="174"/>
    </row>
    <row r="12879" spans="5:5" ht="12" customHeight="1">
      <c r="E12879" s="174"/>
    </row>
    <row r="12880" spans="5:5" ht="12" customHeight="1">
      <c r="E12880" s="174"/>
    </row>
    <row r="12881" spans="5:5" ht="12" customHeight="1">
      <c r="E12881" s="174"/>
    </row>
    <row r="12882" spans="5:5" ht="12" customHeight="1">
      <c r="E12882" s="174"/>
    </row>
    <row r="12883" spans="5:5" ht="12" customHeight="1">
      <c r="E12883" s="174"/>
    </row>
    <row r="12884" spans="5:5" ht="12" customHeight="1">
      <c r="E12884" s="174"/>
    </row>
    <row r="12885" spans="5:5" ht="12" customHeight="1">
      <c r="E12885" s="174"/>
    </row>
    <row r="12886" spans="5:5" ht="12" customHeight="1">
      <c r="E12886" s="174"/>
    </row>
    <row r="12887" spans="5:5" ht="12" customHeight="1">
      <c r="E12887" s="174"/>
    </row>
    <row r="12888" spans="5:5" ht="12" customHeight="1">
      <c r="E12888" s="174"/>
    </row>
    <row r="12889" spans="5:5" ht="12" customHeight="1">
      <c r="E12889" s="174"/>
    </row>
    <row r="12890" spans="5:5" ht="12" customHeight="1">
      <c r="E12890" s="174"/>
    </row>
    <row r="12891" spans="5:5" ht="12" customHeight="1">
      <c r="E12891" s="174"/>
    </row>
    <row r="12892" spans="5:5" ht="12" customHeight="1">
      <c r="E12892" s="174"/>
    </row>
    <row r="12893" spans="5:5" ht="12" customHeight="1">
      <c r="E12893" s="174"/>
    </row>
    <row r="12894" spans="5:5" ht="12" customHeight="1">
      <c r="E12894" s="174"/>
    </row>
    <row r="12895" spans="5:5" ht="12" customHeight="1">
      <c r="E12895" s="174"/>
    </row>
    <row r="12896" spans="5:5" ht="12" customHeight="1">
      <c r="E12896" s="174"/>
    </row>
    <row r="12897" spans="5:5" ht="12" customHeight="1">
      <c r="E12897" s="174"/>
    </row>
    <row r="12898" spans="5:5" ht="12" customHeight="1">
      <c r="E12898" s="174"/>
    </row>
    <row r="12899" spans="5:5" ht="12" customHeight="1">
      <c r="E12899" s="174"/>
    </row>
    <row r="12900" spans="5:5" ht="12" customHeight="1">
      <c r="E12900" s="174"/>
    </row>
    <row r="12901" spans="5:5" ht="12" customHeight="1">
      <c r="E12901" s="174"/>
    </row>
    <row r="12902" spans="5:5" ht="12" customHeight="1">
      <c r="E12902" s="174"/>
    </row>
    <row r="12903" spans="5:5" ht="12" customHeight="1">
      <c r="E12903" s="174"/>
    </row>
    <row r="12904" spans="5:5" ht="12" customHeight="1">
      <c r="E12904" s="174"/>
    </row>
    <row r="12905" spans="5:5" ht="12" customHeight="1">
      <c r="E12905" s="174"/>
    </row>
    <row r="12906" spans="5:5" ht="12" customHeight="1">
      <c r="E12906" s="174"/>
    </row>
    <row r="12907" spans="5:5" ht="12" customHeight="1">
      <c r="E12907" s="174"/>
    </row>
    <row r="12908" spans="5:5" ht="12" customHeight="1">
      <c r="E12908" s="174"/>
    </row>
    <row r="12909" spans="5:5" ht="12" customHeight="1">
      <c r="E12909" s="174"/>
    </row>
    <row r="12910" spans="5:5" ht="12" customHeight="1">
      <c r="E12910" s="174"/>
    </row>
    <row r="12911" spans="5:5" ht="12" customHeight="1">
      <c r="E12911" s="174"/>
    </row>
    <row r="12912" spans="5:5" ht="12" customHeight="1">
      <c r="E12912" s="174"/>
    </row>
    <row r="12913" spans="5:5" ht="12" customHeight="1">
      <c r="E12913" s="174"/>
    </row>
    <row r="12914" spans="5:5" ht="12" customHeight="1">
      <c r="E12914" s="174"/>
    </row>
    <row r="12915" spans="5:5" ht="12" customHeight="1">
      <c r="E12915" s="174"/>
    </row>
    <row r="12916" spans="5:5" ht="12" customHeight="1">
      <c r="E12916" s="174"/>
    </row>
    <row r="12917" spans="5:5" ht="12" customHeight="1">
      <c r="E12917" s="174"/>
    </row>
    <row r="12918" spans="5:5" ht="12" customHeight="1">
      <c r="E12918" s="174"/>
    </row>
    <row r="12919" spans="5:5" ht="12" customHeight="1">
      <c r="E12919" s="174"/>
    </row>
    <row r="12920" spans="5:5" ht="12" customHeight="1">
      <c r="E12920" s="174"/>
    </row>
    <row r="12921" spans="5:5" ht="12" customHeight="1">
      <c r="E12921" s="174"/>
    </row>
    <row r="12922" spans="5:5" ht="12" customHeight="1">
      <c r="E12922" s="174"/>
    </row>
    <row r="12923" spans="5:5" ht="12" customHeight="1">
      <c r="E12923" s="174"/>
    </row>
    <row r="12924" spans="5:5" ht="12" customHeight="1">
      <c r="E12924" s="174"/>
    </row>
    <row r="12925" spans="5:5" ht="12" customHeight="1">
      <c r="E12925" s="174"/>
    </row>
    <row r="12926" spans="5:5" ht="12" customHeight="1">
      <c r="E12926" s="174"/>
    </row>
    <row r="12927" spans="5:5" ht="12" customHeight="1">
      <c r="E12927" s="174"/>
    </row>
    <row r="12928" spans="5:5" ht="12" customHeight="1">
      <c r="E12928" s="174"/>
    </row>
    <row r="12929" spans="5:5" ht="12" customHeight="1">
      <c r="E12929" s="174"/>
    </row>
    <row r="12930" spans="5:5" ht="12" customHeight="1">
      <c r="E12930" s="174"/>
    </row>
    <row r="12931" spans="5:5" ht="12" customHeight="1">
      <c r="E12931" s="174"/>
    </row>
    <row r="12932" spans="5:5" ht="12" customHeight="1">
      <c r="E12932" s="174"/>
    </row>
    <row r="12933" spans="5:5" ht="12" customHeight="1">
      <c r="E12933" s="174"/>
    </row>
    <row r="12934" spans="5:5" ht="12" customHeight="1">
      <c r="E12934" s="174"/>
    </row>
    <row r="12935" spans="5:5" ht="12" customHeight="1">
      <c r="E12935" s="174"/>
    </row>
    <row r="12936" spans="5:5" ht="12" customHeight="1">
      <c r="E12936" s="174"/>
    </row>
    <row r="12937" spans="5:5" ht="12" customHeight="1">
      <c r="E12937" s="174"/>
    </row>
    <row r="12938" spans="5:5" ht="12" customHeight="1">
      <c r="E12938" s="174"/>
    </row>
    <row r="12939" spans="5:5" ht="12" customHeight="1">
      <c r="E12939" s="174"/>
    </row>
    <row r="12940" spans="5:5" ht="12" customHeight="1">
      <c r="E12940" s="174"/>
    </row>
    <row r="12941" spans="5:5" ht="12" customHeight="1">
      <c r="E12941" s="174"/>
    </row>
    <row r="12942" spans="5:5" ht="12" customHeight="1">
      <c r="E12942" s="174"/>
    </row>
    <row r="12943" spans="5:5" ht="12" customHeight="1">
      <c r="E12943" s="174"/>
    </row>
    <row r="12944" spans="5:5" ht="12" customHeight="1">
      <c r="E12944" s="174"/>
    </row>
    <row r="12945" spans="5:5" ht="12" customHeight="1">
      <c r="E12945" s="174"/>
    </row>
    <row r="12946" spans="5:5" ht="12" customHeight="1">
      <c r="E12946" s="174"/>
    </row>
    <row r="12947" spans="5:5" ht="12" customHeight="1">
      <c r="E12947" s="174"/>
    </row>
    <row r="12948" spans="5:5" ht="12" customHeight="1">
      <c r="E12948" s="174"/>
    </row>
    <row r="12949" spans="5:5" ht="12" customHeight="1">
      <c r="E12949" s="174"/>
    </row>
    <row r="12950" spans="5:5" ht="12" customHeight="1">
      <c r="E12950" s="174"/>
    </row>
    <row r="12951" spans="5:5" ht="12" customHeight="1">
      <c r="E12951" s="174"/>
    </row>
    <row r="12952" spans="5:5" ht="12" customHeight="1">
      <c r="E12952" s="174"/>
    </row>
    <row r="12953" spans="5:5" ht="12" customHeight="1">
      <c r="E12953" s="174"/>
    </row>
    <row r="12954" spans="5:5" ht="12" customHeight="1">
      <c r="E12954" s="174"/>
    </row>
    <row r="12955" spans="5:5" ht="12" customHeight="1">
      <c r="E12955" s="174"/>
    </row>
    <row r="12956" spans="5:5" ht="12" customHeight="1">
      <c r="E12956" s="174"/>
    </row>
    <row r="12957" spans="5:5" ht="12" customHeight="1">
      <c r="E12957" s="174"/>
    </row>
    <row r="12958" spans="5:5" ht="12" customHeight="1">
      <c r="E12958" s="174"/>
    </row>
    <row r="12959" spans="5:5" ht="12" customHeight="1">
      <c r="E12959" s="174"/>
    </row>
    <row r="12960" spans="5:5" ht="12" customHeight="1">
      <c r="E12960" s="174"/>
    </row>
    <row r="12961" spans="5:5" ht="12" customHeight="1">
      <c r="E12961" s="174"/>
    </row>
    <row r="12962" spans="5:5" ht="12" customHeight="1">
      <c r="E12962" s="174"/>
    </row>
    <row r="12963" spans="5:5" ht="12" customHeight="1">
      <c r="E12963" s="174"/>
    </row>
    <row r="12964" spans="5:5" ht="12" customHeight="1">
      <c r="E12964" s="174"/>
    </row>
    <row r="12965" spans="5:5" ht="12" customHeight="1">
      <c r="E12965" s="174"/>
    </row>
    <row r="12966" spans="5:5" ht="12" customHeight="1">
      <c r="E12966" s="174"/>
    </row>
    <row r="12967" spans="5:5" ht="12" customHeight="1">
      <c r="E12967" s="174"/>
    </row>
    <row r="12968" spans="5:5" ht="12" customHeight="1">
      <c r="E12968" s="174"/>
    </row>
    <row r="12969" spans="5:5" ht="12" customHeight="1">
      <c r="E12969" s="174"/>
    </row>
    <row r="12970" spans="5:5" ht="12" customHeight="1">
      <c r="E12970" s="174"/>
    </row>
    <row r="12971" spans="5:5" ht="12" customHeight="1">
      <c r="E12971" s="174"/>
    </row>
    <row r="12972" spans="5:5" ht="12" customHeight="1">
      <c r="E12972" s="174"/>
    </row>
    <row r="12973" spans="5:5" ht="12" customHeight="1">
      <c r="E12973" s="174"/>
    </row>
    <row r="12974" spans="5:5" ht="12" customHeight="1">
      <c r="E12974" s="174"/>
    </row>
    <row r="12975" spans="5:5" ht="12" customHeight="1">
      <c r="E12975" s="174"/>
    </row>
    <row r="12976" spans="5:5" ht="12" customHeight="1">
      <c r="E12976" s="174"/>
    </row>
    <row r="12977" spans="5:5" ht="12" customHeight="1">
      <c r="E12977" s="174"/>
    </row>
    <row r="12978" spans="5:5" ht="12" customHeight="1">
      <c r="E12978" s="174"/>
    </row>
    <row r="12979" spans="5:5" ht="12" customHeight="1">
      <c r="E12979" s="174"/>
    </row>
    <row r="12980" spans="5:5" ht="12" customHeight="1">
      <c r="E12980" s="174"/>
    </row>
    <row r="12981" spans="5:5" ht="12" customHeight="1">
      <c r="E12981" s="174"/>
    </row>
    <row r="12982" spans="5:5" ht="12" customHeight="1">
      <c r="E12982" s="174"/>
    </row>
    <row r="12983" spans="5:5" ht="12" customHeight="1">
      <c r="E12983" s="174"/>
    </row>
    <row r="12984" spans="5:5" ht="12" customHeight="1">
      <c r="E12984" s="174"/>
    </row>
    <row r="12985" spans="5:5" ht="12" customHeight="1">
      <c r="E12985" s="174"/>
    </row>
    <row r="12986" spans="5:5" ht="12" customHeight="1">
      <c r="E12986" s="174"/>
    </row>
    <row r="12987" spans="5:5" ht="12" customHeight="1">
      <c r="E12987" s="174"/>
    </row>
    <row r="12988" spans="5:5" ht="12" customHeight="1">
      <c r="E12988" s="174"/>
    </row>
    <row r="12989" spans="5:5" ht="12" customHeight="1">
      <c r="E12989" s="174"/>
    </row>
    <row r="12990" spans="5:5" ht="12" customHeight="1">
      <c r="E12990" s="174"/>
    </row>
    <row r="12991" spans="5:5" ht="12" customHeight="1">
      <c r="E12991" s="174"/>
    </row>
    <row r="12992" spans="5:5" ht="12" customHeight="1">
      <c r="E12992" s="174"/>
    </row>
    <row r="12993" spans="5:5" ht="12" customHeight="1">
      <c r="E12993" s="174"/>
    </row>
    <row r="12994" spans="5:5" ht="12" customHeight="1">
      <c r="E12994" s="174"/>
    </row>
    <row r="12995" spans="5:5" ht="12" customHeight="1">
      <c r="E12995" s="174"/>
    </row>
    <row r="12996" spans="5:5" ht="12" customHeight="1">
      <c r="E12996" s="174"/>
    </row>
    <row r="12997" spans="5:5" ht="12" customHeight="1">
      <c r="E12997" s="174"/>
    </row>
    <row r="12998" spans="5:5" ht="12" customHeight="1">
      <c r="E12998" s="174"/>
    </row>
    <row r="12999" spans="5:5" ht="12" customHeight="1">
      <c r="E12999" s="174"/>
    </row>
    <row r="13000" spans="5:5" ht="12" customHeight="1">
      <c r="E13000" s="174"/>
    </row>
    <row r="13001" spans="5:5" ht="12" customHeight="1">
      <c r="E13001" s="174"/>
    </row>
    <row r="13002" spans="5:5" ht="12" customHeight="1">
      <c r="E13002" s="174"/>
    </row>
    <row r="13003" spans="5:5" ht="12" customHeight="1">
      <c r="E13003" s="174"/>
    </row>
    <row r="13004" spans="5:5" ht="12" customHeight="1">
      <c r="E13004" s="174"/>
    </row>
    <row r="13005" spans="5:5" ht="12" customHeight="1">
      <c r="E13005" s="174"/>
    </row>
    <row r="13006" spans="5:5" ht="12" customHeight="1">
      <c r="E13006" s="174"/>
    </row>
    <row r="13007" spans="5:5" ht="12" customHeight="1">
      <c r="E13007" s="174"/>
    </row>
    <row r="13008" spans="5:5" ht="12" customHeight="1">
      <c r="E13008" s="174"/>
    </row>
    <row r="13009" spans="5:5" ht="12" customHeight="1">
      <c r="E13009" s="174"/>
    </row>
    <row r="13010" spans="5:5" ht="12" customHeight="1">
      <c r="E13010" s="174"/>
    </row>
    <row r="13011" spans="5:5" ht="12" customHeight="1">
      <c r="E13011" s="174"/>
    </row>
    <row r="13012" spans="5:5" ht="12" customHeight="1">
      <c r="E13012" s="174"/>
    </row>
    <row r="13013" spans="5:5" ht="12" customHeight="1">
      <c r="E13013" s="174"/>
    </row>
    <row r="13014" spans="5:5" ht="12" customHeight="1">
      <c r="E13014" s="174"/>
    </row>
    <row r="13015" spans="5:5" ht="12" customHeight="1">
      <c r="E13015" s="174"/>
    </row>
    <row r="13016" spans="5:5" ht="12" customHeight="1">
      <c r="E13016" s="174"/>
    </row>
    <row r="13017" spans="5:5" ht="12" customHeight="1">
      <c r="E13017" s="174"/>
    </row>
    <row r="13018" spans="5:5" ht="12" customHeight="1">
      <c r="E13018" s="174"/>
    </row>
    <row r="13019" spans="5:5" ht="12" customHeight="1">
      <c r="E13019" s="174"/>
    </row>
    <row r="13020" spans="5:5" ht="12" customHeight="1">
      <c r="E13020" s="174"/>
    </row>
  </sheetData>
  <printOptions horizontalCentered="1" gridLinesSet="0"/>
  <pageMargins left="0.39370078740157483" right="0.39370078740157483" top="0.98425196850393704" bottom="0.59055118110236227" header="0.78740157480314965" footer="0.39370078740157483"/>
  <pageSetup paperSize="9" scale="99" orientation="landscape" r:id="rId1"/>
  <headerFooter alignWithMargins="0">
    <oddHeader xml:space="preserve">                                                                                                                                                                                                                 strana &amp;P</oddHeader>
  </headerFooter>
  <rowBreaks count="5" manualBreakCount="5">
    <brk id="82" max="9" man="1"/>
    <brk id="122" max="9" man="1"/>
    <brk id="162" max="9" man="1"/>
    <brk id="240" max="9" man="1"/>
    <brk id="278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N332"/>
  <sheetViews>
    <sheetView showGridLines="0" workbookViewId="0">
      <pane ySplit="1" topLeftCell="A280" activePane="bottomLeft" state="frozen"/>
      <selection pane="bottomLeft" activeCell="L329" sqref="L32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7"/>
      <c r="B1" s="14"/>
      <c r="C1" s="14"/>
      <c r="D1" s="15" t="s">
        <v>1</v>
      </c>
      <c r="E1" s="14"/>
      <c r="F1" s="16" t="s">
        <v>90</v>
      </c>
      <c r="G1" s="16"/>
      <c r="H1" s="399" t="s">
        <v>91</v>
      </c>
      <c r="I1" s="399"/>
      <c r="J1" s="399"/>
      <c r="K1" s="399"/>
      <c r="L1" s="16" t="s">
        <v>92</v>
      </c>
      <c r="M1" s="14"/>
      <c r="N1" s="14"/>
      <c r="O1" s="15" t="s">
        <v>93</v>
      </c>
      <c r="P1" s="14"/>
      <c r="Q1" s="14"/>
      <c r="R1" s="14"/>
      <c r="S1" s="16" t="s">
        <v>94</v>
      </c>
      <c r="T1" s="16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319" t="s">
        <v>7</v>
      </c>
      <c r="D2" s="320"/>
      <c r="E2" s="320"/>
      <c r="F2" s="320"/>
      <c r="G2" s="320"/>
      <c r="H2" s="320"/>
      <c r="I2" s="320"/>
      <c r="J2" s="320"/>
      <c r="K2" s="320"/>
      <c r="L2" s="320"/>
      <c r="M2" s="320"/>
      <c r="N2" s="320"/>
      <c r="O2" s="320"/>
      <c r="P2" s="320"/>
      <c r="Q2" s="320"/>
      <c r="S2" s="348" t="s">
        <v>8</v>
      </c>
      <c r="T2" s="326"/>
      <c r="U2" s="326"/>
      <c r="V2" s="326"/>
      <c r="W2" s="326"/>
      <c r="X2" s="326"/>
      <c r="Y2" s="326"/>
      <c r="Z2" s="326"/>
      <c r="AA2" s="326"/>
      <c r="AB2" s="326"/>
      <c r="AC2" s="326"/>
      <c r="AT2" s="20" t="s">
        <v>80</v>
      </c>
    </row>
    <row r="3" spans="1:66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95</v>
      </c>
    </row>
    <row r="4" spans="1:66" ht="36.950000000000003" customHeight="1">
      <c r="B4" s="24"/>
      <c r="C4" s="321" t="s">
        <v>96</v>
      </c>
      <c r="D4" s="322"/>
      <c r="E4" s="322"/>
      <c r="F4" s="322"/>
      <c r="G4" s="322"/>
      <c r="H4" s="322"/>
      <c r="I4" s="322"/>
      <c r="J4" s="322"/>
      <c r="K4" s="322"/>
      <c r="L4" s="322"/>
      <c r="M4" s="322"/>
      <c r="N4" s="322"/>
      <c r="O4" s="322"/>
      <c r="P4" s="322"/>
      <c r="Q4" s="322"/>
      <c r="R4" s="25"/>
      <c r="T4" s="19" t="s">
        <v>13</v>
      </c>
      <c r="AT4" s="20" t="s">
        <v>6</v>
      </c>
    </row>
    <row r="5" spans="1:66" ht="6.95" customHeight="1">
      <c r="B5" s="24"/>
      <c r="R5" s="25"/>
    </row>
    <row r="6" spans="1:66" ht="25.35" customHeight="1">
      <c r="B6" s="24"/>
      <c r="D6" s="30" t="s">
        <v>18</v>
      </c>
      <c r="F6" s="359" t="str">
        <f>'Rekapitulace stavby'!K6</f>
        <v>Znojmo - Přímětice Východ</v>
      </c>
      <c r="G6" s="360"/>
      <c r="H6" s="360"/>
      <c r="I6" s="360"/>
      <c r="J6" s="360"/>
      <c r="K6" s="360"/>
      <c r="L6" s="360"/>
      <c r="M6" s="360"/>
      <c r="N6" s="360"/>
      <c r="O6" s="360"/>
      <c r="P6" s="360"/>
      <c r="R6" s="25"/>
    </row>
    <row r="7" spans="1:66" s="1" customFormat="1" ht="32.85" customHeight="1">
      <c r="B7" s="35"/>
      <c r="D7" s="29" t="s">
        <v>97</v>
      </c>
      <c r="F7" s="327" t="s">
        <v>98</v>
      </c>
      <c r="G7" s="361"/>
      <c r="H7" s="361"/>
      <c r="I7" s="361"/>
      <c r="J7" s="361"/>
      <c r="K7" s="361"/>
      <c r="L7" s="361"/>
      <c r="M7" s="361"/>
      <c r="N7" s="361"/>
      <c r="O7" s="361"/>
      <c r="P7" s="361"/>
      <c r="R7" s="36"/>
    </row>
    <row r="8" spans="1:66" s="1" customFormat="1" ht="14.45" customHeight="1">
      <c r="B8" s="35"/>
      <c r="D8" s="30" t="s">
        <v>20</v>
      </c>
      <c r="F8" s="28" t="s">
        <v>5</v>
      </c>
      <c r="M8" s="30" t="s">
        <v>21</v>
      </c>
      <c r="O8" s="28" t="s">
        <v>5</v>
      </c>
      <c r="R8" s="36"/>
    </row>
    <row r="9" spans="1:66" s="1" customFormat="1" ht="14.45" customHeight="1">
      <c r="B9" s="35"/>
      <c r="D9" s="30" t="s">
        <v>22</v>
      </c>
      <c r="F9" s="28" t="s">
        <v>23</v>
      </c>
      <c r="M9" s="30" t="s">
        <v>24</v>
      </c>
      <c r="O9" s="362"/>
      <c r="P9" s="363"/>
      <c r="R9" s="36"/>
    </row>
    <row r="10" spans="1:66" s="1" customFormat="1" ht="10.9" customHeight="1">
      <c r="B10" s="35"/>
      <c r="R10" s="36"/>
    </row>
    <row r="11" spans="1:66" s="1" customFormat="1" ht="14.45" customHeight="1">
      <c r="B11" s="35"/>
      <c r="D11" s="30" t="s">
        <v>25</v>
      </c>
      <c r="M11" s="30" t="s">
        <v>26</v>
      </c>
      <c r="O11" s="325"/>
      <c r="P11" s="325"/>
      <c r="R11" s="36"/>
    </row>
    <row r="12" spans="1:66" s="1" customFormat="1" ht="18" customHeight="1">
      <c r="B12" s="35"/>
      <c r="E12" s="28" t="str">
        <f>IF('Rekapitulace stavby'!E11="","",'Rekapitulace stavby'!E11)</f>
        <v xml:space="preserve"> </v>
      </c>
      <c r="M12" s="30" t="s">
        <v>27</v>
      </c>
      <c r="O12" s="325"/>
      <c r="P12" s="325"/>
      <c r="R12" s="36"/>
    </row>
    <row r="13" spans="1:66" s="1" customFormat="1" ht="6.95" customHeight="1">
      <c r="B13" s="35"/>
      <c r="R13" s="36"/>
    </row>
    <row r="14" spans="1:66" s="1" customFormat="1" ht="14.45" customHeight="1">
      <c r="B14" s="35"/>
      <c r="D14" s="30" t="s">
        <v>28</v>
      </c>
      <c r="M14" s="30" t="s">
        <v>26</v>
      </c>
      <c r="O14" s="364"/>
      <c r="P14" s="325"/>
      <c r="R14" s="36"/>
    </row>
    <row r="15" spans="1:66" s="1" customFormat="1" ht="18" customHeight="1">
      <c r="B15" s="35"/>
      <c r="E15" s="364"/>
      <c r="F15" s="365"/>
      <c r="G15" s="365"/>
      <c r="H15" s="365"/>
      <c r="I15" s="365"/>
      <c r="J15" s="365"/>
      <c r="K15" s="365"/>
      <c r="L15" s="365"/>
      <c r="M15" s="30" t="s">
        <v>27</v>
      </c>
      <c r="O15" s="364"/>
      <c r="P15" s="325"/>
      <c r="R15" s="36"/>
    </row>
    <row r="16" spans="1:66" s="1" customFormat="1" ht="6.95" customHeight="1">
      <c r="B16" s="35"/>
      <c r="R16" s="36"/>
    </row>
    <row r="17" spans="2:18" s="1" customFormat="1" ht="14.45" customHeight="1">
      <c r="B17" s="35"/>
      <c r="D17" s="30" t="s">
        <v>29</v>
      </c>
      <c r="M17" s="30" t="s">
        <v>26</v>
      </c>
      <c r="O17" s="325" t="str">
        <f>IF('Rekapitulace stavby'!AN16="","",'Rekapitulace stavby'!AN16)</f>
        <v/>
      </c>
      <c r="P17" s="325"/>
      <c r="R17" s="36"/>
    </row>
    <row r="18" spans="2:18" s="1" customFormat="1" ht="18" customHeight="1">
      <c r="B18" s="35"/>
      <c r="E18" s="28" t="str">
        <f>IF('Rekapitulace stavby'!E17="","",'Rekapitulace stavby'!E17)</f>
        <v xml:space="preserve"> </v>
      </c>
      <c r="M18" s="30" t="s">
        <v>27</v>
      </c>
      <c r="O18" s="325" t="str">
        <f>IF('Rekapitulace stavby'!AN17="","",'Rekapitulace stavby'!AN17)</f>
        <v/>
      </c>
      <c r="P18" s="325"/>
      <c r="R18" s="36"/>
    </row>
    <row r="19" spans="2:18" s="1" customFormat="1" ht="6.95" customHeight="1">
      <c r="B19" s="35"/>
      <c r="R19" s="36"/>
    </row>
    <row r="20" spans="2:18" s="1" customFormat="1" ht="14.45" customHeight="1">
      <c r="B20" s="35"/>
      <c r="D20" s="30" t="s">
        <v>31</v>
      </c>
      <c r="M20" s="30" t="s">
        <v>26</v>
      </c>
      <c r="O20" s="325" t="str">
        <f>IF('Rekapitulace stavby'!AN19="","",'Rekapitulace stavby'!AN19)</f>
        <v/>
      </c>
      <c r="P20" s="325"/>
      <c r="R20" s="36"/>
    </row>
    <row r="21" spans="2:18" s="1" customFormat="1" ht="18" customHeight="1">
      <c r="B21" s="35"/>
      <c r="E21" s="28" t="str">
        <f>IF('Rekapitulace stavby'!E20="","",'Rekapitulace stavby'!E20)</f>
        <v xml:space="preserve"> </v>
      </c>
      <c r="M21" s="30" t="s">
        <v>27</v>
      </c>
      <c r="O21" s="325" t="str">
        <f>IF('Rekapitulace stavby'!AN20="","",'Rekapitulace stavby'!AN20)</f>
        <v/>
      </c>
      <c r="P21" s="325"/>
      <c r="R21" s="36"/>
    </row>
    <row r="22" spans="2:18" s="1" customFormat="1" ht="6.95" customHeight="1">
      <c r="B22" s="35"/>
      <c r="R22" s="36"/>
    </row>
    <row r="23" spans="2:18" s="1" customFormat="1" ht="14.45" customHeight="1">
      <c r="B23" s="35"/>
      <c r="D23" s="30" t="s">
        <v>32</v>
      </c>
      <c r="R23" s="36"/>
    </row>
    <row r="24" spans="2:18" s="1" customFormat="1" ht="16.5" customHeight="1">
      <c r="B24" s="35"/>
      <c r="E24" s="330" t="s">
        <v>5</v>
      </c>
      <c r="F24" s="330"/>
      <c r="G24" s="330"/>
      <c r="H24" s="330"/>
      <c r="I24" s="330"/>
      <c r="J24" s="330"/>
      <c r="K24" s="330"/>
      <c r="L24" s="330"/>
      <c r="R24" s="36"/>
    </row>
    <row r="25" spans="2:18" s="1" customFormat="1" ht="6.95" customHeight="1">
      <c r="B25" s="35"/>
      <c r="R25" s="36"/>
    </row>
    <row r="26" spans="2:18" s="1" customFormat="1" ht="6.95" customHeight="1">
      <c r="B26" s="35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R26" s="36"/>
    </row>
    <row r="27" spans="2:18" s="1" customFormat="1" ht="14.45" customHeight="1">
      <c r="B27" s="35"/>
      <c r="D27" s="101" t="s">
        <v>99</v>
      </c>
      <c r="M27" s="331">
        <f>N88</f>
        <v>0</v>
      </c>
      <c r="N27" s="331"/>
      <c r="O27" s="331"/>
      <c r="P27" s="331"/>
      <c r="R27" s="36"/>
    </row>
    <row r="28" spans="2:18" s="1" customFormat="1" ht="14.45" customHeight="1">
      <c r="B28" s="35"/>
      <c r="D28" s="34"/>
      <c r="M28" s="331"/>
      <c r="N28" s="331"/>
      <c r="O28" s="331"/>
      <c r="P28" s="331"/>
      <c r="R28" s="36"/>
    </row>
    <row r="29" spans="2:18" s="1" customFormat="1" ht="6.95" customHeight="1">
      <c r="B29" s="35"/>
      <c r="R29" s="36"/>
    </row>
    <row r="30" spans="2:18" s="1" customFormat="1" ht="25.35" customHeight="1">
      <c r="B30" s="35"/>
      <c r="D30" s="102" t="s">
        <v>34</v>
      </c>
      <c r="M30" s="366">
        <f>ROUND(M27+M28,2)</f>
        <v>0</v>
      </c>
      <c r="N30" s="361"/>
      <c r="O30" s="361"/>
      <c r="P30" s="361"/>
      <c r="R30" s="36"/>
    </row>
    <row r="31" spans="2:18" s="1" customFormat="1" ht="6.95" customHeight="1">
      <c r="B31" s="35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R31" s="36"/>
    </row>
    <row r="32" spans="2:18" s="1" customFormat="1" ht="14.45" customHeight="1">
      <c r="B32" s="35"/>
      <c r="D32" s="40" t="s">
        <v>35</v>
      </c>
      <c r="E32" s="40" t="s">
        <v>36</v>
      </c>
      <c r="F32" s="41">
        <v>0.21</v>
      </c>
      <c r="G32" s="103" t="s">
        <v>37</v>
      </c>
      <c r="H32" s="367">
        <f>(SUM(BE96:BE96)+SUM(BE114:BE330))</f>
        <v>0</v>
      </c>
      <c r="I32" s="361"/>
      <c r="J32" s="361"/>
      <c r="M32" s="367">
        <f>ROUND((SUM(BE96:BE96)+SUM(BE114:BE330)), 2)*F32</f>
        <v>0</v>
      </c>
      <c r="N32" s="361"/>
      <c r="O32" s="361"/>
      <c r="P32" s="361"/>
      <c r="R32" s="36"/>
    </row>
    <row r="33" spans="2:18" s="1" customFormat="1" ht="14.45" customHeight="1">
      <c r="B33" s="35"/>
      <c r="E33" s="40" t="s">
        <v>38</v>
      </c>
      <c r="F33" s="41">
        <v>0.15</v>
      </c>
      <c r="G33" s="103" t="s">
        <v>37</v>
      </c>
      <c r="H33" s="367">
        <f>(SUM(BF96:BF96)+SUM(BF114:BF330))</f>
        <v>0</v>
      </c>
      <c r="I33" s="361"/>
      <c r="J33" s="361"/>
      <c r="M33" s="367">
        <f>ROUND((SUM(BF96:BF96)+SUM(BF114:BF330)), 2)*F33</f>
        <v>0</v>
      </c>
      <c r="N33" s="361"/>
      <c r="O33" s="361"/>
      <c r="P33" s="361"/>
      <c r="R33" s="36"/>
    </row>
    <row r="34" spans="2:18" s="1" customFormat="1" ht="14.45" hidden="1" customHeight="1">
      <c r="B34" s="35"/>
      <c r="E34" s="40" t="s">
        <v>39</v>
      </c>
      <c r="F34" s="41">
        <v>0.21</v>
      </c>
      <c r="G34" s="103" t="s">
        <v>37</v>
      </c>
      <c r="H34" s="367">
        <f>(SUM(BG96:BG96)+SUM(BG114:BG330))</f>
        <v>0</v>
      </c>
      <c r="I34" s="361"/>
      <c r="J34" s="361"/>
      <c r="M34" s="367">
        <v>0</v>
      </c>
      <c r="N34" s="361"/>
      <c r="O34" s="361"/>
      <c r="P34" s="361"/>
      <c r="R34" s="36"/>
    </row>
    <row r="35" spans="2:18" s="1" customFormat="1" ht="14.45" hidden="1" customHeight="1">
      <c r="B35" s="35"/>
      <c r="E35" s="40" t="s">
        <v>40</v>
      </c>
      <c r="F35" s="41">
        <v>0.15</v>
      </c>
      <c r="G35" s="103" t="s">
        <v>37</v>
      </c>
      <c r="H35" s="367">
        <f>(SUM(BH96:BH96)+SUM(BH114:BH330))</f>
        <v>0</v>
      </c>
      <c r="I35" s="361"/>
      <c r="J35" s="361"/>
      <c r="M35" s="367">
        <v>0</v>
      </c>
      <c r="N35" s="361"/>
      <c r="O35" s="361"/>
      <c r="P35" s="361"/>
      <c r="R35" s="36"/>
    </row>
    <row r="36" spans="2:18" s="1" customFormat="1" ht="14.45" hidden="1" customHeight="1">
      <c r="B36" s="35"/>
      <c r="E36" s="40" t="s">
        <v>41</v>
      </c>
      <c r="F36" s="41">
        <v>0</v>
      </c>
      <c r="G36" s="103" t="s">
        <v>37</v>
      </c>
      <c r="H36" s="367">
        <f>(SUM(BI96:BI96)+SUM(BI114:BI330))</f>
        <v>0</v>
      </c>
      <c r="I36" s="361"/>
      <c r="J36" s="361"/>
      <c r="M36" s="367">
        <v>0</v>
      </c>
      <c r="N36" s="361"/>
      <c r="O36" s="361"/>
      <c r="P36" s="361"/>
      <c r="R36" s="36"/>
    </row>
    <row r="37" spans="2:18" s="1" customFormat="1" ht="6.95" customHeight="1">
      <c r="B37" s="35"/>
      <c r="R37" s="36"/>
    </row>
    <row r="38" spans="2:18" s="1" customFormat="1" ht="25.35" customHeight="1">
      <c r="B38" s="35"/>
      <c r="C38" s="100"/>
      <c r="D38" s="104" t="s">
        <v>42</v>
      </c>
      <c r="E38" s="71"/>
      <c r="F38" s="71"/>
      <c r="G38" s="105" t="s">
        <v>43</v>
      </c>
      <c r="H38" s="106" t="s">
        <v>44</v>
      </c>
      <c r="I38" s="71"/>
      <c r="J38" s="71"/>
      <c r="K38" s="71"/>
      <c r="L38" s="368">
        <f>SUM(M30:M36)</f>
        <v>0</v>
      </c>
      <c r="M38" s="368"/>
      <c r="N38" s="368"/>
      <c r="O38" s="368"/>
      <c r="P38" s="369"/>
      <c r="Q38" s="100"/>
      <c r="R38" s="36"/>
    </row>
    <row r="39" spans="2:18" s="1" customFormat="1" ht="14.45" customHeight="1">
      <c r="B39" s="35"/>
      <c r="R39" s="36"/>
    </row>
    <row r="40" spans="2:18" s="1" customFormat="1" ht="14.45" customHeight="1">
      <c r="B40" s="35"/>
      <c r="R40" s="36"/>
    </row>
    <row r="41" spans="2:18">
      <c r="B41" s="24"/>
      <c r="R41" s="25"/>
    </row>
    <row r="42" spans="2:18">
      <c r="B42" s="24"/>
      <c r="R42" s="25"/>
    </row>
    <row r="43" spans="2:18">
      <c r="B43" s="24"/>
      <c r="R43" s="25"/>
    </row>
    <row r="44" spans="2:18">
      <c r="B44" s="24"/>
      <c r="R44" s="25"/>
    </row>
    <row r="45" spans="2:18">
      <c r="B45" s="24"/>
      <c r="R45" s="25"/>
    </row>
    <row r="46" spans="2:18">
      <c r="B46" s="24"/>
      <c r="R46" s="25"/>
    </row>
    <row r="47" spans="2:18">
      <c r="B47" s="24"/>
      <c r="R47" s="25"/>
    </row>
    <row r="48" spans="2:18">
      <c r="B48" s="24"/>
      <c r="R48" s="25"/>
    </row>
    <row r="49" spans="2:18">
      <c r="B49" s="24"/>
      <c r="R49" s="25"/>
    </row>
    <row r="50" spans="2:18" s="1" customFormat="1" ht="15">
      <c r="B50" s="35"/>
      <c r="D50" s="48" t="s">
        <v>45</v>
      </c>
      <c r="E50" s="49"/>
      <c r="F50" s="49"/>
      <c r="G50" s="49"/>
      <c r="H50" s="50"/>
      <c r="J50" s="48" t="s">
        <v>46</v>
      </c>
      <c r="K50" s="49"/>
      <c r="L50" s="49"/>
      <c r="M50" s="49"/>
      <c r="N50" s="49"/>
      <c r="O50" s="49"/>
      <c r="P50" s="50"/>
      <c r="R50" s="36"/>
    </row>
    <row r="51" spans="2:18">
      <c r="B51" s="24"/>
      <c r="D51" s="51"/>
      <c r="H51" s="52"/>
      <c r="J51" s="51"/>
      <c r="P51" s="52"/>
      <c r="R51" s="25"/>
    </row>
    <row r="52" spans="2:18">
      <c r="B52" s="24"/>
      <c r="D52" s="51"/>
      <c r="H52" s="52"/>
      <c r="J52" s="51"/>
      <c r="P52" s="52"/>
      <c r="R52" s="25"/>
    </row>
    <row r="53" spans="2:18">
      <c r="B53" s="24"/>
      <c r="D53" s="51"/>
      <c r="H53" s="52"/>
      <c r="J53" s="51"/>
      <c r="P53" s="52"/>
      <c r="R53" s="25"/>
    </row>
    <row r="54" spans="2:18">
      <c r="B54" s="24"/>
      <c r="D54" s="51"/>
      <c r="H54" s="52"/>
      <c r="J54" s="51"/>
      <c r="P54" s="52"/>
      <c r="R54" s="25"/>
    </row>
    <row r="55" spans="2:18">
      <c r="B55" s="24"/>
      <c r="D55" s="51"/>
      <c r="H55" s="52"/>
      <c r="J55" s="51"/>
      <c r="P55" s="52"/>
      <c r="R55" s="25"/>
    </row>
    <row r="56" spans="2:18">
      <c r="B56" s="24"/>
      <c r="D56" s="51"/>
      <c r="H56" s="52"/>
      <c r="J56" s="51"/>
      <c r="P56" s="52"/>
      <c r="R56" s="25"/>
    </row>
    <row r="57" spans="2:18">
      <c r="B57" s="24"/>
      <c r="D57" s="51"/>
      <c r="H57" s="52"/>
      <c r="J57" s="51"/>
      <c r="P57" s="52"/>
      <c r="R57" s="25"/>
    </row>
    <row r="58" spans="2:18">
      <c r="B58" s="24"/>
      <c r="D58" s="51"/>
      <c r="H58" s="52"/>
      <c r="J58" s="51"/>
      <c r="P58" s="52"/>
      <c r="R58" s="25"/>
    </row>
    <row r="59" spans="2:18" s="1" customFormat="1" ht="15">
      <c r="B59" s="35"/>
      <c r="D59" s="53" t="s">
        <v>47</v>
      </c>
      <c r="E59" s="54"/>
      <c r="F59" s="54"/>
      <c r="G59" s="55" t="s">
        <v>48</v>
      </c>
      <c r="H59" s="56"/>
      <c r="J59" s="53" t="s">
        <v>47</v>
      </c>
      <c r="K59" s="54"/>
      <c r="L59" s="54"/>
      <c r="M59" s="54"/>
      <c r="N59" s="55" t="s">
        <v>48</v>
      </c>
      <c r="O59" s="54"/>
      <c r="P59" s="56"/>
      <c r="R59" s="36"/>
    </row>
    <row r="60" spans="2:18">
      <c r="B60" s="24"/>
      <c r="R60" s="25"/>
    </row>
    <row r="61" spans="2:18" s="1" customFormat="1" ht="15">
      <c r="B61" s="35"/>
      <c r="D61" s="48" t="s">
        <v>49</v>
      </c>
      <c r="E61" s="49"/>
      <c r="F61" s="49"/>
      <c r="G61" s="49"/>
      <c r="H61" s="50"/>
      <c r="J61" s="48" t="s">
        <v>50</v>
      </c>
      <c r="K61" s="49"/>
      <c r="L61" s="49"/>
      <c r="M61" s="49"/>
      <c r="N61" s="49"/>
      <c r="O61" s="49"/>
      <c r="P61" s="50"/>
      <c r="R61" s="36"/>
    </row>
    <row r="62" spans="2:18">
      <c r="B62" s="24"/>
      <c r="D62" s="51"/>
      <c r="H62" s="52"/>
      <c r="J62" s="51"/>
      <c r="P62" s="52"/>
      <c r="R62" s="25"/>
    </row>
    <row r="63" spans="2:18">
      <c r="B63" s="24"/>
      <c r="D63" s="51"/>
      <c r="H63" s="52"/>
      <c r="J63" s="51"/>
      <c r="P63" s="52"/>
      <c r="R63" s="25"/>
    </row>
    <row r="64" spans="2:18">
      <c r="B64" s="24"/>
      <c r="D64" s="51"/>
      <c r="H64" s="52"/>
      <c r="J64" s="51"/>
      <c r="P64" s="52"/>
      <c r="R64" s="25"/>
    </row>
    <row r="65" spans="2:18">
      <c r="B65" s="24"/>
      <c r="D65" s="51"/>
      <c r="H65" s="52"/>
      <c r="J65" s="51"/>
      <c r="P65" s="52"/>
      <c r="R65" s="25"/>
    </row>
    <row r="66" spans="2:18">
      <c r="B66" s="24"/>
      <c r="D66" s="51"/>
      <c r="H66" s="52"/>
      <c r="J66" s="51"/>
      <c r="P66" s="52"/>
      <c r="R66" s="25"/>
    </row>
    <row r="67" spans="2:18">
      <c r="B67" s="24"/>
      <c r="D67" s="51"/>
      <c r="H67" s="52"/>
      <c r="J67" s="51"/>
      <c r="P67" s="52"/>
      <c r="R67" s="25"/>
    </row>
    <row r="68" spans="2:18">
      <c r="B68" s="24"/>
      <c r="D68" s="51"/>
      <c r="H68" s="52"/>
      <c r="J68" s="51"/>
      <c r="P68" s="52"/>
      <c r="R68" s="25"/>
    </row>
    <row r="69" spans="2:18">
      <c r="B69" s="24"/>
      <c r="D69" s="51"/>
      <c r="H69" s="52"/>
      <c r="J69" s="51"/>
      <c r="P69" s="52"/>
      <c r="R69" s="25"/>
    </row>
    <row r="70" spans="2:18" s="1" customFormat="1" ht="15">
      <c r="B70" s="35"/>
      <c r="D70" s="53" t="s">
        <v>47</v>
      </c>
      <c r="E70" s="54"/>
      <c r="F70" s="54"/>
      <c r="G70" s="55" t="s">
        <v>48</v>
      </c>
      <c r="H70" s="56"/>
      <c r="J70" s="53" t="s">
        <v>47</v>
      </c>
      <c r="K70" s="54"/>
      <c r="L70" s="54"/>
      <c r="M70" s="54"/>
      <c r="N70" s="55" t="s">
        <v>48</v>
      </c>
      <c r="O70" s="54"/>
      <c r="P70" s="56"/>
      <c r="R70" s="36"/>
    </row>
    <row r="71" spans="2:18" s="1" customFormat="1" ht="14.45" customHeight="1">
      <c r="B71" s="57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9"/>
    </row>
    <row r="75" spans="2:18" s="1" customFormat="1" ht="6.95" customHeight="1"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2"/>
    </row>
    <row r="76" spans="2:18" s="1" customFormat="1" ht="36.950000000000003" customHeight="1">
      <c r="B76" s="35"/>
      <c r="C76" s="321" t="s">
        <v>100</v>
      </c>
      <c r="D76" s="322"/>
      <c r="E76" s="322"/>
      <c r="F76" s="322"/>
      <c r="G76" s="322"/>
      <c r="H76" s="322"/>
      <c r="I76" s="322"/>
      <c r="J76" s="322"/>
      <c r="K76" s="322"/>
      <c r="L76" s="322"/>
      <c r="M76" s="322"/>
      <c r="N76" s="322"/>
      <c r="O76" s="322"/>
      <c r="P76" s="322"/>
      <c r="Q76" s="322"/>
      <c r="R76" s="36"/>
    </row>
    <row r="77" spans="2:18" s="1" customFormat="1" ht="6.95" customHeight="1">
      <c r="B77" s="35"/>
      <c r="R77" s="36"/>
    </row>
    <row r="78" spans="2:18" s="1" customFormat="1" ht="30" customHeight="1">
      <c r="B78" s="35"/>
      <c r="C78" s="30" t="s">
        <v>18</v>
      </c>
      <c r="F78" s="359" t="str">
        <f>F6</f>
        <v>Znojmo - Přímětice Východ</v>
      </c>
      <c r="G78" s="360"/>
      <c r="H78" s="360"/>
      <c r="I78" s="360"/>
      <c r="J78" s="360"/>
      <c r="K78" s="360"/>
      <c r="L78" s="360"/>
      <c r="M78" s="360"/>
      <c r="N78" s="360"/>
      <c r="O78" s="360"/>
      <c r="P78" s="360"/>
      <c r="R78" s="36"/>
    </row>
    <row r="79" spans="2:18" s="1" customFormat="1" ht="36.950000000000003" customHeight="1">
      <c r="B79" s="35"/>
      <c r="C79" s="66" t="s">
        <v>97</v>
      </c>
      <c r="F79" s="351" t="str">
        <f>F7</f>
        <v>SO 301 - Dešťová kanalizace</v>
      </c>
      <c r="G79" s="361"/>
      <c r="H79" s="361"/>
      <c r="I79" s="361"/>
      <c r="J79" s="361"/>
      <c r="K79" s="361"/>
      <c r="L79" s="361"/>
      <c r="M79" s="361"/>
      <c r="N79" s="361"/>
      <c r="O79" s="361"/>
      <c r="P79" s="361"/>
      <c r="R79" s="36"/>
    </row>
    <row r="80" spans="2:18" s="1" customFormat="1" ht="6.95" customHeight="1">
      <c r="B80" s="35"/>
      <c r="R80" s="36"/>
    </row>
    <row r="81" spans="2:47" s="1" customFormat="1" ht="18" customHeight="1">
      <c r="B81" s="35"/>
      <c r="C81" s="30" t="s">
        <v>22</v>
      </c>
      <c r="F81" s="28" t="str">
        <f>F9</f>
        <v xml:space="preserve"> </v>
      </c>
      <c r="K81" s="30" t="s">
        <v>24</v>
      </c>
      <c r="M81" s="363" t="str">
        <f>IF(O9="","",O9)</f>
        <v/>
      </c>
      <c r="N81" s="363"/>
      <c r="O81" s="363"/>
      <c r="P81" s="363"/>
      <c r="R81" s="36"/>
    </row>
    <row r="82" spans="2:47" s="1" customFormat="1" ht="6.95" customHeight="1">
      <c r="B82" s="35"/>
      <c r="R82" s="36"/>
    </row>
    <row r="83" spans="2:47" s="1" customFormat="1" ht="15">
      <c r="B83" s="35"/>
      <c r="C83" s="30" t="s">
        <v>25</v>
      </c>
      <c r="F83" s="28" t="str">
        <f>E12</f>
        <v xml:space="preserve"> </v>
      </c>
      <c r="K83" s="30" t="s">
        <v>29</v>
      </c>
      <c r="M83" s="325" t="str">
        <f>E18</f>
        <v xml:space="preserve"> </v>
      </c>
      <c r="N83" s="325"/>
      <c r="O83" s="325"/>
      <c r="P83" s="325"/>
      <c r="Q83" s="325"/>
      <c r="R83" s="36"/>
    </row>
    <row r="84" spans="2:47" s="1" customFormat="1" ht="14.45" customHeight="1">
      <c r="B84" s="35"/>
      <c r="C84" s="30" t="s">
        <v>28</v>
      </c>
      <c r="F84" s="28" t="str">
        <f>IF(E15="","",E15)</f>
        <v/>
      </c>
      <c r="K84" s="30" t="s">
        <v>31</v>
      </c>
      <c r="M84" s="325" t="str">
        <f>E21</f>
        <v xml:space="preserve"> </v>
      </c>
      <c r="N84" s="325"/>
      <c r="O84" s="325"/>
      <c r="P84" s="325"/>
      <c r="Q84" s="325"/>
      <c r="R84" s="36"/>
    </row>
    <row r="85" spans="2:47" s="1" customFormat="1" ht="10.35" customHeight="1">
      <c r="B85" s="35"/>
      <c r="R85" s="36"/>
    </row>
    <row r="86" spans="2:47" s="1" customFormat="1" ht="29.25" customHeight="1">
      <c r="B86" s="35"/>
      <c r="C86" s="374" t="s">
        <v>101</v>
      </c>
      <c r="D86" s="375"/>
      <c r="E86" s="375"/>
      <c r="F86" s="375"/>
      <c r="G86" s="375"/>
      <c r="H86" s="100"/>
      <c r="I86" s="100"/>
      <c r="J86" s="100"/>
      <c r="K86" s="100"/>
      <c r="L86" s="100"/>
      <c r="M86" s="100"/>
      <c r="N86" s="374" t="s">
        <v>102</v>
      </c>
      <c r="O86" s="375"/>
      <c r="P86" s="375"/>
      <c r="Q86" s="375"/>
      <c r="R86" s="36"/>
    </row>
    <row r="87" spans="2:47" s="1" customFormat="1" ht="10.35" customHeight="1">
      <c r="B87" s="35"/>
      <c r="R87" s="36"/>
    </row>
    <row r="88" spans="2:47" s="1" customFormat="1" ht="29.25" customHeight="1">
      <c r="B88" s="35"/>
      <c r="C88" s="107" t="s">
        <v>103</v>
      </c>
      <c r="N88" s="350">
        <f>N114</f>
        <v>0</v>
      </c>
      <c r="O88" s="376"/>
      <c r="P88" s="376"/>
      <c r="Q88" s="376"/>
      <c r="R88" s="36"/>
      <c r="AU88" s="20" t="s">
        <v>104</v>
      </c>
    </row>
    <row r="89" spans="2:47" s="6" customFormat="1" ht="24.95" customHeight="1">
      <c r="B89" s="108"/>
      <c r="D89" s="109" t="s">
        <v>105</v>
      </c>
      <c r="N89" s="370">
        <f>N115</f>
        <v>0</v>
      </c>
      <c r="O89" s="371"/>
      <c r="P89" s="371"/>
      <c r="Q89" s="371"/>
      <c r="R89" s="110"/>
    </row>
    <row r="90" spans="2:47" s="7" customFormat="1" ht="19.899999999999999" customHeight="1">
      <c r="B90" s="111"/>
      <c r="D90" s="97" t="s">
        <v>106</v>
      </c>
      <c r="N90" s="372">
        <f>N116</f>
        <v>0</v>
      </c>
      <c r="O90" s="373"/>
      <c r="P90" s="373"/>
      <c r="Q90" s="373"/>
      <c r="R90" s="112"/>
    </row>
    <row r="91" spans="2:47" s="7" customFormat="1" ht="19.899999999999999" customHeight="1">
      <c r="B91" s="111"/>
      <c r="D91" s="97" t="s">
        <v>107</v>
      </c>
      <c r="N91" s="372">
        <f>N262</f>
        <v>0</v>
      </c>
      <c r="O91" s="373"/>
      <c r="P91" s="373"/>
      <c r="Q91" s="373"/>
      <c r="R91" s="112"/>
    </row>
    <row r="92" spans="2:47" s="7" customFormat="1" ht="19.899999999999999" customHeight="1">
      <c r="B92" s="111"/>
      <c r="D92" s="97" t="s">
        <v>108</v>
      </c>
      <c r="N92" s="372">
        <f>N267</f>
        <v>0</v>
      </c>
      <c r="O92" s="373"/>
      <c r="P92" s="373"/>
      <c r="Q92" s="373"/>
      <c r="R92" s="112"/>
    </row>
    <row r="93" spans="2:47" s="7" customFormat="1" ht="19.899999999999999" customHeight="1">
      <c r="B93" s="111"/>
      <c r="D93" s="97" t="s">
        <v>109</v>
      </c>
      <c r="N93" s="372">
        <f>N297</f>
        <v>0</v>
      </c>
      <c r="O93" s="373"/>
      <c r="P93" s="373"/>
      <c r="Q93" s="373"/>
      <c r="R93" s="112"/>
    </row>
    <row r="94" spans="2:47" s="7" customFormat="1" ht="19.899999999999999" customHeight="1">
      <c r="B94" s="111"/>
      <c r="D94" s="97" t="s">
        <v>110</v>
      </c>
      <c r="N94" s="372">
        <f>N329</f>
        <v>0</v>
      </c>
      <c r="O94" s="373"/>
      <c r="P94" s="373"/>
      <c r="Q94" s="373"/>
      <c r="R94" s="112"/>
    </row>
    <row r="95" spans="2:47" s="1" customFormat="1" ht="21.75" customHeight="1">
      <c r="B95" s="35"/>
      <c r="R95" s="36"/>
    </row>
    <row r="96" spans="2:47" s="1" customFormat="1">
      <c r="B96" s="35"/>
      <c r="R96" s="36"/>
    </row>
    <row r="97" spans="2:18" s="1" customFormat="1" ht="29.25" customHeight="1">
      <c r="B97" s="35"/>
      <c r="C97" s="99" t="s">
        <v>917</v>
      </c>
      <c r="D97" s="100"/>
      <c r="E97" s="100"/>
      <c r="F97" s="100"/>
      <c r="G97" s="100"/>
      <c r="H97" s="100"/>
      <c r="I97" s="100"/>
      <c r="J97" s="100"/>
      <c r="K97" s="100"/>
      <c r="L97" s="347">
        <f>ROUND(SUM(N88),2)</f>
        <v>0</v>
      </c>
      <c r="M97" s="347"/>
      <c r="N97" s="347"/>
      <c r="O97" s="347"/>
      <c r="P97" s="347"/>
      <c r="Q97" s="347"/>
      <c r="R97" s="36"/>
    </row>
    <row r="98" spans="2:18" s="1" customFormat="1" ht="6.95" customHeight="1">
      <c r="B98" s="57"/>
      <c r="C98" s="58"/>
      <c r="D98" s="58"/>
      <c r="E98" s="58"/>
      <c r="F98" s="58"/>
      <c r="G98" s="58"/>
      <c r="H98" s="58"/>
      <c r="I98" s="58"/>
      <c r="J98" s="58"/>
      <c r="K98" s="58"/>
      <c r="L98" s="58"/>
      <c r="M98" s="58"/>
      <c r="N98" s="58"/>
      <c r="O98" s="58"/>
      <c r="P98" s="58"/>
      <c r="Q98" s="58"/>
      <c r="R98" s="59"/>
    </row>
    <row r="102" spans="2:18" s="1" customFormat="1" ht="6.95" customHeight="1">
      <c r="B102" s="60"/>
      <c r="C102" s="61"/>
      <c r="D102" s="61"/>
      <c r="E102" s="61"/>
      <c r="F102" s="61"/>
      <c r="G102" s="61"/>
      <c r="H102" s="61"/>
      <c r="I102" s="61"/>
      <c r="J102" s="61"/>
      <c r="K102" s="61"/>
      <c r="L102" s="61"/>
      <c r="M102" s="61"/>
      <c r="N102" s="61"/>
      <c r="O102" s="61"/>
      <c r="P102" s="61"/>
      <c r="Q102" s="61"/>
      <c r="R102" s="62"/>
    </row>
    <row r="103" spans="2:18" s="1" customFormat="1" ht="36.950000000000003" customHeight="1">
      <c r="B103" s="35"/>
      <c r="C103" s="321" t="s">
        <v>112</v>
      </c>
      <c r="D103" s="361"/>
      <c r="E103" s="361"/>
      <c r="F103" s="361"/>
      <c r="G103" s="361"/>
      <c r="H103" s="361"/>
      <c r="I103" s="361"/>
      <c r="J103" s="361"/>
      <c r="K103" s="361"/>
      <c r="L103" s="361"/>
      <c r="M103" s="361"/>
      <c r="N103" s="361"/>
      <c r="O103" s="361"/>
      <c r="P103" s="361"/>
      <c r="Q103" s="361"/>
      <c r="R103" s="36"/>
    </row>
    <row r="104" spans="2:18" s="1" customFormat="1" ht="6.95" customHeight="1">
      <c r="B104" s="35"/>
      <c r="R104" s="36"/>
    </row>
    <row r="105" spans="2:18" s="1" customFormat="1" ht="30" customHeight="1">
      <c r="B105" s="35"/>
      <c r="C105" s="30" t="s">
        <v>18</v>
      </c>
      <c r="F105" s="359" t="str">
        <f>F6</f>
        <v>Znojmo - Přímětice Východ</v>
      </c>
      <c r="G105" s="360"/>
      <c r="H105" s="360"/>
      <c r="I105" s="360"/>
      <c r="J105" s="360"/>
      <c r="K105" s="360"/>
      <c r="L105" s="360"/>
      <c r="M105" s="360"/>
      <c r="N105" s="360"/>
      <c r="O105" s="360"/>
      <c r="P105" s="360"/>
      <c r="R105" s="36"/>
    </row>
    <row r="106" spans="2:18" s="1" customFormat="1" ht="36.950000000000003" customHeight="1">
      <c r="B106" s="35"/>
      <c r="C106" s="66" t="s">
        <v>97</v>
      </c>
      <c r="F106" s="351" t="str">
        <f>F7</f>
        <v>SO 301 - Dešťová kanalizace</v>
      </c>
      <c r="G106" s="361"/>
      <c r="H106" s="361"/>
      <c r="I106" s="361"/>
      <c r="J106" s="361"/>
      <c r="K106" s="361"/>
      <c r="L106" s="361"/>
      <c r="M106" s="361"/>
      <c r="N106" s="361"/>
      <c r="O106" s="361"/>
      <c r="P106" s="361"/>
      <c r="R106" s="36"/>
    </row>
    <row r="107" spans="2:18" s="1" customFormat="1" ht="6.95" customHeight="1">
      <c r="B107" s="35"/>
      <c r="R107" s="36"/>
    </row>
    <row r="108" spans="2:18" s="1" customFormat="1" ht="18" customHeight="1">
      <c r="B108" s="35"/>
      <c r="C108" s="30" t="s">
        <v>22</v>
      </c>
      <c r="F108" s="28" t="str">
        <f>F9</f>
        <v xml:space="preserve"> </v>
      </c>
      <c r="K108" s="30" t="s">
        <v>24</v>
      </c>
      <c r="M108" s="363" t="str">
        <f>IF(O9="","",O9)</f>
        <v/>
      </c>
      <c r="N108" s="363"/>
      <c r="O108" s="363"/>
      <c r="P108" s="363"/>
      <c r="R108" s="36"/>
    </row>
    <row r="109" spans="2:18" s="1" customFormat="1" ht="6.95" customHeight="1">
      <c r="B109" s="35"/>
      <c r="R109" s="36"/>
    </row>
    <row r="110" spans="2:18" s="1" customFormat="1" ht="15">
      <c r="B110" s="35"/>
      <c r="C110" s="30" t="s">
        <v>25</v>
      </c>
      <c r="F110" s="28" t="str">
        <f>E12</f>
        <v xml:space="preserve"> </v>
      </c>
      <c r="K110" s="30" t="s">
        <v>29</v>
      </c>
      <c r="M110" s="325" t="str">
        <f>E18</f>
        <v xml:space="preserve"> </v>
      </c>
      <c r="N110" s="325"/>
      <c r="O110" s="325"/>
      <c r="P110" s="325"/>
      <c r="Q110" s="325"/>
      <c r="R110" s="36"/>
    </row>
    <row r="111" spans="2:18" s="1" customFormat="1" ht="14.45" customHeight="1">
      <c r="B111" s="35"/>
      <c r="C111" s="30" t="s">
        <v>28</v>
      </c>
      <c r="F111" s="28" t="str">
        <f>IF(E15="","",E15)</f>
        <v/>
      </c>
      <c r="K111" s="30" t="s">
        <v>31</v>
      </c>
      <c r="M111" s="325" t="str">
        <f>E21</f>
        <v xml:space="preserve"> </v>
      </c>
      <c r="N111" s="325"/>
      <c r="O111" s="325"/>
      <c r="P111" s="325"/>
      <c r="Q111" s="325"/>
      <c r="R111" s="36"/>
    </row>
    <row r="112" spans="2:18" s="1" customFormat="1" ht="10.35" customHeight="1">
      <c r="B112" s="35"/>
      <c r="R112" s="36"/>
    </row>
    <row r="113" spans="2:65" s="8" customFormat="1" ht="29.25" customHeight="1">
      <c r="B113" s="115"/>
      <c r="C113" s="116" t="s">
        <v>113</v>
      </c>
      <c r="D113" s="117" t="s">
        <v>114</v>
      </c>
      <c r="E113" s="117" t="s">
        <v>53</v>
      </c>
      <c r="F113" s="377" t="s">
        <v>115</v>
      </c>
      <c r="G113" s="377"/>
      <c r="H113" s="377"/>
      <c r="I113" s="377"/>
      <c r="J113" s="117" t="s">
        <v>116</v>
      </c>
      <c r="K113" s="117" t="s">
        <v>117</v>
      </c>
      <c r="L113" s="377" t="s">
        <v>118</v>
      </c>
      <c r="M113" s="377"/>
      <c r="N113" s="377" t="s">
        <v>102</v>
      </c>
      <c r="O113" s="377"/>
      <c r="P113" s="377"/>
      <c r="Q113" s="378"/>
      <c r="R113" s="118"/>
      <c r="T113" s="72" t="s">
        <v>119</v>
      </c>
      <c r="U113" s="73" t="s">
        <v>35</v>
      </c>
      <c r="V113" s="73" t="s">
        <v>120</v>
      </c>
      <c r="W113" s="73" t="s">
        <v>121</v>
      </c>
      <c r="X113" s="73" t="s">
        <v>122</v>
      </c>
      <c r="Y113" s="73" t="s">
        <v>123</v>
      </c>
      <c r="Z113" s="73" t="s">
        <v>124</v>
      </c>
      <c r="AA113" s="74" t="s">
        <v>125</v>
      </c>
    </row>
    <row r="114" spans="2:65" s="1" customFormat="1" ht="29.25" customHeight="1">
      <c r="B114" s="35"/>
      <c r="C114" s="76" t="s">
        <v>99</v>
      </c>
      <c r="N114" s="400">
        <f>BK114</f>
        <v>0</v>
      </c>
      <c r="O114" s="401"/>
      <c r="P114" s="401"/>
      <c r="Q114" s="401"/>
      <c r="R114" s="36"/>
      <c r="T114" s="75"/>
      <c r="U114" s="49"/>
      <c r="V114" s="49"/>
      <c r="W114" s="119">
        <f>W115+W331</f>
        <v>0</v>
      </c>
      <c r="X114" s="49"/>
      <c r="Y114" s="119">
        <f>Y115+Y331</f>
        <v>1517.1695242199999</v>
      </c>
      <c r="Z114" s="49"/>
      <c r="AA114" s="120">
        <f>AA115+AA331</f>
        <v>0</v>
      </c>
      <c r="AT114" s="20" t="s">
        <v>70</v>
      </c>
      <c r="AU114" s="20" t="s">
        <v>104</v>
      </c>
      <c r="BK114" s="121">
        <f>BK115+BK331</f>
        <v>0</v>
      </c>
    </row>
    <row r="115" spans="2:65" s="9" customFormat="1" ht="37.35" customHeight="1">
      <c r="B115" s="122"/>
      <c r="D115" s="123" t="s">
        <v>105</v>
      </c>
      <c r="E115" s="123"/>
      <c r="F115" s="123"/>
      <c r="G115" s="123"/>
      <c r="H115" s="123"/>
      <c r="I115" s="123"/>
      <c r="J115" s="123"/>
      <c r="K115" s="123"/>
      <c r="L115" s="123"/>
      <c r="M115" s="123"/>
      <c r="N115" s="402">
        <f>BK115</f>
        <v>0</v>
      </c>
      <c r="O115" s="370"/>
      <c r="P115" s="370"/>
      <c r="Q115" s="370"/>
      <c r="R115" s="124"/>
      <c r="T115" s="125"/>
      <c r="W115" s="126">
        <f>W116+W262+W267+W297+W329</f>
        <v>0</v>
      </c>
      <c r="Y115" s="126">
        <f>Y116+Y262+Y267+Y297+Y329</f>
        <v>1517.1695242199999</v>
      </c>
      <c r="AA115" s="127">
        <f>AA116+AA262+AA267+AA297+AA329</f>
        <v>0</v>
      </c>
      <c r="AR115" s="128" t="s">
        <v>79</v>
      </c>
      <c r="AT115" s="129" t="s">
        <v>70</v>
      </c>
      <c r="AU115" s="129" t="s">
        <v>71</v>
      </c>
      <c r="AY115" s="128" t="s">
        <v>126</v>
      </c>
      <c r="BK115" s="130">
        <f>BK116+BK262+BK267+BK297+BK329</f>
        <v>0</v>
      </c>
    </row>
    <row r="116" spans="2:65" s="9" customFormat="1" ht="19.899999999999999" customHeight="1">
      <c r="B116" s="122"/>
      <c r="D116" s="131" t="s">
        <v>106</v>
      </c>
      <c r="E116" s="131"/>
      <c r="F116" s="131"/>
      <c r="G116" s="131"/>
      <c r="H116" s="131"/>
      <c r="I116" s="131"/>
      <c r="J116" s="131"/>
      <c r="K116" s="131"/>
      <c r="L116" s="131"/>
      <c r="M116" s="131"/>
      <c r="N116" s="403">
        <f>BK116</f>
        <v>0</v>
      </c>
      <c r="O116" s="404"/>
      <c r="P116" s="404"/>
      <c r="Q116" s="404"/>
      <c r="R116" s="124"/>
      <c r="T116" s="125"/>
      <c r="W116" s="126">
        <f>SUM(W117:W261)</f>
        <v>0</v>
      </c>
      <c r="Y116" s="126">
        <f>SUM(Y117:Y261)</f>
        <v>1440.9970036</v>
      </c>
      <c r="AA116" s="127">
        <f>SUM(AA117:AA261)</f>
        <v>0</v>
      </c>
      <c r="AR116" s="128" t="s">
        <v>79</v>
      </c>
      <c r="AT116" s="129" t="s">
        <v>70</v>
      </c>
      <c r="AU116" s="129" t="s">
        <v>79</v>
      </c>
      <c r="AY116" s="128" t="s">
        <v>126</v>
      </c>
      <c r="BK116" s="130">
        <f>SUM(BK117:BK261)</f>
        <v>0</v>
      </c>
    </row>
    <row r="117" spans="2:65" s="1" customFormat="1" ht="25.5" customHeight="1">
      <c r="B117" s="113"/>
      <c r="C117" s="132" t="s">
        <v>79</v>
      </c>
      <c r="D117" s="132" t="s">
        <v>127</v>
      </c>
      <c r="E117" s="133" t="s">
        <v>128</v>
      </c>
      <c r="F117" s="379" t="s">
        <v>129</v>
      </c>
      <c r="G117" s="379"/>
      <c r="H117" s="379"/>
      <c r="I117" s="379"/>
      <c r="J117" s="134" t="s">
        <v>130</v>
      </c>
      <c r="K117" s="135">
        <v>200</v>
      </c>
      <c r="L117" s="380">
        <v>0</v>
      </c>
      <c r="M117" s="380"/>
      <c r="N117" s="381">
        <f>ROUND(L117*K117,2)</f>
        <v>0</v>
      </c>
      <c r="O117" s="381"/>
      <c r="P117" s="381"/>
      <c r="Q117" s="381"/>
      <c r="R117" s="114"/>
      <c r="T117" s="136" t="s">
        <v>5</v>
      </c>
      <c r="U117" s="42" t="s">
        <v>36</v>
      </c>
      <c r="W117" s="137">
        <f>V117*K117</f>
        <v>0</v>
      </c>
      <c r="X117" s="137">
        <v>0</v>
      </c>
      <c r="Y117" s="137">
        <f>X117*K117</f>
        <v>0</v>
      </c>
      <c r="Z117" s="137">
        <v>0</v>
      </c>
      <c r="AA117" s="138">
        <f>Z117*K117</f>
        <v>0</v>
      </c>
      <c r="AR117" s="20" t="s">
        <v>131</v>
      </c>
      <c r="AT117" s="20" t="s">
        <v>127</v>
      </c>
      <c r="AU117" s="20" t="s">
        <v>95</v>
      </c>
      <c r="AY117" s="20" t="s">
        <v>126</v>
      </c>
      <c r="BE117" s="98">
        <f>IF(U117="základní",N117,0)</f>
        <v>0</v>
      </c>
      <c r="BF117" s="98">
        <f>IF(U117="snížená",N117,0)</f>
        <v>0</v>
      </c>
      <c r="BG117" s="98">
        <f>IF(U117="zákl. přenesená",N117,0)</f>
        <v>0</v>
      </c>
      <c r="BH117" s="98">
        <f>IF(U117="sníž. přenesená",N117,0)</f>
        <v>0</v>
      </c>
      <c r="BI117" s="98">
        <f>IF(U117="nulová",N117,0)</f>
        <v>0</v>
      </c>
      <c r="BJ117" s="20" t="s">
        <v>79</v>
      </c>
      <c r="BK117" s="98">
        <f>ROUND(L117*K117,2)</f>
        <v>0</v>
      </c>
      <c r="BL117" s="20" t="s">
        <v>131</v>
      </c>
      <c r="BM117" s="20" t="s">
        <v>132</v>
      </c>
    </row>
    <row r="118" spans="2:65" s="1" customFormat="1" ht="25.5" customHeight="1">
      <c r="B118" s="113"/>
      <c r="C118" s="132" t="s">
        <v>95</v>
      </c>
      <c r="D118" s="132" t="s">
        <v>127</v>
      </c>
      <c r="E118" s="133" t="s">
        <v>133</v>
      </c>
      <c r="F118" s="379" t="s">
        <v>134</v>
      </c>
      <c r="G118" s="379"/>
      <c r="H118" s="379"/>
      <c r="I118" s="379"/>
      <c r="J118" s="134" t="s">
        <v>135</v>
      </c>
      <c r="K118" s="135">
        <v>20</v>
      </c>
      <c r="L118" s="380">
        <v>0</v>
      </c>
      <c r="M118" s="380"/>
      <c r="N118" s="381">
        <f>ROUND(L118*K118,2)</f>
        <v>0</v>
      </c>
      <c r="O118" s="381"/>
      <c r="P118" s="381"/>
      <c r="Q118" s="381"/>
      <c r="R118" s="114"/>
      <c r="T118" s="136" t="s">
        <v>5</v>
      </c>
      <c r="U118" s="42" t="s">
        <v>36</v>
      </c>
      <c r="W118" s="137">
        <f>V118*K118</f>
        <v>0</v>
      </c>
      <c r="X118" s="137">
        <v>0</v>
      </c>
      <c r="Y118" s="137">
        <f>X118*K118</f>
        <v>0</v>
      </c>
      <c r="Z118" s="137">
        <v>0</v>
      </c>
      <c r="AA118" s="138">
        <f>Z118*K118</f>
        <v>0</v>
      </c>
      <c r="AR118" s="20" t="s">
        <v>131</v>
      </c>
      <c r="AT118" s="20" t="s">
        <v>127</v>
      </c>
      <c r="AU118" s="20" t="s">
        <v>95</v>
      </c>
      <c r="AY118" s="20" t="s">
        <v>126</v>
      </c>
      <c r="BE118" s="98">
        <f>IF(U118="základní",N118,0)</f>
        <v>0</v>
      </c>
      <c r="BF118" s="98">
        <f>IF(U118="snížená",N118,0)</f>
        <v>0</v>
      </c>
      <c r="BG118" s="98">
        <f>IF(U118="zákl. přenesená",N118,0)</f>
        <v>0</v>
      </c>
      <c r="BH118" s="98">
        <f>IF(U118="sníž. přenesená",N118,0)</f>
        <v>0</v>
      </c>
      <c r="BI118" s="98">
        <f>IF(U118="nulová",N118,0)</f>
        <v>0</v>
      </c>
      <c r="BJ118" s="20" t="s">
        <v>79</v>
      </c>
      <c r="BK118" s="98">
        <f>ROUND(L118*K118,2)</f>
        <v>0</v>
      </c>
      <c r="BL118" s="20" t="s">
        <v>131</v>
      </c>
      <c r="BM118" s="20" t="s">
        <v>136</v>
      </c>
    </row>
    <row r="119" spans="2:65" s="1" customFormat="1" ht="16.5" customHeight="1">
      <c r="B119" s="113"/>
      <c r="C119" s="132" t="s">
        <v>137</v>
      </c>
      <c r="D119" s="132" t="s">
        <v>127</v>
      </c>
      <c r="E119" s="133" t="s">
        <v>138</v>
      </c>
      <c r="F119" s="379" t="s">
        <v>139</v>
      </c>
      <c r="G119" s="379"/>
      <c r="H119" s="379"/>
      <c r="I119" s="379"/>
      <c r="J119" s="134" t="s">
        <v>140</v>
      </c>
      <c r="K119" s="135">
        <v>3.3</v>
      </c>
      <c r="L119" s="380">
        <v>0</v>
      </c>
      <c r="M119" s="380"/>
      <c r="N119" s="381">
        <f>ROUND(L119*K119,2)</f>
        <v>0</v>
      </c>
      <c r="O119" s="381"/>
      <c r="P119" s="381"/>
      <c r="Q119" s="381"/>
      <c r="R119" s="114"/>
      <c r="T119" s="136" t="s">
        <v>5</v>
      </c>
      <c r="U119" s="42" t="s">
        <v>36</v>
      </c>
      <c r="W119" s="137">
        <f>V119*K119</f>
        <v>0</v>
      </c>
      <c r="X119" s="137">
        <v>8.6800000000000002E-3</v>
      </c>
      <c r="Y119" s="137">
        <f>X119*K119</f>
        <v>2.8643999999999999E-2</v>
      </c>
      <c r="Z119" s="137">
        <v>0</v>
      </c>
      <c r="AA119" s="138">
        <f>Z119*K119</f>
        <v>0</v>
      </c>
      <c r="AR119" s="20" t="s">
        <v>131</v>
      </c>
      <c r="AT119" s="20" t="s">
        <v>127</v>
      </c>
      <c r="AU119" s="20" t="s">
        <v>95</v>
      </c>
      <c r="AY119" s="20" t="s">
        <v>126</v>
      </c>
      <c r="BE119" s="98">
        <f>IF(U119="základní",N119,0)</f>
        <v>0</v>
      </c>
      <c r="BF119" s="98">
        <f>IF(U119="snížená",N119,0)</f>
        <v>0</v>
      </c>
      <c r="BG119" s="98">
        <f>IF(U119="zákl. přenesená",N119,0)</f>
        <v>0</v>
      </c>
      <c r="BH119" s="98">
        <f>IF(U119="sníž. přenesená",N119,0)</f>
        <v>0</v>
      </c>
      <c r="BI119" s="98">
        <f>IF(U119="nulová",N119,0)</f>
        <v>0</v>
      </c>
      <c r="BJ119" s="20" t="s">
        <v>79</v>
      </c>
      <c r="BK119" s="98">
        <f>ROUND(L119*K119,2)</f>
        <v>0</v>
      </c>
      <c r="BL119" s="20" t="s">
        <v>131</v>
      </c>
      <c r="BM119" s="20" t="s">
        <v>141</v>
      </c>
    </row>
    <row r="120" spans="2:65" s="10" customFormat="1" ht="16.5" customHeight="1">
      <c r="B120" s="139"/>
      <c r="E120" s="140" t="s">
        <v>5</v>
      </c>
      <c r="F120" s="382" t="s">
        <v>142</v>
      </c>
      <c r="G120" s="383"/>
      <c r="H120" s="383"/>
      <c r="I120" s="383"/>
      <c r="K120" s="141">
        <v>3.3</v>
      </c>
      <c r="R120" s="142"/>
      <c r="T120" s="143"/>
      <c r="AA120" s="144"/>
      <c r="AT120" s="140" t="s">
        <v>143</v>
      </c>
      <c r="AU120" s="140" t="s">
        <v>95</v>
      </c>
      <c r="AV120" s="10" t="s">
        <v>95</v>
      </c>
      <c r="AW120" s="10" t="s">
        <v>30</v>
      </c>
      <c r="AX120" s="10" t="s">
        <v>79</v>
      </c>
      <c r="AY120" s="140" t="s">
        <v>126</v>
      </c>
    </row>
    <row r="121" spans="2:65" s="1" customFormat="1" ht="16.5" customHeight="1">
      <c r="B121" s="113"/>
      <c r="C121" s="132" t="s">
        <v>131</v>
      </c>
      <c r="D121" s="132" t="s">
        <v>127</v>
      </c>
      <c r="E121" s="133" t="s">
        <v>144</v>
      </c>
      <c r="F121" s="379" t="s">
        <v>145</v>
      </c>
      <c r="G121" s="379"/>
      <c r="H121" s="379"/>
      <c r="I121" s="379"/>
      <c r="J121" s="134" t="s">
        <v>140</v>
      </c>
      <c r="K121" s="135">
        <v>2.2000000000000002</v>
      </c>
      <c r="L121" s="380">
        <v>0</v>
      </c>
      <c r="M121" s="380"/>
      <c r="N121" s="381">
        <f>ROUND(L121*K121,2)</f>
        <v>0</v>
      </c>
      <c r="O121" s="381"/>
      <c r="P121" s="381"/>
      <c r="Q121" s="381"/>
      <c r="R121" s="114"/>
      <c r="T121" s="136" t="s">
        <v>5</v>
      </c>
      <c r="U121" s="42" t="s">
        <v>36</v>
      </c>
      <c r="W121" s="137">
        <f>V121*K121</f>
        <v>0</v>
      </c>
      <c r="X121" s="137">
        <v>1.269E-2</v>
      </c>
      <c r="Y121" s="137">
        <f>X121*K121</f>
        <v>2.7918000000000002E-2</v>
      </c>
      <c r="Z121" s="137">
        <v>0</v>
      </c>
      <c r="AA121" s="138">
        <f>Z121*K121</f>
        <v>0</v>
      </c>
      <c r="AR121" s="20" t="s">
        <v>131</v>
      </c>
      <c r="AT121" s="20" t="s">
        <v>127</v>
      </c>
      <c r="AU121" s="20" t="s">
        <v>95</v>
      </c>
      <c r="AY121" s="20" t="s">
        <v>126</v>
      </c>
      <c r="BE121" s="98">
        <f>IF(U121="základní",N121,0)</f>
        <v>0</v>
      </c>
      <c r="BF121" s="98">
        <f>IF(U121="snížená",N121,0)</f>
        <v>0</v>
      </c>
      <c r="BG121" s="98">
        <f>IF(U121="zákl. přenesená",N121,0)</f>
        <v>0</v>
      </c>
      <c r="BH121" s="98">
        <f>IF(U121="sníž. přenesená",N121,0)</f>
        <v>0</v>
      </c>
      <c r="BI121" s="98">
        <f>IF(U121="nulová",N121,0)</f>
        <v>0</v>
      </c>
      <c r="BJ121" s="20" t="s">
        <v>79</v>
      </c>
      <c r="BK121" s="98">
        <f>ROUND(L121*K121,2)</f>
        <v>0</v>
      </c>
      <c r="BL121" s="20" t="s">
        <v>131</v>
      </c>
      <c r="BM121" s="20" t="s">
        <v>146</v>
      </c>
    </row>
    <row r="122" spans="2:65" s="10" customFormat="1" ht="16.5" customHeight="1">
      <c r="B122" s="139"/>
      <c r="E122" s="140" t="s">
        <v>5</v>
      </c>
      <c r="F122" s="382" t="s">
        <v>147</v>
      </c>
      <c r="G122" s="383"/>
      <c r="H122" s="383"/>
      <c r="I122" s="383"/>
      <c r="K122" s="141">
        <v>2.2000000000000002</v>
      </c>
      <c r="R122" s="142"/>
      <c r="T122" s="143"/>
      <c r="AA122" s="144"/>
      <c r="AT122" s="140" t="s">
        <v>143</v>
      </c>
      <c r="AU122" s="140" t="s">
        <v>95</v>
      </c>
      <c r="AV122" s="10" t="s">
        <v>95</v>
      </c>
      <c r="AW122" s="10" t="s">
        <v>30</v>
      </c>
      <c r="AX122" s="10" t="s">
        <v>79</v>
      </c>
      <c r="AY122" s="140" t="s">
        <v>126</v>
      </c>
    </row>
    <row r="123" spans="2:65" s="1" customFormat="1" ht="25.5" customHeight="1">
      <c r="B123" s="113"/>
      <c r="C123" s="132" t="s">
        <v>148</v>
      </c>
      <c r="D123" s="132" t="s">
        <v>127</v>
      </c>
      <c r="E123" s="133" t="s">
        <v>149</v>
      </c>
      <c r="F123" s="379" t="s">
        <v>150</v>
      </c>
      <c r="G123" s="379"/>
      <c r="H123" s="379"/>
      <c r="I123" s="379"/>
      <c r="J123" s="134" t="s">
        <v>151</v>
      </c>
      <c r="K123" s="135">
        <v>266.59800000000001</v>
      </c>
      <c r="L123" s="380">
        <v>0</v>
      </c>
      <c r="M123" s="380"/>
      <c r="N123" s="381">
        <f>ROUND(L123*K123,2)</f>
        <v>0</v>
      </c>
      <c r="O123" s="381"/>
      <c r="P123" s="381"/>
      <c r="Q123" s="381"/>
      <c r="R123" s="114"/>
      <c r="T123" s="136" t="s">
        <v>5</v>
      </c>
      <c r="U123" s="42" t="s">
        <v>36</v>
      </c>
      <c r="W123" s="137">
        <f>V123*K123</f>
        <v>0</v>
      </c>
      <c r="X123" s="137">
        <v>0</v>
      </c>
      <c r="Y123" s="137">
        <f>X123*K123</f>
        <v>0</v>
      </c>
      <c r="Z123" s="137">
        <v>0</v>
      </c>
      <c r="AA123" s="138">
        <f>Z123*K123</f>
        <v>0</v>
      </c>
      <c r="AR123" s="20" t="s">
        <v>131</v>
      </c>
      <c r="AT123" s="20" t="s">
        <v>127</v>
      </c>
      <c r="AU123" s="20" t="s">
        <v>95</v>
      </c>
      <c r="AY123" s="20" t="s">
        <v>126</v>
      </c>
      <c r="BE123" s="98">
        <f>IF(U123="základní",N123,0)</f>
        <v>0</v>
      </c>
      <c r="BF123" s="98">
        <f>IF(U123="snížená",N123,0)</f>
        <v>0</v>
      </c>
      <c r="BG123" s="98">
        <f>IF(U123="zákl. přenesená",N123,0)</f>
        <v>0</v>
      </c>
      <c r="BH123" s="98">
        <f>IF(U123="sníž. přenesená",N123,0)</f>
        <v>0</v>
      </c>
      <c r="BI123" s="98">
        <f>IF(U123="nulová",N123,0)</f>
        <v>0</v>
      </c>
      <c r="BJ123" s="20" t="s">
        <v>79</v>
      </c>
      <c r="BK123" s="98">
        <f>ROUND(L123*K123,2)</f>
        <v>0</v>
      </c>
      <c r="BL123" s="20" t="s">
        <v>131</v>
      </c>
      <c r="BM123" s="20" t="s">
        <v>152</v>
      </c>
    </row>
    <row r="124" spans="2:65" s="11" customFormat="1" ht="16.5" customHeight="1">
      <c r="B124" s="145"/>
      <c r="E124" s="146" t="s">
        <v>5</v>
      </c>
      <c r="F124" s="384" t="s">
        <v>153</v>
      </c>
      <c r="G124" s="385"/>
      <c r="H124" s="385"/>
      <c r="I124" s="385"/>
      <c r="K124" s="146" t="s">
        <v>5</v>
      </c>
      <c r="R124" s="147"/>
      <c r="T124" s="148"/>
      <c r="AA124" s="149"/>
      <c r="AT124" s="146" t="s">
        <v>143</v>
      </c>
      <c r="AU124" s="146" t="s">
        <v>95</v>
      </c>
      <c r="AV124" s="11" t="s">
        <v>79</v>
      </c>
      <c r="AW124" s="11" t="s">
        <v>30</v>
      </c>
      <c r="AX124" s="11" t="s">
        <v>71</v>
      </c>
      <c r="AY124" s="146" t="s">
        <v>126</v>
      </c>
    </row>
    <row r="125" spans="2:65" s="10" customFormat="1" ht="16.5" customHeight="1">
      <c r="B125" s="139"/>
      <c r="E125" s="140" t="s">
        <v>5</v>
      </c>
      <c r="F125" s="386" t="s">
        <v>154</v>
      </c>
      <c r="G125" s="387"/>
      <c r="H125" s="387"/>
      <c r="I125" s="387"/>
      <c r="K125" s="141">
        <v>138.74100000000001</v>
      </c>
      <c r="R125" s="142"/>
      <c r="T125" s="143"/>
      <c r="AA125" s="144"/>
      <c r="AT125" s="140" t="s">
        <v>143</v>
      </c>
      <c r="AU125" s="140" t="s">
        <v>95</v>
      </c>
      <c r="AV125" s="10" t="s">
        <v>95</v>
      </c>
      <c r="AW125" s="10" t="s">
        <v>30</v>
      </c>
      <c r="AX125" s="10" t="s">
        <v>71</v>
      </c>
      <c r="AY125" s="140" t="s">
        <v>126</v>
      </c>
    </row>
    <row r="126" spans="2:65" s="11" customFormat="1" ht="16.5" customHeight="1">
      <c r="B126" s="145"/>
      <c r="E126" s="146" t="s">
        <v>5</v>
      </c>
      <c r="F126" s="388" t="s">
        <v>155</v>
      </c>
      <c r="G126" s="389"/>
      <c r="H126" s="389"/>
      <c r="I126" s="389"/>
      <c r="K126" s="146" t="s">
        <v>5</v>
      </c>
      <c r="R126" s="147"/>
      <c r="T126" s="148"/>
      <c r="AA126" s="149"/>
      <c r="AT126" s="146" t="s">
        <v>143</v>
      </c>
      <c r="AU126" s="146" t="s">
        <v>95</v>
      </c>
      <c r="AV126" s="11" t="s">
        <v>79</v>
      </c>
      <c r="AW126" s="11" t="s">
        <v>30</v>
      </c>
      <c r="AX126" s="11" t="s">
        <v>71</v>
      </c>
      <c r="AY126" s="146" t="s">
        <v>126</v>
      </c>
    </row>
    <row r="127" spans="2:65" s="10" customFormat="1" ht="16.5" customHeight="1">
      <c r="B127" s="139"/>
      <c r="E127" s="140" t="s">
        <v>5</v>
      </c>
      <c r="F127" s="386" t="s">
        <v>156</v>
      </c>
      <c r="G127" s="387"/>
      <c r="H127" s="387"/>
      <c r="I127" s="387"/>
      <c r="K127" s="141">
        <v>18.117000000000001</v>
      </c>
      <c r="R127" s="142"/>
      <c r="T127" s="143"/>
      <c r="AA127" s="144"/>
      <c r="AT127" s="140" t="s">
        <v>143</v>
      </c>
      <c r="AU127" s="140" t="s">
        <v>95</v>
      </c>
      <c r="AV127" s="10" t="s">
        <v>95</v>
      </c>
      <c r="AW127" s="10" t="s">
        <v>30</v>
      </c>
      <c r="AX127" s="10" t="s">
        <v>71</v>
      </c>
      <c r="AY127" s="140" t="s">
        <v>126</v>
      </c>
    </row>
    <row r="128" spans="2:65" s="11" customFormat="1" ht="16.5" customHeight="1">
      <c r="B128" s="145"/>
      <c r="E128" s="146" t="s">
        <v>5</v>
      </c>
      <c r="F128" s="388" t="s">
        <v>157</v>
      </c>
      <c r="G128" s="389"/>
      <c r="H128" s="389"/>
      <c r="I128" s="389"/>
      <c r="K128" s="146" t="s">
        <v>5</v>
      </c>
      <c r="R128" s="147"/>
      <c r="T128" s="148"/>
      <c r="AA128" s="149"/>
      <c r="AT128" s="146" t="s">
        <v>143</v>
      </c>
      <c r="AU128" s="146" t="s">
        <v>95</v>
      </c>
      <c r="AV128" s="11" t="s">
        <v>79</v>
      </c>
      <c r="AW128" s="11" t="s">
        <v>30</v>
      </c>
      <c r="AX128" s="11" t="s">
        <v>71</v>
      </c>
      <c r="AY128" s="146" t="s">
        <v>126</v>
      </c>
    </row>
    <row r="129" spans="2:65" s="10" customFormat="1" ht="16.5" customHeight="1">
      <c r="B129" s="139"/>
      <c r="E129" s="140" t="s">
        <v>5</v>
      </c>
      <c r="F129" s="386" t="s">
        <v>158</v>
      </c>
      <c r="G129" s="387"/>
      <c r="H129" s="387"/>
      <c r="I129" s="387"/>
      <c r="K129" s="141">
        <v>109.74</v>
      </c>
      <c r="R129" s="142"/>
      <c r="T129" s="143"/>
      <c r="AA129" s="144"/>
      <c r="AT129" s="140" t="s">
        <v>143</v>
      </c>
      <c r="AU129" s="140" t="s">
        <v>95</v>
      </c>
      <c r="AV129" s="10" t="s">
        <v>95</v>
      </c>
      <c r="AW129" s="10" t="s">
        <v>30</v>
      </c>
      <c r="AX129" s="10" t="s">
        <v>71</v>
      </c>
      <c r="AY129" s="140" t="s">
        <v>126</v>
      </c>
    </row>
    <row r="130" spans="2:65" s="12" customFormat="1" ht="16.5" customHeight="1">
      <c r="B130" s="150"/>
      <c r="E130" s="151" t="s">
        <v>5</v>
      </c>
      <c r="F130" s="390" t="s">
        <v>159</v>
      </c>
      <c r="G130" s="391"/>
      <c r="H130" s="391"/>
      <c r="I130" s="391"/>
      <c r="K130" s="152">
        <v>266.59800000000001</v>
      </c>
      <c r="R130" s="153"/>
      <c r="T130" s="154"/>
      <c r="AA130" s="155"/>
      <c r="AT130" s="151" t="s">
        <v>143</v>
      </c>
      <c r="AU130" s="151" t="s">
        <v>95</v>
      </c>
      <c r="AV130" s="12" t="s">
        <v>131</v>
      </c>
      <c r="AW130" s="12" t="s">
        <v>30</v>
      </c>
      <c r="AX130" s="12" t="s">
        <v>79</v>
      </c>
      <c r="AY130" s="151" t="s">
        <v>126</v>
      </c>
    </row>
    <row r="131" spans="2:65" s="1" customFormat="1" ht="25.5" customHeight="1">
      <c r="B131" s="113"/>
      <c r="C131" s="132" t="s">
        <v>160</v>
      </c>
      <c r="D131" s="132" t="s">
        <v>127</v>
      </c>
      <c r="E131" s="133" t="s">
        <v>161</v>
      </c>
      <c r="F131" s="379" t="s">
        <v>162</v>
      </c>
      <c r="G131" s="379"/>
      <c r="H131" s="379"/>
      <c r="I131" s="379"/>
      <c r="J131" s="134" t="s">
        <v>151</v>
      </c>
      <c r="K131" s="135">
        <v>12.694000000000001</v>
      </c>
      <c r="L131" s="380">
        <v>0</v>
      </c>
      <c r="M131" s="380"/>
      <c r="N131" s="381">
        <f>ROUND(L131*K131,2)</f>
        <v>0</v>
      </c>
      <c r="O131" s="381"/>
      <c r="P131" s="381"/>
      <c r="Q131" s="381"/>
      <c r="R131" s="114"/>
      <c r="T131" s="136" t="s">
        <v>5</v>
      </c>
      <c r="U131" s="42" t="s">
        <v>36</v>
      </c>
      <c r="W131" s="137">
        <f>V131*K131</f>
        <v>0</v>
      </c>
      <c r="X131" s="137">
        <v>0</v>
      </c>
      <c r="Y131" s="137">
        <f>X131*K131</f>
        <v>0</v>
      </c>
      <c r="Z131" s="137">
        <v>0</v>
      </c>
      <c r="AA131" s="138">
        <f>Z131*K131</f>
        <v>0</v>
      </c>
      <c r="AR131" s="20" t="s">
        <v>131</v>
      </c>
      <c r="AT131" s="20" t="s">
        <v>127</v>
      </c>
      <c r="AU131" s="20" t="s">
        <v>95</v>
      </c>
      <c r="AY131" s="20" t="s">
        <v>126</v>
      </c>
      <c r="BE131" s="98">
        <f>IF(U131="základní",N131,0)</f>
        <v>0</v>
      </c>
      <c r="BF131" s="98">
        <f>IF(U131="snížená",N131,0)</f>
        <v>0</v>
      </c>
      <c r="BG131" s="98">
        <f>IF(U131="zákl. přenesená",N131,0)</f>
        <v>0</v>
      </c>
      <c r="BH131" s="98">
        <f>IF(U131="sníž. přenesená",N131,0)</f>
        <v>0</v>
      </c>
      <c r="BI131" s="98">
        <f>IF(U131="nulová",N131,0)</f>
        <v>0</v>
      </c>
      <c r="BJ131" s="20" t="s">
        <v>79</v>
      </c>
      <c r="BK131" s="98">
        <f>ROUND(L131*K131,2)</f>
        <v>0</v>
      </c>
      <c r="BL131" s="20" t="s">
        <v>131</v>
      </c>
      <c r="BM131" s="20" t="s">
        <v>163</v>
      </c>
    </row>
    <row r="132" spans="2:65" s="11" customFormat="1" ht="16.5" customHeight="1">
      <c r="B132" s="145"/>
      <c r="E132" s="146" t="s">
        <v>5</v>
      </c>
      <c r="F132" s="384" t="s">
        <v>164</v>
      </c>
      <c r="G132" s="385"/>
      <c r="H132" s="385"/>
      <c r="I132" s="385"/>
      <c r="K132" s="146" t="s">
        <v>5</v>
      </c>
      <c r="R132" s="147"/>
      <c r="T132" s="148"/>
      <c r="AA132" s="149"/>
      <c r="AT132" s="146" t="s">
        <v>143</v>
      </c>
      <c r="AU132" s="146" t="s">
        <v>95</v>
      </c>
      <c r="AV132" s="11" t="s">
        <v>79</v>
      </c>
      <c r="AW132" s="11" t="s">
        <v>30</v>
      </c>
      <c r="AX132" s="11" t="s">
        <v>71</v>
      </c>
      <c r="AY132" s="146" t="s">
        <v>126</v>
      </c>
    </row>
    <row r="133" spans="2:65" s="10" customFormat="1" ht="16.5" customHeight="1">
      <c r="B133" s="139"/>
      <c r="E133" s="140" t="s">
        <v>5</v>
      </c>
      <c r="F133" s="386" t="s">
        <v>165</v>
      </c>
      <c r="G133" s="387"/>
      <c r="H133" s="387"/>
      <c r="I133" s="387"/>
      <c r="K133" s="141">
        <v>5.5659999999999998</v>
      </c>
      <c r="R133" s="142"/>
      <c r="T133" s="143"/>
      <c r="AA133" s="144"/>
      <c r="AT133" s="140" t="s">
        <v>143</v>
      </c>
      <c r="AU133" s="140" t="s">
        <v>95</v>
      </c>
      <c r="AV133" s="10" t="s">
        <v>95</v>
      </c>
      <c r="AW133" s="10" t="s">
        <v>30</v>
      </c>
      <c r="AX133" s="10" t="s">
        <v>71</v>
      </c>
      <c r="AY133" s="140" t="s">
        <v>126</v>
      </c>
    </row>
    <row r="134" spans="2:65" s="11" customFormat="1" ht="16.5" customHeight="1">
      <c r="B134" s="145"/>
      <c r="E134" s="146" t="s">
        <v>5</v>
      </c>
      <c r="F134" s="388" t="s">
        <v>166</v>
      </c>
      <c r="G134" s="389"/>
      <c r="H134" s="389"/>
      <c r="I134" s="389"/>
      <c r="K134" s="146" t="s">
        <v>5</v>
      </c>
      <c r="R134" s="147"/>
      <c r="T134" s="148"/>
      <c r="AA134" s="149"/>
      <c r="AT134" s="146" t="s">
        <v>143</v>
      </c>
      <c r="AU134" s="146" t="s">
        <v>95</v>
      </c>
      <c r="AV134" s="11" t="s">
        <v>79</v>
      </c>
      <c r="AW134" s="11" t="s">
        <v>30</v>
      </c>
      <c r="AX134" s="11" t="s">
        <v>71</v>
      </c>
      <c r="AY134" s="146" t="s">
        <v>126</v>
      </c>
    </row>
    <row r="135" spans="2:65" s="10" customFormat="1" ht="16.5" customHeight="1">
      <c r="B135" s="139"/>
      <c r="E135" s="140" t="s">
        <v>5</v>
      </c>
      <c r="F135" s="386" t="s">
        <v>167</v>
      </c>
      <c r="G135" s="387"/>
      <c r="H135" s="387"/>
      <c r="I135" s="387"/>
      <c r="K135" s="141">
        <v>7.1280000000000001</v>
      </c>
      <c r="R135" s="142"/>
      <c r="T135" s="143"/>
      <c r="AA135" s="144"/>
      <c r="AT135" s="140" t="s">
        <v>143</v>
      </c>
      <c r="AU135" s="140" t="s">
        <v>95</v>
      </c>
      <c r="AV135" s="10" t="s">
        <v>95</v>
      </c>
      <c r="AW135" s="10" t="s">
        <v>30</v>
      </c>
      <c r="AX135" s="10" t="s">
        <v>71</v>
      </c>
      <c r="AY135" s="140" t="s">
        <v>126</v>
      </c>
    </row>
    <row r="136" spans="2:65" s="12" customFormat="1" ht="16.5" customHeight="1">
      <c r="B136" s="150"/>
      <c r="E136" s="151" t="s">
        <v>5</v>
      </c>
      <c r="F136" s="390" t="s">
        <v>159</v>
      </c>
      <c r="G136" s="391"/>
      <c r="H136" s="391"/>
      <c r="I136" s="391"/>
      <c r="K136" s="152">
        <v>12.694000000000001</v>
      </c>
      <c r="R136" s="153"/>
      <c r="T136" s="154"/>
      <c r="AA136" s="155"/>
      <c r="AT136" s="151" t="s">
        <v>143</v>
      </c>
      <c r="AU136" s="151" t="s">
        <v>95</v>
      </c>
      <c r="AV136" s="12" t="s">
        <v>131</v>
      </c>
      <c r="AW136" s="12" t="s">
        <v>30</v>
      </c>
      <c r="AX136" s="12" t="s">
        <v>79</v>
      </c>
      <c r="AY136" s="151" t="s">
        <v>126</v>
      </c>
    </row>
    <row r="137" spans="2:65" s="1" customFormat="1" ht="25.5" customHeight="1">
      <c r="B137" s="113"/>
      <c r="C137" s="132" t="s">
        <v>168</v>
      </c>
      <c r="D137" s="132" t="s">
        <v>127</v>
      </c>
      <c r="E137" s="133" t="s">
        <v>169</v>
      </c>
      <c r="F137" s="379" t="s">
        <v>170</v>
      </c>
      <c r="G137" s="379"/>
      <c r="H137" s="379"/>
      <c r="I137" s="379"/>
      <c r="J137" s="134" t="s">
        <v>151</v>
      </c>
      <c r="K137" s="135">
        <v>247.08500000000001</v>
      </c>
      <c r="L137" s="380">
        <v>0</v>
      </c>
      <c r="M137" s="380"/>
      <c r="N137" s="381">
        <f>ROUND(L137*K137,2)</f>
        <v>0</v>
      </c>
      <c r="O137" s="381"/>
      <c r="P137" s="381"/>
      <c r="Q137" s="381"/>
      <c r="R137" s="114"/>
      <c r="T137" s="136" t="s">
        <v>5</v>
      </c>
      <c r="U137" s="42" t="s">
        <v>36</v>
      </c>
      <c r="W137" s="137">
        <f>V137*K137</f>
        <v>0</v>
      </c>
      <c r="X137" s="137">
        <v>0</v>
      </c>
      <c r="Y137" s="137">
        <f>X137*K137</f>
        <v>0</v>
      </c>
      <c r="Z137" s="137">
        <v>0</v>
      </c>
      <c r="AA137" s="138">
        <f>Z137*K137</f>
        <v>0</v>
      </c>
      <c r="AR137" s="20" t="s">
        <v>131</v>
      </c>
      <c r="AT137" s="20" t="s">
        <v>127</v>
      </c>
      <c r="AU137" s="20" t="s">
        <v>95</v>
      </c>
      <c r="AY137" s="20" t="s">
        <v>126</v>
      </c>
      <c r="BE137" s="98">
        <f>IF(U137="základní",N137,0)</f>
        <v>0</v>
      </c>
      <c r="BF137" s="98">
        <f>IF(U137="snížená",N137,0)</f>
        <v>0</v>
      </c>
      <c r="BG137" s="98">
        <f>IF(U137="zákl. přenesená",N137,0)</f>
        <v>0</v>
      </c>
      <c r="BH137" s="98">
        <f>IF(U137="sníž. přenesená",N137,0)</f>
        <v>0</v>
      </c>
      <c r="BI137" s="98">
        <f>IF(U137="nulová",N137,0)</f>
        <v>0</v>
      </c>
      <c r="BJ137" s="20" t="s">
        <v>79</v>
      </c>
      <c r="BK137" s="98">
        <f>ROUND(L137*K137,2)</f>
        <v>0</v>
      </c>
      <c r="BL137" s="20" t="s">
        <v>131</v>
      </c>
      <c r="BM137" s="20" t="s">
        <v>171</v>
      </c>
    </row>
    <row r="138" spans="2:65" s="11" customFormat="1" ht="16.5" customHeight="1">
      <c r="B138" s="145"/>
      <c r="E138" s="146" t="s">
        <v>5</v>
      </c>
      <c r="F138" s="384" t="s">
        <v>172</v>
      </c>
      <c r="G138" s="385"/>
      <c r="H138" s="385"/>
      <c r="I138" s="385"/>
      <c r="K138" s="146" t="s">
        <v>5</v>
      </c>
      <c r="R138" s="147"/>
      <c r="T138" s="148"/>
      <c r="AA138" s="149"/>
      <c r="AT138" s="146" t="s">
        <v>143</v>
      </c>
      <c r="AU138" s="146" t="s">
        <v>95</v>
      </c>
      <c r="AV138" s="11" t="s">
        <v>79</v>
      </c>
      <c r="AW138" s="11" t="s">
        <v>30</v>
      </c>
      <c r="AX138" s="11" t="s">
        <v>71</v>
      </c>
      <c r="AY138" s="146" t="s">
        <v>126</v>
      </c>
    </row>
    <row r="139" spans="2:65" s="10" customFormat="1" ht="25.5" customHeight="1">
      <c r="B139" s="139"/>
      <c r="E139" s="140" t="s">
        <v>5</v>
      </c>
      <c r="F139" s="386" t="s">
        <v>173</v>
      </c>
      <c r="G139" s="387"/>
      <c r="H139" s="387"/>
      <c r="I139" s="387"/>
      <c r="K139" s="141">
        <v>603.91</v>
      </c>
      <c r="R139" s="142"/>
      <c r="T139" s="143"/>
      <c r="AA139" s="144"/>
      <c r="AT139" s="140" t="s">
        <v>143</v>
      </c>
      <c r="AU139" s="140" t="s">
        <v>95</v>
      </c>
      <c r="AV139" s="10" t="s">
        <v>95</v>
      </c>
      <c r="AW139" s="10" t="s">
        <v>30</v>
      </c>
      <c r="AX139" s="10" t="s">
        <v>71</v>
      </c>
      <c r="AY139" s="140" t="s">
        <v>126</v>
      </c>
    </row>
    <row r="140" spans="2:65" s="11" customFormat="1" ht="16.5" customHeight="1">
      <c r="B140" s="145"/>
      <c r="E140" s="146" t="s">
        <v>5</v>
      </c>
      <c r="F140" s="388" t="s">
        <v>174</v>
      </c>
      <c r="G140" s="389"/>
      <c r="H140" s="389"/>
      <c r="I140" s="389"/>
      <c r="K140" s="146" t="s">
        <v>5</v>
      </c>
      <c r="R140" s="147"/>
      <c r="T140" s="148"/>
      <c r="AA140" s="149"/>
      <c r="AT140" s="146" t="s">
        <v>143</v>
      </c>
      <c r="AU140" s="146" t="s">
        <v>95</v>
      </c>
      <c r="AV140" s="11" t="s">
        <v>79</v>
      </c>
      <c r="AW140" s="11" t="s">
        <v>30</v>
      </c>
      <c r="AX140" s="11" t="s">
        <v>71</v>
      </c>
      <c r="AY140" s="146" t="s">
        <v>126</v>
      </c>
    </row>
    <row r="141" spans="2:65" s="10" customFormat="1" ht="16.5" customHeight="1">
      <c r="B141" s="139"/>
      <c r="E141" s="140" t="s">
        <v>5</v>
      </c>
      <c r="F141" s="386" t="s">
        <v>175</v>
      </c>
      <c r="G141" s="387"/>
      <c r="H141" s="387"/>
      <c r="I141" s="387"/>
      <c r="K141" s="141">
        <v>-109.74</v>
      </c>
      <c r="R141" s="142"/>
      <c r="T141" s="143"/>
      <c r="AA141" s="144"/>
      <c r="AT141" s="140" t="s">
        <v>143</v>
      </c>
      <c r="AU141" s="140" t="s">
        <v>95</v>
      </c>
      <c r="AV141" s="10" t="s">
        <v>95</v>
      </c>
      <c r="AW141" s="10" t="s">
        <v>30</v>
      </c>
      <c r="AX141" s="10" t="s">
        <v>71</v>
      </c>
      <c r="AY141" s="140" t="s">
        <v>126</v>
      </c>
    </row>
    <row r="142" spans="2:65" s="12" customFormat="1" ht="16.5" customHeight="1">
      <c r="B142" s="150"/>
      <c r="E142" s="151" t="s">
        <v>5</v>
      </c>
      <c r="F142" s="390" t="s">
        <v>159</v>
      </c>
      <c r="G142" s="391"/>
      <c r="H142" s="391"/>
      <c r="I142" s="391"/>
      <c r="K142" s="152">
        <v>494.17</v>
      </c>
      <c r="R142" s="153"/>
      <c r="T142" s="154"/>
      <c r="AA142" s="155"/>
      <c r="AT142" s="151" t="s">
        <v>143</v>
      </c>
      <c r="AU142" s="151" t="s">
        <v>95</v>
      </c>
      <c r="AV142" s="12" t="s">
        <v>131</v>
      </c>
      <c r="AW142" s="12" t="s">
        <v>30</v>
      </c>
      <c r="AX142" s="12" t="s">
        <v>71</v>
      </c>
      <c r="AY142" s="151" t="s">
        <v>126</v>
      </c>
    </row>
    <row r="143" spans="2:65" s="11" customFormat="1" ht="16.5" customHeight="1">
      <c r="B143" s="145"/>
      <c r="E143" s="146" t="s">
        <v>5</v>
      </c>
      <c r="F143" s="388" t="s">
        <v>176</v>
      </c>
      <c r="G143" s="389"/>
      <c r="H143" s="389"/>
      <c r="I143" s="389"/>
      <c r="K143" s="146" t="s">
        <v>5</v>
      </c>
      <c r="R143" s="147"/>
      <c r="T143" s="148"/>
      <c r="AA143" s="149"/>
      <c r="AT143" s="146" t="s">
        <v>143</v>
      </c>
      <c r="AU143" s="146" t="s">
        <v>95</v>
      </c>
      <c r="AV143" s="11" t="s">
        <v>79</v>
      </c>
      <c r="AW143" s="11" t="s">
        <v>30</v>
      </c>
      <c r="AX143" s="11" t="s">
        <v>71</v>
      </c>
      <c r="AY143" s="146" t="s">
        <v>126</v>
      </c>
    </row>
    <row r="144" spans="2:65" s="10" customFormat="1" ht="16.5" customHeight="1">
      <c r="B144" s="139"/>
      <c r="E144" s="140" t="s">
        <v>5</v>
      </c>
      <c r="F144" s="386" t="s">
        <v>177</v>
      </c>
      <c r="G144" s="387"/>
      <c r="H144" s="387"/>
      <c r="I144" s="387"/>
      <c r="K144" s="141">
        <v>247.08500000000001</v>
      </c>
      <c r="R144" s="142"/>
      <c r="T144" s="143"/>
      <c r="AA144" s="144"/>
      <c r="AT144" s="140" t="s">
        <v>143</v>
      </c>
      <c r="AU144" s="140" t="s">
        <v>95</v>
      </c>
      <c r="AV144" s="10" t="s">
        <v>95</v>
      </c>
      <c r="AW144" s="10" t="s">
        <v>30</v>
      </c>
      <c r="AX144" s="10" t="s">
        <v>79</v>
      </c>
      <c r="AY144" s="140" t="s">
        <v>126</v>
      </c>
    </row>
    <row r="145" spans="2:65" s="1" customFormat="1" ht="25.5" customHeight="1">
      <c r="B145" s="113"/>
      <c r="C145" s="132" t="s">
        <v>178</v>
      </c>
      <c r="D145" s="132" t="s">
        <v>127</v>
      </c>
      <c r="E145" s="133" t="s">
        <v>179</v>
      </c>
      <c r="F145" s="379" t="s">
        <v>180</v>
      </c>
      <c r="G145" s="379"/>
      <c r="H145" s="379"/>
      <c r="I145" s="379"/>
      <c r="J145" s="134" t="s">
        <v>151</v>
      </c>
      <c r="K145" s="135">
        <v>123.54300000000001</v>
      </c>
      <c r="L145" s="380">
        <v>0</v>
      </c>
      <c r="M145" s="380"/>
      <c r="N145" s="381">
        <f>ROUND(L145*K145,2)</f>
        <v>0</v>
      </c>
      <c r="O145" s="381"/>
      <c r="P145" s="381"/>
      <c r="Q145" s="381"/>
      <c r="R145" s="114"/>
      <c r="T145" s="136" t="s">
        <v>5</v>
      </c>
      <c r="U145" s="42" t="s">
        <v>36</v>
      </c>
      <c r="W145" s="137">
        <f>V145*K145</f>
        <v>0</v>
      </c>
      <c r="X145" s="137">
        <v>0</v>
      </c>
      <c r="Y145" s="137">
        <f>X145*K145</f>
        <v>0</v>
      </c>
      <c r="Z145" s="137">
        <v>0</v>
      </c>
      <c r="AA145" s="138">
        <f>Z145*K145</f>
        <v>0</v>
      </c>
      <c r="AR145" s="20" t="s">
        <v>131</v>
      </c>
      <c r="AT145" s="20" t="s">
        <v>127</v>
      </c>
      <c r="AU145" s="20" t="s">
        <v>95</v>
      </c>
      <c r="AY145" s="20" t="s">
        <v>126</v>
      </c>
      <c r="BE145" s="98">
        <f>IF(U145="základní",N145,0)</f>
        <v>0</v>
      </c>
      <c r="BF145" s="98">
        <f>IF(U145="snížená",N145,0)</f>
        <v>0</v>
      </c>
      <c r="BG145" s="98">
        <f>IF(U145="zákl. přenesená",N145,0)</f>
        <v>0</v>
      </c>
      <c r="BH145" s="98">
        <f>IF(U145="sníž. přenesená",N145,0)</f>
        <v>0</v>
      </c>
      <c r="BI145" s="98">
        <f>IF(U145="nulová",N145,0)</f>
        <v>0</v>
      </c>
      <c r="BJ145" s="20" t="s">
        <v>79</v>
      </c>
      <c r="BK145" s="98">
        <f>ROUND(L145*K145,2)</f>
        <v>0</v>
      </c>
      <c r="BL145" s="20" t="s">
        <v>131</v>
      </c>
      <c r="BM145" s="20" t="s">
        <v>181</v>
      </c>
    </row>
    <row r="146" spans="2:65" s="11" customFormat="1" ht="16.5" customHeight="1">
      <c r="B146" s="145"/>
      <c r="E146" s="146" t="s">
        <v>5</v>
      </c>
      <c r="F146" s="384" t="s">
        <v>182</v>
      </c>
      <c r="G146" s="385"/>
      <c r="H146" s="385"/>
      <c r="I146" s="385"/>
      <c r="K146" s="146" t="s">
        <v>5</v>
      </c>
      <c r="R146" s="147"/>
      <c r="T146" s="148"/>
      <c r="AA146" s="149"/>
      <c r="AT146" s="146" t="s">
        <v>143</v>
      </c>
      <c r="AU146" s="146" t="s">
        <v>95</v>
      </c>
      <c r="AV146" s="11" t="s">
        <v>79</v>
      </c>
      <c r="AW146" s="11" t="s">
        <v>30</v>
      </c>
      <c r="AX146" s="11" t="s">
        <v>71</v>
      </c>
      <c r="AY146" s="146" t="s">
        <v>126</v>
      </c>
    </row>
    <row r="147" spans="2:65" s="10" customFormat="1" ht="16.5" customHeight="1">
      <c r="B147" s="139"/>
      <c r="E147" s="140" t="s">
        <v>5</v>
      </c>
      <c r="F147" s="386" t="s">
        <v>183</v>
      </c>
      <c r="G147" s="387"/>
      <c r="H147" s="387"/>
      <c r="I147" s="387"/>
      <c r="K147" s="141">
        <v>123.54300000000001</v>
      </c>
      <c r="R147" s="142"/>
      <c r="T147" s="143"/>
      <c r="AA147" s="144"/>
      <c r="AT147" s="140" t="s">
        <v>143</v>
      </c>
      <c r="AU147" s="140" t="s">
        <v>95</v>
      </c>
      <c r="AV147" s="10" t="s">
        <v>95</v>
      </c>
      <c r="AW147" s="10" t="s">
        <v>30</v>
      </c>
      <c r="AX147" s="10" t="s">
        <v>79</v>
      </c>
      <c r="AY147" s="140" t="s">
        <v>126</v>
      </c>
    </row>
    <row r="148" spans="2:65" s="1" customFormat="1" ht="25.5" customHeight="1">
      <c r="B148" s="113"/>
      <c r="C148" s="132" t="s">
        <v>184</v>
      </c>
      <c r="D148" s="132" t="s">
        <v>127</v>
      </c>
      <c r="E148" s="133" t="s">
        <v>185</v>
      </c>
      <c r="F148" s="379" t="s">
        <v>186</v>
      </c>
      <c r="G148" s="379"/>
      <c r="H148" s="379"/>
      <c r="I148" s="379"/>
      <c r="J148" s="134" t="s">
        <v>151</v>
      </c>
      <c r="K148" s="135">
        <v>247.08500000000001</v>
      </c>
      <c r="L148" s="380">
        <v>0</v>
      </c>
      <c r="M148" s="380"/>
      <c r="N148" s="381">
        <f>ROUND(L148*K148,2)</f>
        <v>0</v>
      </c>
      <c r="O148" s="381"/>
      <c r="P148" s="381"/>
      <c r="Q148" s="381"/>
      <c r="R148" s="114"/>
      <c r="T148" s="136" t="s">
        <v>5</v>
      </c>
      <c r="U148" s="42" t="s">
        <v>36</v>
      </c>
      <c r="W148" s="137">
        <f>V148*K148</f>
        <v>0</v>
      </c>
      <c r="X148" s="137">
        <v>0</v>
      </c>
      <c r="Y148" s="137">
        <f>X148*K148</f>
        <v>0</v>
      </c>
      <c r="Z148" s="137">
        <v>0</v>
      </c>
      <c r="AA148" s="138">
        <f>Z148*K148</f>
        <v>0</v>
      </c>
      <c r="AR148" s="20" t="s">
        <v>131</v>
      </c>
      <c r="AT148" s="20" t="s">
        <v>127</v>
      </c>
      <c r="AU148" s="20" t="s">
        <v>95</v>
      </c>
      <c r="AY148" s="20" t="s">
        <v>126</v>
      </c>
      <c r="BE148" s="98">
        <f>IF(U148="základní",N148,0)</f>
        <v>0</v>
      </c>
      <c r="BF148" s="98">
        <f>IF(U148="snížená",N148,0)</f>
        <v>0</v>
      </c>
      <c r="BG148" s="98">
        <f>IF(U148="zákl. přenesená",N148,0)</f>
        <v>0</v>
      </c>
      <c r="BH148" s="98">
        <f>IF(U148="sníž. přenesená",N148,0)</f>
        <v>0</v>
      </c>
      <c r="BI148" s="98">
        <f>IF(U148="nulová",N148,0)</f>
        <v>0</v>
      </c>
      <c r="BJ148" s="20" t="s">
        <v>79</v>
      </c>
      <c r="BK148" s="98">
        <f>ROUND(L148*K148,2)</f>
        <v>0</v>
      </c>
      <c r="BL148" s="20" t="s">
        <v>131</v>
      </c>
      <c r="BM148" s="20" t="s">
        <v>187</v>
      </c>
    </row>
    <row r="149" spans="2:65" s="11" customFormat="1" ht="16.5" customHeight="1">
      <c r="B149" s="145"/>
      <c r="E149" s="146" t="s">
        <v>5</v>
      </c>
      <c r="F149" s="384" t="s">
        <v>188</v>
      </c>
      <c r="G149" s="385"/>
      <c r="H149" s="385"/>
      <c r="I149" s="385"/>
      <c r="K149" s="146" t="s">
        <v>5</v>
      </c>
      <c r="R149" s="147"/>
      <c r="T149" s="148"/>
      <c r="AA149" s="149"/>
      <c r="AT149" s="146" t="s">
        <v>143</v>
      </c>
      <c r="AU149" s="146" t="s">
        <v>95</v>
      </c>
      <c r="AV149" s="11" t="s">
        <v>79</v>
      </c>
      <c r="AW149" s="11" t="s">
        <v>30</v>
      </c>
      <c r="AX149" s="11" t="s">
        <v>71</v>
      </c>
      <c r="AY149" s="146" t="s">
        <v>126</v>
      </c>
    </row>
    <row r="150" spans="2:65" s="10" customFormat="1" ht="16.5" customHeight="1">
      <c r="B150" s="139"/>
      <c r="E150" s="140" t="s">
        <v>5</v>
      </c>
      <c r="F150" s="386" t="s">
        <v>177</v>
      </c>
      <c r="G150" s="387"/>
      <c r="H150" s="387"/>
      <c r="I150" s="387"/>
      <c r="K150" s="141">
        <v>247.08500000000001</v>
      </c>
      <c r="R150" s="142"/>
      <c r="T150" s="143"/>
      <c r="AA150" s="144"/>
      <c r="AT150" s="140" t="s">
        <v>143</v>
      </c>
      <c r="AU150" s="140" t="s">
        <v>95</v>
      </c>
      <c r="AV150" s="10" t="s">
        <v>95</v>
      </c>
      <c r="AW150" s="10" t="s">
        <v>30</v>
      </c>
      <c r="AX150" s="10" t="s">
        <v>79</v>
      </c>
      <c r="AY150" s="140" t="s">
        <v>126</v>
      </c>
    </row>
    <row r="151" spans="2:65" s="1" customFormat="1" ht="25.5" customHeight="1">
      <c r="B151" s="113"/>
      <c r="C151" s="132" t="s">
        <v>189</v>
      </c>
      <c r="D151" s="132" t="s">
        <v>127</v>
      </c>
      <c r="E151" s="133" t="s">
        <v>190</v>
      </c>
      <c r="F151" s="379" t="s">
        <v>191</v>
      </c>
      <c r="G151" s="379"/>
      <c r="H151" s="379"/>
      <c r="I151" s="379"/>
      <c r="J151" s="134" t="s">
        <v>151</v>
      </c>
      <c r="K151" s="135">
        <v>123.54</v>
      </c>
      <c r="L151" s="380">
        <v>0</v>
      </c>
      <c r="M151" s="380"/>
      <c r="N151" s="381">
        <f>ROUND(L151*K151,2)</f>
        <v>0</v>
      </c>
      <c r="O151" s="381"/>
      <c r="P151" s="381"/>
      <c r="Q151" s="381"/>
      <c r="R151" s="114"/>
      <c r="T151" s="136" t="s">
        <v>5</v>
      </c>
      <c r="U151" s="42" t="s">
        <v>36</v>
      </c>
      <c r="W151" s="137">
        <f>V151*K151</f>
        <v>0</v>
      </c>
      <c r="X151" s="137">
        <v>0</v>
      </c>
      <c r="Y151" s="137">
        <f>X151*K151</f>
        <v>0</v>
      </c>
      <c r="Z151" s="137">
        <v>0</v>
      </c>
      <c r="AA151" s="138">
        <f>Z151*K151</f>
        <v>0</v>
      </c>
      <c r="AR151" s="20" t="s">
        <v>131</v>
      </c>
      <c r="AT151" s="20" t="s">
        <v>127</v>
      </c>
      <c r="AU151" s="20" t="s">
        <v>95</v>
      </c>
      <c r="AY151" s="20" t="s">
        <v>126</v>
      </c>
      <c r="BE151" s="98">
        <f>IF(U151="základní",N151,0)</f>
        <v>0</v>
      </c>
      <c r="BF151" s="98">
        <f>IF(U151="snížená",N151,0)</f>
        <v>0</v>
      </c>
      <c r="BG151" s="98">
        <f>IF(U151="zákl. přenesená",N151,0)</f>
        <v>0</v>
      </c>
      <c r="BH151" s="98">
        <f>IF(U151="sníž. přenesená",N151,0)</f>
        <v>0</v>
      </c>
      <c r="BI151" s="98">
        <f>IF(U151="nulová",N151,0)</f>
        <v>0</v>
      </c>
      <c r="BJ151" s="20" t="s">
        <v>79</v>
      </c>
      <c r="BK151" s="98">
        <f>ROUND(L151*K151,2)</f>
        <v>0</v>
      </c>
      <c r="BL151" s="20" t="s">
        <v>131</v>
      </c>
      <c r="BM151" s="20" t="s">
        <v>192</v>
      </c>
    </row>
    <row r="152" spans="2:65" s="11" customFormat="1" ht="16.5" customHeight="1">
      <c r="B152" s="145"/>
      <c r="E152" s="146" t="s">
        <v>5</v>
      </c>
      <c r="F152" s="384" t="s">
        <v>182</v>
      </c>
      <c r="G152" s="385"/>
      <c r="H152" s="385"/>
      <c r="I152" s="385"/>
      <c r="K152" s="146" t="s">
        <v>5</v>
      </c>
      <c r="R152" s="147"/>
      <c r="T152" s="148"/>
      <c r="AA152" s="149"/>
      <c r="AT152" s="146" t="s">
        <v>143</v>
      </c>
      <c r="AU152" s="146" t="s">
        <v>95</v>
      </c>
      <c r="AV152" s="11" t="s">
        <v>79</v>
      </c>
      <c r="AW152" s="11" t="s">
        <v>30</v>
      </c>
      <c r="AX152" s="11" t="s">
        <v>71</v>
      </c>
      <c r="AY152" s="146" t="s">
        <v>126</v>
      </c>
    </row>
    <row r="153" spans="2:65" s="10" customFormat="1" ht="16.5" customHeight="1">
      <c r="B153" s="139"/>
      <c r="E153" s="140" t="s">
        <v>5</v>
      </c>
      <c r="F153" s="386" t="s">
        <v>193</v>
      </c>
      <c r="G153" s="387"/>
      <c r="H153" s="387"/>
      <c r="I153" s="387"/>
      <c r="K153" s="141">
        <v>123.54</v>
      </c>
      <c r="R153" s="142"/>
      <c r="T153" s="143"/>
      <c r="AA153" s="144"/>
      <c r="AT153" s="140" t="s">
        <v>143</v>
      </c>
      <c r="AU153" s="140" t="s">
        <v>95</v>
      </c>
      <c r="AV153" s="10" t="s">
        <v>95</v>
      </c>
      <c r="AW153" s="10" t="s">
        <v>30</v>
      </c>
      <c r="AX153" s="10" t="s">
        <v>79</v>
      </c>
      <c r="AY153" s="140" t="s">
        <v>126</v>
      </c>
    </row>
    <row r="154" spans="2:65" s="1" customFormat="1" ht="25.5" customHeight="1">
      <c r="B154" s="113"/>
      <c r="C154" s="132" t="s">
        <v>194</v>
      </c>
      <c r="D154" s="132" t="s">
        <v>127</v>
      </c>
      <c r="E154" s="133" t="s">
        <v>195</v>
      </c>
      <c r="F154" s="379" t="s">
        <v>196</v>
      </c>
      <c r="G154" s="379"/>
      <c r="H154" s="379"/>
      <c r="I154" s="379"/>
      <c r="J154" s="134" t="s">
        <v>151</v>
      </c>
      <c r="K154" s="135">
        <v>458.63499999999999</v>
      </c>
      <c r="L154" s="380">
        <v>0</v>
      </c>
      <c r="M154" s="380"/>
      <c r="N154" s="381">
        <f>ROUND(L154*K154,2)</f>
        <v>0</v>
      </c>
      <c r="O154" s="381"/>
      <c r="P154" s="381"/>
      <c r="Q154" s="381"/>
      <c r="R154" s="114"/>
      <c r="T154" s="136" t="s">
        <v>5</v>
      </c>
      <c r="U154" s="42" t="s">
        <v>36</v>
      </c>
      <c r="W154" s="137">
        <f>V154*K154</f>
        <v>0</v>
      </c>
      <c r="X154" s="137">
        <v>0</v>
      </c>
      <c r="Y154" s="137">
        <f>X154*K154</f>
        <v>0</v>
      </c>
      <c r="Z154" s="137">
        <v>0</v>
      </c>
      <c r="AA154" s="138">
        <f>Z154*K154</f>
        <v>0</v>
      </c>
      <c r="AR154" s="20" t="s">
        <v>131</v>
      </c>
      <c r="AT154" s="20" t="s">
        <v>127</v>
      </c>
      <c r="AU154" s="20" t="s">
        <v>95</v>
      </c>
      <c r="AY154" s="20" t="s">
        <v>126</v>
      </c>
      <c r="BE154" s="98">
        <f>IF(U154="základní",N154,0)</f>
        <v>0</v>
      </c>
      <c r="BF154" s="98">
        <f>IF(U154="snížená",N154,0)</f>
        <v>0</v>
      </c>
      <c r="BG154" s="98">
        <f>IF(U154="zákl. přenesená",N154,0)</f>
        <v>0</v>
      </c>
      <c r="BH154" s="98">
        <f>IF(U154="sníž. přenesená",N154,0)</f>
        <v>0</v>
      </c>
      <c r="BI154" s="98">
        <f>IF(U154="nulová",N154,0)</f>
        <v>0</v>
      </c>
      <c r="BJ154" s="20" t="s">
        <v>79</v>
      </c>
      <c r="BK154" s="98">
        <f>ROUND(L154*K154,2)</f>
        <v>0</v>
      </c>
      <c r="BL154" s="20" t="s">
        <v>131</v>
      </c>
      <c r="BM154" s="20" t="s">
        <v>197</v>
      </c>
    </row>
    <row r="155" spans="2:65" s="11" customFormat="1" ht="16.5" customHeight="1">
      <c r="B155" s="145"/>
      <c r="E155" s="146" t="s">
        <v>5</v>
      </c>
      <c r="F155" s="384" t="s">
        <v>164</v>
      </c>
      <c r="G155" s="385"/>
      <c r="H155" s="385"/>
      <c r="I155" s="385"/>
      <c r="K155" s="146" t="s">
        <v>5</v>
      </c>
      <c r="R155" s="147"/>
      <c r="T155" s="148"/>
      <c r="AA155" s="149"/>
      <c r="AT155" s="146" t="s">
        <v>143</v>
      </c>
      <c r="AU155" s="146" t="s">
        <v>95</v>
      </c>
      <c r="AV155" s="11" t="s">
        <v>79</v>
      </c>
      <c r="AW155" s="11" t="s">
        <v>30</v>
      </c>
      <c r="AX155" s="11" t="s">
        <v>71</v>
      </c>
      <c r="AY155" s="146" t="s">
        <v>126</v>
      </c>
    </row>
    <row r="156" spans="2:65" s="10" customFormat="1" ht="16.5" customHeight="1">
      <c r="B156" s="139"/>
      <c r="E156" s="140" t="s">
        <v>5</v>
      </c>
      <c r="F156" s="386" t="s">
        <v>198</v>
      </c>
      <c r="G156" s="387"/>
      <c r="H156" s="387"/>
      <c r="I156" s="387"/>
      <c r="K156" s="141">
        <v>532.11</v>
      </c>
      <c r="R156" s="142"/>
      <c r="T156" s="143"/>
      <c r="AA156" s="144"/>
      <c r="AT156" s="140" t="s">
        <v>143</v>
      </c>
      <c r="AU156" s="140" t="s">
        <v>95</v>
      </c>
      <c r="AV156" s="10" t="s">
        <v>95</v>
      </c>
      <c r="AW156" s="10" t="s">
        <v>30</v>
      </c>
      <c r="AX156" s="10" t="s">
        <v>71</v>
      </c>
      <c r="AY156" s="140" t="s">
        <v>126</v>
      </c>
    </row>
    <row r="157" spans="2:65" s="11" customFormat="1" ht="16.5" customHeight="1">
      <c r="B157" s="145"/>
      <c r="E157" s="146" t="s">
        <v>5</v>
      </c>
      <c r="F157" s="388" t="s">
        <v>166</v>
      </c>
      <c r="G157" s="389"/>
      <c r="H157" s="389"/>
      <c r="I157" s="389"/>
      <c r="K157" s="146" t="s">
        <v>5</v>
      </c>
      <c r="R157" s="147"/>
      <c r="T157" s="148"/>
      <c r="AA157" s="149"/>
      <c r="AT157" s="146" t="s">
        <v>143</v>
      </c>
      <c r="AU157" s="146" t="s">
        <v>95</v>
      </c>
      <c r="AV157" s="11" t="s">
        <v>79</v>
      </c>
      <c r="AW157" s="11" t="s">
        <v>30</v>
      </c>
      <c r="AX157" s="11" t="s">
        <v>71</v>
      </c>
      <c r="AY157" s="146" t="s">
        <v>126</v>
      </c>
    </row>
    <row r="158" spans="2:65" s="10" customFormat="1" ht="16.5" customHeight="1">
      <c r="B158" s="139"/>
      <c r="E158" s="140" t="s">
        <v>5</v>
      </c>
      <c r="F158" s="386" t="s">
        <v>199</v>
      </c>
      <c r="G158" s="387"/>
      <c r="H158" s="387"/>
      <c r="I158" s="387"/>
      <c r="K158" s="141">
        <v>422.21800000000002</v>
      </c>
      <c r="R158" s="142"/>
      <c r="T158" s="143"/>
      <c r="AA158" s="144"/>
      <c r="AT158" s="140" t="s">
        <v>143</v>
      </c>
      <c r="AU158" s="140" t="s">
        <v>95</v>
      </c>
      <c r="AV158" s="10" t="s">
        <v>95</v>
      </c>
      <c r="AW158" s="10" t="s">
        <v>30</v>
      </c>
      <c r="AX158" s="10" t="s">
        <v>71</v>
      </c>
      <c r="AY158" s="140" t="s">
        <v>126</v>
      </c>
    </row>
    <row r="159" spans="2:65" s="11" customFormat="1" ht="16.5" customHeight="1">
      <c r="B159" s="145"/>
      <c r="E159" s="146" t="s">
        <v>5</v>
      </c>
      <c r="F159" s="388" t="s">
        <v>200</v>
      </c>
      <c r="G159" s="389"/>
      <c r="H159" s="389"/>
      <c r="I159" s="389"/>
      <c r="K159" s="146" t="s">
        <v>5</v>
      </c>
      <c r="R159" s="147"/>
      <c r="T159" s="148"/>
      <c r="AA159" s="149"/>
      <c r="AT159" s="146" t="s">
        <v>143</v>
      </c>
      <c r="AU159" s="146" t="s">
        <v>95</v>
      </c>
      <c r="AV159" s="11" t="s">
        <v>79</v>
      </c>
      <c r="AW159" s="11" t="s">
        <v>30</v>
      </c>
      <c r="AX159" s="11" t="s">
        <v>71</v>
      </c>
      <c r="AY159" s="146" t="s">
        <v>126</v>
      </c>
    </row>
    <row r="160" spans="2:65" s="10" customFormat="1" ht="16.5" customHeight="1">
      <c r="B160" s="139"/>
      <c r="E160" s="140" t="s">
        <v>5</v>
      </c>
      <c r="F160" s="386" t="s">
        <v>201</v>
      </c>
      <c r="G160" s="387"/>
      <c r="H160" s="387"/>
      <c r="I160" s="387"/>
      <c r="K160" s="141">
        <v>101.682</v>
      </c>
      <c r="R160" s="142"/>
      <c r="T160" s="143"/>
      <c r="AA160" s="144"/>
      <c r="AT160" s="140" t="s">
        <v>143</v>
      </c>
      <c r="AU160" s="140" t="s">
        <v>95</v>
      </c>
      <c r="AV160" s="10" t="s">
        <v>95</v>
      </c>
      <c r="AW160" s="10" t="s">
        <v>30</v>
      </c>
      <c r="AX160" s="10" t="s">
        <v>71</v>
      </c>
      <c r="AY160" s="140" t="s">
        <v>126</v>
      </c>
    </row>
    <row r="161" spans="2:65" s="11" customFormat="1" ht="16.5" customHeight="1">
      <c r="B161" s="145"/>
      <c r="E161" s="146" t="s">
        <v>5</v>
      </c>
      <c r="F161" s="388" t="s">
        <v>174</v>
      </c>
      <c r="G161" s="389"/>
      <c r="H161" s="389"/>
      <c r="I161" s="389"/>
      <c r="K161" s="146" t="s">
        <v>5</v>
      </c>
      <c r="R161" s="147"/>
      <c r="T161" s="148"/>
      <c r="AA161" s="149"/>
      <c r="AT161" s="146" t="s">
        <v>143</v>
      </c>
      <c r="AU161" s="146" t="s">
        <v>95</v>
      </c>
      <c r="AV161" s="11" t="s">
        <v>79</v>
      </c>
      <c r="AW161" s="11" t="s">
        <v>30</v>
      </c>
      <c r="AX161" s="11" t="s">
        <v>71</v>
      </c>
      <c r="AY161" s="146" t="s">
        <v>126</v>
      </c>
    </row>
    <row r="162" spans="2:65" s="10" customFormat="1" ht="16.5" customHeight="1">
      <c r="B162" s="139"/>
      <c r="E162" s="140" t="s">
        <v>5</v>
      </c>
      <c r="F162" s="386" t="s">
        <v>202</v>
      </c>
      <c r="G162" s="387"/>
      <c r="H162" s="387"/>
      <c r="I162" s="387"/>
      <c r="K162" s="141">
        <v>-138.74100000000001</v>
      </c>
      <c r="R162" s="142"/>
      <c r="T162" s="143"/>
      <c r="AA162" s="144"/>
      <c r="AT162" s="140" t="s">
        <v>143</v>
      </c>
      <c r="AU162" s="140" t="s">
        <v>95</v>
      </c>
      <c r="AV162" s="10" t="s">
        <v>95</v>
      </c>
      <c r="AW162" s="10" t="s">
        <v>30</v>
      </c>
      <c r="AX162" s="10" t="s">
        <v>71</v>
      </c>
      <c r="AY162" s="140" t="s">
        <v>126</v>
      </c>
    </row>
    <row r="163" spans="2:65" s="12" customFormat="1" ht="16.5" customHeight="1">
      <c r="B163" s="150"/>
      <c r="E163" s="151" t="s">
        <v>5</v>
      </c>
      <c r="F163" s="390" t="s">
        <v>159</v>
      </c>
      <c r="G163" s="391"/>
      <c r="H163" s="391"/>
      <c r="I163" s="391"/>
      <c r="K163" s="152">
        <v>917.26900000000001</v>
      </c>
      <c r="R163" s="153"/>
      <c r="T163" s="154"/>
      <c r="AA163" s="155"/>
      <c r="AT163" s="151" t="s">
        <v>143</v>
      </c>
      <c r="AU163" s="151" t="s">
        <v>95</v>
      </c>
      <c r="AV163" s="12" t="s">
        <v>131</v>
      </c>
      <c r="AW163" s="12" t="s">
        <v>30</v>
      </c>
      <c r="AX163" s="12" t="s">
        <v>71</v>
      </c>
      <c r="AY163" s="151" t="s">
        <v>126</v>
      </c>
    </row>
    <row r="164" spans="2:65" s="11" customFormat="1" ht="16.5" customHeight="1">
      <c r="B164" s="145"/>
      <c r="E164" s="146" t="s">
        <v>5</v>
      </c>
      <c r="F164" s="388" t="s">
        <v>176</v>
      </c>
      <c r="G164" s="389"/>
      <c r="H164" s="389"/>
      <c r="I164" s="389"/>
      <c r="K164" s="146" t="s">
        <v>5</v>
      </c>
      <c r="R164" s="147"/>
      <c r="T164" s="148"/>
      <c r="AA164" s="149"/>
      <c r="AT164" s="146" t="s">
        <v>143</v>
      </c>
      <c r="AU164" s="146" t="s">
        <v>95</v>
      </c>
      <c r="AV164" s="11" t="s">
        <v>79</v>
      </c>
      <c r="AW164" s="11" t="s">
        <v>30</v>
      </c>
      <c r="AX164" s="11" t="s">
        <v>71</v>
      </c>
      <c r="AY164" s="146" t="s">
        <v>126</v>
      </c>
    </row>
    <row r="165" spans="2:65" s="10" customFormat="1" ht="16.5" customHeight="1">
      <c r="B165" s="139"/>
      <c r="E165" s="140" t="s">
        <v>5</v>
      </c>
      <c r="F165" s="386" t="s">
        <v>203</v>
      </c>
      <c r="G165" s="387"/>
      <c r="H165" s="387"/>
      <c r="I165" s="387"/>
      <c r="K165" s="141">
        <v>458.63499999999999</v>
      </c>
      <c r="R165" s="142"/>
      <c r="T165" s="143"/>
      <c r="AA165" s="144"/>
      <c r="AT165" s="140" t="s">
        <v>143</v>
      </c>
      <c r="AU165" s="140" t="s">
        <v>95</v>
      </c>
      <c r="AV165" s="10" t="s">
        <v>95</v>
      </c>
      <c r="AW165" s="10" t="s">
        <v>30</v>
      </c>
      <c r="AX165" s="10" t="s">
        <v>79</v>
      </c>
      <c r="AY165" s="140" t="s">
        <v>126</v>
      </c>
    </row>
    <row r="166" spans="2:65" s="1" customFormat="1" ht="25.5" customHeight="1">
      <c r="B166" s="113"/>
      <c r="C166" s="132" t="s">
        <v>204</v>
      </c>
      <c r="D166" s="132" t="s">
        <v>127</v>
      </c>
      <c r="E166" s="133" t="s">
        <v>205</v>
      </c>
      <c r="F166" s="379" t="s">
        <v>206</v>
      </c>
      <c r="G166" s="379"/>
      <c r="H166" s="379"/>
      <c r="I166" s="379"/>
      <c r="J166" s="134" t="s">
        <v>151</v>
      </c>
      <c r="K166" s="135">
        <v>229.31800000000001</v>
      </c>
      <c r="L166" s="380">
        <v>0</v>
      </c>
      <c r="M166" s="380"/>
      <c r="N166" s="381">
        <f>ROUND(L166*K166,2)</f>
        <v>0</v>
      </c>
      <c r="O166" s="381"/>
      <c r="P166" s="381"/>
      <c r="Q166" s="381"/>
      <c r="R166" s="114"/>
      <c r="T166" s="136" t="s">
        <v>5</v>
      </c>
      <c r="U166" s="42" t="s">
        <v>36</v>
      </c>
      <c r="W166" s="137">
        <f>V166*K166</f>
        <v>0</v>
      </c>
      <c r="X166" s="137">
        <v>0</v>
      </c>
      <c r="Y166" s="137">
        <f>X166*K166</f>
        <v>0</v>
      </c>
      <c r="Z166" s="137">
        <v>0</v>
      </c>
      <c r="AA166" s="138">
        <f>Z166*K166</f>
        <v>0</v>
      </c>
      <c r="AR166" s="20" t="s">
        <v>131</v>
      </c>
      <c r="AT166" s="20" t="s">
        <v>127</v>
      </c>
      <c r="AU166" s="20" t="s">
        <v>95</v>
      </c>
      <c r="AY166" s="20" t="s">
        <v>126</v>
      </c>
      <c r="BE166" s="98">
        <f>IF(U166="základní",N166,0)</f>
        <v>0</v>
      </c>
      <c r="BF166" s="98">
        <f>IF(U166="snížená",N166,0)</f>
        <v>0</v>
      </c>
      <c r="BG166" s="98">
        <f>IF(U166="zákl. přenesená",N166,0)</f>
        <v>0</v>
      </c>
      <c r="BH166" s="98">
        <f>IF(U166="sníž. přenesená",N166,0)</f>
        <v>0</v>
      </c>
      <c r="BI166" s="98">
        <f>IF(U166="nulová",N166,0)</f>
        <v>0</v>
      </c>
      <c r="BJ166" s="20" t="s">
        <v>79</v>
      </c>
      <c r="BK166" s="98">
        <f>ROUND(L166*K166,2)</f>
        <v>0</v>
      </c>
      <c r="BL166" s="20" t="s">
        <v>131</v>
      </c>
      <c r="BM166" s="20" t="s">
        <v>207</v>
      </c>
    </row>
    <row r="167" spans="2:65" s="11" customFormat="1" ht="16.5" customHeight="1">
      <c r="B167" s="145"/>
      <c r="E167" s="146" t="s">
        <v>5</v>
      </c>
      <c r="F167" s="384" t="s">
        <v>182</v>
      </c>
      <c r="G167" s="385"/>
      <c r="H167" s="385"/>
      <c r="I167" s="385"/>
      <c r="K167" s="146" t="s">
        <v>5</v>
      </c>
      <c r="R167" s="147"/>
      <c r="T167" s="148"/>
      <c r="AA167" s="149"/>
      <c r="AT167" s="146" t="s">
        <v>143</v>
      </c>
      <c r="AU167" s="146" t="s">
        <v>95</v>
      </c>
      <c r="AV167" s="11" t="s">
        <v>79</v>
      </c>
      <c r="AW167" s="11" t="s">
        <v>30</v>
      </c>
      <c r="AX167" s="11" t="s">
        <v>71</v>
      </c>
      <c r="AY167" s="146" t="s">
        <v>126</v>
      </c>
    </row>
    <row r="168" spans="2:65" s="10" customFormat="1" ht="16.5" customHeight="1">
      <c r="B168" s="139"/>
      <c r="E168" s="140" t="s">
        <v>5</v>
      </c>
      <c r="F168" s="386" t="s">
        <v>208</v>
      </c>
      <c r="G168" s="387"/>
      <c r="H168" s="387"/>
      <c r="I168" s="387"/>
      <c r="K168" s="141">
        <v>229.31800000000001</v>
      </c>
      <c r="R168" s="142"/>
      <c r="T168" s="143"/>
      <c r="AA168" s="144"/>
      <c r="AT168" s="140" t="s">
        <v>143</v>
      </c>
      <c r="AU168" s="140" t="s">
        <v>95</v>
      </c>
      <c r="AV168" s="10" t="s">
        <v>95</v>
      </c>
      <c r="AW168" s="10" t="s">
        <v>30</v>
      </c>
      <c r="AX168" s="10" t="s">
        <v>79</v>
      </c>
      <c r="AY168" s="140" t="s">
        <v>126</v>
      </c>
    </row>
    <row r="169" spans="2:65" s="1" customFormat="1" ht="25.5" customHeight="1">
      <c r="B169" s="113"/>
      <c r="C169" s="132" t="s">
        <v>209</v>
      </c>
      <c r="D169" s="132" t="s">
        <v>127</v>
      </c>
      <c r="E169" s="133" t="s">
        <v>210</v>
      </c>
      <c r="F169" s="379" t="s">
        <v>211</v>
      </c>
      <c r="G169" s="379"/>
      <c r="H169" s="379"/>
      <c r="I169" s="379"/>
      <c r="J169" s="134" t="s">
        <v>151</v>
      </c>
      <c r="K169" s="135">
        <v>458.63499999999999</v>
      </c>
      <c r="L169" s="380">
        <v>0</v>
      </c>
      <c r="M169" s="380"/>
      <c r="N169" s="381">
        <f>ROUND(L169*K169,2)</f>
        <v>0</v>
      </c>
      <c r="O169" s="381"/>
      <c r="P169" s="381"/>
      <c r="Q169" s="381"/>
      <c r="R169" s="114"/>
      <c r="T169" s="136" t="s">
        <v>5</v>
      </c>
      <c r="U169" s="42" t="s">
        <v>36</v>
      </c>
      <c r="W169" s="137">
        <f>V169*K169</f>
        <v>0</v>
      </c>
      <c r="X169" s="137">
        <v>0</v>
      </c>
      <c r="Y169" s="137">
        <f>X169*K169</f>
        <v>0</v>
      </c>
      <c r="Z169" s="137">
        <v>0</v>
      </c>
      <c r="AA169" s="138">
        <f>Z169*K169</f>
        <v>0</v>
      </c>
      <c r="AR169" s="20" t="s">
        <v>131</v>
      </c>
      <c r="AT169" s="20" t="s">
        <v>127</v>
      </c>
      <c r="AU169" s="20" t="s">
        <v>95</v>
      </c>
      <c r="AY169" s="20" t="s">
        <v>126</v>
      </c>
      <c r="BE169" s="98">
        <f>IF(U169="základní",N169,0)</f>
        <v>0</v>
      </c>
      <c r="BF169" s="98">
        <f>IF(U169="snížená",N169,0)</f>
        <v>0</v>
      </c>
      <c r="BG169" s="98">
        <f>IF(U169="zákl. přenesená",N169,0)</f>
        <v>0</v>
      </c>
      <c r="BH169" s="98">
        <f>IF(U169="sníž. přenesená",N169,0)</f>
        <v>0</v>
      </c>
      <c r="BI169" s="98">
        <f>IF(U169="nulová",N169,0)</f>
        <v>0</v>
      </c>
      <c r="BJ169" s="20" t="s">
        <v>79</v>
      </c>
      <c r="BK169" s="98">
        <f>ROUND(L169*K169,2)</f>
        <v>0</v>
      </c>
      <c r="BL169" s="20" t="s">
        <v>131</v>
      </c>
      <c r="BM169" s="20" t="s">
        <v>212</v>
      </c>
    </row>
    <row r="170" spans="2:65" s="11" customFormat="1" ht="16.5" customHeight="1">
      <c r="B170" s="145"/>
      <c r="E170" s="146" t="s">
        <v>5</v>
      </c>
      <c r="F170" s="384" t="s">
        <v>188</v>
      </c>
      <c r="G170" s="385"/>
      <c r="H170" s="385"/>
      <c r="I170" s="385"/>
      <c r="K170" s="146" t="s">
        <v>5</v>
      </c>
      <c r="R170" s="147"/>
      <c r="T170" s="148"/>
      <c r="AA170" s="149"/>
      <c r="AT170" s="146" t="s">
        <v>143</v>
      </c>
      <c r="AU170" s="146" t="s">
        <v>95</v>
      </c>
      <c r="AV170" s="11" t="s">
        <v>79</v>
      </c>
      <c r="AW170" s="11" t="s">
        <v>30</v>
      </c>
      <c r="AX170" s="11" t="s">
        <v>71</v>
      </c>
      <c r="AY170" s="146" t="s">
        <v>126</v>
      </c>
    </row>
    <row r="171" spans="2:65" s="10" customFormat="1" ht="16.5" customHeight="1">
      <c r="B171" s="139"/>
      <c r="E171" s="140" t="s">
        <v>5</v>
      </c>
      <c r="F171" s="386" t="s">
        <v>203</v>
      </c>
      <c r="G171" s="387"/>
      <c r="H171" s="387"/>
      <c r="I171" s="387"/>
      <c r="K171" s="141">
        <v>458.63499999999999</v>
      </c>
      <c r="R171" s="142"/>
      <c r="T171" s="143"/>
      <c r="AA171" s="144"/>
      <c r="AT171" s="140" t="s">
        <v>143</v>
      </c>
      <c r="AU171" s="140" t="s">
        <v>95</v>
      </c>
      <c r="AV171" s="10" t="s">
        <v>95</v>
      </c>
      <c r="AW171" s="10" t="s">
        <v>30</v>
      </c>
      <c r="AX171" s="10" t="s">
        <v>79</v>
      </c>
      <c r="AY171" s="140" t="s">
        <v>126</v>
      </c>
    </row>
    <row r="172" spans="2:65" s="1" customFormat="1" ht="25.5" customHeight="1">
      <c r="B172" s="113"/>
      <c r="C172" s="132" t="s">
        <v>213</v>
      </c>
      <c r="D172" s="132" t="s">
        <v>127</v>
      </c>
      <c r="E172" s="133" t="s">
        <v>214</v>
      </c>
      <c r="F172" s="379" t="s">
        <v>215</v>
      </c>
      <c r="G172" s="379"/>
      <c r="H172" s="379"/>
      <c r="I172" s="379"/>
      <c r="J172" s="134" t="s">
        <v>151</v>
      </c>
      <c r="K172" s="135">
        <v>229.31800000000001</v>
      </c>
      <c r="L172" s="380">
        <v>0</v>
      </c>
      <c r="M172" s="380"/>
      <c r="N172" s="381">
        <f>ROUND(L172*K172,2)</f>
        <v>0</v>
      </c>
      <c r="O172" s="381"/>
      <c r="P172" s="381"/>
      <c r="Q172" s="381"/>
      <c r="R172" s="114"/>
      <c r="T172" s="136" t="s">
        <v>5</v>
      </c>
      <c r="U172" s="42" t="s">
        <v>36</v>
      </c>
      <c r="W172" s="137">
        <f>V172*K172</f>
        <v>0</v>
      </c>
      <c r="X172" s="137">
        <v>0</v>
      </c>
      <c r="Y172" s="137">
        <f>X172*K172</f>
        <v>0</v>
      </c>
      <c r="Z172" s="137">
        <v>0</v>
      </c>
      <c r="AA172" s="138">
        <f>Z172*K172</f>
        <v>0</v>
      </c>
      <c r="AR172" s="20" t="s">
        <v>131</v>
      </c>
      <c r="AT172" s="20" t="s">
        <v>127</v>
      </c>
      <c r="AU172" s="20" t="s">
        <v>95</v>
      </c>
      <c r="AY172" s="20" t="s">
        <v>126</v>
      </c>
      <c r="BE172" s="98">
        <f>IF(U172="základní",N172,0)</f>
        <v>0</v>
      </c>
      <c r="BF172" s="98">
        <f>IF(U172="snížená",N172,0)</f>
        <v>0</v>
      </c>
      <c r="BG172" s="98">
        <f>IF(U172="zákl. přenesená",N172,0)</f>
        <v>0</v>
      </c>
      <c r="BH172" s="98">
        <f>IF(U172="sníž. přenesená",N172,0)</f>
        <v>0</v>
      </c>
      <c r="BI172" s="98">
        <f>IF(U172="nulová",N172,0)</f>
        <v>0</v>
      </c>
      <c r="BJ172" s="20" t="s">
        <v>79</v>
      </c>
      <c r="BK172" s="98">
        <f>ROUND(L172*K172,2)</f>
        <v>0</v>
      </c>
      <c r="BL172" s="20" t="s">
        <v>131</v>
      </c>
      <c r="BM172" s="20" t="s">
        <v>216</v>
      </c>
    </row>
    <row r="173" spans="2:65" s="11" customFormat="1" ht="16.5" customHeight="1">
      <c r="B173" s="145"/>
      <c r="E173" s="146" t="s">
        <v>5</v>
      </c>
      <c r="F173" s="384" t="s">
        <v>182</v>
      </c>
      <c r="G173" s="385"/>
      <c r="H173" s="385"/>
      <c r="I173" s="385"/>
      <c r="K173" s="146" t="s">
        <v>5</v>
      </c>
      <c r="R173" s="147"/>
      <c r="T173" s="148"/>
      <c r="AA173" s="149"/>
      <c r="AT173" s="146" t="s">
        <v>143</v>
      </c>
      <c r="AU173" s="146" t="s">
        <v>95</v>
      </c>
      <c r="AV173" s="11" t="s">
        <v>79</v>
      </c>
      <c r="AW173" s="11" t="s">
        <v>30</v>
      </c>
      <c r="AX173" s="11" t="s">
        <v>71</v>
      </c>
      <c r="AY173" s="146" t="s">
        <v>126</v>
      </c>
    </row>
    <row r="174" spans="2:65" s="10" customFormat="1" ht="16.5" customHeight="1">
      <c r="B174" s="139"/>
      <c r="E174" s="140" t="s">
        <v>5</v>
      </c>
      <c r="F174" s="386" t="s">
        <v>208</v>
      </c>
      <c r="G174" s="387"/>
      <c r="H174" s="387"/>
      <c r="I174" s="387"/>
      <c r="K174" s="141">
        <v>229.31800000000001</v>
      </c>
      <c r="R174" s="142"/>
      <c r="T174" s="143"/>
      <c r="AA174" s="144"/>
      <c r="AT174" s="140" t="s">
        <v>143</v>
      </c>
      <c r="AU174" s="140" t="s">
        <v>95</v>
      </c>
      <c r="AV174" s="10" t="s">
        <v>95</v>
      </c>
      <c r="AW174" s="10" t="s">
        <v>30</v>
      </c>
      <c r="AX174" s="10" t="s">
        <v>79</v>
      </c>
      <c r="AY174" s="140" t="s">
        <v>126</v>
      </c>
    </row>
    <row r="175" spans="2:65" s="1" customFormat="1" ht="25.5" customHeight="1">
      <c r="B175" s="113"/>
      <c r="C175" s="132" t="s">
        <v>11</v>
      </c>
      <c r="D175" s="132" t="s">
        <v>127</v>
      </c>
      <c r="E175" s="133" t="s">
        <v>217</v>
      </c>
      <c r="F175" s="379" t="s">
        <v>218</v>
      </c>
      <c r="G175" s="379"/>
      <c r="H175" s="379"/>
      <c r="I175" s="379"/>
      <c r="J175" s="134" t="s">
        <v>151</v>
      </c>
      <c r="K175" s="135">
        <v>69.265000000000001</v>
      </c>
      <c r="L175" s="380">
        <v>0</v>
      </c>
      <c r="M175" s="380"/>
      <c r="N175" s="381">
        <f>ROUND(L175*K175,2)</f>
        <v>0</v>
      </c>
      <c r="O175" s="381"/>
      <c r="P175" s="381"/>
      <c r="Q175" s="381"/>
      <c r="R175" s="114"/>
      <c r="T175" s="136" t="s">
        <v>5</v>
      </c>
      <c r="U175" s="42" t="s">
        <v>36</v>
      </c>
      <c r="W175" s="137">
        <f>V175*K175</f>
        <v>0</v>
      </c>
      <c r="X175" s="137">
        <v>0</v>
      </c>
      <c r="Y175" s="137">
        <f>X175*K175</f>
        <v>0</v>
      </c>
      <c r="Z175" s="137">
        <v>0</v>
      </c>
      <c r="AA175" s="138">
        <f>Z175*K175</f>
        <v>0</v>
      </c>
      <c r="AR175" s="20" t="s">
        <v>131</v>
      </c>
      <c r="AT175" s="20" t="s">
        <v>127</v>
      </c>
      <c r="AU175" s="20" t="s">
        <v>95</v>
      </c>
      <c r="AY175" s="20" t="s">
        <v>126</v>
      </c>
      <c r="BE175" s="98">
        <f>IF(U175="základní",N175,0)</f>
        <v>0</v>
      </c>
      <c r="BF175" s="98">
        <f>IF(U175="snížená",N175,0)</f>
        <v>0</v>
      </c>
      <c r="BG175" s="98">
        <f>IF(U175="zákl. přenesená",N175,0)</f>
        <v>0</v>
      </c>
      <c r="BH175" s="98">
        <f>IF(U175="sníž. přenesená",N175,0)</f>
        <v>0</v>
      </c>
      <c r="BI175" s="98">
        <f>IF(U175="nulová",N175,0)</f>
        <v>0</v>
      </c>
      <c r="BJ175" s="20" t="s">
        <v>79</v>
      </c>
      <c r="BK175" s="98">
        <f>ROUND(L175*K175,2)</f>
        <v>0</v>
      </c>
      <c r="BL175" s="20" t="s">
        <v>131</v>
      </c>
      <c r="BM175" s="20" t="s">
        <v>219</v>
      </c>
    </row>
    <row r="176" spans="2:65" s="11" customFormat="1" ht="16.5" customHeight="1">
      <c r="B176" s="145"/>
      <c r="E176" s="146" t="s">
        <v>5</v>
      </c>
      <c r="F176" s="384" t="s">
        <v>220</v>
      </c>
      <c r="G176" s="385"/>
      <c r="H176" s="385"/>
      <c r="I176" s="385"/>
      <c r="K176" s="146" t="s">
        <v>5</v>
      </c>
      <c r="R176" s="147"/>
      <c r="T176" s="148"/>
      <c r="AA176" s="149"/>
      <c r="AT176" s="146" t="s">
        <v>143</v>
      </c>
      <c r="AU176" s="146" t="s">
        <v>95</v>
      </c>
      <c r="AV176" s="11" t="s">
        <v>79</v>
      </c>
      <c r="AW176" s="11" t="s">
        <v>30</v>
      </c>
      <c r="AX176" s="11" t="s">
        <v>71</v>
      </c>
      <c r="AY176" s="146" t="s">
        <v>126</v>
      </c>
    </row>
    <row r="177" spans="2:65" s="10" customFormat="1" ht="16.5" customHeight="1">
      <c r="B177" s="139"/>
      <c r="E177" s="140" t="s">
        <v>5</v>
      </c>
      <c r="F177" s="386" t="s">
        <v>221</v>
      </c>
      <c r="G177" s="387"/>
      <c r="H177" s="387"/>
      <c r="I177" s="387"/>
      <c r="K177" s="141">
        <v>88.968999999999994</v>
      </c>
      <c r="R177" s="142"/>
      <c r="T177" s="143"/>
      <c r="AA177" s="144"/>
      <c r="AT177" s="140" t="s">
        <v>143</v>
      </c>
      <c r="AU177" s="140" t="s">
        <v>95</v>
      </c>
      <c r="AV177" s="10" t="s">
        <v>95</v>
      </c>
      <c r="AW177" s="10" t="s">
        <v>30</v>
      </c>
      <c r="AX177" s="10" t="s">
        <v>71</v>
      </c>
      <c r="AY177" s="140" t="s">
        <v>126</v>
      </c>
    </row>
    <row r="178" spans="2:65" s="11" customFormat="1" ht="16.5" customHeight="1">
      <c r="B178" s="145"/>
      <c r="E178" s="146" t="s">
        <v>5</v>
      </c>
      <c r="F178" s="388" t="s">
        <v>222</v>
      </c>
      <c r="G178" s="389"/>
      <c r="H178" s="389"/>
      <c r="I178" s="389"/>
      <c r="K178" s="146" t="s">
        <v>5</v>
      </c>
      <c r="R178" s="147"/>
      <c r="T178" s="148"/>
      <c r="AA178" s="149"/>
      <c r="AT178" s="146" t="s">
        <v>143</v>
      </c>
      <c r="AU178" s="146" t="s">
        <v>95</v>
      </c>
      <c r="AV178" s="11" t="s">
        <v>79</v>
      </c>
      <c r="AW178" s="11" t="s">
        <v>30</v>
      </c>
      <c r="AX178" s="11" t="s">
        <v>71</v>
      </c>
      <c r="AY178" s="146" t="s">
        <v>126</v>
      </c>
    </row>
    <row r="179" spans="2:65" s="10" customFormat="1" ht="16.5" customHeight="1">
      <c r="B179" s="139"/>
      <c r="E179" s="140" t="s">
        <v>5</v>
      </c>
      <c r="F179" s="386" t="s">
        <v>223</v>
      </c>
      <c r="G179" s="387"/>
      <c r="H179" s="387"/>
      <c r="I179" s="387"/>
      <c r="K179" s="141">
        <v>58.786000000000001</v>
      </c>
      <c r="R179" s="142"/>
      <c r="T179" s="143"/>
      <c r="AA179" s="144"/>
      <c r="AT179" s="140" t="s">
        <v>143</v>
      </c>
      <c r="AU179" s="140" t="s">
        <v>95</v>
      </c>
      <c r="AV179" s="10" t="s">
        <v>95</v>
      </c>
      <c r="AW179" s="10" t="s">
        <v>30</v>
      </c>
      <c r="AX179" s="10" t="s">
        <v>71</v>
      </c>
      <c r="AY179" s="140" t="s">
        <v>126</v>
      </c>
    </row>
    <row r="180" spans="2:65" s="11" customFormat="1" ht="16.5" customHeight="1">
      <c r="B180" s="145"/>
      <c r="E180" s="146" t="s">
        <v>5</v>
      </c>
      <c r="F180" s="388" t="s">
        <v>224</v>
      </c>
      <c r="G180" s="389"/>
      <c r="H180" s="389"/>
      <c r="I180" s="389"/>
      <c r="K180" s="146" t="s">
        <v>5</v>
      </c>
      <c r="R180" s="147"/>
      <c r="T180" s="148"/>
      <c r="AA180" s="149"/>
      <c r="AT180" s="146" t="s">
        <v>143</v>
      </c>
      <c r="AU180" s="146" t="s">
        <v>95</v>
      </c>
      <c r="AV180" s="11" t="s">
        <v>79</v>
      </c>
      <c r="AW180" s="11" t="s">
        <v>30</v>
      </c>
      <c r="AX180" s="11" t="s">
        <v>71</v>
      </c>
      <c r="AY180" s="146" t="s">
        <v>126</v>
      </c>
    </row>
    <row r="181" spans="2:65" s="10" customFormat="1" ht="16.5" customHeight="1">
      <c r="B181" s="139"/>
      <c r="E181" s="140" t="s">
        <v>5</v>
      </c>
      <c r="F181" s="386" t="s">
        <v>225</v>
      </c>
      <c r="G181" s="387"/>
      <c r="H181" s="387"/>
      <c r="I181" s="387"/>
      <c r="K181" s="141">
        <v>8.8919999999999995</v>
      </c>
      <c r="R181" s="142"/>
      <c r="T181" s="143"/>
      <c r="AA181" s="144"/>
      <c r="AT181" s="140" t="s">
        <v>143</v>
      </c>
      <c r="AU181" s="140" t="s">
        <v>95</v>
      </c>
      <c r="AV181" s="10" t="s">
        <v>95</v>
      </c>
      <c r="AW181" s="10" t="s">
        <v>30</v>
      </c>
      <c r="AX181" s="10" t="s">
        <v>71</v>
      </c>
      <c r="AY181" s="140" t="s">
        <v>126</v>
      </c>
    </row>
    <row r="182" spans="2:65" s="11" customFormat="1" ht="16.5" customHeight="1">
      <c r="B182" s="145"/>
      <c r="E182" s="146" t="s">
        <v>5</v>
      </c>
      <c r="F182" s="388" t="s">
        <v>174</v>
      </c>
      <c r="G182" s="389"/>
      <c r="H182" s="389"/>
      <c r="I182" s="389"/>
      <c r="K182" s="146" t="s">
        <v>5</v>
      </c>
      <c r="R182" s="147"/>
      <c r="T182" s="148"/>
      <c r="AA182" s="149"/>
      <c r="AT182" s="146" t="s">
        <v>143</v>
      </c>
      <c r="AU182" s="146" t="s">
        <v>95</v>
      </c>
      <c r="AV182" s="11" t="s">
        <v>79</v>
      </c>
      <c r="AW182" s="11" t="s">
        <v>30</v>
      </c>
      <c r="AX182" s="11" t="s">
        <v>71</v>
      </c>
      <c r="AY182" s="146" t="s">
        <v>126</v>
      </c>
    </row>
    <row r="183" spans="2:65" s="10" customFormat="1" ht="16.5" customHeight="1">
      <c r="B183" s="139"/>
      <c r="E183" s="140" t="s">
        <v>5</v>
      </c>
      <c r="F183" s="386" t="s">
        <v>226</v>
      </c>
      <c r="G183" s="387"/>
      <c r="H183" s="387"/>
      <c r="I183" s="387"/>
      <c r="K183" s="141">
        <v>-18.117000000000001</v>
      </c>
      <c r="R183" s="142"/>
      <c r="T183" s="143"/>
      <c r="AA183" s="144"/>
      <c r="AT183" s="140" t="s">
        <v>143</v>
      </c>
      <c r="AU183" s="140" t="s">
        <v>95</v>
      </c>
      <c r="AV183" s="10" t="s">
        <v>95</v>
      </c>
      <c r="AW183" s="10" t="s">
        <v>30</v>
      </c>
      <c r="AX183" s="10" t="s">
        <v>71</v>
      </c>
      <c r="AY183" s="140" t="s">
        <v>126</v>
      </c>
    </row>
    <row r="184" spans="2:65" s="12" customFormat="1" ht="16.5" customHeight="1">
      <c r="B184" s="150"/>
      <c r="E184" s="151" t="s">
        <v>5</v>
      </c>
      <c r="F184" s="390" t="s">
        <v>159</v>
      </c>
      <c r="G184" s="391"/>
      <c r="H184" s="391"/>
      <c r="I184" s="391"/>
      <c r="K184" s="152">
        <v>138.53</v>
      </c>
      <c r="R184" s="153"/>
      <c r="T184" s="154"/>
      <c r="AA184" s="155"/>
      <c r="AT184" s="151" t="s">
        <v>143</v>
      </c>
      <c r="AU184" s="151" t="s">
        <v>95</v>
      </c>
      <c r="AV184" s="12" t="s">
        <v>131</v>
      </c>
      <c r="AW184" s="12" t="s">
        <v>30</v>
      </c>
      <c r="AX184" s="12" t="s">
        <v>71</v>
      </c>
      <c r="AY184" s="151" t="s">
        <v>126</v>
      </c>
    </row>
    <row r="185" spans="2:65" s="11" customFormat="1" ht="16.5" customHeight="1">
      <c r="B185" s="145"/>
      <c r="E185" s="146" t="s">
        <v>5</v>
      </c>
      <c r="F185" s="388" t="s">
        <v>227</v>
      </c>
      <c r="G185" s="389"/>
      <c r="H185" s="389"/>
      <c r="I185" s="389"/>
      <c r="K185" s="146" t="s">
        <v>5</v>
      </c>
      <c r="R185" s="147"/>
      <c r="T185" s="148"/>
      <c r="AA185" s="149"/>
      <c r="AT185" s="146" t="s">
        <v>143</v>
      </c>
      <c r="AU185" s="146" t="s">
        <v>95</v>
      </c>
      <c r="AV185" s="11" t="s">
        <v>79</v>
      </c>
      <c r="AW185" s="11" t="s">
        <v>30</v>
      </c>
      <c r="AX185" s="11" t="s">
        <v>71</v>
      </c>
      <c r="AY185" s="146" t="s">
        <v>126</v>
      </c>
    </row>
    <row r="186" spans="2:65" s="10" customFormat="1" ht="16.5" customHeight="1">
      <c r="B186" s="139"/>
      <c r="E186" s="140" t="s">
        <v>5</v>
      </c>
      <c r="F186" s="386" t="s">
        <v>228</v>
      </c>
      <c r="G186" s="387"/>
      <c r="H186" s="387"/>
      <c r="I186" s="387"/>
      <c r="K186" s="141">
        <v>69.265000000000001</v>
      </c>
      <c r="R186" s="142"/>
      <c r="T186" s="143"/>
      <c r="AA186" s="144"/>
      <c r="AT186" s="140" t="s">
        <v>143</v>
      </c>
      <c r="AU186" s="140" t="s">
        <v>95</v>
      </c>
      <c r="AV186" s="10" t="s">
        <v>95</v>
      </c>
      <c r="AW186" s="10" t="s">
        <v>30</v>
      </c>
      <c r="AX186" s="10" t="s">
        <v>79</v>
      </c>
      <c r="AY186" s="140" t="s">
        <v>126</v>
      </c>
    </row>
    <row r="187" spans="2:65" s="1" customFormat="1" ht="25.5" customHeight="1">
      <c r="B187" s="113"/>
      <c r="C187" s="132" t="s">
        <v>229</v>
      </c>
      <c r="D187" s="132" t="s">
        <v>127</v>
      </c>
      <c r="E187" s="133" t="s">
        <v>230</v>
      </c>
      <c r="F187" s="379" t="s">
        <v>231</v>
      </c>
      <c r="G187" s="379"/>
      <c r="H187" s="379"/>
      <c r="I187" s="379"/>
      <c r="J187" s="134" t="s">
        <v>151</v>
      </c>
      <c r="K187" s="135">
        <v>34.633000000000003</v>
      </c>
      <c r="L187" s="380">
        <v>0</v>
      </c>
      <c r="M187" s="380"/>
      <c r="N187" s="381">
        <f>ROUND(L187*K187,2)</f>
        <v>0</v>
      </c>
      <c r="O187" s="381"/>
      <c r="P187" s="381"/>
      <c r="Q187" s="381"/>
      <c r="R187" s="114"/>
      <c r="T187" s="136" t="s">
        <v>5</v>
      </c>
      <c r="U187" s="42" t="s">
        <v>36</v>
      </c>
      <c r="W187" s="137">
        <f>V187*K187</f>
        <v>0</v>
      </c>
      <c r="X187" s="137">
        <v>0</v>
      </c>
      <c r="Y187" s="137">
        <f>X187*K187</f>
        <v>0</v>
      </c>
      <c r="Z187" s="137">
        <v>0</v>
      </c>
      <c r="AA187" s="138">
        <f>Z187*K187</f>
        <v>0</v>
      </c>
      <c r="AR187" s="20" t="s">
        <v>131</v>
      </c>
      <c r="AT187" s="20" t="s">
        <v>127</v>
      </c>
      <c r="AU187" s="20" t="s">
        <v>95</v>
      </c>
      <c r="AY187" s="20" t="s">
        <v>126</v>
      </c>
      <c r="BE187" s="98">
        <f>IF(U187="základní",N187,0)</f>
        <v>0</v>
      </c>
      <c r="BF187" s="98">
        <f>IF(U187="snížená",N187,0)</f>
        <v>0</v>
      </c>
      <c r="BG187" s="98">
        <f>IF(U187="zákl. přenesená",N187,0)</f>
        <v>0</v>
      </c>
      <c r="BH187" s="98">
        <f>IF(U187="sníž. přenesená",N187,0)</f>
        <v>0</v>
      </c>
      <c r="BI187" s="98">
        <f>IF(U187="nulová",N187,0)</f>
        <v>0</v>
      </c>
      <c r="BJ187" s="20" t="s">
        <v>79</v>
      </c>
      <c r="BK187" s="98">
        <f>ROUND(L187*K187,2)</f>
        <v>0</v>
      </c>
      <c r="BL187" s="20" t="s">
        <v>131</v>
      </c>
      <c r="BM187" s="20" t="s">
        <v>232</v>
      </c>
    </row>
    <row r="188" spans="2:65" s="11" customFormat="1" ht="16.5" customHeight="1">
      <c r="B188" s="145"/>
      <c r="E188" s="146" t="s">
        <v>5</v>
      </c>
      <c r="F188" s="384" t="s">
        <v>182</v>
      </c>
      <c r="G188" s="385"/>
      <c r="H188" s="385"/>
      <c r="I188" s="385"/>
      <c r="K188" s="146" t="s">
        <v>5</v>
      </c>
      <c r="R188" s="147"/>
      <c r="T188" s="148"/>
      <c r="AA188" s="149"/>
      <c r="AT188" s="146" t="s">
        <v>143</v>
      </c>
      <c r="AU188" s="146" t="s">
        <v>95</v>
      </c>
      <c r="AV188" s="11" t="s">
        <v>79</v>
      </c>
      <c r="AW188" s="11" t="s">
        <v>30</v>
      </c>
      <c r="AX188" s="11" t="s">
        <v>71</v>
      </c>
      <c r="AY188" s="146" t="s">
        <v>126</v>
      </c>
    </row>
    <row r="189" spans="2:65" s="10" customFormat="1" ht="16.5" customHeight="1">
      <c r="B189" s="139"/>
      <c r="E189" s="140" t="s">
        <v>5</v>
      </c>
      <c r="F189" s="386" t="s">
        <v>233</v>
      </c>
      <c r="G189" s="387"/>
      <c r="H189" s="387"/>
      <c r="I189" s="387"/>
      <c r="K189" s="141">
        <v>34.633000000000003</v>
      </c>
      <c r="R189" s="142"/>
      <c r="T189" s="143"/>
      <c r="AA189" s="144"/>
      <c r="AT189" s="140" t="s">
        <v>143</v>
      </c>
      <c r="AU189" s="140" t="s">
        <v>95</v>
      </c>
      <c r="AV189" s="10" t="s">
        <v>95</v>
      </c>
      <c r="AW189" s="10" t="s">
        <v>30</v>
      </c>
      <c r="AX189" s="10" t="s">
        <v>79</v>
      </c>
      <c r="AY189" s="140" t="s">
        <v>126</v>
      </c>
    </row>
    <row r="190" spans="2:65" s="1" customFormat="1" ht="25.5" customHeight="1">
      <c r="B190" s="113"/>
      <c r="C190" s="132" t="s">
        <v>234</v>
      </c>
      <c r="D190" s="132" t="s">
        <v>127</v>
      </c>
      <c r="E190" s="133" t="s">
        <v>235</v>
      </c>
      <c r="F190" s="379" t="s">
        <v>236</v>
      </c>
      <c r="G190" s="379"/>
      <c r="H190" s="379"/>
      <c r="I190" s="379"/>
      <c r="J190" s="134" t="s">
        <v>151</v>
      </c>
      <c r="K190" s="135">
        <v>69.265000000000001</v>
      </c>
      <c r="L190" s="380">
        <v>0</v>
      </c>
      <c r="M190" s="380"/>
      <c r="N190" s="381">
        <f>ROUND(L190*K190,2)</f>
        <v>0</v>
      </c>
      <c r="O190" s="381"/>
      <c r="P190" s="381"/>
      <c r="Q190" s="381"/>
      <c r="R190" s="114"/>
      <c r="T190" s="136" t="s">
        <v>5</v>
      </c>
      <c r="U190" s="42" t="s">
        <v>36</v>
      </c>
      <c r="W190" s="137">
        <f>V190*K190</f>
        <v>0</v>
      </c>
      <c r="X190" s="137">
        <v>0</v>
      </c>
      <c r="Y190" s="137">
        <f>X190*K190</f>
        <v>0</v>
      </c>
      <c r="Z190" s="137">
        <v>0</v>
      </c>
      <c r="AA190" s="138">
        <f>Z190*K190</f>
        <v>0</v>
      </c>
      <c r="AR190" s="20" t="s">
        <v>131</v>
      </c>
      <c r="AT190" s="20" t="s">
        <v>127</v>
      </c>
      <c r="AU190" s="20" t="s">
        <v>95</v>
      </c>
      <c r="AY190" s="20" t="s">
        <v>126</v>
      </c>
      <c r="BE190" s="98">
        <f>IF(U190="základní",N190,0)</f>
        <v>0</v>
      </c>
      <c r="BF190" s="98">
        <f>IF(U190="snížená",N190,0)</f>
        <v>0</v>
      </c>
      <c r="BG190" s="98">
        <f>IF(U190="zákl. přenesená",N190,0)</f>
        <v>0</v>
      </c>
      <c r="BH190" s="98">
        <f>IF(U190="sníž. přenesená",N190,0)</f>
        <v>0</v>
      </c>
      <c r="BI190" s="98">
        <f>IF(U190="nulová",N190,0)</f>
        <v>0</v>
      </c>
      <c r="BJ190" s="20" t="s">
        <v>79</v>
      </c>
      <c r="BK190" s="98">
        <f>ROUND(L190*K190,2)</f>
        <v>0</v>
      </c>
      <c r="BL190" s="20" t="s">
        <v>131</v>
      </c>
      <c r="BM190" s="20" t="s">
        <v>237</v>
      </c>
    </row>
    <row r="191" spans="2:65" s="11" customFormat="1" ht="16.5" customHeight="1">
      <c r="B191" s="145"/>
      <c r="E191" s="146" t="s">
        <v>5</v>
      </c>
      <c r="F191" s="384" t="s">
        <v>238</v>
      </c>
      <c r="G191" s="385"/>
      <c r="H191" s="385"/>
      <c r="I191" s="385"/>
      <c r="K191" s="146" t="s">
        <v>5</v>
      </c>
      <c r="R191" s="147"/>
      <c r="T191" s="148"/>
      <c r="AA191" s="149"/>
      <c r="AT191" s="146" t="s">
        <v>143</v>
      </c>
      <c r="AU191" s="146" t="s">
        <v>95</v>
      </c>
      <c r="AV191" s="11" t="s">
        <v>79</v>
      </c>
      <c r="AW191" s="11" t="s">
        <v>30</v>
      </c>
      <c r="AX191" s="11" t="s">
        <v>71</v>
      </c>
      <c r="AY191" s="146" t="s">
        <v>126</v>
      </c>
    </row>
    <row r="192" spans="2:65" s="10" customFormat="1" ht="16.5" customHeight="1">
      <c r="B192" s="139"/>
      <c r="E192" s="140" t="s">
        <v>5</v>
      </c>
      <c r="F192" s="386" t="s">
        <v>228</v>
      </c>
      <c r="G192" s="387"/>
      <c r="H192" s="387"/>
      <c r="I192" s="387"/>
      <c r="K192" s="141">
        <v>69.265000000000001</v>
      </c>
      <c r="R192" s="142"/>
      <c r="T192" s="143"/>
      <c r="AA192" s="144"/>
      <c r="AT192" s="140" t="s">
        <v>143</v>
      </c>
      <c r="AU192" s="140" t="s">
        <v>95</v>
      </c>
      <c r="AV192" s="10" t="s">
        <v>95</v>
      </c>
      <c r="AW192" s="10" t="s">
        <v>30</v>
      </c>
      <c r="AX192" s="10" t="s">
        <v>79</v>
      </c>
      <c r="AY192" s="140" t="s">
        <v>126</v>
      </c>
    </row>
    <row r="193" spans="2:65" s="1" customFormat="1" ht="25.5" customHeight="1">
      <c r="B193" s="113"/>
      <c r="C193" s="132" t="s">
        <v>239</v>
      </c>
      <c r="D193" s="132" t="s">
        <v>127</v>
      </c>
      <c r="E193" s="133" t="s">
        <v>240</v>
      </c>
      <c r="F193" s="379" t="s">
        <v>241</v>
      </c>
      <c r="G193" s="379"/>
      <c r="H193" s="379"/>
      <c r="I193" s="379"/>
      <c r="J193" s="134" t="s">
        <v>151</v>
      </c>
      <c r="K193" s="135">
        <v>34.633000000000003</v>
      </c>
      <c r="L193" s="380">
        <v>0</v>
      </c>
      <c r="M193" s="380"/>
      <c r="N193" s="381">
        <f>ROUND(L193*K193,2)</f>
        <v>0</v>
      </c>
      <c r="O193" s="381"/>
      <c r="P193" s="381"/>
      <c r="Q193" s="381"/>
      <c r="R193" s="114"/>
      <c r="T193" s="136" t="s">
        <v>5</v>
      </c>
      <c r="U193" s="42" t="s">
        <v>36</v>
      </c>
      <c r="W193" s="137">
        <f>V193*K193</f>
        <v>0</v>
      </c>
      <c r="X193" s="137">
        <v>0</v>
      </c>
      <c r="Y193" s="137">
        <f>X193*K193</f>
        <v>0</v>
      </c>
      <c r="Z193" s="137">
        <v>0</v>
      </c>
      <c r="AA193" s="138">
        <f>Z193*K193</f>
        <v>0</v>
      </c>
      <c r="AR193" s="20" t="s">
        <v>131</v>
      </c>
      <c r="AT193" s="20" t="s">
        <v>127</v>
      </c>
      <c r="AU193" s="20" t="s">
        <v>95</v>
      </c>
      <c r="AY193" s="20" t="s">
        <v>126</v>
      </c>
      <c r="BE193" s="98">
        <f>IF(U193="základní",N193,0)</f>
        <v>0</v>
      </c>
      <c r="BF193" s="98">
        <f>IF(U193="snížená",N193,0)</f>
        <v>0</v>
      </c>
      <c r="BG193" s="98">
        <f>IF(U193="zákl. přenesená",N193,0)</f>
        <v>0</v>
      </c>
      <c r="BH193" s="98">
        <f>IF(U193="sníž. přenesená",N193,0)</f>
        <v>0</v>
      </c>
      <c r="BI193" s="98">
        <f>IF(U193="nulová",N193,0)</f>
        <v>0</v>
      </c>
      <c r="BJ193" s="20" t="s">
        <v>79</v>
      </c>
      <c r="BK193" s="98">
        <f>ROUND(L193*K193,2)</f>
        <v>0</v>
      </c>
      <c r="BL193" s="20" t="s">
        <v>131</v>
      </c>
      <c r="BM193" s="20" t="s">
        <v>242</v>
      </c>
    </row>
    <row r="194" spans="2:65" s="11" customFormat="1" ht="16.5" customHeight="1">
      <c r="B194" s="145"/>
      <c r="E194" s="146" t="s">
        <v>5</v>
      </c>
      <c r="F194" s="384" t="s">
        <v>182</v>
      </c>
      <c r="G194" s="385"/>
      <c r="H194" s="385"/>
      <c r="I194" s="385"/>
      <c r="K194" s="146" t="s">
        <v>5</v>
      </c>
      <c r="R194" s="147"/>
      <c r="T194" s="148"/>
      <c r="AA194" s="149"/>
      <c r="AT194" s="146" t="s">
        <v>143</v>
      </c>
      <c r="AU194" s="146" t="s">
        <v>95</v>
      </c>
      <c r="AV194" s="11" t="s">
        <v>79</v>
      </c>
      <c r="AW194" s="11" t="s">
        <v>30</v>
      </c>
      <c r="AX194" s="11" t="s">
        <v>71</v>
      </c>
      <c r="AY194" s="146" t="s">
        <v>126</v>
      </c>
    </row>
    <row r="195" spans="2:65" s="10" customFormat="1" ht="16.5" customHeight="1">
      <c r="B195" s="139"/>
      <c r="E195" s="140" t="s">
        <v>5</v>
      </c>
      <c r="F195" s="386" t="s">
        <v>233</v>
      </c>
      <c r="G195" s="387"/>
      <c r="H195" s="387"/>
      <c r="I195" s="387"/>
      <c r="K195" s="141">
        <v>34.633000000000003</v>
      </c>
      <c r="R195" s="142"/>
      <c r="T195" s="143"/>
      <c r="AA195" s="144"/>
      <c r="AT195" s="140" t="s">
        <v>143</v>
      </c>
      <c r="AU195" s="140" t="s">
        <v>95</v>
      </c>
      <c r="AV195" s="10" t="s">
        <v>95</v>
      </c>
      <c r="AW195" s="10" t="s">
        <v>30</v>
      </c>
      <c r="AX195" s="10" t="s">
        <v>79</v>
      </c>
      <c r="AY195" s="140" t="s">
        <v>126</v>
      </c>
    </row>
    <row r="196" spans="2:65" s="1" customFormat="1" ht="25.5" customHeight="1">
      <c r="B196" s="113"/>
      <c r="C196" s="132" t="s">
        <v>243</v>
      </c>
      <c r="D196" s="132" t="s">
        <v>127</v>
      </c>
      <c r="E196" s="133" t="s">
        <v>244</v>
      </c>
      <c r="F196" s="379" t="s">
        <v>245</v>
      </c>
      <c r="G196" s="379"/>
      <c r="H196" s="379"/>
      <c r="I196" s="379"/>
      <c r="J196" s="134" t="s">
        <v>246</v>
      </c>
      <c r="K196" s="135">
        <v>253.1</v>
      </c>
      <c r="L196" s="380">
        <v>0</v>
      </c>
      <c r="M196" s="380"/>
      <c r="N196" s="381">
        <f>ROUND(L196*K196,2)</f>
        <v>0</v>
      </c>
      <c r="O196" s="381"/>
      <c r="P196" s="381"/>
      <c r="Q196" s="381"/>
      <c r="R196" s="114"/>
      <c r="T196" s="136" t="s">
        <v>5</v>
      </c>
      <c r="U196" s="42" t="s">
        <v>36</v>
      </c>
      <c r="W196" s="137">
        <f>V196*K196</f>
        <v>0</v>
      </c>
      <c r="X196" s="137">
        <v>8.4000000000000003E-4</v>
      </c>
      <c r="Y196" s="137">
        <f>X196*K196</f>
        <v>0.21260400000000002</v>
      </c>
      <c r="Z196" s="137">
        <v>0</v>
      </c>
      <c r="AA196" s="138">
        <f>Z196*K196</f>
        <v>0</v>
      </c>
      <c r="AR196" s="20" t="s">
        <v>131</v>
      </c>
      <c r="AT196" s="20" t="s">
        <v>127</v>
      </c>
      <c r="AU196" s="20" t="s">
        <v>95</v>
      </c>
      <c r="AY196" s="20" t="s">
        <v>126</v>
      </c>
      <c r="BE196" s="98">
        <f>IF(U196="základní",N196,0)</f>
        <v>0</v>
      </c>
      <c r="BF196" s="98">
        <f>IF(U196="snížená",N196,0)</f>
        <v>0</v>
      </c>
      <c r="BG196" s="98">
        <f>IF(U196="zákl. přenesená",N196,0)</f>
        <v>0</v>
      </c>
      <c r="BH196" s="98">
        <f>IF(U196="sníž. přenesená",N196,0)</f>
        <v>0</v>
      </c>
      <c r="BI196" s="98">
        <f>IF(U196="nulová",N196,0)</f>
        <v>0</v>
      </c>
      <c r="BJ196" s="20" t="s">
        <v>79</v>
      </c>
      <c r="BK196" s="98">
        <f>ROUND(L196*K196,2)</f>
        <v>0</v>
      </c>
      <c r="BL196" s="20" t="s">
        <v>131</v>
      </c>
      <c r="BM196" s="20" t="s">
        <v>247</v>
      </c>
    </row>
    <row r="197" spans="2:65" s="11" customFormat="1" ht="16.5" customHeight="1">
      <c r="B197" s="145"/>
      <c r="E197" s="146" t="s">
        <v>5</v>
      </c>
      <c r="F197" s="384" t="s">
        <v>248</v>
      </c>
      <c r="G197" s="385"/>
      <c r="H197" s="385"/>
      <c r="I197" s="385"/>
      <c r="K197" s="146" t="s">
        <v>5</v>
      </c>
      <c r="R197" s="147"/>
      <c r="T197" s="148"/>
      <c r="AA197" s="149"/>
      <c r="AT197" s="146" t="s">
        <v>143</v>
      </c>
      <c r="AU197" s="146" t="s">
        <v>95</v>
      </c>
      <c r="AV197" s="11" t="s">
        <v>79</v>
      </c>
      <c r="AW197" s="11" t="s">
        <v>30</v>
      </c>
      <c r="AX197" s="11" t="s">
        <v>71</v>
      </c>
      <c r="AY197" s="146" t="s">
        <v>126</v>
      </c>
    </row>
    <row r="198" spans="2:65" s="10" customFormat="1" ht="16.5" customHeight="1">
      <c r="B198" s="139"/>
      <c r="E198" s="140" t="s">
        <v>5</v>
      </c>
      <c r="F198" s="386" t="s">
        <v>249</v>
      </c>
      <c r="G198" s="387"/>
      <c r="H198" s="387"/>
      <c r="I198" s="387"/>
      <c r="K198" s="141">
        <v>0</v>
      </c>
      <c r="R198" s="142"/>
      <c r="T198" s="143"/>
      <c r="AA198" s="144"/>
      <c r="AT198" s="140" t="s">
        <v>143</v>
      </c>
      <c r="AU198" s="140" t="s">
        <v>95</v>
      </c>
      <c r="AV198" s="10" t="s">
        <v>95</v>
      </c>
      <c r="AW198" s="10" t="s">
        <v>30</v>
      </c>
      <c r="AX198" s="10" t="s">
        <v>71</v>
      </c>
      <c r="AY198" s="140" t="s">
        <v>126</v>
      </c>
    </row>
    <row r="199" spans="2:65" s="11" customFormat="1" ht="16.5" customHeight="1">
      <c r="B199" s="145"/>
      <c r="E199" s="146" t="s">
        <v>5</v>
      </c>
      <c r="F199" s="388" t="s">
        <v>250</v>
      </c>
      <c r="G199" s="389"/>
      <c r="H199" s="389"/>
      <c r="I199" s="389"/>
      <c r="K199" s="146" t="s">
        <v>5</v>
      </c>
      <c r="R199" s="147"/>
      <c r="T199" s="148"/>
      <c r="AA199" s="149"/>
      <c r="AT199" s="146" t="s">
        <v>143</v>
      </c>
      <c r="AU199" s="146" t="s">
        <v>95</v>
      </c>
      <c r="AV199" s="11" t="s">
        <v>79</v>
      </c>
      <c r="AW199" s="11" t="s">
        <v>30</v>
      </c>
      <c r="AX199" s="11" t="s">
        <v>71</v>
      </c>
      <c r="AY199" s="146" t="s">
        <v>126</v>
      </c>
    </row>
    <row r="200" spans="2:65" s="10" customFormat="1" ht="16.5" customHeight="1">
      <c r="B200" s="139"/>
      <c r="E200" s="140" t="s">
        <v>5</v>
      </c>
      <c r="F200" s="386" t="s">
        <v>251</v>
      </c>
      <c r="G200" s="387"/>
      <c r="H200" s="387"/>
      <c r="I200" s="387"/>
      <c r="K200" s="141">
        <v>0</v>
      </c>
      <c r="R200" s="142"/>
      <c r="T200" s="143"/>
      <c r="AA200" s="144"/>
      <c r="AT200" s="140" t="s">
        <v>143</v>
      </c>
      <c r="AU200" s="140" t="s">
        <v>95</v>
      </c>
      <c r="AV200" s="10" t="s">
        <v>95</v>
      </c>
      <c r="AW200" s="10" t="s">
        <v>30</v>
      </c>
      <c r="AX200" s="10" t="s">
        <v>71</v>
      </c>
      <c r="AY200" s="140" t="s">
        <v>126</v>
      </c>
    </row>
    <row r="201" spans="2:65" s="10" customFormat="1" ht="16.5" customHeight="1">
      <c r="B201" s="139"/>
      <c r="E201" s="140" t="s">
        <v>5</v>
      </c>
      <c r="F201" s="386" t="s">
        <v>252</v>
      </c>
      <c r="G201" s="387"/>
      <c r="H201" s="387"/>
      <c r="I201" s="387"/>
      <c r="K201" s="141">
        <v>0</v>
      </c>
      <c r="R201" s="142"/>
      <c r="T201" s="143"/>
      <c r="AA201" s="144"/>
      <c r="AT201" s="140" t="s">
        <v>143</v>
      </c>
      <c r="AU201" s="140" t="s">
        <v>95</v>
      </c>
      <c r="AV201" s="10" t="s">
        <v>95</v>
      </c>
      <c r="AW201" s="10" t="s">
        <v>30</v>
      </c>
      <c r="AX201" s="10" t="s">
        <v>71</v>
      </c>
      <c r="AY201" s="140" t="s">
        <v>126</v>
      </c>
    </row>
    <row r="202" spans="2:65" s="10" customFormat="1" ht="16.5" customHeight="1">
      <c r="B202" s="139"/>
      <c r="E202" s="140" t="s">
        <v>5</v>
      </c>
      <c r="F202" s="386" t="s">
        <v>253</v>
      </c>
      <c r="G202" s="387"/>
      <c r="H202" s="387"/>
      <c r="I202" s="387"/>
      <c r="K202" s="141">
        <v>87.86</v>
      </c>
      <c r="R202" s="142"/>
      <c r="T202" s="143"/>
      <c r="AA202" s="144"/>
      <c r="AT202" s="140" t="s">
        <v>143</v>
      </c>
      <c r="AU202" s="140" t="s">
        <v>95</v>
      </c>
      <c r="AV202" s="10" t="s">
        <v>95</v>
      </c>
      <c r="AW202" s="10" t="s">
        <v>30</v>
      </c>
      <c r="AX202" s="10" t="s">
        <v>71</v>
      </c>
      <c r="AY202" s="140" t="s">
        <v>126</v>
      </c>
    </row>
    <row r="203" spans="2:65" s="11" customFormat="1" ht="16.5" customHeight="1">
      <c r="B203" s="145"/>
      <c r="E203" s="146" t="s">
        <v>5</v>
      </c>
      <c r="F203" s="388" t="s">
        <v>254</v>
      </c>
      <c r="G203" s="389"/>
      <c r="H203" s="389"/>
      <c r="I203" s="389"/>
      <c r="K203" s="146" t="s">
        <v>5</v>
      </c>
      <c r="R203" s="147"/>
      <c r="T203" s="148"/>
      <c r="AA203" s="149"/>
      <c r="AT203" s="146" t="s">
        <v>143</v>
      </c>
      <c r="AU203" s="146" t="s">
        <v>95</v>
      </c>
      <c r="AV203" s="11" t="s">
        <v>79</v>
      </c>
      <c r="AW203" s="11" t="s">
        <v>30</v>
      </c>
      <c r="AX203" s="11" t="s">
        <v>71</v>
      </c>
      <c r="AY203" s="146" t="s">
        <v>126</v>
      </c>
    </row>
    <row r="204" spans="2:65" s="10" customFormat="1" ht="16.5" customHeight="1">
      <c r="B204" s="139"/>
      <c r="E204" s="140" t="s">
        <v>5</v>
      </c>
      <c r="F204" s="386" t="s">
        <v>255</v>
      </c>
      <c r="G204" s="387"/>
      <c r="H204" s="387"/>
      <c r="I204" s="387"/>
      <c r="K204" s="141">
        <v>79.8</v>
      </c>
      <c r="R204" s="142"/>
      <c r="T204" s="143"/>
      <c r="AA204" s="144"/>
      <c r="AT204" s="140" t="s">
        <v>143</v>
      </c>
      <c r="AU204" s="140" t="s">
        <v>95</v>
      </c>
      <c r="AV204" s="10" t="s">
        <v>95</v>
      </c>
      <c r="AW204" s="10" t="s">
        <v>30</v>
      </c>
      <c r="AX204" s="10" t="s">
        <v>71</v>
      </c>
      <c r="AY204" s="140" t="s">
        <v>126</v>
      </c>
    </row>
    <row r="205" spans="2:65" s="10" customFormat="1" ht="16.5" customHeight="1">
      <c r="B205" s="139"/>
      <c r="E205" s="140" t="s">
        <v>5</v>
      </c>
      <c r="F205" s="386" t="s">
        <v>256</v>
      </c>
      <c r="G205" s="387"/>
      <c r="H205" s="387"/>
      <c r="I205" s="387"/>
      <c r="K205" s="141">
        <v>10.68</v>
      </c>
      <c r="R205" s="142"/>
      <c r="T205" s="143"/>
      <c r="AA205" s="144"/>
      <c r="AT205" s="140" t="s">
        <v>143</v>
      </c>
      <c r="AU205" s="140" t="s">
        <v>95</v>
      </c>
      <c r="AV205" s="10" t="s">
        <v>95</v>
      </c>
      <c r="AW205" s="10" t="s">
        <v>30</v>
      </c>
      <c r="AX205" s="10" t="s">
        <v>71</v>
      </c>
      <c r="AY205" s="140" t="s">
        <v>126</v>
      </c>
    </row>
    <row r="206" spans="2:65" s="10" customFormat="1" ht="16.5" customHeight="1">
      <c r="B206" s="139"/>
      <c r="E206" s="140" t="s">
        <v>5</v>
      </c>
      <c r="F206" s="386" t="s">
        <v>257</v>
      </c>
      <c r="G206" s="387"/>
      <c r="H206" s="387"/>
      <c r="I206" s="387"/>
      <c r="K206" s="141">
        <v>74.760000000000005</v>
      </c>
      <c r="R206" s="142"/>
      <c r="T206" s="143"/>
      <c r="AA206" s="144"/>
      <c r="AT206" s="140" t="s">
        <v>143</v>
      </c>
      <c r="AU206" s="140" t="s">
        <v>95</v>
      </c>
      <c r="AV206" s="10" t="s">
        <v>95</v>
      </c>
      <c r="AW206" s="10" t="s">
        <v>30</v>
      </c>
      <c r="AX206" s="10" t="s">
        <v>71</v>
      </c>
      <c r="AY206" s="140" t="s">
        <v>126</v>
      </c>
    </row>
    <row r="207" spans="2:65" s="12" customFormat="1" ht="16.5" customHeight="1">
      <c r="B207" s="150"/>
      <c r="E207" s="151" t="s">
        <v>5</v>
      </c>
      <c r="F207" s="390" t="s">
        <v>159</v>
      </c>
      <c r="G207" s="391"/>
      <c r="H207" s="391"/>
      <c r="I207" s="391"/>
      <c r="K207" s="152">
        <v>253.1</v>
      </c>
      <c r="R207" s="153"/>
      <c r="T207" s="154"/>
      <c r="AA207" s="155"/>
      <c r="AT207" s="151" t="s">
        <v>143</v>
      </c>
      <c r="AU207" s="151" t="s">
        <v>95</v>
      </c>
      <c r="AV207" s="12" t="s">
        <v>131</v>
      </c>
      <c r="AW207" s="12" t="s">
        <v>30</v>
      </c>
      <c r="AX207" s="12" t="s">
        <v>79</v>
      </c>
      <c r="AY207" s="151" t="s">
        <v>126</v>
      </c>
    </row>
    <row r="208" spans="2:65" s="1" customFormat="1" ht="25.5" customHeight="1">
      <c r="B208" s="113"/>
      <c r="C208" s="132" t="s">
        <v>258</v>
      </c>
      <c r="D208" s="132" t="s">
        <v>127</v>
      </c>
      <c r="E208" s="133" t="s">
        <v>259</v>
      </c>
      <c r="F208" s="379" t="s">
        <v>260</v>
      </c>
      <c r="G208" s="379"/>
      <c r="H208" s="379"/>
      <c r="I208" s="379"/>
      <c r="J208" s="134" t="s">
        <v>246</v>
      </c>
      <c r="K208" s="135">
        <v>1697.4559999999999</v>
      </c>
      <c r="L208" s="380">
        <v>0</v>
      </c>
      <c r="M208" s="380"/>
      <c r="N208" s="381">
        <f>ROUND(L208*K208,2)</f>
        <v>0</v>
      </c>
      <c r="O208" s="381"/>
      <c r="P208" s="381"/>
      <c r="Q208" s="381"/>
      <c r="R208" s="114"/>
      <c r="T208" s="136" t="s">
        <v>5</v>
      </c>
      <c r="U208" s="42" t="s">
        <v>36</v>
      </c>
      <c r="W208" s="137">
        <f>V208*K208</f>
        <v>0</v>
      </c>
      <c r="X208" s="137">
        <v>8.4999999999999995E-4</v>
      </c>
      <c r="Y208" s="137">
        <f>X208*K208</f>
        <v>1.4428375999999998</v>
      </c>
      <c r="Z208" s="137">
        <v>0</v>
      </c>
      <c r="AA208" s="138">
        <f>Z208*K208</f>
        <v>0</v>
      </c>
      <c r="AR208" s="20" t="s">
        <v>131</v>
      </c>
      <c r="AT208" s="20" t="s">
        <v>127</v>
      </c>
      <c r="AU208" s="20" t="s">
        <v>95</v>
      </c>
      <c r="AY208" s="20" t="s">
        <v>126</v>
      </c>
      <c r="BE208" s="98">
        <f>IF(U208="základní",N208,0)</f>
        <v>0</v>
      </c>
      <c r="BF208" s="98">
        <f>IF(U208="snížená",N208,0)</f>
        <v>0</v>
      </c>
      <c r="BG208" s="98">
        <f>IF(U208="zákl. přenesená",N208,0)</f>
        <v>0</v>
      </c>
      <c r="BH208" s="98">
        <f>IF(U208="sníž. přenesená",N208,0)</f>
        <v>0</v>
      </c>
      <c r="BI208" s="98">
        <f>IF(U208="nulová",N208,0)</f>
        <v>0</v>
      </c>
      <c r="BJ208" s="20" t="s">
        <v>79</v>
      </c>
      <c r="BK208" s="98">
        <f>ROUND(L208*K208,2)</f>
        <v>0</v>
      </c>
      <c r="BL208" s="20" t="s">
        <v>131</v>
      </c>
      <c r="BM208" s="20" t="s">
        <v>261</v>
      </c>
    </row>
    <row r="209" spans="2:65" s="11" customFormat="1" ht="16.5" customHeight="1">
      <c r="B209" s="145"/>
      <c r="E209" s="146" t="s">
        <v>5</v>
      </c>
      <c r="F209" s="384" t="s">
        <v>248</v>
      </c>
      <c r="G209" s="385"/>
      <c r="H209" s="385"/>
      <c r="I209" s="385"/>
      <c r="K209" s="146" t="s">
        <v>5</v>
      </c>
      <c r="R209" s="147"/>
      <c r="T209" s="148"/>
      <c r="AA209" s="149"/>
      <c r="AT209" s="146" t="s">
        <v>143</v>
      </c>
      <c r="AU209" s="146" t="s">
        <v>95</v>
      </c>
      <c r="AV209" s="11" t="s">
        <v>79</v>
      </c>
      <c r="AW209" s="11" t="s">
        <v>30</v>
      </c>
      <c r="AX209" s="11" t="s">
        <v>71</v>
      </c>
      <c r="AY209" s="146" t="s">
        <v>126</v>
      </c>
    </row>
    <row r="210" spans="2:65" s="10" customFormat="1" ht="16.5" customHeight="1">
      <c r="B210" s="139"/>
      <c r="E210" s="140" t="s">
        <v>5</v>
      </c>
      <c r="F210" s="386" t="s">
        <v>262</v>
      </c>
      <c r="G210" s="387"/>
      <c r="H210" s="387"/>
      <c r="I210" s="387"/>
      <c r="K210" s="141">
        <v>967.47199999999998</v>
      </c>
      <c r="R210" s="142"/>
      <c r="T210" s="143"/>
      <c r="AA210" s="144"/>
      <c r="AT210" s="140" t="s">
        <v>143</v>
      </c>
      <c r="AU210" s="140" t="s">
        <v>95</v>
      </c>
      <c r="AV210" s="10" t="s">
        <v>95</v>
      </c>
      <c r="AW210" s="10" t="s">
        <v>30</v>
      </c>
      <c r="AX210" s="10" t="s">
        <v>71</v>
      </c>
      <c r="AY210" s="140" t="s">
        <v>126</v>
      </c>
    </row>
    <row r="211" spans="2:65" s="11" customFormat="1" ht="16.5" customHeight="1">
      <c r="B211" s="145"/>
      <c r="E211" s="146" t="s">
        <v>5</v>
      </c>
      <c r="F211" s="388" t="s">
        <v>250</v>
      </c>
      <c r="G211" s="389"/>
      <c r="H211" s="389"/>
      <c r="I211" s="389"/>
      <c r="K211" s="146" t="s">
        <v>5</v>
      </c>
      <c r="R211" s="147"/>
      <c r="T211" s="148"/>
      <c r="AA211" s="149"/>
      <c r="AT211" s="146" t="s">
        <v>143</v>
      </c>
      <c r="AU211" s="146" t="s">
        <v>95</v>
      </c>
      <c r="AV211" s="11" t="s">
        <v>79</v>
      </c>
      <c r="AW211" s="11" t="s">
        <v>30</v>
      </c>
      <c r="AX211" s="11" t="s">
        <v>71</v>
      </c>
      <c r="AY211" s="146" t="s">
        <v>126</v>
      </c>
    </row>
    <row r="212" spans="2:65" s="10" customFormat="1" ht="16.5" customHeight="1">
      <c r="B212" s="139"/>
      <c r="E212" s="140" t="s">
        <v>5</v>
      </c>
      <c r="F212" s="386" t="s">
        <v>263</v>
      </c>
      <c r="G212" s="387"/>
      <c r="H212" s="387"/>
      <c r="I212" s="387"/>
      <c r="K212" s="141">
        <v>562.46400000000006</v>
      </c>
      <c r="R212" s="142"/>
      <c r="T212" s="143"/>
      <c r="AA212" s="144"/>
      <c r="AT212" s="140" t="s">
        <v>143</v>
      </c>
      <c r="AU212" s="140" t="s">
        <v>95</v>
      </c>
      <c r="AV212" s="10" t="s">
        <v>95</v>
      </c>
      <c r="AW212" s="10" t="s">
        <v>30</v>
      </c>
      <c r="AX212" s="10" t="s">
        <v>71</v>
      </c>
      <c r="AY212" s="140" t="s">
        <v>126</v>
      </c>
    </row>
    <row r="213" spans="2:65" s="10" customFormat="1" ht="16.5" customHeight="1">
      <c r="B213" s="139"/>
      <c r="E213" s="140" t="s">
        <v>5</v>
      </c>
      <c r="F213" s="386" t="s">
        <v>264</v>
      </c>
      <c r="G213" s="387"/>
      <c r="H213" s="387"/>
      <c r="I213" s="387"/>
      <c r="K213" s="141">
        <v>133.32</v>
      </c>
      <c r="R213" s="142"/>
      <c r="T213" s="143"/>
      <c r="AA213" s="144"/>
      <c r="AT213" s="140" t="s">
        <v>143</v>
      </c>
      <c r="AU213" s="140" t="s">
        <v>95</v>
      </c>
      <c r="AV213" s="10" t="s">
        <v>95</v>
      </c>
      <c r="AW213" s="10" t="s">
        <v>30</v>
      </c>
      <c r="AX213" s="10" t="s">
        <v>71</v>
      </c>
      <c r="AY213" s="140" t="s">
        <v>126</v>
      </c>
    </row>
    <row r="214" spans="2:65" s="10" customFormat="1" ht="16.5" customHeight="1">
      <c r="B214" s="139"/>
      <c r="E214" s="140" t="s">
        <v>5</v>
      </c>
      <c r="F214" s="386" t="s">
        <v>265</v>
      </c>
      <c r="G214" s="387"/>
      <c r="H214" s="387"/>
      <c r="I214" s="387"/>
      <c r="K214" s="141">
        <v>0</v>
      </c>
      <c r="R214" s="142"/>
      <c r="T214" s="143"/>
      <c r="AA214" s="144"/>
      <c r="AT214" s="140" t="s">
        <v>143</v>
      </c>
      <c r="AU214" s="140" t="s">
        <v>95</v>
      </c>
      <c r="AV214" s="10" t="s">
        <v>95</v>
      </c>
      <c r="AW214" s="10" t="s">
        <v>30</v>
      </c>
      <c r="AX214" s="10" t="s">
        <v>71</v>
      </c>
      <c r="AY214" s="140" t="s">
        <v>126</v>
      </c>
    </row>
    <row r="215" spans="2:65" s="11" customFormat="1" ht="16.5" customHeight="1">
      <c r="B215" s="145"/>
      <c r="E215" s="146" t="s">
        <v>5</v>
      </c>
      <c r="F215" s="388" t="s">
        <v>254</v>
      </c>
      <c r="G215" s="389"/>
      <c r="H215" s="389"/>
      <c r="I215" s="389"/>
      <c r="K215" s="146" t="s">
        <v>5</v>
      </c>
      <c r="R215" s="147"/>
      <c r="T215" s="148"/>
      <c r="AA215" s="149"/>
      <c r="AT215" s="146" t="s">
        <v>143</v>
      </c>
      <c r="AU215" s="146" t="s">
        <v>95</v>
      </c>
      <c r="AV215" s="11" t="s">
        <v>79</v>
      </c>
      <c r="AW215" s="11" t="s">
        <v>30</v>
      </c>
      <c r="AX215" s="11" t="s">
        <v>71</v>
      </c>
      <c r="AY215" s="146" t="s">
        <v>126</v>
      </c>
    </row>
    <row r="216" spans="2:65" s="10" customFormat="1" ht="16.5" customHeight="1">
      <c r="B216" s="139"/>
      <c r="E216" s="140" t="s">
        <v>5</v>
      </c>
      <c r="F216" s="386" t="s">
        <v>266</v>
      </c>
      <c r="G216" s="387"/>
      <c r="H216" s="387"/>
      <c r="I216" s="387"/>
      <c r="K216" s="141">
        <v>34.200000000000003</v>
      </c>
      <c r="R216" s="142"/>
      <c r="T216" s="143"/>
      <c r="AA216" s="144"/>
      <c r="AT216" s="140" t="s">
        <v>143</v>
      </c>
      <c r="AU216" s="140" t="s">
        <v>95</v>
      </c>
      <c r="AV216" s="10" t="s">
        <v>95</v>
      </c>
      <c r="AW216" s="10" t="s">
        <v>30</v>
      </c>
      <c r="AX216" s="10" t="s">
        <v>71</v>
      </c>
      <c r="AY216" s="140" t="s">
        <v>126</v>
      </c>
    </row>
    <row r="217" spans="2:65" s="10" customFormat="1" ht="16.5" customHeight="1">
      <c r="B217" s="139"/>
      <c r="E217" s="140" t="s">
        <v>5</v>
      </c>
      <c r="F217" s="386" t="s">
        <v>267</v>
      </c>
      <c r="G217" s="387"/>
      <c r="H217" s="387"/>
      <c r="I217" s="387"/>
      <c r="K217" s="141">
        <v>0</v>
      </c>
      <c r="R217" s="142"/>
      <c r="T217" s="143"/>
      <c r="AA217" s="144"/>
      <c r="AT217" s="140" t="s">
        <v>143</v>
      </c>
      <c r="AU217" s="140" t="s">
        <v>95</v>
      </c>
      <c r="AV217" s="10" t="s">
        <v>95</v>
      </c>
      <c r="AW217" s="10" t="s">
        <v>30</v>
      </c>
      <c r="AX217" s="10" t="s">
        <v>71</v>
      </c>
      <c r="AY217" s="140" t="s">
        <v>126</v>
      </c>
    </row>
    <row r="218" spans="2:65" s="10" customFormat="1" ht="16.5" customHeight="1">
      <c r="B218" s="139"/>
      <c r="E218" s="140" t="s">
        <v>5</v>
      </c>
      <c r="F218" s="386" t="s">
        <v>268</v>
      </c>
      <c r="G218" s="387"/>
      <c r="H218" s="387"/>
      <c r="I218" s="387"/>
      <c r="K218" s="141">
        <v>0</v>
      </c>
      <c r="R218" s="142"/>
      <c r="T218" s="143"/>
      <c r="AA218" s="144"/>
      <c r="AT218" s="140" t="s">
        <v>143</v>
      </c>
      <c r="AU218" s="140" t="s">
        <v>95</v>
      </c>
      <c r="AV218" s="10" t="s">
        <v>95</v>
      </c>
      <c r="AW218" s="10" t="s">
        <v>30</v>
      </c>
      <c r="AX218" s="10" t="s">
        <v>71</v>
      </c>
      <c r="AY218" s="140" t="s">
        <v>126</v>
      </c>
    </row>
    <row r="219" spans="2:65" s="12" customFormat="1" ht="16.5" customHeight="1">
      <c r="B219" s="150"/>
      <c r="E219" s="151" t="s">
        <v>5</v>
      </c>
      <c r="F219" s="390" t="s">
        <v>159</v>
      </c>
      <c r="G219" s="391"/>
      <c r="H219" s="391"/>
      <c r="I219" s="391"/>
      <c r="K219" s="152">
        <v>1697.4559999999999</v>
      </c>
      <c r="R219" s="153"/>
      <c r="T219" s="154"/>
      <c r="AA219" s="155"/>
      <c r="AT219" s="151" t="s">
        <v>143</v>
      </c>
      <c r="AU219" s="151" t="s">
        <v>95</v>
      </c>
      <c r="AV219" s="12" t="s">
        <v>131</v>
      </c>
      <c r="AW219" s="12" t="s">
        <v>30</v>
      </c>
      <c r="AX219" s="12" t="s">
        <v>79</v>
      </c>
      <c r="AY219" s="151" t="s">
        <v>126</v>
      </c>
    </row>
    <row r="220" spans="2:65" s="1" customFormat="1" ht="25.5" customHeight="1">
      <c r="B220" s="113"/>
      <c r="C220" s="132" t="s">
        <v>10</v>
      </c>
      <c r="D220" s="132" t="s">
        <v>127</v>
      </c>
      <c r="E220" s="133" t="s">
        <v>269</v>
      </c>
      <c r="F220" s="379" t="s">
        <v>270</v>
      </c>
      <c r="G220" s="379"/>
      <c r="H220" s="379"/>
      <c r="I220" s="379"/>
      <c r="J220" s="134" t="s">
        <v>246</v>
      </c>
      <c r="K220" s="135">
        <v>253.1</v>
      </c>
      <c r="L220" s="380">
        <v>0</v>
      </c>
      <c r="M220" s="380"/>
      <c r="N220" s="381">
        <f>ROUND(L220*K220,2)</f>
        <v>0</v>
      </c>
      <c r="O220" s="381"/>
      <c r="P220" s="381"/>
      <c r="Q220" s="381"/>
      <c r="R220" s="114"/>
      <c r="T220" s="136" t="s">
        <v>5</v>
      </c>
      <c r="U220" s="42" t="s">
        <v>36</v>
      </c>
      <c r="W220" s="137">
        <f>V220*K220</f>
        <v>0</v>
      </c>
      <c r="X220" s="137">
        <v>0</v>
      </c>
      <c r="Y220" s="137">
        <f>X220*K220</f>
        <v>0</v>
      </c>
      <c r="Z220" s="137">
        <v>0</v>
      </c>
      <c r="AA220" s="138">
        <f>Z220*K220</f>
        <v>0</v>
      </c>
      <c r="AR220" s="20" t="s">
        <v>131</v>
      </c>
      <c r="AT220" s="20" t="s">
        <v>127</v>
      </c>
      <c r="AU220" s="20" t="s">
        <v>95</v>
      </c>
      <c r="AY220" s="20" t="s">
        <v>126</v>
      </c>
      <c r="BE220" s="98">
        <f>IF(U220="základní",N220,0)</f>
        <v>0</v>
      </c>
      <c r="BF220" s="98">
        <f>IF(U220="snížená",N220,0)</f>
        <v>0</v>
      </c>
      <c r="BG220" s="98">
        <f>IF(U220="zákl. přenesená",N220,0)</f>
        <v>0</v>
      </c>
      <c r="BH220" s="98">
        <f>IF(U220="sníž. přenesená",N220,0)</f>
        <v>0</v>
      </c>
      <c r="BI220" s="98">
        <f>IF(U220="nulová",N220,0)</f>
        <v>0</v>
      </c>
      <c r="BJ220" s="20" t="s">
        <v>79</v>
      </c>
      <c r="BK220" s="98">
        <f>ROUND(L220*K220,2)</f>
        <v>0</v>
      </c>
      <c r="BL220" s="20" t="s">
        <v>131</v>
      </c>
      <c r="BM220" s="20" t="s">
        <v>271</v>
      </c>
    </row>
    <row r="221" spans="2:65" s="1" customFormat="1" ht="25.5" customHeight="1">
      <c r="B221" s="113"/>
      <c r="C221" s="132" t="s">
        <v>272</v>
      </c>
      <c r="D221" s="132" t="s">
        <v>127</v>
      </c>
      <c r="E221" s="133" t="s">
        <v>273</v>
      </c>
      <c r="F221" s="379" t="s">
        <v>274</v>
      </c>
      <c r="G221" s="379"/>
      <c r="H221" s="379"/>
      <c r="I221" s="379"/>
      <c r="J221" s="134" t="s">
        <v>246</v>
      </c>
      <c r="K221" s="135">
        <v>1697.4559999999999</v>
      </c>
      <c r="L221" s="380">
        <v>0</v>
      </c>
      <c r="M221" s="380"/>
      <c r="N221" s="381">
        <f>ROUND(L221*K221,2)</f>
        <v>0</v>
      </c>
      <c r="O221" s="381"/>
      <c r="P221" s="381"/>
      <c r="Q221" s="381"/>
      <c r="R221" s="114"/>
      <c r="T221" s="136" t="s">
        <v>5</v>
      </c>
      <c r="U221" s="42" t="s">
        <v>36</v>
      </c>
      <c r="W221" s="137">
        <f>V221*K221</f>
        <v>0</v>
      </c>
      <c r="X221" s="137">
        <v>0</v>
      </c>
      <c r="Y221" s="137">
        <f>X221*K221</f>
        <v>0</v>
      </c>
      <c r="Z221" s="137">
        <v>0</v>
      </c>
      <c r="AA221" s="138">
        <f>Z221*K221</f>
        <v>0</v>
      </c>
      <c r="AR221" s="20" t="s">
        <v>131</v>
      </c>
      <c r="AT221" s="20" t="s">
        <v>127</v>
      </c>
      <c r="AU221" s="20" t="s">
        <v>95</v>
      </c>
      <c r="AY221" s="20" t="s">
        <v>126</v>
      </c>
      <c r="BE221" s="98">
        <f>IF(U221="základní",N221,0)</f>
        <v>0</v>
      </c>
      <c r="BF221" s="98">
        <f>IF(U221="snížená",N221,0)</f>
        <v>0</v>
      </c>
      <c r="BG221" s="98">
        <f>IF(U221="zákl. přenesená",N221,0)</f>
        <v>0</v>
      </c>
      <c r="BH221" s="98">
        <f>IF(U221="sníž. přenesená",N221,0)</f>
        <v>0</v>
      </c>
      <c r="BI221" s="98">
        <f>IF(U221="nulová",N221,0)</f>
        <v>0</v>
      </c>
      <c r="BJ221" s="20" t="s">
        <v>79</v>
      </c>
      <c r="BK221" s="98">
        <f>ROUND(L221*K221,2)</f>
        <v>0</v>
      </c>
      <c r="BL221" s="20" t="s">
        <v>131</v>
      </c>
      <c r="BM221" s="20" t="s">
        <v>275</v>
      </c>
    </row>
    <row r="222" spans="2:65" s="1" customFormat="1" ht="25.5" customHeight="1">
      <c r="B222" s="113"/>
      <c r="C222" s="132" t="s">
        <v>276</v>
      </c>
      <c r="D222" s="132" t="s">
        <v>127</v>
      </c>
      <c r="E222" s="133" t="s">
        <v>277</v>
      </c>
      <c r="F222" s="379" t="s">
        <v>278</v>
      </c>
      <c r="G222" s="379"/>
      <c r="H222" s="379"/>
      <c r="I222" s="379"/>
      <c r="J222" s="134" t="s">
        <v>151</v>
      </c>
      <c r="K222" s="135">
        <v>474.04599999999999</v>
      </c>
      <c r="L222" s="380">
        <v>0</v>
      </c>
      <c r="M222" s="380"/>
      <c r="N222" s="381">
        <f>ROUND(L222*K222,2)</f>
        <v>0</v>
      </c>
      <c r="O222" s="381"/>
      <c r="P222" s="381"/>
      <c r="Q222" s="381"/>
      <c r="R222" s="114"/>
      <c r="T222" s="136" t="s">
        <v>5</v>
      </c>
      <c r="U222" s="42" t="s">
        <v>36</v>
      </c>
      <c r="W222" s="137">
        <f>V222*K222</f>
        <v>0</v>
      </c>
      <c r="X222" s="137">
        <v>0</v>
      </c>
      <c r="Y222" s="137">
        <f>X222*K222</f>
        <v>0</v>
      </c>
      <c r="Z222" s="137">
        <v>0</v>
      </c>
      <c r="AA222" s="138">
        <f>Z222*K222</f>
        <v>0</v>
      </c>
      <c r="AR222" s="20" t="s">
        <v>131</v>
      </c>
      <c r="AT222" s="20" t="s">
        <v>127</v>
      </c>
      <c r="AU222" s="20" t="s">
        <v>95</v>
      </c>
      <c r="AY222" s="20" t="s">
        <v>126</v>
      </c>
      <c r="BE222" s="98">
        <f>IF(U222="základní",N222,0)</f>
        <v>0</v>
      </c>
      <c r="BF222" s="98">
        <f>IF(U222="snížená",N222,0)</f>
        <v>0</v>
      </c>
      <c r="BG222" s="98">
        <f>IF(U222="zákl. přenesená",N222,0)</f>
        <v>0</v>
      </c>
      <c r="BH222" s="98">
        <f>IF(U222="sníž. přenesená",N222,0)</f>
        <v>0</v>
      </c>
      <c r="BI222" s="98">
        <f>IF(U222="nulová",N222,0)</f>
        <v>0</v>
      </c>
      <c r="BJ222" s="20" t="s">
        <v>79</v>
      </c>
      <c r="BK222" s="98">
        <f>ROUND(L222*K222,2)</f>
        <v>0</v>
      </c>
      <c r="BL222" s="20" t="s">
        <v>131</v>
      </c>
      <c r="BM222" s="20" t="s">
        <v>279</v>
      </c>
    </row>
    <row r="223" spans="2:65" s="11" customFormat="1" ht="16.5" customHeight="1">
      <c r="B223" s="145"/>
      <c r="E223" s="146" t="s">
        <v>5</v>
      </c>
      <c r="F223" s="384" t="s">
        <v>248</v>
      </c>
      <c r="G223" s="385"/>
      <c r="H223" s="385"/>
      <c r="I223" s="385"/>
      <c r="K223" s="146" t="s">
        <v>5</v>
      </c>
      <c r="R223" s="147"/>
      <c r="T223" s="148"/>
      <c r="AA223" s="149"/>
      <c r="AT223" s="146" t="s">
        <v>143</v>
      </c>
      <c r="AU223" s="146" t="s">
        <v>95</v>
      </c>
      <c r="AV223" s="11" t="s">
        <v>79</v>
      </c>
      <c r="AW223" s="11" t="s">
        <v>30</v>
      </c>
      <c r="AX223" s="11" t="s">
        <v>71</v>
      </c>
      <c r="AY223" s="146" t="s">
        <v>126</v>
      </c>
    </row>
    <row r="224" spans="2:65" s="10" customFormat="1" ht="16.5" customHeight="1">
      <c r="B224" s="139"/>
      <c r="E224" s="140" t="s">
        <v>5</v>
      </c>
      <c r="F224" s="386" t="s">
        <v>280</v>
      </c>
      <c r="G224" s="387"/>
      <c r="H224" s="387"/>
      <c r="I224" s="387"/>
      <c r="K224" s="141">
        <v>356.51299999999998</v>
      </c>
      <c r="R224" s="142"/>
      <c r="T224" s="143"/>
      <c r="AA224" s="144"/>
      <c r="AT224" s="140" t="s">
        <v>143</v>
      </c>
      <c r="AU224" s="140" t="s">
        <v>95</v>
      </c>
      <c r="AV224" s="10" t="s">
        <v>95</v>
      </c>
      <c r="AW224" s="10" t="s">
        <v>30</v>
      </c>
      <c r="AX224" s="10" t="s">
        <v>71</v>
      </c>
      <c r="AY224" s="140" t="s">
        <v>126</v>
      </c>
    </row>
    <row r="225" spans="2:65" s="11" customFormat="1" ht="16.5" customHeight="1">
      <c r="B225" s="145"/>
      <c r="E225" s="146" t="s">
        <v>5</v>
      </c>
      <c r="F225" s="388" t="s">
        <v>250</v>
      </c>
      <c r="G225" s="389"/>
      <c r="H225" s="389"/>
      <c r="I225" s="389"/>
      <c r="K225" s="146" t="s">
        <v>5</v>
      </c>
      <c r="R225" s="147"/>
      <c r="T225" s="148"/>
      <c r="AA225" s="149"/>
      <c r="AT225" s="146" t="s">
        <v>143</v>
      </c>
      <c r="AU225" s="146" t="s">
        <v>95</v>
      </c>
      <c r="AV225" s="11" t="s">
        <v>79</v>
      </c>
      <c r="AW225" s="11" t="s">
        <v>30</v>
      </c>
      <c r="AX225" s="11" t="s">
        <v>71</v>
      </c>
      <c r="AY225" s="146" t="s">
        <v>126</v>
      </c>
    </row>
    <row r="226" spans="2:65" s="10" customFormat="1" ht="16.5" customHeight="1">
      <c r="B226" s="139"/>
      <c r="E226" s="140" t="s">
        <v>5</v>
      </c>
      <c r="F226" s="386" t="s">
        <v>281</v>
      </c>
      <c r="G226" s="387"/>
      <c r="H226" s="387"/>
      <c r="I226" s="387"/>
      <c r="K226" s="141">
        <v>481.00400000000002</v>
      </c>
      <c r="R226" s="142"/>
      <c r="T226" s="143"/>
      <c r="AA226" s="144"/>
      <c r="AT226" s="140" t="s">
        <v>143</v>
      </c>
      <c r="AU226" s="140" t="s">
        <v>95</v>
      </c>
      <c r="AV226" s="10" t="s">
        <v>95</v>
      </c>
      <c r="AW226" s="10" t="s">
        <v>30</v>
      </c>
      <c r="AX226" s="10" t="s">
        <v>71</v>
      </c>
      <c r="AY226" s="140" t="s">
        <v>126</v>
      </c>
    </row>
    <row r="227" spans="2:65" s="11" customFormat="1" ht="16.5" customHeight="1">
      <c r="B227" s="145"/>
      <c r="E227" s="146" t="s">
        <v>5</v>
      </c>
      <c r="F227" s="388" t="s">
        <v>254</v>
      </c>
      <c r="G227" s="389"/>
      <c r="H227" s="389"/>
      <c r="I227" s="389"/>
      <c r="K227" s="146" t="s">
        <v>5</v>
      </c>
      <c r="R227" s="147"/>
      <c r="T227" s="148"/>
      <c r="AA227" s="149"/>
      <c r="AT227" s="146" t="s">
        <v>143</v>
      </c>
      <c r="AU227" s="146" t="s">
        <v>95</v>
      </c>
      <c r="AV227" s="11" t="s">
        <v>79</v>
      </c>
      <c r="AW227" s="11" t="s">
        <v>30</v>
      </c>
      <c r="AX227" s="11" t="s">
        <v>71</v>
      </c>
      <c r="AY227" s="146" t="s">
        <v>126</v>
      </c>
    </row>
    <row r="228" spans="2:65" s="10" customFormat="1" ht="16.5" customHeight="1">
      <c r="B228" s="139"/>
      <c r="E228" s="140" t="s">
        <v>5</v>
      </c>
      <c r="F228" s="386" t="s">
        <v>282</v>
      </c>
      <c r="G228" s="387"/>
      <c r="H228" s="387"/>
      <c r="I228" s="387"/>
      <c r="K228" s="141">
        <v>110.574</v>
      </c>
      <c r="R228" s="142"/>
      <c r="T228" s="143"/>
      <c r="AA228" s="144"/>
      <c r="AT228" s="140" t="s">
        <v>143</v>
      </c>
      <c r="AU228" s="140" t="s">
        <v>95</v>
      </c>
      <c r="AV228" s="10" t="s">
        <v>95</v>
      </c>
      <c r="AW228" s="10" t="s">
        <v>30</v>
      </c>
      <c r="AX228" s="10" t="s">
        <v>71</v>
      </c>
      <c r="AY228" s="140" t="s">
        <v>126</v>
      </c>
    </row>
    <row r="229" spans="2:65" s="12" customFormat="1" ht="16.5" customHeight="1">
      <c r="B229" s="150"/>
      <c r="E229" s="151" t="s">
        <v>5</v>
      </c>
      <c r="F229" s="390" t="s">
        <v>159</v>
      </c>
      <c r="G229" s="391"/>
      <c r="H229" s="391"/>
      <c r="I229" s="391"/>
      <c r="K229" s="152">
        <v>948.09100000000001</v>
      </c>
      <c r="R229" s="153"/>
      <c r="T229" s="154"/>
      <c r="AA229" s="155"/>
      <c r="AT229" s="151" t="s">
        <v>143</v>
      </c>
      <c r="AU229" s="151" t="s">
        <v>95</v>
      </c>
      <c r="AV229" s="12" t="s">
        <v>131</v>
      </c>
      <c r="AW229" s="12" t="s">
        <v>30</v>
      </c>
      <c r="AX229" s="12" t="s">
        <v>71</v>
      </c>
      <c r="AY229" s="151" t="s">
        <v>126</v>
      </c>
    </row>
    <row r="230" spans="2:65" s="11" customFormat="1" ht="25.5" customHeight="1">
      <c r="B230" s="145"/>
      <c r="E230" s="146" t="s">
        <v>5</v>
      </c>
      <c r="F230" s="388" t="s">
        <v>283</v>
      </c>
      <c r="G230" s="389"/>
      <c r="H230" s="389"/>
      <c r="I230" s="389"/>
      <c r="K230" s="146" t="s">
        <v>5</v>
      </c>
      <c r="R230" s="147"/>
      <c r="T230" s="148"/>
      <c r="AA230" s="149"/>
      <c r="AT230" s="146" t="s">
        <v>143</v>
      </c>
      <c r="AU230" s="146" t="s">
        <v>95</v>
      </c>
      <c r="AV230" s="11" t="s">
        <v>79</v>
      </c>
      <c r="AW230" s="11" t="s">
        <v>30</v>
      </c>
      <c r="AX230" s="11" t="s">
        <v>71</v>
      </c>
      <c r="AY230" s="146" t="s">
        <v>126</v>
      </c>
    </row>
    <row r="231" spans="2:65" s="10" customFormat="1" ht="16.5" customHeight="1">
      <c r="B231" s="139"/>
      <c r="E231" s="140" t="s">
        <v>5</v>
      </c>
      <c r="F231" s="386" t="s">
        <v>284</v>
      </c>
      <c r="G231" s="387"/>
      <c r="H231" s="387"/>
      <c r="I231" s="387"/>
      <c r="K231" s="141">
        <v>474.04599999999999</v>
      </c>
      <c r="R231" s="142"/>
      <c r="T231" s="143"/>
      <c r="AA231" s="144"/>
      <c r="AT231" s="140" t="s">
        <v>143</v>
      </c>
      <c r="AU231" s="140" t="s">
        <v>95</v>
      </c>
      <c r="AV231" s="10" t="s">
        <v>95</v>
      </c>
      <c r="AW231" s="10" t="s">
        <v>30</v>
      </c>
      <c r="AX231" s="10" t="s">
        <v>79</v>
      </c>
      <c r="AY231" s="140" t="s">
        <v>126</v>
      </c>
    </row>
    <row r="232" spans="2:65" s="1" customFormat="1" ht="25.5" customHeight="1">
      <c r="B232" s="113"/>
      <c r="C232" s="132" t="s">
        <v>285</v>
      </c>
      <c r="D232" s="132" t="s">
        <v>127</v>
      </c>
      <c r="E232" s="133" t="s">
        <v>286</v>
      </c>
      <c r="F232" s="379" t="s">
        <v>287</v>
      </c>
      <c r="G232" s="379"/>
      <c r="H232" s="379"/>
      <c r="I232" s="379"/>
      <c r="J232" s="134" t="s">
        <v>151</v>
      </c>
      <c r="K232" s="135">
        <v>185.04499999999999</v>
      </c>
      <c r="L232" s="380">
        <v>0</v>
      </c>
      <c r="M232" s="380"/>
      <c r="N232" s="381">
        <f>ROUND(L232*K232,2)</f>
        <v>0</v>
      </c>
      <c r="O232" s="381"/>
      <c r="P232" s="381"/>
      <c r="Q232" s="381"/>
      <c r="R232" s="114"/>
      <c r="T232" s="136" t="s">
        <v>5</v>
      </c>
      <c r="U232" s="42" t="s">
        <v>36</v>
      </c>
      <c r="W232" s="137">
        <f>V232*K232</f>
        <v>0</v>
      </c>
      <c r="X232" s="137">
        <v>0</v>
      </c>
      <c r="Y232" s="137">
        <f>X232*K232</f>
        <v>0</v>
      </c>
      <c r="Z232" s="137">
        <v>0</v>
      </c>
      <c r="AA232" s="138">
        <f>Z232*K232</f>
        <v>0</v>
      </c>
      <c r="AR232" s="20" t="s">
        <v>131</v>
      </c>
      <c r="AT232" s="20" t="s">
        <v>127</v>
      </c>
      <c r="AU232" s="20" t="s">
        <v>95</v>
      </c>
      <c r="AY232" s="20" t="s">
        <v>126</v>
      </c>
      <c r="BE232" s="98">
        <f>IF(U232="základní",N232,0)</f>
        <v>0</v>
      </c>
      <c r="BF232" s="98">
        <f>IF(U232="snížená",N232,0)</f>
        <v>0</v>
      </c>
      <c r="BG232" s="98">
        <f>IF(U232="zákl. přenesená",N232,0)</f>
        <v>0</v>
      </c>
      <c r="BH232" s="98">
        <f>IF(U232="sníž. přenesená",N232,0)</f>
        <v>0</v>
      </c>
      <c r="BI232" s="98">
        <f>IF(U232="nulová",N232,0)</f>
        <v>0</v>
      </c>
      <c r="BJ232" s="20" t="s">
        <v>79</v>
      </c>
      <c r="BK232" s="98">
        <f>ROUND(L232*K232,2)</f>
        <v>0</v>
      </c>
      <c r="BL232" s="20" t="s">
        <v>131</v>
      </c>
      <c r="BM232" s="20" t="s">
        <v>288</v>
      </c>
    </row>
    <row r="233" spans="2:65" s="10" customFormat="1" ht="16.5" customHeight="1">
      <c r="B233" s="139"/>
      <c r="E233" s="140" t="s">
        <v>5</v>
      </c>
      <c r="F233" s="382" t="s">
        <v>289</v>
      </c>
      <c r="G233" s="383"/>
      <c r="H233" s="383"/>
      <c r="I233" s="383"/>
      <c r="K233" s="141">
        <v>145.511</v>
      </c>
      <c r="R233" s="142"/>
      <c r="T233" s="143"/>
      <c r="AA233" s="144"/>
      <c r="AT233" s="140" t="s">
        <v>143</v>
      </c>
      <c r="AU233" s="140" t="s">
        <v>95</v>
      </c>
      <c r="AV233" s="10" t="s">
        <v>95</v>
      </c>
      <c r="AW233" s="10" t="s">
        <v>30</v>
      </c>
      <c r="AX233" s="10" t="s">
        <v>71</v>
      </c>
      <c r="AY233" s="140" t="s">
        <v>126</v>
      </c>
    </row>
    <row r="234" spans="2:65" s="10" customFormat="1" ht="16.5" customHeight="1">
      <c r="B234" s="139"/>
      <c r="E234" s="140" t="s">
        <v>5</v>
      </c>
      <c r="F234" s="386" t="s">
        <v>290</v>
      </c>
      <c r="G234" s="387"/>
      <c r="H234" s="387"/>
      <c r="I234" s="387"/>
      <c r="K234" s="141">
        <v>39.533999999999999</v>
      </c>
      <c r="R234" s="142"/>
      <c r="T234" s="143"/>
      <c r="AA234" s="144"/>
      <c r="AT234" s="140" t="s">
        <v>143</v>
      </c>
      <c r="AU234" s="140" t="s">
        <v>95</v>
      </c>
      <c r="AV234" s="10" t="s">
        <v>95</v>
      </c>
      <c r="AW234" s="10" t="s">
        <v>30</v>
      </c>
      <c r="AX234" s="10" t="s">
        <v>71</v>
      </c>
      <c r="AY234" s="140" t="s">
        <v>126</v>
      </c>
    </row>
    <row r="235" spans="2:65" s="1" customFormat="1" ht="25.5" customHeight="1">
      <c r="B235" s="113"/>
      <c r="C235" s="132" t="s">
        <v>291</v>
      </c>
      <c r="D235" s="132" t="s">
        <v>127</v>
      </c>
      <c r="E235" s="133" t="s">
        <v>292</v>
      </c>
      <c r="F235" s="379" t="s">
        <v>293</v>
      </c>
      <c r="G235" s="379"/>
      <c r="H235" s="379"/>
      <c r="I235" s="379"/>
      <c r="J235" s="134" t="s">
        <v>151</v>
      </c>
      <c r="K235" s="135">
        <v>1012.256</v>
      </c>
      <c r="L235" s="380">
        <v>0</v>
      </c>
      <c r="M235" s="380"/>
      <c r="N235" s="381">
        <f>ROUND(L235*K235,2)</f>
        <v>0</v>
      </c>
      <c r="O235" s="381"/>
      <c r="P235" s="381"/>
      <c r="Q235" s="381"/>
      <c r="R235" s="114"/>
      <c r="T235" s="136" t="s">
        <v>5</v>
      </c>
      <c r="U235" s="42" t="s">
        <v>36</v>
      </c>
      <c r="W235" s="137">
        <f>V235*K235</f>
        <v>0</v>
      </c>
      <c r="X235" s="137">
        <v>0</v>
      </c>
      <c r="Y235" s="137">
        <f>X235*K235</f>
        <v>0</v>
      </c>
      <c r="Z235" s="137">
        <v>0</v>
      </c>
      <c r="AA235" s="138">
        <f>Z235*K235</f>
        <v>0</v>
      </c>
      <c r="AR235" s="20" t="s">
        <v>131</v>
      </c>
      <c r="AT235" s="20" t="s">
        <v>127</v>
      </c>
      <c r="AU235" s="20" t="s">
        <v>95</v>
      </c>
      <c r="AY235" s="20" t="s">
        <v>126</v>
      </c>
      <c r="BE235" s="98">
        <f>IF(U235="základní",N235,0)</f>
        <v>0</v>
      </c>
      <c r="BF235" s="98">
        <f>IF(U235="snížená",N235,0)</f>
        <v>0</v>
      </c>
      <c r="BG235" s="98">
        <f>IF(U235="zákl. přenesená",N235,0)</f>
        <v>0</v>
      </c>
      <c r="BH235" s="98">
        <f>IF(U235="sníž. přenesená",N235,0)</f>
        <v>0</v>
      </c>
      <c r="BI235" s="98">
        <f>IF(U235="nulová",N235,0)</f>
        <v>0</v>
      </c>
      <c r="BJ235" s="20" t="s">
        <v>79</v>
      </c>
      <c r="BK235" s="98">
        <f>ROUND(L235*K235,2)</f>
        <v>0</v>
      </c>
      <c r="BL235" s="20" t="s">
        <v>131</v>
      </c>
      <c r="BM235" s="20" t="s">
        <v>294</v>
      </c>
    </row>
    <row r="236" spans="2:65" s="10" customFormat="1" ht="16.5" customHeight="1">
      <c r="B236" s="139"/>
      <c r="E236" s="140" t="s">
        <v>5</v>
      </c>
      <c r="F236" s="382" t="s">
        <v>295</v>
      </c>
      <c r="G236" s="383"/>
      <c r="H236" s="383"/>
      <c r="I236" s="383"/>
      <c r="K236" s="141">
        <v>1012.256</v>
      </c>
      <c r="R236" s="142"/>
      <c r="T236" s="143"/>
      <c r="AA236" s="144"/>
      <c r="AT236" s="140" t="s">
        <v>143</v>
      </c>
      <c r="AU236" s="140" t="s">
        <v>95</v>
      </c>
      <c r="AV236" s="10" t="s">
        <v>95</v>
      </c>
      <c r="AW236" s="10" t="s">
        <v>30</v>
      </c>
      <c r="AX236" s="10" t="s">
        <v>79</v>
      </c>
      <c r="AY236" s="140" t="s">
        <v>126</v>
      </c>
    </row>
    <row r="237" spans="2:65" s="1" customFormat="1" ht="16.5" customHeight="1">
      <c r="B237" s="113"/>
      <c r="C237" s="132" t="s">
        <v>296</v>
      </c>
      <c r="D237" s="132" t="s">
        <v>127</v>
      </c>
      <c r="E237" s="133" t="s">
        <v>297</v>
      </c>
      <c r="F237" s="379" t="s">
        <v>298</v>
      </c>
      <c r="G237" s="379"/>
      <c r="H237" s="379"/>
      <c r="I237" s="379"/>
      <c r="J237" s="134" t="s">
        <v>151</v>
      </c>
      <c r="K237" s="135">
        <v>1012.256</v>
      </c>
      <c r="L237" s="380">
        <v>0</v>
      </c>
      <c r="M237" s="380"/>
      <c r="N237" s="381">
        <f>ROUND(L237*K237,2)</f>
        <v>0</v>
      </c>
      <c r="O237" s="381"/>
      <c r="P237" s="381"/>
      <c r="Q237" s="381"/>
      <c r="R237" s="114"/>
      <c r="T237" s="136" t="s">
        <v>5</v>
      </c>
      <c r="U237" s="42" t="s">
        <v>36</v>
      </c>
      <c r="W237" s="137">
        <f>V237*K237</f>
        <v>0</v>
      </c>
      <c r="X237" s="137">
        <v>0</v>
      </c>
      <c r="Y237" s="137">
        <f>X237*K237</f>
        <v>0</v>
      </c>
      <c r="Z237" s="137">
        <v>0</v>
      </c>
      <c r="AA237" s="138">
        <f>Z237*K237</f>
        <v>0</v>
      </c>
      <c r="AR237" s="20" t="s">
        <v>131</v>
      </c>
      <c r="AT237" s="20" t="s">
        <v>127</v>
      </c>
      <c r="AU237" s="20" t="s">
        <v>95</v>
      </c>
      <c r="AY237" s="20" t="s">
        <v>126</v>
      </c>
      <c r="BE237" s="98">
        <f>IF(U237="základní",N237,0)</f>
        <v>0</v>
      </c>
      <c r="BF237" s="98">
        <f>IF(U237="snížená",N237,0)</f>
        <v>0</v>
      </c>
      <c r="BG237" s="98">
        <f>IF(U237="zákl. přenesená",N237,0)</f>
        <v>0</v>
      </c>
      <c r="BH237" s="98">
        <f>IF(U237="sníž. přenesená",N237,0)</f>
        <v>0</v>
      </c>
      <c r="BI237" s="98">
        <f>IF(U237="nulová",N237,0)</f>
        <v>0</v>
      </c>
      <c r="BJ237" s="20" t="s">
        <v>79</v>
      </c>
      <c r="BK237" s="98">
        <f>ROUND(L237*K237,2)</f>
        <v>0</v>
      </c>
      <c r="BL237" s="20" t="s">
        <v>131</v>
      </c>
      <c r="BM237" s="20" t="s">
        <v>299</v>
      </c>
    </row>
    <row r="238" spans="2:65" s="1" customFormat="1" ht="25.5" customHeight="1">
      <c r="B238" s="113"/>
      <c r="C238" s="132" t="s">
        <v>300</v>
      </c>
      <c r="D238" s="132" t="s">
        <v>127</v>
      </c>
      <c r="E238" s="133" t="s">
        <v>301</v>
      </c>
      <c r="F238" s="379" t="s">
        <v>302</v>
      </c>
      <c r="G238" s="379"/>
      <c r="H238" s="379"/>
      <c r="I238" s="379"/>
      <c r="J238" s="134" t="s">
        <v>303</v>
      </c>
      <c r="K238" s="135">
        <v>1822.0609999999999</v>
      </c>
      <c r="L238" s="380">
        <v>0</v>
      </c>
      <c r="M238" s="380"/>
      <c r="N238" s="381">
        <f>ROUND(L238*K238,2)</f>
        <v>0</v>
      </c>
      <c r="O238" s="381"/>
      <c r="P238" s="381"/>
      <c r="Q238" s="381"/>
      <c r="R238" s="114"/>
      <c r="T238" s="136" t="s">
        <v>5</v>
      </c>
      <c r="U238" s="42" t="s">
        <v>36</v>
      </c>
      <c r="W238" s="137">
        <f>V238*K238</f>
        <v>0</v>
      </c>
      <c r="X238" s="137">
        <v>0</v>
      </c>
      <c r="Y238" s="137">
        <f>X238*K238</f>
        <v>0</v>
      </c>
      <c r="Z238" s="137">
        <v>0</v>
      </c>
      <c r="AA238" s="138">
        <f>Z238*K238</f>
        <v>0</v>
      </c>
      <c r="AR238" s="20" t="s">
        <v>131</v>
      </c>
      <c r="AT238" s="20" t="s">
        <v>127</v>
      </c>
      <c r="AU238" s="20" t="s">
        <v>95</v>
      </c>
      <c r="AY238" s="20" t="s">
        <v>126</v>
      </c>
      <c r="BE238" s="98">
        <f>IF(U238="základní",N238,0)</f>
        <v>0</v>
      </c>
      <c r="BF238" s="98">
        <f>IF(U238="snížená",N238,0)</f>
        <v>0</v>
      </c>
      <c r="BG238" s="98">
        <f>IF(U238="zákl. přenesená",N238,0)</f>
        <v>0</v>
      </c>
      <c r="BH238" s="98">
        <f>IF(U238="sníž. přenesená",N238,0)</f>
        <v>0</v>
      </c>
      <c r="BI238" s="98">
        <f>IF(U238="nulová",N238,0)</f>
        <v>0</v>
      </c>
      <c r="BJ238" s="20" t="s">
        <v>79</v>
      </c>
      <c r="BK238" s="98">
        <f>ROUND(L238*K238,2)</f>
        <v>0</v>
      </c>
      <c r="BL238" s="20" t="s">
        <v>131</v>
      </c>
      <c r="BM238" s="20" t="s">
        <v>304</v>
      </c>
    </row>
    <row r="239" spans="2:65" s="10" customFormat="1" ht="16.5" customHeight="1">
      <c r="B239" s="139"/>
      <c r="E239" s="140" t="s">
        <v>5</v>
      </c>
      <c r="F239" s="382" t="s">
        <v>305</v>
      </c>
      <c r="G239" s="383"/>
      <c r="H239" s="383"/>
      <c r="I239" s="383"/>
      <c r="K239" s="141">
        <v>1822.0609999999999</v>
      </c>
      <c r="R239" s="142"/>
      <c r="T239" s="143"/>
      <c r="AA239" s="144"/>
      <c r="AT239" s="140" t="s">
        <v>143</v>
      </c>
      <c r="AU239" s="140" t="s">
        <v>95</v>
      </c>
      <c r="AV239" s="10" t="s">
        <v>95</v>
      </c>
      <c r="AW239" s="10" t="s">
        <v>30</v>
      </c>
      <c r="AX239" s="10" t="s">
        <v>79</v>
      </c>
      <c r="AY239" s="140" t="s">
        <v>126</v>
      </c>
    </row>
    <row r="240" spans="2:65" s="1" customFormat="1" ht="25.5" customHeight="1">
      <c r="B240" s="113"/>
      <c r="C240" s="132" t="s">
        <v>306</v>
      </c>
      <c r="D240" s="132" t="s">
        <v>127</v>
      </c>
      <c r="E240" s="133" t="s">
        <v>307</v>
      </c>
      <c r="F240" s="379" t="s">
        <v>308</v>
      </c>
      <c r="G240" s="379"/>
      <c r="H240" s="379"/>
      <c r="I240" s="379"/>
      <c r="J240" s="134" t="s">
        <v>151</v>
      </c>
      <c r="K240" s="135">
        <v>1075.4259999999999</v>
      </c>
      <c r="L240" s="380">
        <v>0</v>
      </c>
      <c r="M240" s="380"/>
      <c r="N240" s="381">
        <f>ROUND(L240*K240,2)</f>
        <v>0</v>
      </c>
      <c r="O240" s="381"/>
      <c r="P240" s="381"/>
      <c r="Q240" s="381"/>
      <c r="R240" s="114"/>
      <c r="T240" s="136" t="s">
        <v>5</v>
      </c>
      <c r="U240" s="42" t="s">
        <v>36</v>
      </c>
      <c r="W240" s="137">
        <f>V240*K240</f>
        <v>0</v>
      </c>
      <c r="X240" s="137">
        <v>0</v>
      </c>
      <c r="Y240" s="137">
        <f>X240*K240</f>
        <v>0</v>
      </c>
      <c r="Z240" s="137">
        <v>0</v>
      </c>
      <c r="AA240" s="138">
        <f>Z240*K240</f>
        <v>0</v>
      </c>
      <c r="AR240" s="20" t="s">
        <v>131</v>
      </c>
      <c r="AT240" s="20" t="s">
        <v>127</v>
      </c>
      <c r="AU240" s="20" t="s">
        <v>95</v>
      </c>
      <c r="AY240" s="20" t="s">
        <v>126</v>
      </c>
      <c r="BE240" s="98">
        <f>IF(U240="základní",N240,0)</f>
        <v>0</v>
      </c>
      <c r="BF240" s="98">
        <f>IF(U240="snížená",N240,0)</f>
        <v>0</v>
      </c>
      <c r="BG240" s="98">
        <f>IF(U240="zákl. přenesená",N240,0)</f>
        <v>0</v>
      </c>
      <c r="BH240" s="98">
        <f>IF(U240="sníž. přenesená",N240,0)</f>
        <v>0</v>
      </c>
      <c r="BI240" s="98">
        <f>IF(U240="nulová",N240,0)</f>
        <v>0</v>
      </c>
      <c r="BJ240" s="20" t="s">
        <v>79</v>
      </c>
      <c r="BK240" s="98">
        <f>ROUND(L240*K240,2)</f>
        <v>0</v>
      </c>
      <c r="BL240" s="20" t="s">
        <v>131</v>
      </c>
      <c r="BM240" s="20" t="s">
        <v>309</v>
      </c>
    </row>
    <row r="241" spans="2:65" s="11" customFormat="1" ht="51" customHeight="1">
      <c r="B241" s="145"/>
      <c r="E241" s="146" t="s">
        <v>5</v>
      </c>
      <c r="F241" s="384" t="s">
        <v>310</v>
      </c>
      <c r="G241" s="385"/>
      <c r="H241" s="385"/>
      <c r="I241" s="385"/>
      <c r="K241" s="146" t="s">
        <v>5</v>
      </c>
      <c r="R241" s="147"/>
      <c r="T241" s="148"/>
      <c r="AA241" s="149"/>
      <c r="AT241" s="146" t="s">
        <v>143</v>
      </c>
      <c r="AU241" s="146" t="s">
        <v>95</v>
      </c>
      <c r="AV241" s="11" t="s">
        <v>79</v>
      </c>
      <c r="AW241" s="11" t="s">
        <v>30</v>
      </c>
      <c r="AX241" s="11" t="s">
        <v>71</v>
      </c>
      <c r="AY241" s="146" t="s">
        <v>126</v>
      </c>
    </row>
    <row r="242" spans="2:65" s="10" customFormat="1" ht="25.5" customHeight="1">
      <c r="B242" s="139"/>
      <c r="E242" s="140" t="s">
        <v>5</v>
      </c>
      <c r="F242" s="386" t="s">
        <v>311</v>
      </c>
      <c r="G242" s="387"/>
      <c r="H242" s="387"/>
      <c r="I242" s="387"/>
      <c r="K242" s="141">
        <v>1075.4259999999999</v>
      </c>
      <c r="R242" s="142"/>
      <c r="T242" s="143"/>
      <c r="AA242" s="144"/>
      <c r="AT242" s="140" t="s">
        <v>143</v>
      </c>
      <c r="AU242" s="140" t="s">
        <v>95</v>
      </c>
      <c r="AV242" s="10" t="s">
        <v>95</v>
      </c>
      <c r="AW242" s="10" t="s">
        <v>30</v>
      </c>
      <c r="AX242" s="10" t="s">
        <v>79</v>
      </c>
      <c r="AY242" s="140" t="s">
        <v>126</v>
      </c>
    </row>
    <row r="243" spans="2:65" s="1" customFormat="1" ht="16.5" customHeight="1">
      <c r="B243" s="113"/>
      <c r="C243" s="156" t="s">
        <v>312</v>
      </c>
      <c r="D243" s="156" t="s">
        <v>313</v>
      </c>
      <c r="E243" s="157" t="s">
        <v>314</v>
      </c>
      <c r="F243" s="392" t="s">
        <v>315</v>
      </c>
      <c r="G243" s="392"/>
      <c r="H243" s="392"/>
      <c r="I243" s="392"/>
      <c r="J243" s="158" t="s">
        <v>303</v>
      </c>
      <c r="K243" s="159">
        <v>967.88300000000004</v>
      </c>
      <c r="L243" s="393">
        <v>0</v>
      </c>
      <c r="M243" s="393"/>
      <c r="N243" s="394">
        <f>ROUND(L243*K243,2)</f>
        <v>0</v>
      </c>
      <c r="O243" s="381"/>
      <c r="P243" s="381"/>
      <c r="Q243" s="381"/>
      <c r="R243" s="114"/>
      <c r="T243" s="136" t="s">
        <v>5</v>
      </c>
      <c r="U243" s="42" t="s">
        <v>36</v>
      </c>
      <c r="W243" s="137">
        <f>V243*K243</f>
        <v>0</v>
      </c>
      <c r="X243" s="137">
        <v>1</v>
      </c>
      <c r="Y243" s="137">
        <f>X243*K243</f>
        <v>967.88300000000004</v>
      </c>
      <c r="Z243" s="137">
        <v>0</v>
      </c>
      <c r="AA243" s="138">
        <f>Z243*K243</f>
        <v>0</v>
      </c>
      <c r="AR243" s="20" t="s">
        <v>178</v>
      </c>
      <c r="AT243" s="20" t="s">
        <v>313</v>
      </c>
      <c r="AU243" s="20" t="s">
        <v>95</v>
      </c>
      <c r="AY243" s="20" t="s">
        <v>126</v>
      </c>
      <c r="BE243" s="98">
        <f>IF(U243="základní",N243,0)</f>
        <v>0</v>
      </c>
      <c r="BF243" s="98">
        <f>IF(U243="snížená",N243,0)</f>
        <v>0</v>
      </c>
      <c r="BG243" s="98">
        <f>IF(U243="zákl. přenesená",N243,0)</f>
        <v>0</v>
      </c>
      <c r="BH243" s="98">
        <f>IF(U243="sníž. přenesená",N243,0)</f>
        <v>0</v>
      </c>
      <c r="BI243" s="98">
        <f>IF(U243="nulová",N243,0)</f>
        <v>0</v>
      </c>
      <c r="BJ243" s="20" t="s">
        <v>79</v>
      </c>
      <c r="BK243" s="98">
        <f>ROUND(L243*K243,2)</f>
        <v>0</v>
      </c>
      <c r="BL243" s="20" t="s">
        <v>131</v>
      </c>
      <c r="BM243" s="20" t="s">
        <v>316</v>
      </c>
    </row>
    <row r="244" spans="2:65" s="1" customFormat="1" ht="16.5" customHeight="1">
      <c r="B244" s="35"/>
      <c r="F244" s="395" t="s">
        <v>317</v>
      </c>
      <c r="G244" s="396"/>
      <c r="H244" s="396"/>
      <c r="I244" s="396"/>
      <c r="R244" s="36"/>
      <c r="T244" s="160"/>
      <c r="AA244" s="70"/>
      <c r="AT244" s="20" t="s">
        <v>318</v>
      </c>
      <c r="AU244" s="20" t="s">
        <v>95</v>
      </c>
    </row>
    <row r="245" spans="2:65" s="10" customFormat="1" ht="16.5" customHeight="1">
      <c r="B245" s="139"/>
      <c r="E245" s="140" t="s">
        <v>5</v>
      </c>
      <c r="F245" s="386" t="s">
        <v>319</v>
      </c>
      <c r="G245" s="387"/>
      <c r="H245" s="387"/>
      <c r="I245" s="387"/>
      <c r="K245" s="141">
        <v>967.88300000000004</v>
      </c>
      <c r="R245" s="142"/>
      <c r="T245" s="143"/>
      <c r="AA245" s="144"/>
      <c r="AT245" s="140" t="s">
        <v>143</v>
      </c>
      <c r="AU245" s="140" t="s">
        <v>95</v>
      </c>
      <c r="AV245" s="10" t="s">
        <v>95</v>
      </c>
      <c r="AW245" s="10" t="s">
        <v>30</v>
      </c>
      <c r="AX245" s="10" t="s">
        <v>79</v>
      </c>
      <c r="AY245" s="140" t="s">
        <v>126</v>
      </c>
    </row>
    <row r="246" spans="2:65" s="1" customFormat="1" ht="25.5" customHeight="1">
      <c r="B246" s="113"/>
      <c r="C246" s="132" t="s">
        <v>320</v>
      </c>
      <c r="D246" s="132" t="s">
        <v>127</v>
      </c>
      <c r="E246" s="133" t="s">
        <v>321</v>
      </c>
      <c r="F246" s="379" t="s">
        <v>322</v>
      </c>
      <c r="G246" s="379"/>
      <c r="H246" s="379"/>
      <c r="I246" s="379"/>
      <c r="J246" s="134" t="s">
        <v>151</v>
      </c>
      <c r="K246" s="135">
        <v>235.70099999999999</v>
      </c>
      <c r="L246" s="380">
        <v>0</v>
      </c>
      <c r="M246" s="380"/>
      <c r="N246" s="381">
        <f>ROUND(L246*K246,2)</f>
        <v>0</v>
      </c>
      <c r="O246" s="381"/>
      <c r="P246" s="381"/>
      <c r="Q246" s="381"/>
      <c r="R246" s="114"/>
      <c r="T246" s="136" t="s">
        <v>5</v>
      </c>
      <c r="U246" s="42" t="s">
        <v>36</v>
      </c>
      <c r="W246" s="137">
        <f>V246*K246</f>
        <v>0</v>
      </c>
      <c r="X246" s="137">
        <v>0</v>
      </c>
      <c r="Y246" s="137">
        <f>X246*K246</f>
        <v>0</v>
      </c>
      <c r="Z246" s="137">
        <v>0</v>
      </c>
      <c r="AA246" s="138">
        <f>Z246*K246</f>
        <v>0</v>
      </c>
      <c r="AR246" s="20" t="s">
        <v>131</v>
      </c>
      <c r="AT246" s="20" t="s">
        <v>127</v>
      </c>
      <c r="AU246" s="20" t="s">
        <v>95</v>
      </c>
      <c r="AY246" s="20" t="s">
        <v>126</v>
      </c>
      <c r="BE246" s="98">
        <f>IF(U246="základní",N246,0)</f>
        <v>0</v>
      </c>
      <c r="BF246" s="98">
        <f>IF(U246="snížená",N246,0)</f>
        <v>0</v>
      </c>
      <c r="BG246" s="98">
        <f>IF(U246="zákl. přenesená",N246,0)</f>
        <v>0</v>
      </c>
      <c r="BH246" s="98">
        <f>IF(U246="sníž. přenesená",N246,0)</f>
        <v>0</v>
      </c>
      <c r="BI246" s="98">
        <f>IF(U246="nulová",N246,0)</f>
        <v>0</v>
      </c>
      <c r="BJ246" s="20" t="s">
        <v>79</v>
      </c>
      <c r="BK246" s="98">
        <f>ROUND(L246*K246,2)</f>
        <v>0</v>
      </c>
      <c r="BL246" s="20" t="s">
        <v>131</v>
      </c>
      <c r="BM246" s="20" t="s">
        <v>323</v>
      </c>
    </row>
    <row r="247" spans="2:65" s="11" customFormat="1" ht="16.5" customHeight="1">
      <c r="B247" s="145"/>
      <c r="E247" s="146" t="s">
        <v>5</v>
      </c>
      <c r="F247" s="384" t="s">
        <v>164</v>
      </c>
      <c r="G247" s="385"/>
      <c r="H247" s="385"/>
      <c r="I247" s="385"/>
      <c r="K247" s="146" t="s">
        <v>5</v>
      </c>
      <c r="R247" s="147"/>
      <c r="T247" s="148"/>
      <c r="AA247" s="149"/>
      <c r="AT247" s="146" t="s">
        <v>143</v>
      </c>
      <c r="AU247" s="146" t="s">
        <v>95</v>
      </c>
      <c r="AV247" s="11" t="s">
        <v>79</v>
      </c>
      <c r="AW247" s="11" t="s">
        <v>30</v>
      </c>
      <c r="AX247" s="11" t="s">
        <v>71</v>
      </c>
      <c r="AY247" s="146" t="s">
        <v>126</v>
      </c>
    </row>
    <row r="248" spans="2:65" s="10" customFormat="1" ht="38.25" customHeight="1">
      <c r="B248" s="139"/>
      <c r="E248" s="140" t="s">
        <v>5</v>
      </c>
      <c r="F248" s="386" t="s">
        <v>324</v>
      </c>
      <c r="G248" s="387"/>
      <c r="H248" s="387"/>
      <c r="I248" s="387"/>
      <c r="K248" s="141">
        <v>110.226</v>
      </c>
      <c r="R248" s="142"/>
      <c r="T248" s="143"/>
      <c r="AA248" s="144"/>
      <c r="AT248" s="140" t="s">
        <v>143</v>
      </c>
      <c r="AU248" s="140" t="s">
        <v>95</v>
      </c>
      <c r="AV248" s="10" t="s">
        <v>95</v>
      </c>
      <c r="AW248" s="10" t="s">
        <v>30</v>
      </c>
      <c r="AX248" s="10" t="s">
        <v>71</v>
      </c>
      <c r="AY248" s="140" t="s">
        <v>126</v>
      </c>
    </row>
    <row r="249" spans="2:65" s="11" customFormat="1" ht="16.5" customHeight="1">
      <c r="B249" s="145"/>
      <c r="E249" s="146" t="s">
        <v>5</v>
      </c>
      <c r="F249" s="388" t="s">
        <v>166</v>
      </c>
      <c r="G249" s="389"/>
      <c r="H249" s="389"/>
      <c r="I249" s="389"/>
      <c r="K249" s="146" t="s">
        <v>5</v>
      </c>
      <c r="R249" s="147"/>
      <c r="T249" s="148"/>
      <c r="AA249" s="149"/>
      <c r="AT249" s="146" t="s">
        <v>143</v>
      </c>
      <c r="AU249" s="146" t="s">
        <v>95</v>
      </c>
      <c r="AV249" s="11" t="s">
        <v>79</v>
      </c>
      <c r="AW249" s="11" t="s">
        <v>30</v>
      </c>
      <c r="AX249" s="11" t="s">
        <v>71</v>
      </c>
      <c r="AY249" s="146" t="s">
        <v>126</v>
      </c>
    </row>
    <row r="250" spans="2:65" s="10" customFormat="1" ht="25.5" customHeight="1">
      <c r="B250" s="139"/>
      <c r="E250" s="140" t="s">
        <v>5</v>
      </c>
      <c r="F250" s="386" t="s">
        <v>325</v>
      </c>
      <c r="G250" s="387"/>
      <c r="H250" s="387"/>
      <c r="I250" s="387"/>
      <c r="K250" s="141">
        <v>74.593999999999994</v>
      </c>
      <c r="R250" s="142"/>
      <c r="T250" s="143"/>
      <c r="AA250" s="144"/>
      <c r="AT250" s="140" t="s">
        <v>143</v>
      </c>
      <c r="AU250" s="140" t="s">
        <v>95</v>
      </c>
      <c r="AV250" s="10" t="s">
        <v>95</v>
      </c>
      <c r="AW250" s="10" t="s">
        <v>30</v>
      </c>
      <c r="AX250" s="10" t="s">
        <v>71</v>
      </c>
      <c r="AY250" s="140" t="s">
        <v>126</v>
      </c>
    </row>
    <row r="251" spans="2:65" s="10" customFormat="1" ht="25.5" customHeight="1">
      <c r="B251" s="139"/>
      <c r="E251" s="140" t="s">
        <v>5</v>
      </c>
      <c r="F251" s="386" t="s">
        <v>326</v>
      </c>
      <c r="G251" s="387"/>
      <c r="H251" s="387"/>
      <c r="I251" s="387"/>
      <c r="K251" s="141">
        <v>16.155000000000001</v>
      </c>
      <c r="R251" s="142"/>
      <c r="T251" s="143"/>
      <c r="AA251" s="144"/>
      <c r="AT251" s="140" t="s">
        <v>143</v>
      </c>
      <c r="AU251" s="140" t="s">
        <v>95</v>
      </c>
      <c r="AV251" s="10" t="s">
        <v>95</v>
      </c>
      <c r="AW251" s="10" t="s">
        <v>30</v>
      </c>
      <c r="AX251" s="10" t="s">
        <v>71</v>
      </c>
      <c r="AY251" s="140" t="s">
        <v>126</v>
      </c>
    </row>
    <row r="252" spans="2:65" s="10" customFormat="1" ht="16.5" customHeight="1">
      <c r="B252" s="139"/>
      <c r="E252" s="140" t="s">
        <v>5</v>
      </c>
      <c r="F252" s="386" t="s">
        <v>327</v>
      </c>
      <c r="G252" s="387"/>
      <c r="H252" s="387"/>
      <c r="I252" s="387"/>
      <c r="K252" s="141">
        <v>9.06</v>
      </c>
      <c r="R252" s="142"/>
      <c r="T252" s="143"/>
      <c r="AA252" s="144"/>
      <c r="AT252" s="140" t="s">
        <v>143</v>
      </c>
      <c r="AU252" s="140" t="s">
        <v>95</v>
      </c>
      <c r="AV252" s="10" t="s">
        <v>95</v>
      </c>
      <c r="AW252" s="10" t="s">
        <v>30</v>
      </c>
      <c r="AX252" s="10" t="s">
        <v>71</v>
      </c>
      <c r="AY252" s="140" t="s">
        <v>126</v>
      </c>
    </row>
    <row r="253" spans="2:65" s="11" customFormat="1" ht="16.5" customHeight="1">
      <c r="B253" s="145"/>
      <c r="E253" s="146" t="s">
        <v>5</v>
      </c>
      <c r="F253" s="388" t="s">
        <v>200</v>
      </c>
      <c r="G253" s="389"/>
      <c r="H253" s="389"/>
      <c r="I253" s="389"/>
      <c r="K253" s="146" t="s">
        <v>5</v>
      </c>
      <c r="R253" s="147"/>
      <c r="T253" s="148"/>
      <c r="AA253" s="149"/>
      <c r="AT253" s="146" t="s">
        <v>143</v>
      </c>
      <c r="AU253" s="146" t="s">
        <v>95</v>
      </c>
      <c r="AV253" s="11" t="s">
        <v>79</v>
      </c>
      <c r="AW253" s="11" t="s">
        <v>30</v>
      </c>
      <c r="AX253" s="11" t="s">
        <v>71</v>
      </c>
      <c r="AY253" s="146" t="s">
        <v>126</v>
      </c>
    </row>
    <row r="254" spans="2:65" s="10" customFormat="1" ht="25.5" customHeight="1">
      <c r="B254" s="139"/>
      <c r="E254" s="140" t="s">
        <v>5</v>
      </c>
      <c r="F254" s="386" t="s">
        <v>328</v>
      </c>
      <c r="G254" s="387"/>
      <c r="H254" s="387"/>
      <c r="I254" s="387"/>
      <c r="K254" s="141">
        <v>15.988</v>
      </c>
      <c r="R254" s="142"/>
      <c r="T254" s="143"/>
      <c r="AA254" s="144"/>
      <c r="AT254" s="140" t="s">
        <v>143</v>
      </c>
      <c r="AU254" s="140" t="s">
        <v>95</v>
      </c>
      <c r="AV254" s="10" t="s">
        <v>95</v>
      </c>
      <c r="AW254" s="10" t="s">
        <v>30</v>
      </c>
      <c r="AX254" s="10" t="s">
        <v>71</v>
      </c>
      <c r="AY254" s="140" t="s">
        <v>126</v>
      </c>
    </row>
    <row r="255" spans="2:65" s="10" customFormat="1" ht="16.5" customHeight="1">
      <c r="B255" s="139"/>
      <c r="E255" s="140" t="s">
        <v>5</v>
      </c>
      <c r="F255" s="386" t="s">
        <v>329</v>
      </c>
      <c r="G255" s="387"/>
      <c r="H255" s="387"/>
      <c r="I255" s="387"/>
      <c r="K255" s="141">
        <v>1.4059999999999999</v>
      </c>
      <c r="R255" s="142"/>
      <c r="T255" s="143"/>
      <c r="AA255" s="144"/>
      <c r="AT255" s="140" t="s">
        <v>143</v>
      </c>
      <c r="AU255" s="140" t="s">
        <v>95</v>
      </c>
      <c r="AV255" s="10" t="s">
        <v>95</v>
      </c>
      <c r="AW255" s="10" t="s">
        <v>30</v>
      </c>
      <c r="AX255" s="10" t="s">
        <v>71</v>
      </c>
      <c r="AY255" s="140" t="s">
        <v>126</v>
      </c>
    </row>
    <row r="256" spans="2:65" s="10" customFormat="1" ht="16.5" customHeight="1">
      <c r="B256" s="139"/>
      <c r="E256" s="140" t="s">
        <v>5</v>
      </c>
      <c r="F256" s="386" t="s">
        <v>330</v>
      </c>
      <c r="G256" s="387"/>
      <c r="H256" s="387"/>
      <c r="I256" s="387"/>
      <c r="K256" s="141">
        <v>8.2720000000000002</v>
      </c>
      <c r="R256" s="142"/>
      <c r="T256" s="143"/>
      <c r="AA256" s="144"/>
      <c r="AT256" s="140" t="s">
        <v>143</v>
      </c>
      <c r="AU256" s="140" t="s">
        <v>95</v>
      </c>
      <c r="AV256" s="10" t="s">
        <v>95</v>
      </c>
      <c r="AW256" s="10" t="s">
        <v>30</v>
      </c>
      <c r="AX256" s="10" t="s">
        <v>71</v>
      </c>
      <c r="AY256" s="140" t="s">
        <v>126</v>
      </c>
    </row>
    <row r="257" spans="2:65" s="12" customFormat="1" ht="16.5" customHeight="1">
      <c r="B257" s="150"/>
      <c r="E257" s="151" t="s">
        <v>5</v>
      </c>
      <c r="F257" s="390" t="s">
        <v>159</v>
      </c>
      <c r="G257" s="391"/>
      <c r="H257" s="391"/>
      <c r="I257" s="391"/>
      <c r="K257" s="152">
        <v>235.70099999999999</v>
      </c>
      <c r="R257" s="153"/>
      <c r="T257" s="154"/>
      <c r="AA257" s="155"/>
      <c r="AT257" s="151" t="s">
        <v>143</v>
      </c>
      <c r="AU257" s="151" t="s">
        <v>95</v>
      </c>
      <c r="AV257" s="12" t="s">
        <v>131</v>
      </c>
      <c r="AW257" s="12" t="s">
        <v>30</v>
      </c>
      <c r="AX257" s="12" t="s">
        <v>79</v>
      </c>
      <c r="AY257" s="151" t="s">
        <v>126</v>
      </c>
    </row>
    <row r="258" spans="2:65" s="1" customFormat="1" ht="16.5" customHeight="1">
      <c r="B258" s="113"/>
      <c r="C258" s="156" t="s">
        <v>331</v>
      </c>
      <c r="D258" s="156" t="s">
        <v>313</v>
      </c>
      <c r="E258" s="157" t="s">
        <v>332</v>
      </c>
      <c r="F258" s="392" t="s">
        <v>333</v>
      </c>
      <c r="G258" s="392"/>
      <c r="H258" s="392"/>
      <c r="I258" s="392"/>
      <c r="J258" s="158" t="s">
        <v>303</v>
      </c>
      <c r="K258" s="159">
        <v>471.40199999999999</v>
      </c>
      <c r="L258" s="393">
        <v>0</v>
      </c>
      <c r="M258" s="393"/>
      <c r="N258" s="394">
        <f>ROUND(L258*K258,2)</f>
        <v>0</v>
      </c>
      <c r="O258" s="381"/>
      <c r="P258" s="381"/>
      <c r="Q258" s="381"/>
      <c r="R258" s="114"/>
      <c r="T258" s="136" t="s">
        <v>5</v>
      </c>
      <c r="U258" s="42" t="s">
        <v>36</v>
      </c>
      <c r="W258" s="137">
        <f>V258*K258</f>
        <v>0</v>
      </c>
      <c r="X258" s="137">
        <v>1</v>
      </c>
      <c r="Y258" s="137">
        <f>X258*K258</f>
        <v>471.40199999999999</v>
      </c>
      <c r="Z258" s="137">
        <v>0</v>
      </c>
      <c r="AA258" s="138">
        <f>Z258*K258</f>
        <v>0</v>
      </c>
      <c r="AR258" s="20" t="s">
        <v>178</v>
      </c>
      <c r="AT258" s="20" t="s">
        <v>313</v>
      </c>
      <c r="AU258" s="20" t="s">
        <v>95</v>
      </c>
      <c r="AY258" s="20" t="s">
        <v>126</v>
      </c>
      <c r="BE258" s="98">
        <f>IF(U258="základní",N258,0)</f>
        <v>0</v>
      </c>
      <c r="BF258" s="98">
        <f>IF(U258="snížená",N258,0)</f>
        <v>0</v>
      </c>
      <c r="BG258" s="98">
        <f>IF(U258="zákl. přenesená",N258,0)</f>
        <v>0</v>
      </c>
      <c r="BH258" s="98">
        <f>IF(U258="sníž. přenesená",N258,0)</f>
        <v>0</v>
      </c>
      <c r="BI258" s="98">
        <f>IF(U258="nulová",N258,0)</f>
        <v>0</v>
      </c>
      <c r="BJ258" s="20" t="s">
        <v>79</v>
      </c>
      <c r="BK258" s="98">
        <f>ROUND(L258*K258,2)</f>
        <v>0</v>
      </c>
      <c r="BL258" s="20" t="s">
        <v>131</v>
      </c>
      <c r="BM258" s="20" t="s">
        <v>334</v>
      </c>
    </row>
    <row r="259" spans="2:65" s="10" customFormat="1" ht="16.5" customHeight="1">
      <c r="B259" s="139"/>
      <c r="E259" s="140" t="s">
        <v>5</v>
      </c>
      <c r="F259" s="382" t="s">
        <v>335</v>
      </c>
      <c r="G259" s="383"/>
      <c r="H259" s="383"/>
      <c r="I259" s="383"/>
      <c r="K259" s="141">
        <v>471.40199999999999</v>
      </c>
      <c r="R259" s="142"/>
      <c r="T259" s="143"/>
      <c r="AA259" s="144"/>
      <c r="AT259" s="140" t="s">
        <v>143</v>
      </c>
      <c r="AU259" s="140" t="s">
        <v>95</v>
      </c>
      <c r="AV259" s="10" t="s">
        <v>95</v>
      </c>
      <c r="AW259" s="10" t="s">
        <v>30</v>
      </c>
      <c r="AX259" s="10" t="s">
        <v>79</v>
      </c>
      <c r="AY259" s="140" t="s">
        <v>126</v>
      </c>
    </row>
    <row r="260" spans="2:65" s="1" customFormat="1" ht="38.25" customHeight="1">
      <c r="B260" s="113"/>
      <c r="C260" s="132" t="s">
        <v>336</v>
      </c>
      <c r="D260" s="132" t="s">
        <v>127</v>
      </c>
      <c r="E260" s="133" t="s">
        <v>337</v>
      </c>
      <c r="F260" s="379" t="s">
        <v>338</v>
      </c>
      <c r="G260" s="379"/>
      <c r="H260" s="379"/>
      <c r="I260" s="379"/>
      <c r="J260" s="134" t="s">
        <v>246</v>
      </c>
      <c r="K260" s="135">
        <v>888.66</v>
      </c>
      <c r="L260" s="380">
        <v>0</v>
      </c>
      <c r="M260" s="380"/>
      <c r="N260" s="381">
        <f>ROUND(L260*K260,2)</f>
        <v>0</v>
      </c>
      <c r="O260" s="381"/>
      <c r="P260" s="381"/>
      <c r="Q260" s="381"/>
      <c r="R260" s="114"/>
      <c r="T260" s="136" t="s">
        <v>5</v>
      </c>
      <c r="U260" s="42" t="s">
        <v>36</v>
      </c>
      <c r="W260" s="137">
        <f>V260*K260</f>
        <v>0</v>
      </c>
      <c r="X260" s="137">
        <v>0</v>
      </c>
      <c r="Y260" s="137">
        <f>X260*K260</f>
        <v>0</v>
      </c>
      <c r="Z260" s="137">
        <v>0</v>
      </c>
      <c r="AA260" s="138">
        <f>Z260*K260</f>
        <v>0</v>
      </c>
      <c r="AR260" s="20" t="s">
        <v>131</v>
      </c>
      <c r="AT260" s="20" t="s">
        <v>127</v>
      </c>
      <c r="AU260" s="20" t="s">
        <v>95</v>
      </c>
      <c r="AY260" s="20" t="s">
        <v>126</v>
      </c>
      <c r="BE260" s="98">
        <f>IF(U260="základní",N260,0)</f>
        <v>0</v>
      </c>
      <c r="BF260" s="98">
        <f>IF(U260="snížená",N260,0)</f>
        <v>0</v>
      </c>
      <c r="BG260" s="98">
        <f>IF(U260="zákl. přenesená",N260,0)</f>
        <v>0</v>
      </c>
      <c r="BH260" s="98">
        <f>IF(U260="sníž. přenesená",N260,0)</f>
        <v>0</v>
      </c>
      <c r="BI260" s="98">
        <f>IF(U260="nulová",N260,0)</f>
        <v>0</v>
      </c>
      <c r="BJ260" s="20" t="s">
        <v>79</v>
      </c>
      <c r="BK260" s="98">
        <f>ROUND(L260*K260,2)</f>
        <v>0</v>
      </c>
      <c r="BL260" s="20" t="s">
        <v>131</v>
      </c>
      <c r="BM260" s="20" t="s">
        <v>339</v>
      </c>
    </row>
    <row r="261" spans="2:65" s="10" customFormat="1" ht="16.5" customHeight="1">
      <c r="B261" s="139"/>
      <c r="E261" s="140" t="s">
        <v>5</v>
      </c>
      <c r="F261" s="382" t="s">
        <v>340</v>
      </c>
      <c r="G261" s="383"/>
      <c r="H261" s="383"/>
      <c r="I261" s="383"/>
      <c r="K261" s="141">
        <v>888.66</v>
      </c>
      <c r="R261" s="142"/>
      <c r="T261" s="143"/>
      <c r="AA261" s="144"/>
      <c r="AT261" s="140" t="s">
        <v>143</v>
      </c>
      <c r="AU261" s="140" t="s">
        <v>95</v>
      </c>
      <c r="AV261" s="10" t="s">
        <v>95</v>
      </c>
      <c r="AW261" s="10" t="s">
        <v>30</v>
      </c>
      <c r="AX261" s="10" t="s">
        <v>79</v>
      </c>
      <c r="AY261" s="140" t="s">
        <v>126</v>
      </c>
    </row>
    <row r="262" spans="2:65" s="9" customFormat="1" ht="29.85" customHeight="1">
      <c r="B262" s="122"/>
      <c r="D262" s="131" t="s">
        <v>107</v>
      </c>
      <c r="E262" s="131"/>
      <c r="F262" s="131"/>
      <c r="G262" s="131"/>
      <c r="H262" s="131"/>
      <c r="I262" s="131"/>
      <c r="J262" s="131"/>
      <c r="K262" s="131"/>
      <c r="L262" s="131"/>
      <c r="M262" s="131"/>
      <c r="N262" s="403">
        <f>BK262</f>
        <v>0</v>
      </c>
      <c r="O262" s="404"/>
      <c r="P262" s="404"/>
      <c r="Q262" s="404"/>
      <c r="R262" s="124"/>
      <c r="T262" s="125"/>
      <c r="W262" s="126">
        <f>SUM(W263:W266)</f>
        <v>0</v>
      </c>
      <c r="Y262" s="126">
        <f>SUM(Y263:Y266)</f>
        <v>4.9066000000000001</v>
      </c>
      <c r="AA262" s="127">
        <f>SUM(AA263:AA266)</f>
        <v>0</v>
      </c>
      <c r="AR262" s="128" t="s">
        <v>79</v>
      </c>
      <c r="AT262" s="129" t="s">
        <v>70</v>
      </c>
      <c r="AU262" s="129" t="s">
        <v>79</v>
      </c>
      <c r="AY262" s="128" t="s">
        <v>126</v>
      </c>
      <c r="BK262" s="130">
        <f>SUM(BK263:BK266)</f>
        <v>0</v>
      </c>
    </row>
    <row r="263" spans="2:65" s="1" customFormat="1" ht="25.5" customHeight="1">
      <c r="B263" s="113"/>
      <c r="C263" s="132" t="s">
        <v>341</v>
      </c>
      <c r="D263" s="132" t="s">
        <v>127</v>
      </c>
      <c r="E263" s="133" t="s">
        <v>342</v>
      </c>
      <c r="F263" s="379" t="s">
        <v>343</v>
      </c>
      <c r="G263" s="379"/>
      <c r="H263" s="379"/>
      <c r="I263" s="379"/>
      <c r="J263" s="134" t="s">
        <v>140</v>
      </c>
      <c r="K263" s="135">
        <v>381.7</v>
      </c>
      <c r="L263" s="380">
        <v>0</v>
      </c>
      <c r="M263" s="380"/>
      <c r="N263" s="381">
        <f>ROUND(L263*K263,2)</f>
        <v>0</v>
      </c>
      <c r="O263" s="381"/>
      <c r="P263" s="381"/>
      <c r="Q263" s="381"/>
      <c r="R263" s="114"/>
      <c r="T263" s="136" t="s">
        <v>5</v>
      </c>
      <c r="U263" s="42" t="s">
        <v>36</v>
      </c>
      <c r="W263" s="137">
        <f>V263*K263</f>
        <v>0</v>
      </c>
      <c r="X263" s="137">
        <v>0</v>
      </c>
      <c r="Y263" s="137">
        <f>X263*K263</f>
        <v>0</v>
      </c>
      <c r="Z263" s="137">
        <v>0</v>
      </c>
      <c r="AA263" s="138">
        <f>Z263*K263</f>
        <v>0</v>
      </c>
      <c r="AR263" s="20" t="s">
        <v>131</v>
      </c>
      <c r="AT263" s="20" t="s">
        <v>127</v>
      </c>
      <c r="AU263" s="20" t="s">
        <v>95</v>
      </c>
      <c r="AY263" s="20" t="s">
        <v>126</v>
      </c>
      <c r="BE263" s="98">
        <f>IF(U263="základní",N263,0)</f>
        <v>0</v>
      </c>
      <c r="BF263" s="98">
        <f>IF(U263="snížená",N263,0)</f>
        <v>0</v>
      </c>
      <c r="BG263" s="98">
        <f>IF(U263="zákl. přenesená",N263,0)</f>
        <v>0</v>
      </c>
      <c r="BH263" s="98">
        <f>IF(U263="sníž. přenesená",N263,0)</f>
        <v>0</v>
      </c>
      <c r="BI263" s="98">
        <f>IF(U263="nulová",N263,0)</f>
        <v>0</v>
      </c>
      <c r="BJ263" s="20" t="s">
        <v>79</v>
      </c>
      <c r="BK263" s="98">
        <f>ROUND(L263*K263,2)</f>
        <v>0</v>
      </c>
      <c r="BL263" s="20" t="s">
        <v>131</v>
      </c>
      <c r="BM263" s="20" t="s">
        <v>344</v>
      </c>
    </row>
    <row r="264" spans="2:65" s="1" customFormat="1" ht="38.25" customHeight="1">
      <c r="B264" s="113"/>
      <c r="C264" s="132" t="s">
        <v>345</v>
      </c>
      <c r="D264" s="132" t="s">
        <v>127</v>
      </c>
      <c r="E264" s="133" t="s">
        <v>346</v>
      </c>
      <c r="F264" s="379" t="s">
        <v>918</v>
      </c>
      <c r="G264" s="379"/>
      <c r="H264" s="379"/>
      <c r="I264" s="379"/>
      <c r="J264" s="134" t="s">
        <v>347</v>
      </c>
      <c r="K264" s="135">
        <v>1</v>
      </c>
      <c r="L264" s="380">
        <v>0</v>
      </c>
      <c r="M264" s="380"/>
      <c r="N264" s="381">
        <f>ROUND(L264*K264,2)</f>
        <v>0</v>
      </c>
      <c r="O264" s="381"/>
      <c r="P264" s="381"/>
      <c r="Q264" s="381"/>
      <c r="R264" s="114"/>
      <c r="T264" s="136" t="s">
        <v>5</v>
      </c>
      <c r="U264" s="42" t="s">
        <v>36</v>
      </c>
      <c r="W264" s="137">
        <f>V264*K264</f>
        <v>0</v>
      </c>
      <c r="X264" s="137">
        <v>2.4533</v>
      </c>
      <c r="Y264" s="137">
        <f>X264*K264</f>
        <v>2.4533</v>
      </c>
      <c r="Z264" s="137">
        <v>0</v>
      </c>
      <c r="AA264" s="138">
        <f>Z264*K264</f>
        <v>0</v>
      </c>
      <c r="AR264" s="20" t="s">
        <v>131</v>
      </c>
      <c r="AT264" s="20" t="s">
        <v>127</v>
      </c>
      <c r="AU264" s="20" t="s">
        <v>95</v>
      </c>
      <c r="AY264" s="20" t="s">
        <v>126</v>
      </c>
      <c r="BE264" s="98">
        <f>IF(U264="základní",N264,0)</f>
        <v>0</v>
      </c>
      <c r="BF264" s="98">
        <f>IF(U264="snížená",N264,0)</f>
        <v>0</v>
      </c>
      <c r="BG264" s="98">
        <f>IF(U264="zákl. přenesená",N264,0)</f>
        <v>0</v>
      </c>
      <c r="BH264" s="98">
        <f>IF(U264="sníž. přenesená",N264,0)</f>
        <v>0</v>
      </c>
      <c r="BI264" s="98">
        <f>IF(U264="nulová",N264,0)</f>
        <v>0</v>
      </c>
      <c r="BJ264" s="20" t="s">
        <v>79</v>
      </c>
      <c r="BK264" s="98">
        <f>ROUND(L264*K264,2)</f>
        <v>0</v>
      </c>
      <c r="BL264" s="20" t="s">
        <v>131</v>
      </c>
      <c r="BM264" s="20" t="s">
        <v>348</v>
      </c>
    </row>
    <row r="265" spans="2:65" s="1" customFormat="1" ht="25.5" customHeight="1">
      <c r="B265" s="113"/>
      <c r="C265" s="132" t="s">
        <v>349</v>
      </c>
      <c r="D265" s="132" t="s">
        <v>127</v>
      </c>
      <c r="E265" s="133" t="s">
        <v>350</v>
      </c>
      <c r="F265" s="379" t="s">
        <v>351</v>
      </c>
      <c r="G265" s="379"/>
      <c r="H265" s="379"/>
      <c r="I265" s="379"/>
      <c r="J265" s="134" t="s">
        <v>347</v>
      </c>
      <c r="K265" s="135">
        <v>1</v>
      </c>
      <c r="L265" s="380">
        <v>0</v>
      </c>
      <c r="M265" s="380"/>
      <c r="N265" s="381">
        <f>ROUND(L265*K265,2)</f>
        <v>0</v>
      </c>
      <c r="O265" s="381"/>
      <c r="P265" s="381"/>
      <c r="Q265" s="381"/>
      <c r="R265" s="114"/>
      <c r="T265" s="136" t="s">
        <v>5</v>
      </c>
      <c r="U265" s="42" t="s">
        <v>36</v>
      </c>
      <c r="W265" s="137">
        <f>V265*K265</f>
        <v>0</v>
      </c>
      <c r="X265" s="137">
        <v>2.4533</v>
      </c>
      <c r="Y265" s="137">
        <f>X265*K265</f>
        <v>2.4533</v>
      </c>
      <c r="Z265" s="137">
        <v>0</v>
      </c>
      <c r="AA265" s="138">
        <f>Z265*K265</f>
        <v>0</v>
      </c>
      <c r="AR265" s="20" t="s">
        <v>131</v>
      </c>
      <c r="AT265" s="20" t="s">
        <v>127</v>
      </c>
      <c r="AU265" s="20" t="s">
        <v>95</v>
      </c>
      <c r="AY265" s="20" t="s">
        <v>126</v>
      </c>
      <c r="BE265" s="98">
        <f>IF(U265="základní",N265,0)</f>
        <v>0</v>
      </c>
      <c r="BF265" s="98">
        <f>IF(U265="snížená",N265,0)</f>
        <v>0</v>
      </c>
      <c r="BG265" s="98">
        <f>IF(U265="zákl. přenesená",N265,0)</f>
        <v>0</v>
      </c>
      <c r="BH265" s="98">
        <f>IF(U265="sníž. přenesená",N265,0)</f>
        <v>0</v>
      </c>
      <c r="BI265" s="98">
        <f>IF(U265="nulová",N265,0)</f>
        <v>0</v>
      </c>
      <c r="BJ265" s="20" t="s">
        <v>79</v>
      </c>
      <c r="BK265" s="98">
        <f>ROUND(L265*K265,2)</f>
        <v>0</v>
      </c>
      <c r="BL265" s="20" t="s">
        <v>131</v>
      </c>
      <c r="BM265" s="20" t="s">
        <v>352</v>
      </c>
    </row>
    <row r="266" spans="2:65" s="1" customFormat="1" ht="16.5" customHeight="1">
      <c r="B266" s="35"/>
      <c r="F266" s="395" t="s">
        <v>23</v>
      </c>
      <c r="G266" s="396"/>
      <c r="H266" s="396"/>
      <c r="I266" s="396"/>
      <c r="R266" s="36"/>
      <c r="T266" s="160"/>
      <c r="AA266" s="70"/>
      <c r="AT266" s="20" t="s">
        <v>318</v>
      </c>
      <c r="AU266" s="20" t="s">
        <v>95</v>
      </c>
    </row>
    <row r="267" spans="2:65" s="9" customFormat="1" ht="29.85" customHeight="1">
      <c r="B267" s="122"/>
      <c r="D267" s="131" t="s">
        <v>108</v>
      </c>
      <c r="E267" s="131"/>
      <c r="F267" s="131"/>
      <c r="G267" s="131"/>
      <c r="H267" s="131"/>
      <c r="I267" s="131"/>
      <c r="J267" s="131"/>
      <c r="K267" s="131"/>
      <c r="L267" s="131"/>
      <c r="M267" s="131"/>
      <c r="N267" s="403">
        <f>BK267</f>
        <v>0</v>
      </c>
      <c r="O267" s="404"/>
      <c r="P267" s="404"/>
      <c r="Q267" s="404"/>
      <c r="R267" s="124"/>
      <c r="T267" s="125"/>
      <c r="W267" s="126">
        <f>SUM(W268:W296)</f>
        <v>0</v>
      </c>
      <c r="Y267" s="126">
        <f>SUM(Y268:Y296)</f>
        <v>4.5504000000000003E-2</v>
      </c>
      <c r="AA267" s="127">
        <f>SUM(AA268:AA296)</f>
        <v>0</v>
      </c>
      <c r="AR267" s="128" t="s">
        <v>79</v>
      </c>
      <c r="AT267" s="129" t="s">
        <v>70</v>
      </c>
      <c r="AU267" s="129" t="s">
        <v>79</v>
      </c>
      <c r="AY267" s="128" t="s">
        <v>126</v>
      </c>
      <c r="BK267" s="130">
        <f>SUM(BK268:BK296)</f>
        <v>0</v>
      </c>
    </row>
    <row r="268" spans="2:65" s="1" customFormat="1" ht="25.5" customHeight="1">
      <c r="B268" s="113"/>
      <c r="C268" s="132" t="s">
        <v>353</v>
      </c>
      <c r="D268" s="132" t="s">
        <v>127</v>
      </c>
      <c r="E268" s="133" t="s">
        <v>354</v>
      </c>
      <c r="F268" s="379" t="s">
        <v>355</v>
      </c>
      <c r="G268" s="379"/>
      <c r="H268" s="379"/>
      <c r="I268" s="379"/>
      <c r="J268" s="134" t="s">
        <v>151</v>
      </c>
      <c r="K268" s="135">
        <v>72.611000000000004</v>
      </c>
      <c r="L268" s="380">
        <v>0</v>
      </c>
      <c r="M268" s="380"/>
      <c r="N268" s="381">
        <f>ROUND(L268*K268,2)</f>
        <v>0</v>
      </c>
      <c r="O268" s="381"/>
      <c r="P268" s="381"/>
      <c r="Q268" s="381"/>
      <c r="R268" s="114"/>
      <c r="T268" s="136" t="s">
        <v>5</v>
      </c>
      <c r="U268" s="42" t="s">
        <v>36</v>
      </c>
      <c r="W268" s="137">
        <f>V268*K268</f>
        <v>0</v>
      </c>
      <c r="X268" s="137">
        <v>0</v>
      </c>
      <c r="Y268" s="137">
        <f>X268*K268</f>
        <v>0</v>
      </c>
      <c r="Z268" s="137">
        <v>0</v>
      </c>
      <c r="AA268" s="138">
        <f>Z268*K268</f>
        <v>0</v>
      </c>
      <c r="AR268" s="20" t="s">
        <v>131</v>
      </c>
      <c r="AT268" s="20" t="s">
        <v>127</v>
      </c>
      <c r="AU268" s="20" t="s">
        <v>95</v>
      </c>
      <c r="AY268" s="20" t="s">
        <v>126</v>
      </c>
      <c r="BE268" s="98">
        <f>IF(U268="základní",N268,0)</f>
        <v>0</v>
      </c>
      <c r="BF268" s="98">
        <f>IF(U268="snížená",N268,0)</f>
        <v>0</v>
      </c>
      <c r="BG268" s="98">
        <f>IF(U268="zákl. přenesená",N268,0)</f>
        <v>0</v>
      </c>
      <c r="BH268" s="98">
        <f>IF(U268="sníž. přenesená",N268,0)</f>
        <v>0</v>
      </c>
      <c r="BI268" s="98">
        <f>IF(U268="nulová",N268,0)</f>
        <v>0</v>
      </c>
      <c r="BJ268" s="20" t="s">
        <v>79</v>
      </c>
      <c r="BK268" s="98">
        <f>ROUND(L268*K268,2)</f>
        <v>0</v>
      </c>
      <c r="BL268" s="20" t="s">
        <v>131</v>
      </c>
      <c r="BM268" s="20" t="s">
        <v>356</v>
      </c>
    </row>
    <row r="269" spans="2:65" s="11" customFormat="1" ht="16.5" customHeight="1">
      <c r="B269" s="145"/>
      <c r="E269" s="146" t="s">
        <v>5</v>
      </c>
      <c r="F269" s="384" t="s">
        <v>164</v>
      </c>
      <c r="G269" s="385"/>
      <c r="H269" s="385"/>
      <c r="I269" s="385"/>
      <c r="K269" s="146" t="s">
        <v>5</v>
      </c>
      <c r="R269" s="147"/>
      <c r="T269" s="148"/>
      <c r="AA269" s="149"/>
      <c r="AT269" s="146" t="s">
        <v>143</v>
      </c>
      <c r="AU269" s="146" t="s">
        <v>95</v>
      </c>
      <c r="AV269" s="11" t="s">
        <v>79</v>
      </c>
      <c r="AW269" s="11" t="s">
        <v>30</v>
      </c>
      <c r="AX269" s="11" t="s">
        <v>71</v>
      </c>
      <c r="AY269" s="146" t="s">
        <v>126</v>
      </c>
    </row>
    <row r="270" spans="2:65" s="10" customFormat="1" ht="16.5" customHeight="1">
      <c r="B270" s="139"/>
      <c r="E270" s="140" t="s">
        <v>5</v>
      </c>
      <c r="F270" s="386" t="s">
        <v>357</v>
      </c>
      <c r="G270" s="387"/>
      <c r="H270" s="387"/>
      <c r="I270" s="387"/>
      <c r="K270" s="141">
        <v>29.733000000000001</v>
      </c>
      <c r="R270" s="142"/>
      <c r="T270" s="143"/>
      <c r="AA270" s="144"/>
      <c r="AT270" s="140" t="s">
        <v>143</v>
      </c>
      <c r="AU270" s="140" t="s">
        <v>95</v>
      </c>
      <c r="AV270" s="10" t="s">
        <v>95</v>
      </c>
      <c r="AW270" s="10" t="s">
        <v>30</v>
      </c>
      <c r="AX270" s="10" t="s">
        <v>71</v>
      </c>
      <c r="AY270" s="140" t="s">
        <v>126</v>
      </c>
    </row>
    <row r="271" spans="2:65" s="10" customFormat="1" ht="16.5" customHeight="1">
      <c r="B271" s="139"/>
      <c r="E271" s="140" t="s">
        <v>5</v>
      </c>
      <c r="F271" s="386" t="s">
        <v>358</v>
      </c>
      <c r="G271" s="387"/>
      <c r="H271" s="387"/>
      <c r="I271" s="387"/>
      <c r="K271" s="141">
        <v>3.6</v>
      </c>
      <c r="R271" s="142"/>
      <c r="T271" s="143"/>
      <c r="AA271" s="144"/>
      <c r="AT271" s="140" t="s">
        <v>143</v>
      </c>
      <c r="AU271" s="140" t="s">
        <v>95</v>
      </c>
      <c r="AV271" s="10" t="s">
        <v>95</v>
      </c>
      <c r="AW271" s="10" t="s">
        <v>30</v>
      </c>
      <c r="AX271" s="10" t="s">
        <v>71</v>
      </c>
      <c r="AY271" s="140" t="s">
        <v>126</v>
      </c>
    </row>
    <row r="272" spans="2:65" s="11" customFormat="1" ht="16.5" customHeight="1">
      <c r="B272" s="145"/>
      <c r="E272" s="146" t="s">
        <v>5</v>
      </c>
      <c r="F272" s="388" t="s">
        <v>166</v>
      </c>
      <c r="G272" s="389"/>
      <c r="H272" s="389"/>
      <c r="I272" s="389"/>
      <c r="K272" s="146" t="s">
        <v>5</v>
      </c>
      <c r="R272" s="147"/>
      <c r="T272" s="148"/>
      <c r="AA272" s="149"/>
      <c r="AT272" s="146" t="s">
        <v>143</v>
      </c>
      <c r="AU272" s="146" t="s">
        <v>95</v>
      </c>
      <c r="AV272" s="11" t="s">
        <v>79</v>
      </c>
      <c r="AW272" s="11" t="s">
        <v>30</v>
      </c>
      <c r="AX272" s="11" t="s">
        <v>71</v>
      </c>
      <c r="AY272" s="146" t="s">
        <v>126</v>
      </c>
    </row>
    <row r="273" spans="2:65" s="10" customFormat="1" ht="16.5" customHeight="1">
      <c r="B273" s="139"/>
      <c r="E273" s="140" t="s">
        <v>5</v>
      </c>
      <c r="F273" s="386" t="s">
        <v>359</v>
      </c>
      <c r="G273" s="387"/>
      <c r="H273" s="387"/>
      <c r="I273" s="387"/>
      <c r="K273" s="141">
        <v>19.998000000000001</v>
      </c>
      <c r="R273" s="142"/>
      <c r="T273" s="143"/>
      <c r="AA273" s="144"/>
      <c r="AT273" s="140" t="s">
        <v>143</v>
      </c>
      <c r="AU273" s="140" t="s">
        <v>95</v>
      </c>
      <c r="AV273" s="10" t="s">
        <v>95</v>
      </c>
      <c r="AW273" s="10" t="s">
        <v>30</v>
      </c>
      <c r="AX273" s="10" t="s">
        <v>71</v>
      </c>
      <c r="AY273" s="140" t="s">
        <v>126</v>
      </c>
    </row>
    <row r="274" spans="2:65" s="10" customFormat="1" ht="16.5" customHeight="1">
      <c r="B274" s="139"/>
      <c r="E274" s="140" t="s">
        <v>5</v>
      </c>
      <c r="F274" s="386" t="s">
        <v>360</v>
      </c>
      <c r="G274" s="387"/>
      <c r="H274" s="387"/>
      <c r="I274" s="387"/>
      <c r="K274" s="141">
        <v>4.67</v>
      </c>
      <c r="R274" s="142"/>
      <c r="T274" s="143"/>
      <c r="AA274" s="144"/>
      <c r="AT274" s="140" t="s">
        <v>143</v>
      </c>
      <c r="AU274" s="140" t="s">
        <v>95</v>
      </c>
      <c r="AV274" s="10" t="s">
        <v>95</v>
      </c>
      <c r="AW274" s="10" t="s">
        <v>30</v>
      </c>
      <c r="AX274" s="10" t="s">
        <v>71</v>
      </c>
      <c r="AY274" s="140" t="s">
        <v>126</v>
      </c>
    </row>
    <row r="275" spans="2:65" s="10" customFormat="1" ht="16.5" customHeight="1">
      <c r="B275" s="139"/>
      <c r="E275" s="140" t="s">
        <v>5</v>
      </c>
      <c r="F275" s="386" t="s">
        <v>361</v>
      </c>
      <c r="G275" s="387"/>
      <c r="H275" s="387"/>
      <c r="I275" s="387"/>
      <c r="K275" s="141">
        <v>3.105</v>
      </c>
      <c r="R275" s="142"/>
      <c r="T275" s="143"/>
      <c r="AA275" s="144"/>
      <c r="AT275" s="140" t="s">
        <v>143</v>
      </c>
      <c r="AU275" s="140" t="s">
        <v>95</v>
      </c>
      <c r="AV275" s="10" t="s">
        <v>95</v>
      </c>
      <c r="AW275" s="10" t="s">
        <v>30</v>
      </c>
      <c r="AX275" s="10" t="s">
        <v>71</v>
      </c>
      <c r="AY275" s="140" t="s">
        <v>126</v>
      </c>
    </row>
    <row r="276" spans="2:65" s="10" customFormat="1" ht="16.5" customHeight="1">
      <c r="B276" s="139"/>
      <c r="E276" s="140" t="s">
        <v>5</v>
      </c>
      <c r="F276" s="386" t="s">
        <v>362</v>
      </c>
      <c r="G276" s="387"/>
      <c r="H276" s="387"/>
      <c r="I276" s="387"/>
      <c r="K276" s="141">
        <v>3</v>
      </c>
      <c r="R276" s="142"/>
      <c r="T276" s="143"/>
      <c r="AA276" s="144"/>
      <c r="AT276" s="140" t="s">
        <v>143</v>
      </c>
      <c r="AU276" s="140" t="s">
        <v>95</v>
      </c>
      <c r="AV276" s="10" t="s">
        <v>95</v>
      </c>
      <c r="AW276" s="10" t="s">
        <v>30</v>
      </c>
      <c r="AX276" s="10" t="s">
        <v>71</v>
      </c>
      <c r="AY276" s="140" t="s">
        <v>126</v>
      </c>
    </row>
    <row r="277" spans="2:65" s="11" customFormat="1" ht="16.5" customHeight="1">
      <c r="B277" s="145"/>
      <c r="E277" s="146" t="s">
        <v>5</v>
      </c>
      <c r="F277" s="388" t="s">
        <v>200</v>
      </c>
      <c r="G277" s="389"/>
      <c r="H277" s="389"/>
      <c r="I277" s="389"/>
      <c r="K277" s="146" t="s">
        <v>5</v>
      </c>
      <c r="R277" s="147"/>
      <c r="T277" s="148"/>
      <c r="AA277" s="149"/>
      <c r="AT277" s="146" t="s">
        <v>143</v>
      </c>
      <c r="AU277" s="146" t="s">
        <v>95</v>
      </c>
      <c r="AV277" s="11" t="s">
        <v>79</v>
      </c>
      <c r="AW277" s="11" t="s">
        <v>30</v>
      </c>
      <c r="AX277" s="11" t="s">
        <v>71</v>
      </c>
      <c r="AY277" s="146" t="s">
        <v>126</v>
      </c>
    </row>
    <row r="278" spans="2:65" s="10" customFormat="1" ht="16.5" customHeight="1">
      <c r="B278" s="139"/>
      <c r="E278" s="140" t="s">
        <v>5</v>
      </c>
      <c r="F278" s="386" t="s">
        <v>363</v>
      </c>
      <c r="G278" s="387"/>
      <c r="H278" s="387"/>
      <c r="I278" s="387"/>
      <c r="K278" s="141">
        <v>4.62</v>
      </c>
      <c r="R278" s="142"/>
      <c r="T278" s="143"/>
      <c r="AA278" s="144"/>
      <c r="AT278" s="140" t="s">
        <v>143</v>
      </c>
      <c r="AU278" s="140" t="s">
        <v>95</v>
      </c>
      <c r="AV278" s="10" t="s">
        <v>95</v>
      </c>
      <c r="AW278" s="10" t="s">
        <v>30</v>
      </c>
      <c r="AX278" s="10" t="s">
        <v>71</v>
      </c>
      <c r="AY278" s="140" t="s">
        <v>126</v>
      </c>
    </row>
    <row r="279" spans="2:65" s="10" customFormat="1" ht="16.5" customHeight="1">
      <c r="B279" s="139"/>
      <c r="E279" s="140" t="s">
        <v>5</v>
      </c>
      <c r="F279" s="386" t="s">
        <v>364</v>
      </c>
      <c r="G279" s="387"/>
      <c r="H279" s="387"/>
      <c r="I279" s="387"/>
      <c r="K279" s="141">
        <v>0.45</v>
      </c>
      <c r="R279" s="142"/>
      <c r="T279" s="143"/>
      <c r="AA279" s="144"/>
      <c r="AT279" s="140" t="s">
        <v>143</v>
      </c>
      <c r="AU279" s="140" t="s">
        <v>95</v>
      </c>
      <c r="AV279" s="10" t="s">
        <v>95</v>
      </c>
      <c r="AW279" s="10" t="s">
        <v>30</v>
      </c>
      <c r="AX279" s="10" t="s">
        <v>71</v>
      </c>
      <c r="AY279" s="140" t="s">
        <v>126</v>
      </c>
    </row>
    <row r="280" spans="2:65" s="10" customFormat="1" ht="16.5" customHeight="1">
      <c r="B280" s="139"/>
      <c r="E280" s="140" t="s">
        <v>5</v>
      </c>
      <c r="F280" s="386" t="s">
        <v>365</v>
      </c>
      <c r="G280" s="387"/>
      <c r="H280" s="387"/>
      <c r="I280" s="387"/>
      <c r="K280" s="141">
        <v>2.835</v>
      </c>
      <c r="R280" s="142"/>
      <c r="T280" s="143"/>
      <c r="AA280" s="144"/>
      <c r="AT280" s="140" t="s">
        <v>143</v>
      </c>
      <c r="AU280" s="140" t="s">
        <v>95</v>
      </c>
      <c r="AV280" s="10" t="s">
        <v>95</v>
      </c>
      <c r="AW280" s="10" t="s">
        <v>30</v>
      </c>
      <c r="AX280" s="10" t="s">
        <v>71</v>
      </c>
      <c r="AY280" s="140" t="s">
        <v>126</v>
      </c>
    </row>
    <row r="281" spans="2:65" s="10" customFormat="1" ht="16.5" customHeight="1">
      <c r="B281" s="139"/>
      <c r="E281" s="140" t="s">
        <v>5</v>
      </c>
      <c r="F281" s="386" t="s">
        <v>366</v>
      </c>
      <c r="G281" s="387"/>
      <c r="H281" s="387"/>
      <c r="I281" s="387"/>
      <c r="K281" s="141">
        <v>0.6</v>
      </c>
      <c r="R281" s="142"/>
      <c r="T281" s="143"/>
      <c r="AA281" s="144"/>
      <c r="AT281" s="140" t="s">
        <v>143</v>
      </c>
      <c r="AU281" s="140" t="s">
        <v>95</v>
      </c>
      <c r="AV281" s="10" t="s">
        <v>95</v>
      </c>
      <c r="AW281" s="10" t="s">
        <v>30</v>
      </c>
      <c r="AX281" s="10" t="s">
        <v>71</v>
      </c>
      <c r="AY281" s="140" t="s">
        <v>126</v>
      </c>
    </row>
    <row r="282" spans="2:65" s="12" customFormat="1" ht="16.5" customHeight="1">
      <c r="B282" s="150"/>
      <c r="E282" s="151" t="s">
        <v>5</v>
      </c>
      <c r="F282" s="390" t="s">
        <v>159</v>
      </c>
      <c r="G282" s="391"/>
      <c r="H282" s="391"/>
      <c r="I282" s="391"/>
      <c r="K282" s="152">
        <v>72.611000000000004</v>
      </c>
      <c r="R282" s="153"/>
      <c r="T282" s="154"/>
      <c r="AA282" s="155"/>
      <c r="AT282" s="151" t="s">
        <v>143</v>
      </c>
      <c r="AU282" s="151" t="s">
        <v>95</v>
      </c>
      <c r="AV282" s="12" t="s">
        <v>131</v>
      </c>
      <c r="AW282" s="12" t="s">
        <v>30</v>
      </c>
      <c r="AX282" s="12" t="s">
        <v>79</v>
      </c>
      <c r="AY282" s="151" t="s">
        <v>126</v>
      </c>
    </row>
    <row r="283" spans="2:65" s="1" customFormat="1" ht="25.5" customHeight="1">
      <c r="B283" s="113"/>
      <c r="C283" s="132" t="s">
        <v>367</v>
      </c>
      <c r="D283" s="132" t="s">
        <v>127</v>
      </c>
      <c r="E283" s="133" t="s">
        <v>354</v>
      </c>
      <c r="F283" s="379" t="s">
        <v>355</v>
      </c>
      <c r="G283" s="379"/>
      <c r="H283" s="379"/>
      <c r="I283" s="379"/>
      <c r="J283" s="134" t="s">
        <v>151</v>
      </c>
      <c r="K283" s="135">
        <v>21.75</v>
      </c>
      <c r="L283" s="380">
        <v>0</v>
      </c>
      <c r="M283" s="380"/>
      <c r="N283" s="381">
        <f>ROUND(L283*K283,2)</f>
        <v>0</v>
      </c>
      <c r="O283" s="381"/>
      <c r="P283" s="381"/>
      <c r="Q283" s="381"/>
      <c r="R283" s="114"/>
      <c r="T283" s="136" t="s">
        <v>5</v>
      </c>
      <c r="U283" s="42" t="s">
        <v>36</v>
      </c>
      <c r="W283" s="137">
        <f>V283*K283</f>
        <v>0</v>
      </c>
      <c r="X283" s="137">
        <v>0</v>
      </c>
      <c r="Y283" s="137">
        <f>X283*K283</f>
        <v>0</v>
      </c>
      <c r="Z283" s="137">
        <v>0</v>
      </c>
      <c r="AA283" s="138">
        <f>Z283*K283</f>
        <v>0</v>
      </c>
      <c r="AR283" s="20" t="s">
        <v>131</v>
      </c>
      <c r="AT283" s="20" t="s">
        <v>127</v>
      </c>
      <c r="AU283" s="20" t="s">
        <v>95</v>
      </c>
      <c r="AY283" s="20" t="s">
        <v>126</v>
      </c>
      <c r="BE283" s="98">
        <f>IF(U283="základní",N283,0)</f>
        <v>0</v>
      </c>
      <c r="BF283" s="98">
        <f>IF(U283="snížená",N283,0)</f>
        <v>0</v>
      </c>
      <c r="BG283" s="98">
        <f>IF(U283="zákl. přenesená",N283,0)</f>
        <v>0</v>
      </c>
      <c r="BH283" s="98">
        <f>IF(U283="sníž. přenesená",N283,0)</f>
        <v>0</v>
      </c>
      <c r="BI283" s="98">
        <f>IF(U283="nulová",N283,0)</f>
        <v>0</v>
      </c>
      <c r="BJ283" s="20" t="s">
        <v>79</v>
      </c>
      <c r="BK283" s="98">
        <f>ROUND(L283*K283,2)</f>
        <v>0</v>
      </c>
      <c r="BL283" s="20" t="s">
        <v>131</v>
      </c>
      <c r="BM283" s="20" t="s">
        <v>368</v>
      </c>
    </row>
    <row r="284" spans="2:65" s="1" customFormat="1" ht="16.5" customHeight="1">
      <c r="B284" s="35"/>
      <c r="F284" s="395" t="s">
        <v>369</v>
      </c>
      <c r="G284" s="396"/>
      <c r="H284" s="396"/>
      <c r="I284" s="396"/>
      <c r="R284" s="36"/>
      <c r="T284" s="160"/>
      <c r="AA284" s="70"/>
      <c r="AT284" s="20" t="s">
        <v>318</v>
      </c>
      <c r="AU284" s="20" t="s">
        <v>95</v>
      </c>
    </row>
    <row r="285" spans="2:65" s="10" customFormat="1" ht="16.5" customHeight="1">
      <c r="B285" s="139"/>
      <c r="E285" s="140" t="s">
        <v>5</v>
      </c>
      <c r="F285" s="386" t="s">
        <v>370</v>
      </c>
      <c r="G285" s="387"/>
      <c r="H285" s="387"/>
      <c r="I285" s="387"/>
      <c r="K285" s="141">
        <v>21.75</v>
      </c>
      <c r="R285" s="142"/>
      <c r="T285" s="143"/>
      <c r="AA285" s="144"/>
      <c r="AT285" s="140" t="s">
        <v>143</v>
      </c>
      <c r="AU285" s="140" t="s">
        <v>95</v>
      </c>
      <c r="AV285" s="10" t="s">
        <v>95</v>
      </c>
      <c r="AW285" s="10" t="s">
        <v>30</v>
      </c>
      <c r="AX285" s="10" t="s">
        <v>79</v>
      </c>
      <c r="AY285" s="140" t="s">
        <v>126</v>
      </c>
    </row>
    <row r="286" spans="2:65" s="1" customFormat="1" ht="25.5" customHeight="1">
      <c r="B286" s="113"/>
      <c r="C286" s="132" t="s">
        <v>371</v>
      </c>
      <c r="D286" s="132" t="s">
        <v>127</v>
      </c>
      <c r="E286" s="133" t="s">
        <v>372</v>
      </c>
      <c r="F286" s="379" t="s">
        <v>373</v>
      </c>
      <c r="G286" s="379"/>
      <c r="H286" s="379"/>
      <c r="I286" s="379"/>
      <c r="J286" s="134" t="s">
        <v>151</v>
      </c>
      <c r="K286" s="135">
        <v>2.7</v>
      </c>
      <c r="L286" s="380">
        <v>0</v>
      </c>
      <c r="M286" s="380"/>
      <c r="N286" s="381">
        <f>ROUND(L286*K286,2)</f>
        <v>0</v>
      </c>
      <c r="O286" s="381"/>
      <c r="P286" s="381"/>
      <c r="Q286" s="381"/>
      <c r="R286" s="114"/>
      <c r="T286" s="136" t="s">
        <v>5</v>
      </c>
      <c r="U286" s="42" t="s">
        <v>36</v>
      </c>
      <c r="W286" s="137">
        <f>V286*K286</f>
        <v>0</v>
      </c>
      <c r="X286" s="137">
        <v>0</v>
      </c>
      <c r="Y286" s="137">
        <f>X286*K286</f>
        <v>0</v>
      </c>
      <c r="Z286" s="137">
        <v>0</v>
      </c>
      <c r="AA286" s="138">
        <f>Z286*K286</f>
        <v>0</v>
      </c>
      <c r="AR286" s="20" t="s">
        <v>131</v>
      </c>
      <c r="AT286" s="20" t="s">
        <v>127</v>
      </c>
      <c r="AU286" s="20" t="s">
        <v>95</v>
      </c>
      <c r="AY286" s="20" t="s">
        <v>126</v>
      </c>
      <c r="BE286" s="98">
        <f>IF(U286="základní",N286,0)</f>
        <v>0</v>
      </c>
      <c r="BF286" s="98">
        <f>IF(U286="snížená",N286,0)</f>
        <v>0</v>
      </c>
      <c r="BG286" s="98">
        <f>IF(U286="zákl. přenesená",N286,0)</f>
        <v>0</v>
      </c>
      <c r="BH286" s="98">
        <f>IF(U286="sníž. přenesená",N286,0)</f>
        <v>0</v>
      </c>
      <c r="BI286" s="98">
        <f>IF(U286="nulová",N286,0)</f>
        <v>0</v>
      </c>
      <c r="BJ286" s="20" t="s">
        <v>79</v>
      </c>
      <c r="BK286" s="98">
        <f>ROUND(L286*K286,2)</f>
        <v>0</v>
      </c>
      <c r="BL286" s="20" t="s">
        <v>131</v>
      </c>
      <c r="BM286" s="20" t="s">
        <v>374</v>
      </c>
    </row>
    <row r="287" spans="2:65" s="1" customFormat="1" ht="16.5" customHeight="1">
      <c r="B287" s="35"/>
      <c r="F287" s="395" t="s">
        <v>375</v>
      </c>
      <c r="G287" s="396"/>
      <c r="H287" s="396"/>
      <c r="I287" s="396"/>
      <c r="R287" s="36"/>
      <c r="T287" s="160"/>
      <c r="AA287" s="70"/>
      <c r="AT287" s="20" t="s">
        <v>318</v>
      </c>
      <c r="AU287" s="20" t="s">
        <v>95</v>
      </c>
    </row>
    <row r="288" spans="2:65" s="11" customFormat="1" ht="16.5" customHeight="1">
      <c r="B288" s="145"/>
      <c r="E288" s="146" t="s">
        <v>5</v>
      </c>
      <c r="F288" s="388" t="s">
        <v>248</v>
      </c>
      <c r="G288" s="389"/>
      <c r="H288" s="389"/>
      <c r="I288" s="389"/>
      <c r="K288" s="146" t="s">
        <v>5</v>
      </c>
      <c r="R288" s="147"/>
      <c r="T288" s="148"/>
      <c r="AA288" s="149"/>
      <c r="AT288" s="146" t="s">
        <v>143</v>
      </c>
      <c r="AU288" s="146" t="s">
        <v>95</v>
      </c>
      <c r="AV288" s="11" t="s">
        <v>79</v>
      </c>
      <c r="AW288" s="11" t="s">
        <v>30</v>
      </c>
      <c r="AX288" s="11" t="s">
        <v>71</v>
      </c>
      <c r="AY288" s="146" t="s">
        <v>126</v>
      </c>
    </row>
    <row r="289" spans="2:65" s="10" customFormat="1" ht="16.5" customHeight="1">
      <c r="B289" s="139"/>
      <c r="E289" s="140" t="s">
        <v>5</v>
      </c>
      <c r="F289" s="386" t="s">
        <v>376</v>
      </c>
      <c r="G289" s="387"/>
      <c r="H289" s="387"/>
      <c r="I289" s="387"/>
      <c r="K289" s="141">
        <v>1.35</v>
      </c>
      <c r="R289" s="142"/>
      <c r="T289" s="143"/>
      <c r="AA289" s="144"/>
      <c r="AT289" s="140" t="s">
        <v>143</v>
      </c>
      <c r="AU289" s="140" t="s">
        <v>95</v>
      </c>
      <c r="AV289" s="10" t="s">
        <v>95</v>
      </c>
      <c r="AW289" s="10" t="s">
        <v>30</v>
      </c>
      <c r="AX289" s="10" t="s">
        <v>71</v>
      </c>
      <c r="AY289" s="140" t="s">
        <v>126</v>
      </c>
    </row>
    <row r="290" spans="2:65" s="11" customFormat="1" ht="16.5" customHeight="1">
      <c r="B290" s="145"/>
      <c r="E290" s="146" t="s">
        <v>5</v>
      </c>
      <c r="F290" s="388" t="s">
        <v>250</v>
      </c>
      <c r="G290" s="389"/>
      <c r="H290" s="389"/>
      <c r="I290" s="389"/>
      <c r="K290" s="146" t="s">
        <v>5</v>
      </c>
      <c r="R290" s="147"/>
      <c r="T290" s="148"/>
      <c r="AA290" s="149"/>
      <c r="AT290" s="146" t="s">
        <v>143</v>
      </c>
      <c r="AU290" s="146" t="s">
        <v>95</v>
      </c>
      <c r="AV290" s="11" t="s">
        <v>79</v>
      </c>
      <c r="AW290" s="11" t="s">
        <v>30</v>
      </c>
      <c r="AX290" s="11" t="s">
        <v>71</v>
      </c>
      <c r="AY290" s="146" t="s">
        <v>126</v>
      </c>
    </row>
    <row r="291" spans="2:65" s="10" customFormat="1" ht="16.5" customHeight="1">
      <c r="B291" s="139"/>
      <c r="E291" s="140" t="s">
        <v>5</v>
      </c>
      <c r="F291" s="386" t="s">
        <v>377</v>
      </c>
      <c r="G291" s="387"/>
      <c r="H291" s="387"/>
      <c r="I291" s="387"/>
      <c r="K291" s="141">
        <v>1.125</v>
      </c>
      <c r="R291" s="142"/>
      <c r="T291" s="143"/>
      <c r="AA291" s="144"/>
      <c r="AT291" s="140" t="s">
        <v>143</v>
      </c>
      <c r="AU291" s="140" t="s">
        <v>95</v>
      </c>
      <c r="AV291" s="10" t="s">
        <v>95</v>
      </c>
      <c r="AW291" s="10" t="s">
        <v>30</v>
      </c>
      <c r="AX291" s="10" t="s">
        <v>71</v>
      </c>
      <c r="AY291" s="140" t="s">
        <v>126</v>
      </c>
    </row>
    <row r="292" spans="2:65" s="11" customFormat="1" ht="16.5" customHeight="1">
      <c r="B292" s="145"/>
      <c r="E292" s="146" t="s">
        <v>5</v>
      </c>
      <c r="F292" s="388" t="s">
        <v>254</v>
      </c>
      <c r="G292" s="389"/>
      <c r="H292" s="389"/>
      <c r="I292" s="389"/>
      <c r="K292" s="146" t="s">
        <v>5</v>
      </c>
      <c r="R292" s="147"/>
      <c r="T292" s="148"/>
      <c r="AA292" s="149"/>
      <c r="AT292" s="146" t="s">
        <v>143</v>
      </c>
      <c r="AU292" s="146" t="s">
        <v>95</v>
      </c>
      <c r="AV292" s="11" t="s">
        <v>79</v>
      </c>
      <c r="AW292" s="11" t="s">
        <v>30</v>
      </c>
      <c r="AX292" s="11" t="s">
        <v>71</v>
      </c>
      <c r="AY292" s="146" t="s">
        <v>126</v>
      </c>
    </row>
    <row r="293" spans="2:65" s="10" customFormat="1" ht="16.5" customHeight="1">
      <c r="B293" s="139"/>
      <c r="E293" s="140" t="s">
        <v>5</v>
      </c>
      <c r="F293" s="386" t="s">
        <v>378</v>
      </c>
      <c r="G293" s="387"/>
      <c r="H293" s="387"/>
      <c r="I293" s="387"/>
      <c r="K293" s="141">
        <v>0.22500000000000001</v>
      </c>
      <c r="R293" s="142"/>
      <c r="T293" s="143"/>
      <c r="AA293" s="144"/>
      <c r="AT293" s="140" t="s">
        <v>143</v>
      </c>
      <c r="AU293" s="140" t="s">
        <v>95</v>
      </c>
      <c r="AV293" s="10" t="s">
        <v>95</v>
      </c>
      <c r="AW293" s="10" t="s">
        <v>30</v>
      </c>
      <c r="AX293" s="10" t="s">
        <v>71</v>
      </c>
      <c r="AY293" s="140" t="s">
        <v>126</v>
      </c>
    </row>
    <row r="294" spans="2:65" s="12" customFormat="1" ht="16.5" customHeight="1">
      <c r="B294" s="150"/>
      <c r="E294" s="151" t="s">
        <v>5</v>
      </c>
      <c r="F294" s="390" t="s">
        <v>159</v>
      </c>
      <c r="G294" s="391"/>
      <c r="H294" s="391"/>
      <c r="I294" s="391"/>
      <c r="K294" s="152">
        <v>2.7</v>
      </c>
      <c r="R294" s="153"/>
      <c r="T294" s="154"/>
      <c r="AA294" s="155"/>
      <c r="AT294" s="151" t="s">
        <v>143</v>
      </c>
      <c r="AU294" s="151" t="s">
        <v>95</v>
      </c>
      <c r="AV294" s="12" t="s">
        <v>131</v>
      </c>
      <c r="AW294" s="12" t="s">
        <v>30</v>
      </c>
      <c r="AX294" s="12" t="s">
        <v>79</v>
      </c>
      <c r="AY294" s="151" t="s">
        <v>126</v>
      </c>
    </row>
    <row r="295" spans="2:65" s="1" customFormat="1" ht="25.5" customHeight="1">
      <c r="B295" s="113"/>
      <c r="C295" s="132" t="s">
        <v>379</v>
      </c>
      <c r="D295" s="132" t="s">
        <v>127</v>
      </c>
      <c r="E295" s="133" t="s">
        <v>380</v>
      </c>
      <c r="F295" s="379" t="s">
        <v>381</v>
      </c>
      <c r="G295" s="379"/>
      <c r="H295" s="379"/>
      <c r="I295" s="379"/>
      <c r="J295" s="134" t="s">
        <v>246</v>
      </c>
      <c r="K295" s="135">
        <v>7.2</v>
      </c>
      <c r="L295" s="380">
        <v>0</v>
      </c>
      <c r="M295" s="380"/>
      <c r="N295" s="381">
        <f>ROUND(L295*K295,2)</f>
        <v>0</v>
      </c>
      <c r="O295" s="381"/>
      <c r="P295" s="381"/>
      <c r="Q295" s="381"/>
      <c r="R295" s="114"/>
      <c r="T295" s="136" t="s">
        <v>5</v>
      </c>
      <c r="U295" s="42" t="s">
        <v>36</v>
      </c>
      <c r="W295" s="137">
        <f>V295*K295</f>
        <v>0</v>
      </c>
      <c r="X295" s="137">
        <v>6.3200000000000001E-3</v>
      </c>
      <c r="Y295" s="137">
        <f>X295*K295</f>
        <v>4.5504000000000003E-2</v>
      </c>
      <c r="Z295" s="137">
        <v>0</v>
      </c>
      <c r="AA295" s="138">
        <f>Z295*K295</f>
        <v>0</v>
      </c>
      <c r="AR295" s="20" t="s">
        <v>131</v>
      </c>
      <c r="AT295" s="20" t="s">
        <v>127</v>
      </c>
      <c r="AU295" s="20" t="s">
        <v>95</v>
      </c>
      <c r="AY295" s="20" t="s">
        <v>126</v>
      </c>
      <c r="BE295" s="98">
        <f>IF(U295="základní",N295,0)</f>
        <v>0</v>
      </c>
      <c r="BF295" s="98">
        <f>IF(U295="snížená",N295,0)</f>
        <v>0</v>
      </c>
      <c r="BG295" s="98">
        <f>IF(U295="zákl. přenesená",N295,0)</f>
        <v>0</v>
      </c>
      <c r="BH295" s="98">
        <f>IF(U295="sníž. přenesená",N295,0)</f>
        <v>0</v>
      </c>
      <c r="BI295" s="98">
        <f>IF(U295="nulová",N295,0)</f>
        <v>0</v>
      </c>
      <c r="BJ295" s="20" t="s">
        <v>79</v>
      </c>
      <c r="BK295" s="98">
        <f>ROUND(L295*K295,2)</f>
        <v>0</v>
      </c>
      <c r="BL295" s="20" t="s">
        <v>131</v>
      </c>
      <c r="BM295" s="20" t="s">
        <v>382</v>
      </c>
    </row>
    <row r="296" spans="2:65" s="10" customFormat="1" ht="16.5" customHeight="1">
      <c r="B296" s="139"/>
      <c r="E296" s="140" t="s">
        <v>5</v>
      </c>
      <c r="F296" s="382" t="s">
        <v>383</v>
      </c>
      <c r="G296" s="383"/>
      <c r="H296" s="383"/>
      <c r="I296" s="383"/>
      <c r="K296" s="141">
        <v>7.2</v>
      </c>
      <c r="R296" s="142"/>
      <c r="T296" s="143"/>
      <c r="AA296" s="144"/>
      <c r="AT296" s="140" t="s">
        <v>143</v>
      </c>
      <c r="AU296" s="140" t="s">
        <v>95</v>
      </c>
      <c r="AV296" s="10" t="s">
        <v>95</v>
      </c>
      <c r="AW296" s="10" t="s">
        <v>30</v>
      </c>
      <c r="AX296" s="10" t="s">
        <v>79</v>
      </c>
      <c r="AY296" s="140" t="s">
        <v>126</v>
      </c>
    </row>
    <row r="297" spans="2:65" s="9" customFormat="1" ht="29.85" customHeight="1">
      <c r="B297" s="122"/>
      <c r="D297" s="131" t="s">
        <v>109</v>
      </c>
      <c r="E297" s="131"/>
      <c r="F297" s="131"/>
      <c r="G297" s="131"/>
      <c r="H297" s="131"/>
      <c r="I297" s="131"/>
      <c r="J297" s="131"/>
      <c r="K297" s="131"/>
      <c r="L297" s="131"/>
      <c r="M297" s="131"/>
      <c r="N297" s="403">
        <f>BK297</f>
        <v>0</v>
      </c>
      <c r="O297" s="404"/>
      <c r="P297" s="404"/>
      <c r="Q297" s="404"/>
      <c r="R297" s="124"/>
      <c r="T297" s="125"/>
      <c r="W297" s="126">
        <f>SUM(W298:W328)</f>
        <v>0</v>
      </c>
      <c r="Y297" s="126">
        <f>SUM(Y298:Y328)</f>
        <v>71.220416620000009</v>
      </c>
      <c r="AA297" s="127">
        <f>SUM(AA298:AA328)</f>
        <v>0</v>
      </c>
      <c r="AR297" s="128" t="s">
        <v>79</v>
      </c>
      <c r="AT297" s="129" t="s">
        <v>70</v>
      </c>
      <c r="AU297" s="129" t="s">
        <v>79</v>
      </c>
      <c r="AY297" s="128" t="s">
        <v>126</v>
      </c>
      <c r="BK297" s="130">
        <f>SUM(BK298:BK328)</f>
        <v>0</v>
      </c>
    </row>
    <row r="298" spans="2:65" s="1" customFormat="1" ht="38.25" customHeight="1">
      <c r="B298" s="113"/>
      <c r="C298" s="132" t="s">
        <v>384</v>
      </c>
      <c r="D298" s="132" t="s">
        <v>127</v>
      </c>
      <c r="E298" s="133" t="s">
        <v>385</v>
      </c>
      <c r="F298" s="379" t="s">
        <v>386</v>
      </c>
      <c r="G298" s="379"/>
      <c r="H298" s="379"/>
      <c r="I298" s="379"/>
      <c r="J298" s="134" t="s">
        <v>140</v>
      </c>
      <c r="K298" s="135">
        <v>44</v>
      </c>
      <c r="L298" s="380">
        <v>0</v>
      </c>
      <c r="M298" s="380"/>
      <c r="N298" s="381">
        <f t="shared" ref="N298:N328" si="0">ROUND(L298*K298,2)</f>
        <v>0</v>
      </c>
      <c r="O298" s="381"/>
      <c r="P298" s="381"/>
      <c r="Q298" s="381"/>
      <c r="R298" s="114"/>
      <c r="T298" s="136" t="s">
        <v>5</v>
      </c>
      <c r="U298" s="42" t="s">
        <v>36</v>
      </c>
      <c r="W298" s="137">
        <f t="shared" ref="W298:W328" si="1">V298*K298</f>
        <v>0</v>
      </c>
      <c r="X298" s="137">
        <v>1.0000000000000001E-5</v>
      </c>
      <c r="Y298" s="137">
        <f t="shared" ref="Y298:Y328" si="2">X298*K298</f>
        <v>4.4000000000000002E-4</v>
      </c>
      <c r="Z298" s="137">
        <v>0</v>
      </c>
      <c r="AA298" s="138">
        <f t="shared" ref="AA298:AA328" si="3">Z298*K298</f>
        <v>0</v>
      </c>
      <c r="AR298" s="20" t="s">
        <v>131</v>
      </c>
      <c r="AT298" s="20" t="s">
        <v>127</v>
      </c>
      <c r="AU298" s="20" t="s">
        <v>95</v>
      </c>
      <c r="AY298" s="20" t="s">
        <v>126</v>
      </c>
      <c r="BE298" s="98">
        <f t="shared" ref="BE298:BE328" si="4">IF(U298="základní",N298,0)</f>
        <v>0</v>
      </c>
      <c r="BF298" s="98">
        <f t="shared" ref="BF298:BF328" si="5">IF(U298="snížená",N298,0)</f>
        <v>0</v>
      </c>
      <c r="BG298" s="98">
        <f t="shared" ref="BG298:BG328" si="6">IF(U298="zákl. přenesená",N298,0)</f>
        <v>0</v>
      </c>
      <c r="BH298" s="98">
        <f t="shared" ref="BH298:BH328" si="7">IF(U298="sníž. přenesená",N298,0)</f>
        <v>0</v>
      </c>
      <c r="BI298" s="98">
        <f t="shared" ref="BI298:BI328" si="8">IF(U298="nulová",N298,0)</f>
        <v>0</v>
      </c>
      <c r="BJ298" s="20" t="s">
        <v>79</v>
      </c>
      <c r="BK298" s="98">
        <f t="shared" ref="BK298:BK328" si="9">ROUND(L298*K298,2)</f>
        <v>0</v>
      </c>
      <c r="BL298" s="20" t="s">
        <v>131</v>
      </c>
      <c r="BM298" s="20" t="s">
        <v>387</v>
      </c>
    </row>
    <row r="299" spans="2:65" s="1" customFormat="1" ht="25.5" customHeight="1">
      <c r="B299" s="113"/>
      <c r="C299" s="156" t="s">
        <v>388</v>
      </c>
      <c r="D299" s="156" t="s">
        <v>313</v>
      </c>
      <c r="E299" s="157" t="s">
        <v>389</v>
      </c>
      <c r="F299" s="392" t="s">
        <v>390</v>
      </c>
      <c r="G299" s="392"/>
      <c r="H299" s="392"/>
      <c r="I299" s="392"/>
      <c r="J299" s="158" t="s">
        <v>140</v>
      </c>
      <c r="K299" s="159">
        <v>44.88</v>
      </c>
      <c r="L299" s="393">
        <v>0</v>
      </c>
      <c r="M299" s="393"/>
      <c r="N299" s="394">
        <f t="shared" si="0"/>
        <v>0</v>
      </c>
      <c r="O299" s="381"/>
      <c r="P299" s="381"/>
      <c r="Q299" s="381"/>
      <c r="R299" s="114"/>
      <c r="T299" s="136" t="s">
        <v>5</v>
      </c>
      <c r="U299" s="42" t="s">
        <v>36</v>
      </c>
      <c r="W299" s="137">
        <f t="shared" si="1"/>
        <v>0</v>
      </c>
      <c r="X299" s="137">
        <v>2.8999999999999998E-3</v>
      </c>
      <c r="Y299" s="137">
        <f t="shared" si="2"/>
        <v>0.13015199999999999</v>
      </c>
      <c r="Z299" s="137">
        <v>0</v>
      </c>
      <c r="AA299" s="138">
        <f t="shared" si="3"/>
        <v>0</v>
      </c>
      <c r="AR299" s="20" t="s">
        <v>178</v>
      </c>
      <c r="AT299" s="20" t="s">
        <v>313</v>
      </c>
      <c r="AU299" s="20" t="s">
        <v>95</v>
      </c>
      <c r="AY299" s="20" t="s">
        <v>126</v>
      </c>
      <c r="BE299" s="98">
        <f t="shared" si="4"/>
        <v>0</v>
      </c>
      <c r="BF299" s="98">
        <f t="shared" si="5"/>
        <v>0</v>
      </c>
      <c r="BG299" s="98">
        <f t="shared" si="6"/>
        <v>0</v>
      </c>
      <c r="BH299" s="98">
        <f t="shared" si="7"/>
        <v>0</v>
      </c>
      <c r="BI299" s="98">
        <f t="shared" si="8"/>
        <v>0</v>
      </c>
      <c r="BJ299" s="20" t="s">
        <v>79</v>
      </c>
      <c r="BK299" s="98">
        <f t="shared" si="9"/>
        <v>0</v>
      </c>
      <c r="BL299" s="20" t="s">
        <v>131</v>
      </c>
      <c r="BM299" s="20" t="s">
        <v>391</v>
      </c>
    </row>
    <row r="300" spans="2:65" s="1" customFormat="1" ht="38.25" customHeight="1">
      <c r="B300" s="113"/>
      <c r="C300" s="132" t="s">
        <v>392</v>
      </c>
      <c r="D300" s="132" t="s">
        <v>127</v>
      </c>
      <c r="E300" s="133" t="s">
        <v>393</v>
      </c>
      <c r="F300" s="379" t="s">
        <v>394</v>
      </c>
      <c r="G300" s="379"/>
      <c r="H300" s="379"/>
      <c r="I300" s="379"/>
      <c r="J300" s="134" t="s">
        <v>140</v>
      </c>
      <c r="K300" s="135">
        <v>3</v>
      </c>
      <c r="L300" s="380">
        <v>0</v>
      </c>
      <c r="M300" s="380"/>
      <c r="N300" s="381">
        <f t="shared" si="0"/>
        <v>0</v>
      </c>
      <c r="O300" s="381"/>
      <c r="P300" s="381"/>
      <c r="Q300" s="381"/>
      <c r="R300" s="114"/>
      <c r="T300" s="136" t="s">
        <v>5</v>
      </c>
      <c r="U300" s="42" t="s">
        <v>36</v>
      </c>
      <c r="W300" s="137">
        <f t="shared" si="1"/>
        <v>0</v>
      </c>
      <c r="X300" s="137">
        <v>1.0000000000000001E-5</v>
      </c>
      <c r="Y300" s="137">
        <f t="shared" si="2"/>
        <v>3.0000000000000004E-5</v>
      </c>
      <c r="Z300" s="137">
        <v>0</v>
      </c>
      <c r="AA300" s="138">
        <f t="shared" si="3"/>
        <v>0</v>
      </c>
      <c r="AR300" s="20" t="s">
        <v>131</v>
      </c>
      <c r="AT300" s="20" t="s">
        <v>127</v>
      </c>
      <c r="AU300" s="20" t="s">
        <v>95</v>
      </c>
      <c r="AY300" s="20" t="s">
        <v>126</v>
      </c>
      <c r="BE300" s="98">
        <f t="shared" si="4"/>
        <v>0</v>
      </c>
      <c r="BF300" s="98">
        <f t="shared" si="5"/>
        <v>0</v>
      </c>
      <c r="BG300" s="98">
        <f t="shared" si="6"/>
        <v>0</v>
      </c>
      <c r="BH300" s="98">
        <f t="shared" si="7"/>
        <v>0</v>
      </c>
      <c r="BI300" s="98">
        <f t="shared" si="8"/>
        <v>0</v>
      </c>
      <c r="BJ300" s="20" t="s">
        <v>79</v>
      </c>
      <c r="BK300" s="98">
        <f t="shared" si="9"/>
        <v>0</v>
      </c>
      <c r="BL300" s="20" t="s">
        <v>131</v>
      </c>
      <c r="BM300" s="20" t="s">
        <v>395</v>
      </c>
    </row>
    <row r="301" spans="2:65" s="1" customFormat="1" ht="25.5" customHeight="1">
      <c r="B301" s="113"/>
      <c r="C301" s="156" t="s">
        <v>396</v>
      </c>
      <c r="D301" s="156" t="s">
        <v>313</v>
      </c>
      <c r="E301" s="157" t="s">
        <v>397</v>
      </c>
      <c r="F301" s="392" t="s">
        <v>398</v>
      </c>
      <c r="G301" s="392"/>
      <c r="H301" s="392"/>
      <c r="I301" s="392"/>
      <c r="J301" s="158" t="s">
        <v>140</v>
      </c>
      <c r="K301" s="159">
        <v>3.06</v>
      </c>
      <c r="L301" s="393">
        <v>0</v>
      </c>
      <c r="M301" s="393"/>
      <c r="N301" s="394">
        <f t="shared" si="0"/>
        <v>0</v>
      </c>
      <c r="O301" s="381"/>
      <c r="P301" s="381"/>
      <c r="Q301" s="381"/>
      <c r="R301" s="114"/>
      <c r="T301" s="136" t="s">
        <v>5</v>
      </c>
      <c r="U301" s="42" t="s">
        <v>36</v>
      </c>
      <c r="W301" s="137">
        <f t="shared" si="1"/>
        <v>0</v>
      </c>
      <c r="X301" s="137">
        <v>4.5999999999999999E-3</v>
      </c>
      <c r="Y301" s="137">
        <f t="shared" si="2"/>
        <v>1.4076E-2</v>
      </c>
      <c r="Z301" s="137">
        <v>0</v>
      </c>
      <c r="AA301" s="138">
        <f t="shared" si="3"/>
        <v>0</v>
      </c>
      <c r="AR301" s="20" t="s">
        <v>178</v>
      </c>
      <c r="AT301" s="20" t="s">
        <v>313</v>
      </c>
      <c r="AU301" s="20" t="s">
        <v>95</v>
      </c>
      <c r="AY301" s="20" t="s">
        <v>126</v>
      </c>
      <c r="BE301" s="98">
        <f t="shared" si="4"/>
        <v>0</v>
      </c>
      <c r="BF301" s="98">
        <f t="shared" si="5"/>
        <v>0</v>
      </c>
      <c r="BG301" s="98">
        <f t="shared" si="6"/>
        <v>0</v>
      </c>
      <c r="BH301" s="98">
        <f t="shared" si="7"/>
        <v>0</v>
      </c>
      <c r="BI301" s="98">
        <f t="shared" si="8"/>
        <v>0</v>
      </c>
      <c r="BJ301" s="20" t="s">
        <v>79</v>
      </c>
      <c r="BK301" s="98">
        <f t="shared" si="9"/>
        <v>0</v>
      </c>
      <c r="BL301" s="20" t="s">
        <v>131</v>
      </c>
      <c r="BM301" s="20" t="s">
        <v>399</v>
      </c>
    </row>
    <row r="302" spans="2:65" s="1" customFormat="1" ht="38.25" customHeight="1">
      <c r="B302" s="113"/>
      <c r="C302" s="132" t="s">
        <v>400</v>
      </c>
      <c r="D302" s="132" t="s">
        <v>127</v>
      </c>
      <c r="E302" s="133" t="s">
        <v>401</v>
      </c>
      <c r="F302" s="379" t="s">
        <v>402</v>
      </c>
      <c r="G302" s="379"/>
      <c r="H302" s="379"/>
      <c r="I302" s="379"/>
      <c r="J302" s="134" t="s">
        <v>140</v>
      </c>
      <c r="K302" s="135">
        <v>60.3</v>
      </c>
      <c r="L302" s="380">
        <v>0</v>
      </c>
      <c r="M302" s="380"/>
      <c r="N302" s="381">
        <f t="shared" si="0"/>
        <v>0</v>
      </c>
      <c r="O302" s="381"/>
      <c r="P302" s="381"/>
      <c r="Q302" s="381"/>
      <c r="R302" s="114"/>
      <c r="T302" s="136" t="s">
        <v>5</v>
      </c>
      <c r="U302" s="42" t="s">
        <v>36</v>
      </c>
      <c r="W302" s="137">
        <f t="shared" si="1"/>
        <v>0</v>
      </c>
      <c r="X302" s="137">
        <v>2.0000000000000002E-5</v>
      </c>
      <c r="Y302" s="137">
        <f t="shared" si="2"/>
        <v>1.206E-3</v>
      </c>
      <c r="Z302" s="137">
        <v>0</v>
      </c>
      <c r="AA302" s="138">
        <f t="shared" si="3"/>
        <v>0</v>
      </c>
      <c r="AR302" s="20" t="s">
        <v>131</v>
      </c>
      <c r="AT302" s="20" t="s">
        <v>127</v>
      </c>
      <c r="AU302" s="20" t="s">
        <v>95</v>
      </c>
      <c r="AY302" s="20" t="s">
        <v>126</v>
      </c>
      <c r="BE302" s="98">
        <f t="shared" si="4"/>
        <v>0</v>
      </c>
      <c r="BF302" s="98">
        <f t="shared" si="5"/>
        <v>0</v>
      </c>
      <c r="BG302" s="98">
        <f t="shared" si="6"/>
        <v>0</v>
      </c>
      <c r="BH302" s="98">
        <f t="shared" si="7"/>
        <v>0</v>
      </c>
      <c r="BI302" s="98">
        <f t="shared" si="8"/>
        <v>0</v>
      </c>
      <c r="BJ302" s="20" t="s">
        <v>79</v>
      </c>
      <c r="BK302" s="98">
        <f t="shared" si="9"/>
        <v>0</v>
      </c>
      <c r="BL302" s="20" t="s">
        <v>131</v>
      </c>
      <c r="BM302" s="20" t="s">
        <v>403</v>
      </c>
    </row>
    <row r="303" spans="2:65" s="1" customFormat="1" ht="25.5" customHeight="1">
      <c r="B303" s="113"/>
      <c r="C303" s="156" t="s">
        <v>404</v>
      </c>
      <c r="D303" s="156" t="s">
        <v>313</v>
      </c>
      <c r="E303" s="157" t="s">
        <v>405</v>
      </c>
      <c r="F303" s="392" t="s">
        <v>406</v>
      </c>
      <c r="G303" s="392"/>
      <c r="H303" s="392"/>
      <c r="I303" s="392"/>
      <c r="J303" s="158" t="s">
        <v>140</v>
      </c>
      <c r="K303" s="159">
        <v>61.506</v>
      </c>
      <c r="L303" s="393">
        <v>0</v>
      </c>
      <c r="M303" s="393"/>
      <c r="N303" s="394">
        <f t="shared" si="0"/>
        <v>0</v>
      </c>
      <c r="O303" s="381"/>
      <c r="P303" s="381"/>
      <c r="Q303" s="381"/>
      <c r="R303" s="114"/>
      <c r="T303" s="136" t="s">
        <v>5</v>
      </c>
      <c r="U303" s="42" t="s">
        <v>36</v>
      </c>
      <c r="W303" s="137">
        <f t="shared" si="1"/>
        <v>0</v>
      </c>
      <c r="X303" s="137">
        <v>7.3099999999999997E-3</v>
      </c>
      <c r="Y303" s="137">
        <f t="shared" si="2"/>
        <v>0.44960886</v>
      </c>
      <c r="Z303" s="137">
        <v>0</v>
      </c>
      <c r="AA303" s="138">
        <f t="shared" si="3"/>
        <v>0</v>
      </c>
      <c r="AR303" s="20" t="s">
        <v>178</v>
      </c>
      <c r="AT303" s="20" t="s">
        <v>313</v>
      </c>
      <c r="AU303" s="20" t="s">
        <v>95</v>
      </c>
      <c r="AY303" s="20" t="s">
        <v>126</v>
      </c>
      <c r="BE303" s="98">
        <f t="shared" si="4"/>
        <v>0</v>
      </c>
      <c r="BF303" s="98">
        <f t="shared" si="5"/>
        <v>0</v>
      </c>
      <c r="BG303" s="98">
        <f t="shared" si="6"/>
        <v>0</v>
      </c>
      <c r="BH303" s="98">
        <f t="shared" si="7"/>
        <v>0</v>
      </c>
      <c r="BI303" s="98">
        <f t="shared" si="8"/>
        <v>0</v>
      </c>
      <c r="BJ303" s="20" t="s">
        <v>79</v>
      </c>
      <c r="BK303" s="98">
        <f t="shared" si="9"/>
        <v>0</v>
      </c>
      <c r="BL303" s="20" t="s">
        <v>131</v>
      </c>
      <c r="BM303" s="20" t="s">
        <v>407</v>
      </c>
    </row>
    <row r="304" spans="2:65" s="1" customFormat="1" ht="38.25" customHeight="1">
      <c r="B304" s="113"/>
      <c r="C304" s="132" t="s">
        <v>408</v>
      </c>
      <c r="D304" s="132" t="s">
        <v>127</v>
      </c>
      <c r="E304" s="133" t="s">
        <v>409</v>
      </c>
      <c r="F304" s="379" t="s">
        <v>410</v>
      </c>
      <c r="G304" s="379"/>
      <c r="H304" s="379"/>
      <c r="I304" s="379"/>
      <c r="J304" s="134" t="s">
        <v>140</v>
      </c>
      <c r="K304" s="135">
        <v>321.39999999999998</v>
      </c>
      <c r="L304" s="380">
        <v>0</v>
      </c>
      <c r="M304" s="380"/>
      <c r="N304" s="381">
        <f t="shared" si="0"/>
        <v>0</v>
      </c>
      <c r="O304" s="381"/>
      <c r="P304" s="381"/>
      <c r="Q304" s="381"/>
      <c r="R304" s="114"/>
      <c r="T304" s="136" t="s">
        <v>5</v>
      </c>
      <c r="U304" s="42" t="s">
        <v>36</v>
      </c>
      <c r="W304" s="137">
        <f t="shared" si="1"/>
        <v>0</v>
      </c>
      <c r="X304" s="137">
        <v>2.0000000000000002E-5</v>
      </c>
      <c r="Y304" s="137">
        <f t="shared" si="2"/>
        <v>6.4279999999999997E-3</v>
      </c>
      <c r="Z304" s="137">
        <v>0</v>
      </c>
      <c r="AA304" s="138">
        <f t="shared" si="3"/>
        <v>0</v>
      </c>
      <c r="AR304" s="20" t="s">
        <v>131</v>
      </c>
      <c r="AT304" s="20" t="s">
        <v>127</v>
      </c>
      <c r="AU304" s="20" t="s">
        <v>95</v>
      </c>
      <c r="AY304" s="20" t="s">
        <v>126</v>
      </c>
      <c r="BE304" s="98">
        <f t="shared" si="4"/>
        <v>0</v>
      </c>
      <c r="BF304" s="98">
        <f t="shared" si="5"/>
        <v>0</v>
      </c>
      <c r="BG304" s="98">
        <f t="shared" si="6"/>
        <v>0</v>
      </c>
      <c r="BH304" s="98">
        <f t="shared" si="7"/>
        <v>0</v>
      </c>
      <c r="BI304" s="98">
        <f t="shared" si="8"/>
        <v>0</v>
      </c>
      <c r="BJ304" s="20" t="s">
        <v>79</v>
      </c>
      <c r="BK304" s="98">
        <f t="shared" si="9"/>
        <v>0</v>
      </c>
      <c r="BL304" s="20" t="s">
        <v>131</v>
      </c>
      <c r="BM304" s="20" t="s">
        <v>411</v>
      </c>
    </row>
    <row r="305" spans="2:65" s="1" customFormat="1" ht="25.5" customHeight="1">
      <c r="B305" s="113"/>
      <c r="C305" s="156" t="s">
        <v>412</v>
      </c>
      <c r="D305" s="156" t="s">
        <v>313</v>
      </c>
      <c r="E305" s="157" t="s">
        <v>413</v>
      </c>
      <c r="F305" s="392" t="s">
        <v>414</v>
      </c>
      <c r="G305" s="392"/>
      <c r="H305" s="392"/>
      <c r="I305" s="392"/>
      <c r="J305" s="158" t="s">
        <v>140</v>
      </c>
      <c r="K305" s="159">
        <v>327.82799999999997</v>
      </c>
      <c r="L305" s="393">
        <v>0</v>
      </c>
      <c r="M305" s="393"/>
      <c r="N305" s="394">
        <f t="shared" si="0"/>
        <v>0</v>
      </c>
      <c r="O305" s="381"/>
      <c r="P305" s="381"/>
      <c r="Q305" s="381"/>
      <c r="R305" s="114"/>
      <c r="T305" s="136" t="s">
        <v>5</v>
      </c>
      <c r="U305" s="42" t="s">
        <v>36</v>
      </c>
      <c r="W305" s="137">
        <f t="shared" si="1"/>
        <v>0</v>
      </c>
      <c r="X305" s="137">
        <v>1.142E-2</v>
      </c>
      <c r="Y305" s="137">
        <f t="shared" si="2"/>
        <v>3.7437957599999994</v>
      </c>
      <c r="Z305" s="137">
        <v>0</v>
      </c>
      <c r="AA305" s="138">
        <f t="shared" si="3"/>
        <v>0</v>
      </c>
      <c r="AR305" s="20" t="s">
        <v>178</v>
      </c>
      <c r="AT305" s="20" t="s">
        <v>313</v>
      </c>
      <c r="AU305" s="20" t="s">
        <v>95</v>
      </c>
      <c r="AY305" s="20" t="s">
        <v>126</v>
      </c>
      <c r="BE305" s="98">
        <f t="shared" si="4"/>
        <v>0</v>
      </c>
      <c r="BF305" s="98">
        <f t="shared" si="5"/>
        <v>0</v>
      </c>
      <c r="BG305" s="98">
        <f t="shared" si="6"/>
        <v>0</v>
      </c>
      <c r="BH305" s="98">
        <f t="shared" si="7"/>
        <v>0</v>
      </c>
      <c r="BI305" s="98">
        <f t="shared" si="8"/>
        <v>0</v>
      </c>
      <c r="BJ305" s="20" t="s">
        <v>79</v>
      </c>
      <c r="BK305" s="98">
        <f t="shared" si="9"/>
        <v>0</v>
      </c>
      <c r="BL305" s="20" t="s">
        <v>131</v>
      </c>
      <c r="BM305" s="20" t="s">
        <v>415</v>
      </c>
    </row>
    <row r="306" spans="2:65" s="1" customFormat="1" ht="25.5" customHeight="1">
      <c r="B306" s="113"/>
      <c r="C306" s="132" t="s">
        <v>416</v>
      </c>
      <c r="D306" s="132" t="s">
        <v>127</v>
      </c>
      <c r="E306" s="133" t="s">
        <v>417</v>
      </c>
      <c r="F306" s="379" t="s">
        <v>418</v>
      </c>
      <c r="G306" s="379"/>
      <c r="H306" s="379"/>
      <c r="I306" s="379"/>
      <c r="J306" s="134" t="s">
        <v>419</v>
      </c>
      <c r="K306" s="135">
        <v>6</v>
      </c>
      <c r="L306" s="380">
        <v>0</v>
      </c>
      <c r="M306" s="380"/>
      <c r="N306" s="381">
        <f t="shared" si="0"/>
        <v>0</v>
      </c>
      <c r="O306" s="381"/>
      <c r="P306" s="381"/>
      <c r="Q306" s="381"/>
      <c r="R306" s="114"/>
      <c r="T306" s="136" t="s">
        <v>5</v>
      </c>
      <c r="U306" s="42" t="s">
        <v>36</v>
      </c>
      <c r="W306" s="137">
        <f t="shared" si="1"/>
        <v>0</v>
      </c>
      <c r="X306" s="137">
        <v>0</v>
      </c>
      <c r="Y306" s="137">
        <f t="shared" si="2"/>
        <v>0</v>
      </c>
      <c r="Z306" s="137">
        <v>0</v>
      </c>
      <c r="AA306" s="138">
        <f t="shared" si="3"/>
        <v>0</v>
      </c>
      <c r="AR306" s="20" t="s">
        <v>131</v>
      </c>
      <c r="AT306" s="20" t="s">
        <v>127</v>
      </c>
      <c r="AU306" s="20" t="s">
        <v>95</v>
      </c>
      <c r="AY306" s="20" t="s">
        <v>126</v>
      </c>
      <c r="BE306" s="98">
        <f t="shared" si="4"/>
        <v>0</v>
      </c>
      <c r="BF306" s="98">
        <f t="shared" si="5"/>
        <v>0</v>
      </c>
      <c r="BG306" s="98">
        <f t="shared" si="6"/>
        <v>0</v>
      </c>
      <c r="BH306" s="98">
        <f t="shared" si="7"/>
        <v>0</v>
      </c>
      <c r="BI306" s="98">
        <f t="shared" si="8"/>
        <v>0</v>
      </c>
      <c r="BJ306" s="20" t="s">
        <v>79</v>
      </c>
      <c r="BK306" s="98">
        <f t="shared" si="9"/>
        <v>0</v>
      </c>
      <c r="BL306" s="20" t="s">
        <v>131</v>
      </c>
      <c r="BM306" s="20" t="s">
        <v>420</v>
      </c>
    </row>
    <row r="307" spans="2:65" s="1" customFormat="1" ht="25.5" customHeight="1">
      <c r="B307" s="113"/>
      <c r="C307" s="156" t="s">
        <v>421</v>
      </c>
      <c r="D307" s="156" t="s">
        <v>313</v>
      </c>
      <c r="E307" s="157" t="s">
        <v>422</v>
      </c>
      <c r="F307" s="392" t="s">
        <v>423</v>
      </c>
      <c r="G307" s="392"/>
      <c r="H307" s="392"/>
      <c r="I307" s="392"/>
      <c r="J307" s="158" t="s">
        <v>419</v>
      </c>
      <c r="K307" s="159">
        <v>6</v>
      </c>
      <c r="L307" s="393">
        <v>0</v>
      </c>
      <c r="M307" s="393"/>
      <c r="N307" s="394">
        <f t="shared" si="0"/>
        <v>0</v>
      </c>
      <c r="O307" s="381"/>
      <c r="P307" s="381"/>
      <c r="Q307" s="381"/>
      <c r="R307" s="114"/>
      <c r="T307" s="136" t="s">
        <v>5</v>
      </c>
      <c r="U307" s="42" t="s">
        <v>36</v>
      </c>
      <c r="W307" s="137">
        <f t="shared" si="1"/>
        <v>0</v>
      </c>
      <c r="X307" s="137">
        <v>8.8000000000000005E-3</v>
      </c>
      <c r="Y307" s="137">
        <f t="shared" si="2"/>
        <v>5.28E-2</v>
      </c>
      <c r="Z307" s="137">
        <v>0</v>
      </c>
      <c r="AA307" s="138">
        <f t="shared" si="3"/>
        <v>0</v>
      </c>
      <c r="AR307" s="20" t="s">
        <v>178</v>
      </c>
      <c r="AT307" s="20" t="s">
        <v>313</v>
      </c>
      <c r="AU307" s="20" t="s">
        <v>95</v>
      </c>
      <c r="AY307" s="20" t="s">
        <v>126</v>
      </c>
      <c r="BE307" s="98">
        <f t="shared" si="4"/>
        <v>0</v>
      </c>
      <c r="BF307" s="98">
        <f t="shared" si="5"/>
        <v>0</v>
      </c>
      <c r="BG307" s="98">
        <f t="shared" si="6"/>
        <v>0</v>
      </c>
      <c r="BH307" s="98">
        <f t="shared" si="7"/>
        <v>0</v>
      </c>
      <c r="BI307" s="98">
        <f t="shared" si="8"/>
        <v>0</v>
      </c>
      <c r="BJ307" s="20" t="s">
        <v>79</v>
      </c>
      <c r="BK307" s="98">
        <f t="shared" si="9"/>
        <v>0</v>
      </c>
      <c r="BL307" s="20" t="s">
        <v>131</v>
      </c>
      <c r="BM307" s="20" t="s">
        <v>424</v>
      </c>
    </row>
    <row r="308" spans="2:65" s="1" customFormat="1" ht="25.5" customHeight="1">
      <c r="B308" s="113"/>
      <c r="C308" s="132" t="s">
        <v>425</v>
      </c>
      <c r="D308" s="132" t="s">
        <v>127</v>
      </c>
      <c r="E308" s="133" t="s">
        <v>426</v>
      </c>
      <c r="F308" s="379" t="s">
        <v>427</v>
      </c>
      <c r="G308" s="379"/>
      <c r="H308" s="379"/>
      <c r="I308" s="379"/>
      <c r="J308" s="134" t="s">
        <v>428</v>
      </c>
      <c r="K308" s="135">
        <v>3</v>
      </c>
      <c r="L308" s="380">
        <v>0</v>
      </c>
      <c r="M308" s="380"/>
      <c r="N308" s="381">
        <f t="shared" si="0"/>
        <v>0</v>
      </c>
      <c r="O308" s="381"/>
      <c r="P308" s="381"/>
      <c r="Q308" s="381"/>
      <c r="R308" s="114"/>
      <c r="T308" s="136" t="s">
        <v>5</v>
      </c>
      <c r="U308" s="42" t="s">
        <v>36</v>
      </c>
      <c r="W308" s="137">
        <f t="shared" si="1"/>
        <v>0</v>
      </c>
      <c r="X308" s="137">
        <v>3.1E-4</v>
      </c>
      <c r="Y308" s="137">
        <f t="shared" si="2"/>
        <v>9.3000000000000005E-4</v>
      </c>
      <c r="Z308" s="137">
        <v>0</v>
      </c>
      <c r="AA308" s="138">
        <f t="shared" si="3"/>
        <v>0</v>
      </c>
      <c r="AR308" s="20" t="s">
        <v>131</v>
      </c>
      <c r="AT308" s="20" t="s">
        <v>127</v>
      </c>
      <c r="AU308" s="20" t="s">
        <v>95</v>
      </c>
      <c r="AY308" s="20" t="s">
        <v>126</v>
      </c>
      <c r="BE308" s="98">
        <f t="shared" si="4"/>
        <v>0</v>
      </c>
      <c r="BF308" s="98">
        <f t="shared" si="5"/>
        <v>0</v>
      </c>
      <c r="BG308" s="98">
        <f t="shared" si="6"/>
        <v>0</v>
      </c>
      <c r="BH308" s="98">
        <f t="shared" si="7"/>
        <v>0</v>
      </c>
      <c r="BI308" s="98">
        <f t="shared" si="8"/>
        <v>0</v>
      </c>
      <c r="BJ308" s="20" t="s">
        <v>79</v>
      </c>
      <c r="BK308" s="98">
        <f t="shared" si="9"/>
        <v>0</v>
      </c>
      <c r="BL308" s="20" t="s">
        <v>131</v>
      </c>
      <c r="BM308" s="20" t="s">
        <v>429</v>
      </c>
    </row>
    <row r="309" spans="2:65" s="1" customFormat="1" ht="25.5" customHeight="1">
      <c r="B309" s="113"/>
      <c r="C309" s="132" t="s">
        <v>430</v>
      </c>
      <c r="D309" s="132" t="s">
        <v>127</v>
      </c>
      <c r="E309" s="133" t="s">
        <v>431</v>
      </c>
      <c r="F309" s="379" t="s">
        <v>432</v>
      </c>
      <c r="G309" s="379"/>
      <c r="H309" s="379"/>
      <c r="I309" s="379"/>
      <c r="J309" s="134" t="s">
        <v>428</v>
      </c>
      <c r="K309" s="135">
        <v>11</v>
      </c>
      <c r="L309" s="380">
        <v>0</v>
      </c>
      <c r="M309" s="380"/>
      <c r="N309" s="381">
        <f t="shared" si="0"/>
        <v>0</v>
      </c>
      <c r="O309" s="381"/>
      <c r="P309" s="381"/>
      <c r="Q309" s="381"/>
      <c r="R309" s="114"/>
      <c r="T309" s="136" t="s">
        <v>5</v>
      </c>
      <c r="U309" s="42" t="s">
        <v>36</v>
      </c>
      <c r="W309" s="137">
        <f t="shared" si="1"/>
        <v>0</v>
      </c>
      <c r="X309" s="137">
        <v>3.1E-4</v>
      </c>
      <c r="Y309" s="137">
        <f t="shared" si="2"/>
        <v>3.4099999999999998E-3</v>
      </c>
      <c r="Z309" s="137">
        <v>0</v>
      </c>
      <c r="AA309" s="138">
        <f t="shared" si="3"/>
        <v>0</v>
      </c>
      <c r="AR309" s="20" t="s">
        <v>131</v>
      </c>
      <c r="AT309" s="20" t="s">
        <v>127</v>
      </c>
      <c r="AU309" s="20" t="s">
        <v>95</v>
      </c>
      <c r="AY309" s="20" t="s">
        <v>126</v>
      </c>
      <c r="BE309" s="98">
        <f t="shared" si="4"/>
        <v>0</v>
      </c>
      <c r="BF309" s="98">
        <f t="shared" si="5"/>
        <v>0</v>
      </c>
      <c r="BG309" s="98">
        <f t="shared" si="6"/>
        <v>0</v>
      </c>
      <c r="BH309" s="98">
        <f t="shared" si="7"/>
        <v>0</v>
      </c>
      <c r="BI309" s="98">
        <f t="shared" si="8"/>
        <v>0</v>
      </c>
      <c r="BJ309" s="20" t="s">
        <v>79</v>
      </c>
      <c r="BK309" s="98">
        <f t="shared" si="9"/>
        <v>0</v>
      </c>
      <c r="BL309" s="20" t="s">
        <v>131</v>
      </c>
      <c r="BM309" s="20" t="s">
        <v>433</v>
      </c>
    </row>
    <row r="310" spans="2:65" s="1" customFormat="1" ht="38.25" customHeight="1">
      <c r="B310" s="113"/>
      <c r="C310" s="132" t="s">
        <v>434</v>
      </c>
      <c r="D310" s="132" t="s">
        <v>127</v>
      </c>
      <c r="E310" s="133" t="s">
        <v>435</v>
      </c>
      <c r="F310" s="379" t="s">
        <v>436</v>
      </c>
      <c r="G310" s="379"/>
      <c r="H310" s="379"/>
      <c r="I310" s="379"/>
      <c r="J310" s="134" t="s">
        <v>419</v>
      </c>
      <c r="K310" s="135">
        <v>11</v>
      </c>
      <c r="L310" s="380">
        <v>0</v>
      </c>
      <c r="M310" s="380"/>
      <c r="N310" s="381">
        <f t="shared" si="0"/>
        <v>0</v>
      </c>
      <c r="O310" s="381"/>
      <c r="P310" s="381"/>
      <c r="Q310" s="381"/>
      <c r="R310" s="114"/>
      <c r="T310" s="136" t="s">
        <v>5</v>
      </c>
      <c r="U310" s="42" t="s">
        <v>36</v>
      </c>
      <c r="W310" s="137">
        <f t="shared" si="1"/>
        <v>0</v>
      </c>
      <c r="X310" s="137">
        <v>2.1167600000000002</v>
      </c>
      <c r="Y310" s="137">
        <f t="shared" si="2"/>
        <v>23.284360000000003</v>
      </c>
      <c r="Z310" s="137">
        <v>0</v>
      </c>
      <c r="AA310" s="138">
        <f t="shared" si="3"/>
        <v>0</v>
      </c>
      <c r="AR310" s="20" t="s">
        <v>131</v>
      </c>
      <c r="AT310" s="20" t="s">
        <v>127</v>
      </c>
      <c r="AU310" s="20" t="s">
        <v>95</v>
      </c>
      <c r="AY310" s="20" t="s">
        <v>126</v>
      </c>
      <c r="BE310" s="98">
        <f t="shared" si="4"/>
        <v>0</v>
      </c>
      <c r="BF310" s="98">
        <f t="shared" si="5"/>
        <v>0</v>
      </c>
      <c r="BG310" s="98">
        <f t="shared" si="6"/>
        <v>0</v>
      </c>
      <c r="BH310" s="98">
        <f t="shared" si="7"/>
        <v>0</v>
      </c>
      <c r="BI310" s="98">
        <f t="shared" si="8"/>
        <v>0</v>
      </c>
      <c r="BJ310" s="20" t="s">
        <v>79</v>
      </c>
      <c r="BK310" s="98">
        <f t="shared" si="9"/>
        <v>0</v>
      </c>
      <c r="BL310" s="20" t="s">
        <v>131</v>
      </c>
      <c r="BM310" s="20" t="s">
        <v>437</v>
      </c>
    </row>
    <row r="311" spans="2:65" s="1" customFormat="1" ht="38.25" customHeight="1">
      <c r="B311" s="113"/>
      <c r="C311" s="132" t="s">
        <v>438</v>
      </c>
      <c r="D311" s="132" t="s">
        <v>127</v>
      </c>
      <c r="E311" s="133" t="s">
        <v>439</v>
      </c>
      <c r="F311" s="379" t="s">
        <v>440</v>
      </c>
      <c r="G311" s="379"/>
      <c r="H311" s="379"/>
      <c r="I311" s="379"/>
      <c r="J311" s="134" t="s">
        <v>419</v>
      </c>
      <c r="K311" s="135">
        <v>1</v>
      </c>
      <c r="L311" s="380">
        <v>0</v>
      </c>
      <c r="M311" s="380"/>
      <c r="N311" s="381">
        <f t="shared" si="0"/>
        <v>0</v>
      </c>
      <c r="O311" s="381"/>
      <c r="P311" s="381"/>
      <c r="Q311" s="381"/>
      <c r="R311" s="114"/>
      <c r="T311" s="136" t="s">
        <v>5</v>
      </c>
      <c r="U311" s="42" t="s">
        <v>36</v>
      </c>
      <c r="W311" s="137">
        <f t="shared" si="1"/>
        <v>0</v>
      </c>
      <c r="X311" s="137">
        <v>2.1167600000000002</v>
      </c>
      <c r="Y311" s="137">
        <f t="shared" si="2"/>
        <v>2.1167600000000002</v>
      </c>
      <c r="Z311" s="137">
        <v>0</v>
      </c>
      <c r="AA311" s="138">
        <f t="shared" si="3"/>
        <v>0</v>
      </c>
      <c r="AR311" s="20" t="s">
        <v>131</v>
      </c>
      <c r="AT311" s="20" t="s">
        <v>127</v>
      </c>
      <c r="AU311" s="20" t="s">
        <v>95</v>
      </c>
      <c r="AY311" s="20" t="s">
        <v>126</v>
      </c>
      <c r="BE311" s="98">
        <f t="shared" si="4"/>
        <v>0</v>
      </c>
      <c r="BF311" s="98">
        <f t="shared" si="5"/>
        <v>0</v>
      </c>
      <c r="BG311" s="98">
        <f t="shared" si="6"/>
        <v>0</v>
      </c>
      <c r="BH311" s="98">
        <f t="shared" si="7"/>
        <v>0</v>
      </c>
      <c r="BI311" s="98">
        <f t="shared" si="8"/>
        <v>0</v>
      </c>
      <c r="BJ311" s="20" t="s">
        <v>79</v>
      </c>
      <c r="BK311" s="98">
        <f t="shared" si="9"/>
        <v>0</v>
      </c>
      <c r="BL311" s="20" t="s">
        <v>131</v>
      </c>
      <c r="BM311" s="20" t="s">
        <v>441</v>
      </c>
    </row>
    <row r="312" spans="2:65" s="1" customFormat="1" ht="25.5" customHeight="1">
      <c r="B312" s="113"/>
      <c r="C312" s="156" t="s">
        <v>442</v>
      </c>
      <c r="D312" s="156" t="s">
        <v>313</v>
      </c>
      <c r="E312" s="157" t="s">
        <v>443</v>
      </c>
      <c r="F312" s="392" t="s">
        <v>444</v>
      </c>
      <c r="G312" s="392"/>
      <c r="H312" s="392"/>
      <c r="I312" s="392"/>
      <c r="J312" s="158" t="s">
        <v>419</v>
      </c>
      <c r="K312" s="159">
        <v>2</v>
      </c>
      <c r="L312" s="393">
        <v>0</v>
      </c>
      <c r="M312" s="393"/>
      <c r="N312" s="394">
        <f t="shared" si="0"/>
        <v>0</v>
      </c>
      <c r="O312" s="381"/>
      <c r="P312" s="381"/>
      <c r="Q312" s="381"/>
      <c r="R312" s="114"/>
      <c r="T312" s="136" t="s">
        <v>5</v>
      </c>
      <c r="U312" s="42" t="s">
        <v>36</v>
      </c>
      <c r="W312" s="137">
        <f t="shared" si="1"/>
        <v>0</v>
      </c>
      <c r="X312" s="137">
        <v>1.0129999999999999</v>
      </c>
      <c r="Y312" s="137">
        <f t="shared" si="2"/>
        <v>2.0259999999999998</v>
      </c>
      <c r="Z312" s="137">
        <v>0</v>
      </c>
      <c r="AA312" s="138">
        <f t="shared" si="3"/>
        <v>0</v>
      </c>
      <c r="AR312" s="20" t="s">
        <v>178</v>
      </c>
      <c r="AT312" s="20" t="s">
        <v>313</v>
      </c>
      <c r="AU312" s="20" t="s">
        <v>95</v>
      </c>
      <c r="AY312" s="20" t="s">
        <v>126</v>
      </c>
      <c r="BE312" s="98">
        <f t="shared" si="4"/>
        <v>0</v>
      </c>
      <c r="BF312" s="98">
        <f t="shared" si="5"/>
        <v>0</v>
      </c>
      <c r="BG312" s="98">
        <f t="shared" si="6"/>
        <v>0</v>
      </c>
      <c r="BH312" s="98">
        <f t="shared" si="7"/>
        <v>0</v>
      </c>
      <c r="BI312" s="98">
        <f t="shared" si="8"/>
        <v>0</v>
      </c>
      <c r="BJ312" s="20" t="s">
        <v>79</v>
      </c>
      <c r="BK312" s="98">
        <f t="shared" si="9"/>
        <v>0</v>
      </c>
      <c r="BL312" s="20" t="s">
        <v>131</v>
      </c>
      <c r="BM312" s="20" t="s">
        <v>445</v>
      </c>
    </row>
    <row r="313" spans="2:65" s="1" customFormat="1" ht="25.5" customHeight="1">
      <c r="B313" s="113"/>
      <c r="C313" s="156" t="s">
        <v>446</v>
      </c>
      <c r="D313" s="156" t="s">
        <v>313</v>
      </c>
      <c r="E313" s="157" t="s">
        <v>447</v>
      </c>
      <c r="F313" s="392" t="s">
        <v>448</v>
      </c>
      <c r="G313" s="392"/>
      <c r="H313" s="392"/>
      <c r="I313" s="392"/>
      <c r="J313" s="158" t="s">
        <v>419</v>
      </c>
      <c r="K313" s="159">
        <v>8</v>
      </c>
      <c r="L313" s="393">
        <v>0</v>
      </c>
      <c r="M313" s="393"/>
      <c r="N313" s="394">
        <f t="shared" si="0"/>
        <v>0</v>
      </c>
      <c r="O313" s="381"/>
      <c r="P313" s="381"/>
      <c r="Q313" s="381"/>
      <c r="R313" s="114"/>
      <c r="T313" s="136" t="s">
        <v>5</v>
      </c>
      <c r="U313" s="42" t="s">
        <v>36</v>
      </c>
      <c r="W313" s="137">
        <f t="shared" si="1"/>
        <v>0</v>
      </c>
      <c r="X313" s="137">
        <v>0.50600000000000001</v>
      </c>
      <c r="Y313" s="137">
        <f t="shared" si="2"/>
        <v>4.048</v>
      </c>
      <c r="Z313" s="137">
        <v>0</v>
      </c>
      <c r="AA313" s="138">
        <f t="shared" si="3"/>
        <v>0</v>
      </c>
      <c r="AR313" s="20" t="s">
        <v>178</v>
      </c>
      <c r="AT313" s="20" t="s">
        <v>313</v>
      </c>
      <c r="AU313" s="20" t="s">
        <v>95</v>
      </c>
      <c r="AY313" s="20" t="s">
        <v>126</v>
      </c>
      <c r="BE313" s="98">
        <f t="shared" si="4"/>
        <v>0</v>
      </c>
      <c r="BF313" s="98">
        <f t="shared" si="5"/>
        <v>0</v>
      </c>
      <c r="BG313" s="98">
        <f t="shared" si="6"/>
        <v>0</v>
      </c>
      <c r="BH313" s="98">
        <f t="shared" si="7"/>
        <v>0</v>
      </c>
      <c r="BI313" s="98">
        <f t="shared" si="8"/>
        <v>0</v>
      </c>
      <c r="BJ313" s="20" t="s">
        <v>79</v>
      </c>
      <c r="BK313" s="98">
        <f t="shared" si="9"/>
        <v>0</v>
      </c>
      <c r="BL313" s="20" t="s">
        <v>131</v>
      </c>
      <c r="BM313" s="20" t="s">
        <v>449</v>
      </c>
    </row>
    <row r="314" spans="2:65" s="1" customFormat="1" ht="25.5" customHeight="1">
      <c r="B314" s="113"/>
      <c r="C314" s="156" t="s">
        <v>450</v>
      </c>
      <c r="D314" s="156" t="s">
        <v>313</v>
      </c>
      <c r="E314" s="157" t="s">
        <v>451</v>
      </c>
      <c r="F314" s="392" t="s">
        <v>452</v>
      </c>
      <c r="G314" s="392"/>
      <c r="H314" s="392"/>
      <c r="I314" s="392"/>
      <c r="J314" s="158" t="s">
        <v>419</v>
      </c>
      <c r="K314" s="159">
        <v>9</v>
      </c>
      <c r="L314" s="393">
        <v>0</v>
      </c>
      <c r="M314" s="393"/>
      <c r="N314" s="394">
        <f t="shared" si="0"/>
        <v>0</v>
      </c>
      <c r="O314" s="381"/>
      <c r="P314" s="381"/>
      <c r="Q314" s="381"/>
      <c r="R314" s="114"/>
      <c r="T314" s="136" t="s">
        <v>5</v>
      </c>
      <c r="U314" s="42" t="s">
        <v>36</v>
      </c>
      <c r="W314" s="137">
        <f t="shared" si="1"/>
        <v>0</v>
      </c>
      <c r="X314" s="137">
        <v>0.254</v>
      </c>
      <c r="Y314" s="137">
        <f t="shared" si="2"/>
        <v>2.286</v>
      </c>
      <c r="Z314" s="137">
        <v>0</v>
      </c>
      <c r="AA314" s="138">
        <f t="shared" si="3"/>
        <v>0</v>
      </c>
      <c r="AR314" s="20" t="s">
        <v>178</v>
      </c>
      <c r="AT314" s="20" t="s">
        <v>313</v>
      </c>
      <c r="AU314" s="20" t="s">
        <v>95</v>
      </c>
      <c r="AY314" s="20" t="s">
        <v>126</v>
      </c>
      <c r="BE314" s="98">
        <f t="shared" si="4"/>
        <v>0</v>
      </c>
      <c r="BF314" s="98">
        <f t="shared" si="5"/>
        <v>0</v>
      </c>
      <c r="BG314" s="98">
        <f t="shared" si="6"/>
        <v>0</v>
      </c>
      <c r="BH314" s="98">
        <f t="shared" si="7"/>
        <v>0</v>
      </c>
      <c r="BI314" s="98">
        <f t="shared" si="8"/>
        <v>0</v>
      </c>
      <c r="BJ314" s="20" t="s">
        <v>79</v>
      </c>
      <c r="BK314" s="98">
        <f t="shared" si="9"/>
        <v>0</v>
      </c>
      <c r="BL314" s="20" t="s">
        <v>131</v>
      </c>
      <c r="BM314" s="20" t="s">
        <v>453</v>
      </c>
    </row>
    <row r="315" spans="2:65" s="1" customFormat="1" ht="25.5" customHeight="1">
      <c r="B315" s="113"/>
      <c r="C315" s="156" t="s">
        <v>454</v>
      </c>
      <c r="D315" s="156" t="s">
        <v>313</v>
      </c>
      <c r="E315" s="157" t="s">
        <v>455</v>
      </c>
      <c r="F315" s="392" t="s">
        <v>456</v>
      </c>
      <c r="G315" s="392"/>
      <c r="H315" s="392"/>
      <c r="I315" s="392"/>
      <c r="J315" s="158" t="s">
        <v>419</v>
      </c>
      <c r="K315" s="159">
        <v>12</v>
      </c>
      <c r="L315" s="393">
        <v>0</v>
      </c>
      <c r="M315" s="393"/>
      <c r="N315" s="394">
        <f t="shared" si="0"/>
        <v>0</v>
      </c>
      <c r="O315" s="381"/>
      <c r="P315" s="381"/>
      <c r="Q315" s="381"/>
      <c r="R315" s="114"/>
      <c r="T315" s="136" t="s">
        <v>5</v>
      </c>
      <c r="U315" s="42" t="s">
        <v>36</v>
      </c>
      <c r="W315" s="137">
        <f t="shared" si="1"/>
        <v>0</v>
      </c>
      <c r="X315" s="137">
        <v>0.58499999999999996</v>
      </c>
      <c r="Y315" s="137">
        <f t="shared" si="2"/>
        <v>7.02</v>
      </c>
      <c r="Z315" s="137">
        <v>0</v>
      </c>
      <c r="AA315" s="138">
        <f t="shared" si="3"/>
        <v>0</v>
      </c>
      <c r="AR315" s="20" t="s">
        <v>178</v>
      </c>
      <c r="AT315" s="20" t="s">
        <v>313</v>
      </c>
      <c r="AU315" s="20" t="s">
        <v>95</v>
      </c>
      <c r="AY315" s="20" t="s">
        <v>126</v>
      </c>
      <c r="BE315" s="98">
        <f t="shared" si="4"/>
        <v>0</v>
      </c>
      <c r="BF315" s="98">
        <f t="shared" si="5"/>
        <v>0</v>
      </c>
      <c r="BG315" s="98">
        <f t="shared" si="6"/>
        <v>0</v>
      </c>
      <c r="BH315" s="98">
        <f t="shared" si="7"/>
        <v>0</v>
      </c>
      <c r="BI315" s="98">
        <f t="shared" si="8"/>
        <v>0</v>
      </c>
      <c r="BJ315" s="20" t="s">
        <v>79</v>
      </c>
      <c r="BK315" s="98">
        <f t="shared" si="9"/>
        <v>0</v>
      </c>
      <c r="BL315" s="20" t="s">
        <v>131</v>
      </c>
      <c r="BM315" s="20" t="s">
        <v>457</v>
      </c>
    </row>
    <row r="316" spans="2:65" s="1" customFormat="1" ht="25.5" customHeight="1">
      <c r="B316" s="113"/>
      <c r="C316" s="156" t="s">
        <v>458</v>
      </c>
      <c r="D316" s="156" t="s">
        <v>313</v>
      </c>
      <c r="E316" s="157" t="s">
        <v>459</v>
      </c>
      <c r="F316" s="392" t="s">
        <v>460</v>
      </c>
      <c r="G316" s="392"/>
      <c r="H316" s="392"/>
      <c r="I316" s="392"/>
      <c r="J316" s="158" t="s">
        <v>419</v>
      </c>
      <c r="K316" s="159">
        <v>1</v>
      </c>
      <c r="L316" s="393">
        <v>0</v>
      </c>
      <c r="M316" s="393"/>
      <c r="N316" s="394">
        <f t="shared" si="0"/>
        <v>0</v>
      </c>
      <c r="O316" s="381"/>
      <c r="P316" s="381"/>
      <c r="Q316" s="381"/>
      <c r="R316" s="114"/>
      <c r="T316" s="136" t="s">
        <v>5</v>
      </c>
      <c r="U316" s="42" t="s">
        <v>36</v>
      </c>
      <c r="W316" s="137">
        <f t="shared" si="1"/>
        <v>0</v>
      </c>
      <c r="X316" s="137">
        <v>0.44900000000000001</v>
      </c>
      <c r="Y316" s="137">
        <f t="shared" si="2"/>
        <v>0.44900000000000001</v>
      </c>
      <c r="Z316" s="137">
        <v>0</v>
      </c>
      <c r="AA316" s="138">
        <f t="shared" si="3"/>
        <v>0</v>
      </c>
      <c r="AR316" s="20" t="s">
        <v>178</v>
      </c>
      <c r="AT316" s="20" t="s">
        <v>313</v>
      </c>
      <c r="AU316" s="20" t="s">
        <v>95</v>
      </c>
      <c r="AY316" s="20" t="s">
        <v>126</v>
      </c>
      <c r="BE316" s="98">
        <f t="shared" si="4"/>
        <v>0</v>
      </c>
      <c r="BF316" s="98">
        <f t="shared" si="5"/>
        <v>0</v>
      </c>
      <c r="BG316" s="98">
        <f t="shared" si="6"/>
        <v>0</v>
      </c>
      <c r="BH316" s="98">
        <f t="shared" si="7"/>
        <v>0</v>
      </c>
      <c r="BI316" s="98">
        <f t="shared" si="8"/>
        <v>0</v>
      </c>
      <c r="BJ316" s="20" t="s">
        <v>79</v>
      </c>
      <c r="BK316" s="98">
        <f t="shared" si="9"/>
        <v>0</v>
      </c>
      <c r="BL316" s="20" t="s">
        <v>131</v>
      </c>
      <c r="BM316" s="20" t="s">
        <v>461</v>
      </c>
    </row>
    <row r="317" spans="2:65" s="1" customFormat="1" ht="16.5" customHeight="1">
      <c r="B317" s="113"/>
      <c r="C317" s="156" t="s">
        <v>462</v>
      </c>
      <c r="D317" s="156" t="s">
        <v>313</v>
      </c>
      <c r="E317" s="157" t="s">
        <v>463</v>
      </c>
      <c r="F317" s="392" t="s">
        <v>464</v>
      </c>
      <c r="G317" s="392"/>
      <c r="H317" s="392"/>
      <c r="I317" s="392"/>
      <c r="J317" s="158" t="s">
        <v>419</v>
      </c>
      <c r="K317" s="159">
        <v>1</v>
      </c>
      <c r="L317" s="393">
        <v>0</v>
      </c>
      <c r="M317" s="393"/>
      <c r="N317" s="394">
        <f t="shared" si="0"/>
        <v>0</v>
      </c>
      <c r="O317" s="381"/>
      <c r="P317" s="381"/>
      <c r="Q317" s="381"/>
      <c r="R317" s="114"/>
      <c r="T317" s="136" t="s">
        <v>5</v>
      </c>
      <c r="U317" s="42" t="s">
        <v>36</v>
      </c>
      <c r="W317" s="137">
        <f t="shared" si="1"/>
        <v>0</v>
      </c>
      <c r="X317" s="137">
        <v>2.1000000000000001E-2</v>
      </c>
      <c r="Y317" s="137">
        <f t="shared" si="2"/>
        <v>2.1000000000000001E-2</v>
      </c>
      <c r="Z317" s="137">
        <v>0</v>
      </c>
      <c r="AA317" s="138">
        <f t="shared" si="3"/>
        <v>0</v>
      </c>
      <c r="AR317" s="20" t="s">
        <v>178</v>
      </c>
      <c r="AT317" s="20" t="s">
        <v>313</v>
      </c>
      <c r="AU317" s="20" t="s">
        <v>95</v>
      </c>
      <c r="AY317" s="20" t="s">
        <v>126</v>
      </c>
      <c r="BE317" s="98">
        <f t="shared" si="4"/>
        <v>0</v>
      </c>
      <c r="BF317" s="98">
        <f t="shared" si="5"/>
        <v>0</v>
      </c>
      <c r="BG317" s="98">
        <f t="shared" si="6"/>
        <v>0</v>
      </c>
      <c r="BH317" s="98">
        <f t="shared" si="7"/>
        <v>0</v>
      </c>
      <c r="BI317" s="98">
        <f t="shared" si="8"/>
        <v>0</v>
      </c>
      <c r="BJ317" s="20" t="s">
        <v>79</v>
      </c>
      <c r="BK317" s="98">
        <f t="shared" si="9"/>
        <v>0</v>
      </c>
      <c r="BL317" s="20" t="s">
        <v>131</v>
      </c>
      <c r="BM317" s="20" t="s">
        <v>465</v>
      </c>
    </row>
    <row r="318" spans="2:65" s="1" customFormat="1" ht="16.5" customHeight="1">
      <c r="B318" s="113"/>
      <c r="C318" s="156" t="s">
        <v>466</v>
      </c>
      <c r="D318" s="156" t="s">
        <v>313</v>
      </c>
      <c r="E318" s="157" t="s">
        <v>467</v>
      </c>
      <c r="F318" s="392" t="s">
        <v>468</v>
      </c>
      <c r="G318" s="392"/>
      <c r="H318" s="392"/>
      <c r="I318" s="392"/>
      <c r="J318" s="158" t="s">
        <v>419</v>
      </c>
      <c r="K318" s="159">
        <v>4</v>
      </c>
      <c r="L318" s="393">
        <v>0</v>
      </c>
      <c r="M318" s="393"/>
      <c r="N318" s="394">
        <f t="shared" si="0"/>
        <v>0</v>
      </c>
      <c r="O318" s="381"/>
      <c r="P318" s="381"/>
      <c r="Q318" s="381"/>
      <c r="R318" s="114"/>
      <c r="T318" s="136" t="s">
        <v>5</v>
      </c>
      <c r="U318" s="42" t="s">
        <v>36</v>
      </c>
      <c r="W318" s="137">
        <f t="shared" si="1"/>
        <v>0</v>
      </c>
      <c r="X318" s="137">
        <v>3.2000000000000001E-2</v>
      </c>
      <c r="Y318" s="137">
        <f t="shared" si="2"/>
        <v>0.128</v>
      </c>
      <c r="Z318" s="137">
        <v>0</v>
      </c>
      <c r="AA318" s="138">
        <f t="shared" si="3"/>
        <v>0</v>
      </c>
      <c r="AR318" s="20" t="s">
        <v>178</v>
      </c>
      <c r="AT318" s="20" t="s">
        <v>313</v>
      </c>
      <c r="AU318" s="20" t="s">
        <v>95</v>
      </c>
      <c r="AY318" s="20" t="s">
        <v>126</v>
      </c>
      <c r="BE318" s="98">
        <f t="shared" si="4"/>
        <v>0</v>
      </c>
      <c r="BF318" s="98">
        <f t="shared" si="5"/>
        <v>0</v>
      </c>
      <c r="BG318" s="98">
        <f t="shared" si="6"/>
        <v>0</v>
      </c>
      <c r="BH318" s="98">
        <f t="shared" si="7"/>
        <v>0</v>
      </c>
      <c r="BI318" s="98">
        <f t="shared" si="8"/>
        <v>0</v>
      </c>
      <c r="BJ318" s="20" t="s">
        <v>79</v>
      </c>
      <c r="BK318" s="98">
        <f t="shared" si="9"/>
        <v>0</v>
      </c>
      <c r="BL318" s="20" t="s">
        <v>131</v>
      </c>
      <c r="BM318" s="20" t="s">
        <v>469</v>
      </c>
    </row>
    <row r="319" spans="2:65" s="1" customFormat="1" ht="16.5" customHeight="1">
      <c r="B319" s="113"/>
      <c r="C319" s="156" t="s">
        <v>470</v>
      </c>
      <c r="D319" s="156" t="s">
        <v>313</v>
      </c>
      <c r="E319" s="157" t="s">
        <v>471</v>
      </c>
      <c r="F319" s="392" t="s">
        <v>472</v>
      </c>
      <c r="G319" s="392"/>
      <c r="H319" s="392"/>
      <c r="I319" s="392"/>
      <c r="J319" s="158" t="s">
        <v>419</v>
      </c>
      <c r="K319" s="159">
        <v>6</v>
      </c>
      <c r="L319" s="393">
        <v>0</v>
      </c>
      <c r="M319" s="393"/>
      <c r="N319" s="394">
        <f t="shared" si="0"/>
        <v>0</v>
      </c>
      <c r="O319" s="381"/>
      <c r="P319" s="381"/>
      <c r="Q319" s="381"/>
      <c r="R319" s="114"/>
      <c r="T319" s="136" t="s">
        <v>5</v>
      </c>
      <c r="U319" s="42" t="s">
        <v>36</v>
      </c>
      <c r="W319" s="137">
        <f t="shared" si="1"/>
        <v>0</v>
      </c>
      <c r="X319" s="137">
        <v>4.1000000000000002E-2</v>
      </c>
      <c r="Y319" s="137">
        <f t="shared" si="2"/>
        <v>0.246</v>
      </c>
      <c r="Z319" s="137">
        <v>0</v>
      </c>
      <c r="AA319" s="138">
        <f t="shared" si="3"/>
        <v>0</v>
      </c>
      <c r="AR319" s="20" t="s">
        <v>178</v>
      </c>
      <c r="AT319" s="20" t="s">
        <v>313</v>
      </c>
      <c r="AU319" s="20" t="s">
        <v>95</v>
      </c>
      <c r="AY319" s="20" t="s">
        <v>126</v>
      </c>
      <c r="BE319" s="98">
        <f t="shared" si="4"/>
        <v>0</v>
      </c>
      <c r="BF319" s="98">
        <f t="shared" si="5"/>
        <v>0</v>
      </c>
      <c r="BG319" s="98">
        <f t="shared" si="6"/>
        <v>0</v>
      </c>
      <c r="BH319" s="98">
        <f t="shared" si="7"/>
        <v>0</v>
      </c>
      <c r="BI319" s="98">
        <f t="shared" si="8"/>
        <v>0</v>
      </c>
      <c r="BJ319" s="20" t="s">
        <v>79</v>
      </c>
      <c r="BK319" s="98">
        <f t="shared" si="9"/>
        <v>0</v>
      </c>
      <c r="BL319" s="20" t="s">
        <v>131</v>
      </c>
      <c r="BM319" s="20" t="s">
        <v>473</v>
      </c>
    </row>
    <row r="320" spans="2:65" s="1" customFormat="1" ht="16.5" customHeight="1">
      <c r="B320" s="113"/>
      <c r="C320" s="156" t="s">
        <v>474</v>
      </c>
      <c r="D320" s="156" t="s">
        <v>313</v>
      </c>
      <c r="E320" s="157" t="s">
        <v>475</v>
      </c>
      <c r="F320" s="392" t="s">
        <v>476</v>
      </c>
      <c r="G320" s="392"/>
      <c r="H320" s="392"/>
      <c r="I320" s="392"/>
      <c r="J320" s="158" t="s">
        <v>419</v>
      </c>
      <c r="K320" s="159">
        <v>7</v>
      </c>
      <c r="L320" s="393">
        <v>0</v>
      </c>
      <c r="M320" s="393"/>
      <c r="N320" s="394">
        <f t="shared" si="0"/>
        <v>0</v>
      </c>
      <c r="O320" s="381"/>
      <c r="P320" s="381"/>
      <c r="Q320" s="381"/>
      <c r="R320" s="114"/>
      <c r="T320" s="136" t="s">
        <v>5</v>
      </c>
      <c r="U320" s="42" t="s">
        <v>36</v>
      </c>
      <c r="W320" s="137">
        <f t="shared" si="1"/>
        <v>0</v>
      </c>
      <c r="X320" s="137">
        <v>5.2999999999999999E-2</v>
      </c>
      <c r="Y320" s="137">
        <f t="shared" si="2"/>
        <v>0.371</v>
      </c>
      <c r="Z320" s="137">
        <v>0</v>
      </c>
      <c r="AA320" s="138">
        <f t="shared" si="3"/>
        <v>0</v>
      </c>
      <c r="AR320" s="20" t="s">
        <v>178</v>
      </c>
      <c r="AT320" s="20" t="s">
        <v>313</v>
      </c>
      <c r="AU320" s="20" t="s">
        <v>95</v>
      </c>
      <c r="AY320" s="20" t="s">
        <v>126</v>
      </c>
      <c r="BE320" s="98">
        <f t="shared" si="4"/>
        <v>0</v>
      </c>
      <c r="BF320" s="98">
        <f t="shared" si="5"/>
        <v>0</v>
      </c>
      <c r="BG320" s="98">
        <f t="shared" si="6"/>
        <v>0</v>
      </c>
      <c r="BH320" s="98">
        <f t="shared" si="7"/>
        <v>0</v>
      </c>
      <c r="BI320" s="98">
        <f t="shared" si="8"/>
        <v>0</v>
      </c>
      <c r="BJ320" s="20" t="s">
        <v>79</v>
      </c>
      <c r="BK320" s="98">
        <f t="shared" si="9"/>
        <v>0</v>
      </c>
      <c r="BL320" s="20" t="s">
        <v>131</v>
      </c>
      <c r="BM320" s="20" t="s">
        <v>477</v>
      </c>
    </row>
    <row r="321" spans="2:65" s="1" customFormat="1" ht="16.5" customHeight="1">
      <c r="B321" s="113"/>
      <c r="C321" s="156" t="s">
        <v>478</v>
      </c>
      <c r="D321" s="156" t="s">
        <v>313</v>
      </c>
      <c r="E321" s="157" t="s">
        <v>479</v>
      </c>
      <c r="F321" s="392" t="s">
        <v>480</v>
      </c>
      <c r="G321" s="392"/>
      <c r="H321" s="392"/>
      <c r="I321" s="392"/>
      <c r="J321" s="158" t="s">
        <v>419</v>
      </c>
      <c r="K321" s="159">
        <v>4</v>
      </c>
      <c r="L321" s="393">
        <v>0</v>
      </c>
      <c r="M321" s="393"/>
      <c r="N321" s="394">
        <f t="shared" si="0"/>
        <v>0</v>
      </c>
      <c r="O321" s="381"/>
      <c r="P321" s="381"/>
      <c r="Q321" s="381"/>
      <c r="R321" s="114"/>
      <c r="T321" s="136" t="s">
        <v>5</v>
      </c>
      <c r="U321" s="42" t="s">
        <v>36</v>
      </c>
      <c r="W321" s="137">
        <f t="shared" si="1"/>
        <v>0</v>
      </c>
      <c r="X321" s="137">
        <v>5.2999999999999999E-2</v>
      </c>
      <c r="Y321" s="137">
        <f t="shared" si="2"/>
        <v>0.21199999999999999</v>
      </c>
      <c r="Z321" s="137">
        <v>0</v>
      </c>
      <c r="AA321" s="138">
        <f t="shared" si="3"/>
        <v>0</v>
      </c>
      <c r="AR321" s="20" t="s">
        <v>178</v>
      </c>
      <c r="AT321" s="20" t="s">
        <v>313</v>
      </c>
      <c r="AU321" s="20" t="s">
        <v>95</v>
      </c>
      <c r="AY321" s="20" t="s">
        <v>126</v>
      </c>
      <c r="BE321" s="98">
        <f t="shared" si="4"/>
        <v>0</v>
      </c>
      <c r="BF321" s="98">
        <f t="shared" si="5"/>
        <v>0</v>
      </c>
      <c r="BG321" s="98">
        <f t="shared" si="6"/>
        <v>0</v>
      </c>
      <c r="BH321" s="98">
        <f t="shared" si="7"/>
        <v>0</v>
      </c>
      <c r="BI321" s="98">
        <f t="shared" si="8"/>
        <v>0</v>
      </c>
      <c r="BJ321" s="20" t="s">
        <v>79</v>
      </c>
      <c r="BK321" s="98">
        <f t="shared" si="9"/>
        <v>0</v>
      </c>
      <c r="BL321" s="20" t="s">
        <v>131</v>
      </c>
      <c r="BM321" s="20" t="s">
        <v>481</v>
      </c>
    </row>
    <row r="322" spans="2:65" s="1" customFormat="1" ht="25.5" customHeight="1">
      <c r="B322" s="113"/>
      <c r="C322" s="156" t="s">
        <v>482</v>
      </c>
      <c r="D322" s="156" t="s">
        <v>313</v>
      </c>
      <c r="E322" s="157" t="s">
        <v>483</v>
      </c>
      <c r="F322" s="392" t="s">
        <v>484</v>
      </c>
      <c r="G322" s="392"/>
      <c r="H322" s="392"/>
      <c r="I322" s="392"/>
      <c r="J322" s="158" t="s">
        <v>419</v>
      </c>
      <c r="K322" s="159">
        <v>11</v>
      </c>
      <c r="L322" s="393">
        <v>0</v>
      </c>
      <c r="M322" s="393"/>
      <c r="N322" s="394">
        <f t="shared" si="0"/>
        <v>0</v>
      </c>
      <c r="O322" s="381"/>
      <c r="P322" s="381"/>
      <c r="Q322" s="381"/>
      <c r="R322" s="114"/>
      <c r="T322" s="136" t="s">
        <v>5</v>
      </c>
      <c r="U322" s="42" t="s">
        <v>36</v>
      </c>
      <c r="W322" s="137">
        <f t="shared" si="1"/>
        <v>0</v>
      </c>
      <c r="X322" s="137">
        <v>1.6140000000000001</v>
      </c>
      <c r="Y322" s="137">
        <f t="shared" si="2"/>
        <v>17.754000000000001</v>
      </c>
      <c r="Z322" s="137">
        <v>0</v>
      </c>
      <c r="AA322" s="138">
        <f t="shared" si="3"/>
        <v>0</v>
      </c>
      <c r="AR322" s="20" t="s">
        <v>178</v>
      </c>
      <c r="AT322" s="20" t="s">
        <v>313</v>
      </c>
      <c r="AU322" s="20" t="s">
        <v>95</v>
      </c>
      <c r="AY322" s="20" t="s">
        <v>126</v>
      </c>
      <c r="BE322" s="98">
        <f t="shared" si="4"/>
        <v>0</v>
      </c>
      <c r="BF322" s="98">
        <f t="shared" si="5"/>
        <v>0</v>
      </c>
      <c r="BG322" s="98">
        <f t="shared" si="6"/>
        <v>0</v>
      </c>
      <c r="BH322" s="98">
        <f t="shared" si="7"/>
        <v>0</v>
      </c>
      <c r="BI322" s="98">
        <f t="shared" si="8"/>
        <v>0</v>
      </c>
      <c r="BJ322" s="20" t="s">
        <v>79</v>
      </c>
      <c r="BK322" s="98">
        <f t="shared" si="9"/>
        <v>0</v>
      </c>
      <c r="BL322" s="20" t="s">
        <v>131</v>
      </c>
      <c r="BM322" s="20" t="s">
        <v>485</v>
      </c>
    </row>
    <row r="323" spans="2:65" s="1" customFormat="1" ht="16.5" customHeight="1">
      <c r="B323" s="113"/>
      <c r="C323" s="156" t="s">
        <v>486</v>
      </c>
      <c r="D323" s="156" t="s">
        <v>313</v>
      </c>
      <c r="E323" s="157" t="s">
        <v>487</v>
      </c>
      <c r="F323" s="392" t="s">
        <v>488</v>
      </c>
      <c r="G323" s="392"/>
      <c r="H323" s="392"/>
      <c r="I323" s="392"/>
      <c r="J323" s="158" t="s">
        <v>419</v>
      </c>
      <c r="K323" s="159">
        <v>1</v>
      </c>
      <c r="L323" s="393">
        <v>0</v>
      </c>
      <c r="M323" s="393"/>
      <c r="N323" s="394">
        <f t="shared" si="0"/>
        <v>0</v>
      </c>
      <c r="O323" s="381"/>
      <c r="P323" s="381"/>
      <c r="Q323" s="381"/>
      <c r="R323" s="114"/>
      <c r="T323" s="136" t="s">
        <v>5</v>
      </c>
      <c r="U323" s="42" t="s">
        <v>36</v>
      </c>
      <c r="W323" s="137">
        <f t="shared" si="1"/>
        <v>0</v>
      </c>
      <c r="X323" s="137">
        <v>1.6140000000000001</v>
      </c>
      <c r="Y323" s="137">
        <f t="shared" si="2"/>
        <v>1.6140000000000001</v>
      </c>
      <c r="Z323" s="137">
        <v>0</v>
      </c>
      <c r="AA323" s="138">
        <f t="shared" si="3"/>
        <v>0</v>
      </c>
      <c r="AR323" s="20" t="s">
        <v>178</v>
      </c>
      <c r="AT323" s="20" t="s">
        <v>313</v>
      </c>
      <c r="AU323" s="20" t="s">
        <v>95</v>
      </c>
      <c r="AY323" s="20" t="s">
        <v>126</v>
      </c>
      <c r="BE323" s="98">
        <f t="shared" si="4"/>
        <v>0</v>
      </c>
      <c r="BF323" s="98">
        <f t="shared" si="5"/>
        <v>0</v>
      </c>
      <c r="BG323" s="98">
        <f t="shared" si="6"/>
        <v>0</v>
      </c>
      <c r="BH323" s="98">
        <f t="shared" si="7"/>
        <v>0</v>
      </c>
      <c r="BI323" s="98">
        <f t="shared" si="8"/>
        <v>0</v>
      </c>
      <c r="BJ323" s="20" t="s">
        <v>79</v>
      </c>
      <c r="BK323" s="98">
        <f t="shared" si="9"/>
        <v>0</v>
      </c>
      <c r="BL323" s="20" t="s">
        <v>131</v>
      </c>
      <c r="BM323" s="20" t="s">
        <v>489</v>
      </c>
    </row>
    <row r="324" spans="2:65" s="1" customFormat="1" ht="25.5" customHeight="1">
      <c r="B324" s="113"/>
      <c r="C324" s="156" t="s">
        <v>490</v>
      </c>
      <c r="D324" s="156" t="s">
        <v>313</v>
      </c>
      <c r="E324" s="157" t="s">
        <v>491</v>
      </c>
      <c r="F324" s="392" t="s">
        <v>492</v>
      </c>
      <c r="G324" s="392"/>
      <c r="H324" s="392"/>
      <c r="I324" s="392"/>
      <c r="J324" s="158" t="s">
        <v>419</v>
      </c>
      <c r="K324" s="159">
        <v>31</v>
      </c>
      <c r="L324" s="393">
        <v>0</v>
      </c>
      <c r="M324" s="393"/>
      <c r="N324" s="394">
        <f t="shared" si="0"/>
        <v>0</v>
      </c>
      <c r="O324" s="381"/>
      <c r="P324" s="381"/>
      <c r="Q324" s="381"/>
      <c r="R324" s="114"/>
      <c r="T324" s="136" t="s">
        <v>5</v>
      </c>
      <c r="U324" s="42" t="s">
        <v>36</v>
      </c>
      <c r="W324" s="137">
        <f t="shared" si="1"/>
        <v>0</v>
      </c>
      <c r="X324" s="137">
        <v>2E-3</v>
      </c>
      <c r="Y324" s="137">
        <f t="shared" si="2"/>
        <v>6.2E-2</v>
      </c>
      <c r="Z324" s="137">
        <v>0</v>
      </c>
      <c r="AA324" s="138">
        <f t="shared" si="3"/>
        <v>0</v>
      </c>
      <c r="AR324" s="20" t="s">
        <v>178</v>
      </c>
      <c r="AT324" s="20" t="s">
        <v>313</v>
      </c>
      <c r="AU324" s="20" t="s">
        <v>95</v>
      </c>
      <c r="AY324" s="20" t="s">
        <v>126</v>
      </c>
      <c r="BE324" s="98">
        <f t="shared" si="4"/>
        <v>0</v>
      </c>
      <c r="BF324" s="98">
        <f t="shared" si="5"/>
        <v>0</v>
      </c>
      <c r="BG324" s="98">
        <f t="shared" si="6"/>
        <v>0</v>
      </c>
      <c r="BH324" s="98">
        <f t="shared" si="7"/>
        <v>0</v>
      </c>
      <c r="BI324" s="98">
        <f t="shared" si="8"/>
        <v>0</v>
      </c>
      <c r="BJ324" s="20" t="s">
        <v>79</v>
      </c>
      <c r="BK324" s="98">
        <f t="shared" si="9"/>
        <v>0</v>
      </c>
      <c r="BL324" s="20" t="s">
        <v>131</v>
      </c>
      <c r="BM324" s="20" t="s">
        <v>493</v>
      </c>
    </row>
    <row r="325" spans="2:65" s="1" customFormat="1" ht="25.5" customHeight="1">
      <c r="B325" s="113"/>
      <c r="C325" s="156" t="s">
        <v>494</v>
      </c>
      <c r="D325" s="156" t="s">
        <v>313</v>
      </c>
      <c r="E325" s="157" t="s">
        <v>495</v>
      </c>
      <c r="F325" s="392" t="s">
        <v>496</v>
      </c>
      <c r="G325" s="392"/>
      <c r="H325" s="392"/>
      <c r="I325" s="392"/>
      <c r="J325" s="158" t="s">
        <v>419</v>
      </c>
      <c r="K325" s="159">
        <v>1</v>
      </c>
      <c r="L325" s="393">
        <v>0</v>
      </c>
      <c r="M325" s="393"/>
      <c r="N325" s="394">
        <f t="shared" si="0"/>
        <v>0</v>
      </c>
      <c r="O325" s="381"/>
      <c r="P325" s="381"/>
      <c r="Q325" s="381"/>
      <c r="R325" s="114"/>
      <c r="T325" s="136" t="s">
        <v>5</v>
      </c>
      <c r="U325" s="42" t="s">
        <v>36</v>
      </c>
      <c r="W325" s="137">
        <f t="shared" si="1"/>
        <v>0</v>
      </c>
      <c r="X325" s="137">
        <v>2E-3</v>
      </c>
      <c r="Y325" s="137">
        <f t="shared" si="2"/>
        <v>2E-3</v>
      </c>
      <c r="Z325" s="137">
        <v>0</v>
      </c>
      <c r="AA325" s="138">
        <f t="shared" si="3"/>
        <v>0</v>
      </c>
      <c r="AR325" s="20" t="s">
        <v>178</v>
      </c>
      <c r="AT325" s="20" t="s">
        <v>313</v>
      </c>
      <c r="AU325" s="20" t="s">
        <v>95</v>
      </c>
      <c r="AY325" s="20" t="s">
        <v>126</v>
      </c>
      <c r="BE325" s="98">
        <f t="shared" si="4"/>
        <v>0</v>
      </c>
      <c r="BF325" s="98">
        <f t="shared" si="5"/>
        <v>0</v>
      </c>
      <c r="BG325" s="98">
        <f t="shared" si="6"/>
        <v>0</v>
      </c>
      <c r="BH325" s="98">
        <f t="shared" si="7"/>
        <v>0</v>
      </c>
      <c r="BI325" s="98">
        <f t="shared" si="8"/>
        <v>0</v>
      </c>
      <c r="BJ325" s="20" t="s">
        <v>79</v>
      </c>
      <c r="BK325" s="98">
        <f t="shared" si="9"/>
        <v>0</v>
      </c>
      <c r="BL325" s="20" t="s">
        <v>131</v>
      </c>
      <c r="BM325" s="20" t="s">
        <v>497</v>
      </c>
    </row>
    <row r="326" spans="2:65" s="1" customFormat="1" ht="38.25" customHeight="1">
      <c r="B326" s="113"/>
      <c r="C326" s="132" t="s">
        <v>498</v>
      </c>
      <c r="D326" s="132" t="s">
        <v>127</v>
      </c>
      <c r="E326" s="133" t="s">
        <v>499</v>
      </c>
      <c r="F326" s="379" t="s">
        <v>500</v>
      </c>
      <c r="G326" s="379"/>
      <c r="H326" s="379"/>
      <c r="I326" s="379"/>
      <c r="J326" s="134" t="s">
        <v>419</v>
      </c>
      <c r="K326" s="135">
        <v>12</v>
      </c>
      <c r="L326" s="380">
        <v>0</v>
      </c>
      <c r="M326" s="380"/>
      <c r="N326" s="381">
        <f t="shared" si="0"/>
        <v>0</v>
      </c>
      <c r="O326" s="381"/>
      <c r="P326" s="381"/>
      <c r="Q326" s="381"/>
      <c r="R326" s="114"/>
      <c r="T326" s="136" t="s">
        <v>5</v>
      </c>
      <c r="U326" s="42" t="s">
        <v>36</v>
      </c>
      <c r="W326" s="137">
        <f t="shared" si="1"/>
        <v>0</v>
      </c>
      <c r="X326" s="137">
        <v>0.21734000000000001</v>
      </c>
      <c r="Y326" s="137">
        <f t="shared" si="2"/>
        <v>2.6080800000000002</v>
      </c>
      <c r="Z326" s="137">
        <v>0</v>
      </c>
      <c r="AA326" s="138">
        <f t="shared" si="3"/>
        <v>0</v>
      </c>
      <c r="AR326" s="20" t="s">
        <v>131</v>
      </c>
      <c r="AT326" s="20" t="s">
        <v>127</v>
      </c>
      <c r="AU326" s="20" t="s">
        <v>95</v>
      </c>
      <c r="AY326" s="20" t="s">
        <v>126</v>
      </c>
      <c r="BE326" s="98">
        <f t="shared" si="4"/>
        <v>0</v>
      </c>
      <c r="BF326" s="98">
        <f t="shared" si="5"/>
        <v>0</v>
      </c>
      <c r="BG326" s="98">
        <f t="shared" si="6"/>
        <v>0</v>
      </c>
      <c r="BH326" s="98">
        <f t="shared" si="7"/>
        <v>0</v>
      </c>
      <c r="BI326" s="98">
        <f t="shared" si="8"/>
        <v>0</v>
      </c>
      <c r="BJ326" s="20" t="s">
        <v>79</v>
      </c>
      <c r="BK326" s="98">
        <f t="shared" si="9"/>
        <v>0</v>
      </c>
      <c r="BL326" s="20" t="s">
        <v>131</v>
      </c>
      <c r="BM326" s="20" t="s">
        <v>501</v>
      </c>
    </row>
    <row r="327" spans="2:65" s="1" customFormat="1" ht="25.5" customHeight="1">
      <c r="B327" s="113"/>
      <c r="C327" s="156" t="s">
        <v>502</v>
      </c>
      <c r="D327" s="156" t="s">
        <v>313</v>
      </c>
      <c r="E327" s="157" t="s">
        <v>503</v>
      </c>
      <c r="F327" s="392" t="s">
        <v>504</v>
      </c>
      <c r="G327" s="392"/>
      <c r="H327" s="392"/>
      <c r="I327" s="392"/>
      <c r="J327" s="158" t="s">
        <v>419</v>
      </c>
      <c r="K327" s="159">
        <v>12</v>
      </c>
      <c r="L327" s="393">
        <v>0</v>
      </c>
      <c r="M327" s="393"/>
      <c r="N327" s="394">
        <f t="shared" si="0"/>
        <v>0</v>
      </c>
      <c r="O327" s="381"/>
      <c r="P327" s="381"/>
      <c r="Q327" s="381"/>
      <c r="R327" s="114"/>
      <c r="T327" s="136" t="s">
        <v>5</v>
      </c>
      <c r="U327" s="42" t="s">
        <v>36</v>
      </c>
      <c r="W327" s="137">
        <f t="shared" si="1"/>
        <v>0</v>
      </c>
      <c r="X327" s="137">
        <v>0.19600000000000001</v>
      </c>
      <c r="Y327" s="137">
        <f t="shared" si="2"/>
        <v>2.3520000000000003</v>
      </c>
      <c r="Z327" s="137">
        <v>0</v>
      </c>
      <c r="AA327" s="138">
        <f t="shared" si="3"/>
        <v>0</v>
      </c>
      <c r="AR327" s="20" t="s">
        <v>178</v>
      </c>
      <c r="AT327" s="20" t="s">
        <v>313</v>
      </c>
      <c r="AU327" s="20" t="s">
        <v>95</v>
      </c>
      <c r="AY327" s="20" t="s">
        <v>126</v>
      </c>
      <c r="BE327" s="98">
        <f t="shared" si="4"/>
        <v>0</v>
      </c>
      <c r="BF327" s="98">
        <f t="shared" si="5"/>
        <v>0</v>
      </c>
      <c r="BG327" s="98">
        <f t="shared" si="6"/>
        <v>0</v>
      </c>
      <c r="BH327" s="98">
        <f t="shared" si="7"/>
        <v>0</v>
      </c>
      <c r="BI327" s="98">
        <f t="shared" si="8"/>
        <v>0</v>
      </c>
      <c r="BJ327" s="20" t="s">
        <v>79</v>
      </c>
      <c r="BK327" s="98">
        <f t="shared" si="9"/>
        <v>0</v>
      </c>
      <c r="BL327" s="20" t="s">
        <v>131</v>
      </c>
      <c r="BM327" s="20" t="s">
        <v>505</v>
      </c>
    </row>
    <row r="328" spans="2:65" s="1" customFormat="1" ht="16.5" customHeight="1">
      <c r="B328" s="113"/>
      <c r="C328" s="132" t="s">
        <v>506</v>
      </c>
      <c r="D328" s="132" t="s">
        <v>127</v>
      </c>
      <c r="E328" s="133" t="s">
        <v>507</v>
      </c>
      <c r="F328" s="379" t="s">
        <v>508</v>
      </c>
      <c r="G328" s="379"/>
      <c r="H328" s="379"/>
      <c r="I328" s="379"/>
      <c r="J328" s="134" t="s">
        <v>347</v>
      </c>
      <c r="K328" s="135">
        <v>1</v>
      </c>
      <c r="L328" s="380">
        <v>0</v>
      </c>
      <c r="M328" s="380"/>
      <c r="N328" s="381">
        <f t="shared" si="0"/>
        <v>0</v>
      </c>
      <c r="O328" s="381"/>
      <c r="P328" s="381"/>
      <c r="Q328" s="381"/>
      <c r="R328" s="114"/>
      <c r="T328" s="136" t="s">
        <v>5</v>
      </c>
      <c r="U328" s="42" t="s">
        <v>36</v>
      </c>
      <c r="W328" s="137">
        <f t="shared" si="1"/>
        <v>0</v>
      </c>
      <c r="X328" s="137">
        <v>0.21734000000000001</v>
      </c>
      <c r="Y328" s="137">
        <f t="shared" si="2"/>
        <v>0.21734000000000001</v>
      </c>
      <c r="Z328" s="137">
        <v>0</v>
      </c>
      <c r="AA328" s="138">
        <f t="shared" si="3"/>
        <v>0</v>
      </c>
      <c r="AR328" s="20" t="s">
        <v>131</v>
      </c>
      <c r="AT328" s="20" t="s">
        <v>127</v>
      </c>
      <c r="AU328" s="20" t="s">
        <v>95</v>
      </c>
      <c r="AY328" s="20" t="s">
        <v>126</v>
      </c>
      <c r="BE328" s="98">
        <f t="shared" si="4"/>
        <v>0</v>
      </c>
      <c r="BF328" s="98">
        <f t="shared" si="5"/>
        <v>0</v>
      </c>
      <c r="BG328" s="98">
        <f t="shared" si="6"/>
        <v>0</v>
      </c>
      <c r="BH328" s="98">
        <f t="shared" si="7"/>
        <v>0</v>
      </c>
      <c r="BI328" s="98">
        <f t="shared" si="8"/>
        <v>0</v>
      </c>
      <c r="BJ328" s="20" t="s">
        <v>79</v>
      </c>
      <c r="BK328" s="98">
        <f t="shared" si="9"/>
        <v>0</v>
      </c>
      <c r="BL328" s="20" t="s">
        <v>131</v>
      </c>
      <c r="BM328" s="20" t="s">
        <v>509</v>
      </c>
    </row>
    <row r="329" spans="2:65" s="9" customFormat="1" ht="29.85" customHeight="1">
      <c r="B329" s="122"/>
      <c r="D329" s="131" t="s">
        <v>110</v>
      </c>
      <c r="E329" s="131"/>
      <c r="F329" s="131"/>
      <c r="G329" s="131"/>
      <c r="H329" s="131"/>
      <c r="I329" s="131"/>
      <c r="J329" s="131"/>
      <c r="K329" s="131"/>
      <c r="L329" s="131"/>
      <c r="M329" s="131"/>
      <c r="N329" s="405">
        <f>BK329</f>
        <v>0</v>
      </c>
      <c r="O329" s="406"/>
      <c r="P329" s="406"/>
      <c r="Q329" s="406"/>
      <c r="R329" s="124"/>
      <c r="T329" s="125"/>
      <c r="W329" s="126">
        <f>W330</f>
        <v>0</v>
      </c>
      <c r="Y329" s="126">
        <f>Y330</f>
        <v>0</v>
      </c>
      <c r="AA329" s="127">
        <f>AA330</f>
        <v>0</v>
      </c>
      <c r="AR329" s="128" t="s">
        <v>79</v>
      </c>
      <c r="AT329" s="129" t="s">
        <v>70</v>
      </c>
      <c r="AU329" s="129" t="s">
        <v>79</v>
      </c>
      <c r="AY329" s="128" t="s">
        <v>126</v>
      </c>
      <c r="BK329" s="130">
        <f>BK330</f>
        <v>0</v>
      </c>
    </row>
    <row r="330" spans="2:65" s="1" customFormat="1" ht="25.5" customHeight="1">
      <c r="B330" s="113"/>
      <c r="C330" s="132" t="s">
        <v>510</v>
      </c>
      <c r="D330" s="132" t="s">
        <v>127</v>
      </c>
      <c r="E330" s="133" t="s">
        <v>511</v>
      </c>
      <c r="F330" s="379" t="s">
        <v>512</v>
      </c>
      <c r="G330" s="379"/>
      <c r="H330" s="379"/>
      <c r="I330" s="379"/>
      <c r="J330" s="134" t="s">
        <v>303</v>
      </c>
      <c r="K330" s="135">
        <v>1517.17</v>
      </c>
      <c r="L330" s="380">
        <v>0</v>
      </c>
      <c r="M330" s="380"/>
      <c r="N330" s="381">
        <f>ROUND(L330*K330,2)</f>
        <v>0</v>
      </c>
      <c r="O330" s="381"/>
      <c r="P330" s="381"/>
      <c r="Q330" s="381"/>
      <c r="R330" s="114"/>
      <c r="T330" s="136" t="s">
        <v>5</v>
      </c>
      <c r="U330" s="42" t="s">
        <v>36</v>
      </c>
      <c r="W330" s="137">
        <f>V330*K330</f>
        <v>0</v>
      </c>
      <c r="X330" s="137">
        <v>0</v>
      </c>
      <c r="Y330" s="137">
        <f>X330*K330</f>
        <v>0</v>
      </c>
      <c r="Z330" s="137">
        <v>0</v>
      </c>
      <c r="AA330" s="138">
        <f>Z330*K330</f>
        <v>0</v>
      </c>
      <c r="AR330" s="20" t="s">
        <v>131</v>
      </c>
      <c r="AT330" s="20" t="s">
        <v>127</v>
      </c>
      <c r="AU330" s="20" t="s">
        <v>95</v>
      </c>
      <c r="AY330" s="20" t="s">
        <v>126</v>
      </c>
      <c r="BE330" s="98">
        <f>IF(U330="základní",N330,0)</f>
        <v>0</v>
      </c>
      <c r="BF330" s="98">
        <f>IF(U330="snížená",N330,0)</f>
        <v>0</v>
      </c>
      <c r="BG330" s="98">
        <f>IF(U330="zákl. přenesená",N330,0)</f>
        <v>0</v>
      </c>
      <c r="BH330" s="98">
        <f>IF(U330="sníž. přenesená",N330,0)</f>
        <v>0</v>
      </c>
      <c r="BI330" s="98">
        <f>IF(U330="nulová",N330,0)</f>
        <v>0</v>
      </c>
      <c r="BJ330" s="20" t="s">
        <v>79</v>
      </c>
      <c r="BK330" s="98">
        <f>ROUND(L330*K330,2)</f>
        <v>0</v>
      </c>
      <c r="BL330" s="20" t="s">
        <v>131</v>
      </c>
      <c r="BM330" s="20" t="s">
        <v>513</v>
      </c>
    </row>
    <row r="331" spans="2:65" s="1" customFormat="1" ht="6.75" customHeight="1">
      <c r="B331" s="35"/>
      <c r="D331" s="123"/>
      <c r="N331" s="397"/>
      <c r="O331" s="398"/>
      <c r="P331" s="398"/>
      <c r="Q331" s="398"/>
      <c r="R331" s="36"/>
      <c r="T331" s="161"/>
      <c r="U331" s="54"/>
      <c r="V331" s="54"/>
      <c r="W331" s="54"/>
      <c r="X331" s="54"/>
      <c r="Y331" s="54"/>
      <c r="Z331" s="54"/>
      <c r="AA331" s="56"/>
      <c r="AT331" s="20" t="s">
        <v>70</v>
      </c>
      <c r="AU331" s="20" t="s">
        <v>71</v>
      </c>
      <c r="AY331" s="20" t="s">
        <v>514</v>
      </c>
      <c r="BK331" s="98">
        <v>0</v>
      </c>
    </row>
    <row r="332" spans="2:65" s="1" customFormat="1" ht="6.95" customHeight="1">
      <c r="B332" s="57"/>
      <c r="C332" s="58"/>
      <c r="D332" s="58"/>
      <c r="E332" s="58"/>
      <c r="F332" s="58"/>
      <c r="G332" s="58"/>
      <c r="H332" s="58"/>
      <c r="I332" s="58"/>
      <c r="J332" s="58"/>
      <c r="K332" s="58"/>
      <c r="L332" s="58"/>
      <c r="M332" s="58"/>
      <c r="N332" s="58"/>
      <c r="O332" s="58"/>
      <c r="P332" s="58"/>
      <c r="Q332" s="58"/>
      <c r="R332" s="59"/>
    </row>
  </sheetData>
  <mergeCells count="416">
    <mergeCell ref="N331:Q331"/>
    <mergeCell ref="H1:K1"/>
    <mergeCell ref="S2:AC2"/>
    <mergeCell ref="F328:I328"/>
    <mergeCell ref="L328:M328"/>
    <mergeCell ref="N328:Q328"/>
    <mergeCell ref="F330:I330"/>
    <mergeCell ref="L330:M330"/>
    <mergeCell ref="N330:Q330"/>
    <mergeCell ref="N114:Q114"/>
    <mergeCell ref="N115:Q115"/>
    <mergeCell ref="N116:Q116"/>
    <mergeCell ref="N262:Q262"/>
    <mergeCell ref="N267:Q267"/>
    <mergeCell ref="N297:Q297"/>
    <mergeCell ref="N329:Q329"/>
    <mergeCell ref="F325:I325"/>
    <mergeCell ref="L325:M325"/>
    <mergeCell ref="N325:Q325"/>
    <mergeCell ref="F326:I326"/>
    <mergeCell ref="L326:M326"/>
    <mergeCell ref="N326:Q326"/>
    <mergeCell ref="F327:I327"/>
    <mergeCell ref="L327:M327"/>
    <mergeCell ref="N327:Q327"/>
    <mergeCell ref="F322:I322"/>
    <mergeCell ref="L322:M322"/>
    <mergeCell ref="N322:Q322"/>
    <mergeCell ref="F323:I323"/>
    <mergeCell ref="L323:M323"/>
    <mergeCell ref="N323:Q323"/>
    <mergeCell ref="F324:I324"/>
    <mergeCell ref="L324:M324"/>
    <mergeCell ref="N324:Q324"/>
    <mergeCell ref="F319:I319"/>
    <mergeCell ref="L319:M319"/>
    <mergeCell ref="N319:Q319"/>
    <mergeCell ref="F320:I320"/>
    <mergeCell ref="L320:M320"/>
    <mergeCell ref="N320:Q320"/>
    <mergeCell ref="F321:I321"/>
    <mergeCell ref="L321:M321"/>
    <mergeCell ref="N321:Q321"/>
    <mergeCell ref="F316:I316"/>
    <mergeCell ref="L316:M316"/>
    <mergeCell ref="N316:Q316"/>
    <mergeCell ref="F317:I317"/>
    <mergeCell ref="L317:M317"/>
    <mergeCell ref="N317:Q317"/>
    <mergeCell ref="F318:I318"/>
    <mergeCell ref="L318:M318"/>
    <mergeCell ref="N318:Q318"/>
    <mergeCell ref="F313:I313"/>
    <mergeCell ref="L313:M313"/>
    <mergeCell ref="N313:Q313"/>
    <mergeCell ref="F314:I314"/>
    <mergeCell ref="L314:M314"/>
    <mergeCell ref="N314:Q314"/>
    <mergeCell ref="F315:I315"/>
    <mergeCell ref="L315:M315"/>
    <mergeCell ref="N315:Q315"/>
    <mergeCell ref="F310:I310"/>
    <mergeCell ref="L310:M310"/>
    <mergeCell ref="N310:Q310"/>
    <mergeCell ref="F311:I311"/>
    <mergeCell ref="L311:M311"/>
    <mergeCell ref="N311:Q311"/>
    <mergeCell ref="F312:I312"/>
    <mergeCell ref="L312:M312"/>
    <mergeCell ref="N312:Q312"/>
    <mergeCell ref="F307:I307"/>
    <mergeCell ref="L307:M307"/>
    <mergeCell ref="N307:Q307"/>
    <mergeCell ref="F308:I308"/>
    <mergeCell ref="L308:M308"/>
    <mergeCell ref="N308:Q308"/>
    <mergeCell ref="F309:I309"/>
    <mergeCell ref="L309:M309"/>
    <mergeCell ref="N309:Q309"/>
    <mergeCell ref="F304:I304"/>
    <mergeCell ref="L304:M304"/>
    <mergeCell ref="N304:Q304"/>
    <mergeCell ref="F305:I305"/>
    <mergeCell ref="L305:M305"/>
    <mergeCell ref="N305:Q305"/>
    <mergeCell ref="F306:I306"/>
    <mergeCell ref="L306:M306"/>
    <mergeCell ref="N306:Q306"/>
    <mergeCell ref="F301:I301"/>
    <mergeCell ref="L301:M301"/>
    <mergeCell ref="N301:Q301"/>
    <mergeCell ref="F302:I302"/>
    <mergeCell ref="L302:M302"/>
    <mergeCell ref="N302:Q302"/>
    <mergeCell ref="F303:I303"/>
    <mergeCell ref="L303:M303"/>
    <mergeCell ref="N303:Q303"/>
    <mergeCell ref="N295:Q295"/>
    <mergeCell ref="F296:I296"/>
    <mergeCell ref="F298:I298"/>
    <mergeCell ref="L298:M298"/>
    <mergeCell ref="N298:Q298"/>
    <mergeCell ref="F299:I299"/>
    <mergeCell ref="L299:M299"/>
    <mergeCell ref="N299:Q299"/>
    <mergeCell ref="F300:I300"/>
    <mergeCell ref="L300:M300"/>
    <mergeCell ref="N300:Q300"/>
    <mergeCell ref="F288:I288"/>
    <mergeCell ref="F289:I289"/>
    <mergeCell ref="F290:I290"/>
    <mergeCell ref="F291:I291"/>
    <mergeCell ref="F292:I292"/>
    <mergeCell ref="F293:I293"/>
    <mergeCell ref="F294:I294"/>
    <mergeCell ref="F295:I295"/>
    <mergeCell ref="L295:M295"/>
    <mergeCell ref="F283:I283"/>
    <mergeCell ref="L283:M283"/>
    <mergeCell ref="N283:Q283"/>
    <mergeCell ref="F284:I284"/>
    <mergeCell ref="F285:I285"/>
    <mergeCell ref="F286:I286"/>
    <mergeCell ref="L286:M286"/>
    <mergeCell ref="N286:Q286"/>
    <mergeCell ref="F287:I287"/>
    <mergeCell ref="F274:I274"/>
    <mergeCell ref="F275:I275"/>
    <mergeCell ref="F276:I276"/>
    <mergeCell ref="F277:I277"/>
    <mergeCell ref="F278:I278"/>
    <mergeCell ref="F279:I279"/>
    <mergeCell ref="F280:I280"/>
    <mergeCell ref="F281:I281"/>
    <mergeCell ref="F282:I282"/>
    <mergeCell ref="F266:I266"/>
    <mergeCell ref="F268:I268"/>
    <mergeCell ref="L268:M268"/>
    <mergeCell ref="N268:Q268"/>
    <mergeCell ref="F269:I269"/>
    <mergeCell ref="F270:I270"/>
    <mergeCell ref="F271:I271"/>
    <mergeCell ref="F272:I272"/>
    <mergeCell ref="F273:I273"/>
    <mergeCell ref="F261:I261"/>
    <mergeCell ref="F263:I263"/>
    <mergeCell ref="L263:M263"/>
    <mergeCell ref="N263:Q263"/>
    <mergeCell ref="F264:I264"/>
    <mergeCell ref="L264:M264"/>
    <mergeCell ref="N264:Q264"/>
    <mergeCell ref="F265:I265"/>
    <mergeCell ref="L265:M265"/>
    <mergeCell ref="N265:Q265"/>
    <mergeCell ref="F256:I256"/>
    <mergeCell ref="F257:I257"/>
    <mergeCell ref="F258:I258"/>
    <mergeCell ref="L258:M258"/>
    <mergeCell ref="N258:Q258"/>
    <mergeCell ref="F259:I259"/>
    <mergeCell ref="F260:I260"/>
    <mergeCell ref="L260:M260"/>
    <mergeCell ref="N260:Q260"/>
    <mergeCell ref="F247:I247"/>
    <mergeCell ref="F248:I248"/>
    <mergeCell ref="F249:I249"/>
    <mergeCell ref="F250:I250"/>
    <mergeCell ref="F251:I251"/>
    <mergeCell ref="F252:I252"/>
    <mergeCell ref="F253:I253"/>
    <mergeCell ref="F254:I254"/>
    <mergeCell ref="F255:I255"/>
    <mergeCell ref="F241:I241"/>
    <mergeCell ref="F242:I242"/>
    <mergeCell ref="F243:I243"/>
    <mergeCell ref="L243:M243"/>
    <mergeCell ref="N243:Q243"/>
    <mergeCell ref="F244:I244"/>
    <mergeCell ref="F245:I245"/>
    <mergeCell ref="F246:I246"/>
    <mergeCell ref="L246:M246"/>
    <mergeCell ref="N246:Q246"/>
    <mergeCell ref="F236:I236"/>
    <mergeCell ref="F237:I237"/>
    <mergeCell ref="L237:M237"/>
    <mergeCell ref="N237:Q237"/>
    <mergeCell ref="F238:I238"/>
    <mergeCell ref="L238:M238"/>
    <mergeCell ref="N238:Q238"/>
    <mergeCell ref="F239:I239"/>
    <mergeCell ref="F240:I240"/>
    <mergeCell ref="L240:M240"/>
    <mergeCell ref="N240:Q240"/>
    <mergeCell ref="F229:I229"/>
    <mergeCell ref="F230:I230"/>
    <mergeCell ref="F231:I231"/>
    <mergeCell ref="F232:I232"/>
    <mergeCell ref="L232:M232"/>
    <mergeCell ref="N232:Q232"/>
    <mergeCell ref="F233:I233"/>
    <mergeCell ref="F234:I234"/>
    <mergeCell ref="F235:I235"/>
    <mergeCell ref="L235:M235"/>
    <mergeCell ref="N235:Q235"/>
    <mergeCell ref="F222:I222"/>
    <mergeCell ref="L222:M222"/>
    <mergeCell ref="N222:Q222"/>
    <mergeCell ref="F223:I223"/>
    <mergeCell ref="F224:I224"/>
    <mergeCell ref="F225:I225"/>
    <mergeCell ref="F226:I226"/>
    <mergeCell ref="F227:I227"/>
    <mergeCell ref="F228:I228"/>
    <mergeCell ref="F217:I217"/>
    <mergeCell ref="F218:I218"/>
    <mergeCell ref="F219:I219"/>
    <mergeCell ref="F220:I220"/>
    <mergeCell ref="L220:M220"/>
    <mergeCell ref="N220:Q220"/>
    <mergeCell ref="F221:I221"/>
    <mergeCell ref="L221:M221"/>
    <mergeCell ref="N221:Q221"/>
    <mergeCell ref="N208:Q208"/>
    <mergeCell ref="F209:I209"/>
    <mergeCell ref="F210:I210"/>
    <mergeCell ref="F211:I211"/>
    <mergeCell ref="F212:I212"/>
    <mergeCell ref="F213:I213"/>
    <mergeCell ref="F214:I214"/>
    <mergeCell ref="F215:I215"/>
    <mergeCell ref="F216:I216"/>
    <mergeCell ref="F201:I201"/>
    <mergeCell ref="F202:I202"/>
    <mergeCell ref="F203:I203"/>
    <mergeCell ref="F204:I204"/>
    <mergeCell ref="F205:I205"/>
    <mergeCell ref="F206:I206"/>
    <mergeCell ref="F207:I207"/>
    <mergeCell ref="F208:I208"/>
    <mergeCell ref="L208:M208"/>
    <mergeCell ref="F194:I194"/>
    <mergeCell ref="F195:I195"/>
    <mergeCell ref="F196:I196"/>
    <mergeCell ref="L196:M196"/>
    <mergeCell ref="N196:Q196"/>
    <mergeCell ref="F197:I197"/>
    <mergeCell ref="F198:I198"/>
    <mergeCell ref="F199:I199"/>
    <mergeCell ref="F200:I200"/>
    <mergeCell ref="N187:Q187"/>
    <mergeCell ref="F188:I188"/>
    <mergeCell ref="F189:I189"/>
    <mergeCell ref="F190:I190"/>
    <mergeCell ref="L190:M190"/>
    <mergeCell ref="N190:Q190"/>
    <mergeCell ref="F191:I191"/>
    <mergeCell ref="F192:I192"/>
    <mergeCell ref="F193:I193"/>
    <mergeCell ref="L193:M193"/>
    <mergeCell ref="N193:Q193"/>
    <mergeCell ref="F180:I180"/>
    <mergeCell ref="F181:I181"/>
    <mergeCell ref="F182:I182"/>
    <mergeCell ref="F183:I183"/>
    <mergeCell ref="F184:I184"/>
    <mergeCell ref="F185:I185"/>
    <mergeCell ref="F186:I186"/>
    <mergeCell ref="F187:I187"/>
    <mergeCell ref="L187:M187"/>
    <mergeCell ref="F173:I173"/>
    <mergeCell ref="F174:I174"/>
    <mergeCell ref="F175:I175"/>
    <mergeCell ref="L175:M175"/>
    <mergeCell ref="N175:Q175"/>
    <mergeCell ref="F176:I176"/>
    <mergeCell ref="F177:I177"/>
    <mergeCell ref="F178:I178"/>
    <mergeCell ref="F179:I179"/>
    <mergeCell ref="N166:Q166"/>
    <mergeCell ref="F167:I167"/>
    <mergeCell ref="F168:I168"/>
    <mergeCell ref="F169:I169"/>
    <mergeCell ref="L169:M169"/>
    <mergeCell ref="N169:Q169"/>
    <mergeCell ref="F170:I170"/>
    <mergeCell ref="F171:I171"/>
    <mergeCell ref="F172:I172"/>
    <mergeCell ref="L172:M172"/>
    <mergeCell ref="N172:Q172"/>
    <mergeCell ref="F159:I159"/>
    <mergeCell ref="F160:I160"/>
    <mergeCell ref="F161:I161"/>
    <mergeCell ref="F162:I162"/>
    <mergeCell ref="F163:I163"/>
    <mergeCell ref="F164:I164"/>
    <mergeCell ref="F165:I165"/>
    <mergeCell ref="F166:I166"/>
    <mergeCell ref="L166:M166"/>
    <mergeCell ref="F152:I152"/>
    <mergeCell ref="F153:I153"/>
    <mergeCell ref="F154:I154"/>
    <mergeCell ref="L154:M154"/>
    <mergeCell ref="N154:Q154"/>
    <mergeCell ref="F155:I155"/>
    <mergeCell ref="F156:I156"/>
    <mergeCell ref="F157:I157"/>
    <mergeCell ref="F158:I158"/>
    <mergeCell ref="F146:I146"/>
    <mergeCell ref="F147:I147"/>
    <mergeCell ref="F148:I148"/>
    <mergeCell ref="L148:M148"/>
    <mergeCell ref="N148:Q148"/>
    <mergeCell ref="F149:I149"/>
    <mergeCell ref="F150:I150"/>
    <mergeCell ref="F151:I151"/>
    <mergeCell ref="L151:M151"/>
    <mergeCell ref="N151:Q151"/>
    <mergeCell ref="F139:I139"/>
    <mergeCell ref="F140:I140"/>
    <mergeCell ref="F141:I141"/>
    <mergeCell ref="F142:I142"/>
    <mergeCell ref="F143:I143"/>
    <mergeCell ref="F144:I144"/>
    <mergeCell ref="F145:I145"/>
    <mergeCell ref="L145:M145"/>
    <mergeCell ref="N145:Q145"/>
    <mergeCell ref="F132:I132"/>
    <mergeCell ref="F133:I133"/>
    <mergeCell ref="F134:I134"/>
    <mergeCell ref="F135:I135"/>
    <mergeCell ref="F136:I136"/>
    <mergeCell ref="F137:I137"/>
    <mergeCell ref="L137:M137"/>
    <mergeCell ref="N137:Q137"/>
    <mergeCell ref="F138:I138"/>
    <mergeCell ref="F125:I125"/>
    <mergeCell ref="F126:I126"/>
    <mergeCell ref="F127:I127"/>
    <mergeCell ref="F128:I128"/>
    <mergeCell ref="F129:I129"/>
    <mergeCell ref="F130:I130"/>
    <mergeCell ref="F131:I131"/>
    <mergeCell ref="L131:M131"/>
    <mergeCell ref="N131:Q131"/>
    <mergeCell ref="F120:I120"/>
    <mergeCell ref="F121:I121"/>
    <mergeCell ref="L121:M121"/>
    <mergeCell ref="N121:Q121"/>
    <mergeCell ref="F122:I122"/>
    <mergeCell ref="F123:I123"/>
    <mergeCell ref="L123:M123"/>
    <mergeCell ref="N123:Q123"/>
    <mergeCell ref="F124:I124"/>
    <mergeCell ref="F117:I117"/>
    <mergeCell ref="L117:M117"/>
    <mergeCell ref="N117:Q117"/>
    <mergeCell ref="F118:I118"/>
    <mergeCell ref="L118:M118"/>
    <mergeCell ref="N118:Q118"/>
    <mergeCell ref="F119:I119"/>
    <mergeCell ref="L119:M119"/>
    <mergeCell ref="N119:Q119"/>
    <mergeCell ref="L97:Q97"/>
    <mergeCell ref="C103:Q103"/>
    <mergeCell ref="F105:P105"/>
    <mergeCell ref="F106:P106"/>
    <mergeCell ref="M108:P108"/>
    <mergeCell ref="M110:Q110"/>
    <mergeCell ref="M111:Q111"/>
    <mergeCell ref="F113:I113"/>
    <mergeCell ref="L113:M113"/>
    <mergeCell ref="N113:Q113"/>
    <mergeCell ref="N89:Q89"/>
    <mergeCell ref="N90:Q90"/>
    <mergeCell ref="N91:Q91"/>
    <mergeCell ref="N92:Q92"/>
    <mergeCell ref="N93:Q93"/>
    <mergeCell ref="N94:Q94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hyperlinks>
    <hyperlink ref="F1:G1" location="C2" display="1) Krycí list rozpočtu" xr:uid="{00000000-0004-0000-0200-000000000000}"/>
    <hyperlink ref="H1:K1" location="C86" display="2) Rekapitulace rozpočtu" xr:uid="{00000000-0004-0000-0200-000001000000}"/>
    <hyperlink ref="L1" location="C120" display="3) Rozpočet" xr:uid="{00000000-0004-0000-0200-000002000000}"/>
    <hyperlink ref="S1:T1" location="'Rekapitulace stavby'!C2" display="Rekapitulace stavby" xr:uid="{00000000-0004-0000-0200-000003000000}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N240"/>
  <sheetViews>
    <sheetView showGridLines="0" workbookViewId="0">
      <pane ySplit="1" topLeftCell="A109" activePane="bottomLeft" state="frozen"/>
      <selection pane="bottomLeft" activeCell="L117" sqref="L117:M117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7"/>
      <c r="B1" s="14"/>
      <c r="C1" s="14"/>
      <c r="D1" s="15" t="s">
        <v>1</v>
      </c>
      <c r="E1" s="14"/>
      <c r="F1" s="16" t="s">
        <v>90</v>
      </c>
      <c r="G1" s="16"/>
      <c r="H1" s="399" t="s">
        <v>91</v>
      </c>
      <c r="I1" s="399"/>
      <c r="J1" s="399"/>
      <c r="K1" s="399"/>
      <c r="L1" s="16" t="s">
        <v>92</v>
      </c>
      <c r="M1" s="14"/>
      <c r="N1" s="14"/>
      <c r="O1" s="15" t="s">
        <v>93</v>
      </c>
      <c r="P1" s="14"/>
      <c r="Q1" s="14"/>
      <c r="R1" s="14"/>
      <c r="S1" s="16" t="s">
        <v>94</v>
      </c>
      <c r="T1" s="16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319" t="s">
        <v>7</v>
      </c>
      <c r="D2" s="320"/>
      <c r="E2" s="320"/>
      <c r="F2" s="320"/>
      <c r="G2" s="320"/>
      <c r="H2" s="320"/>
      <c r="I2" s="320"/>
      <c r="J2" s="320"/>
      <c r="K2" s="320"/>
      <c r="L2" s="320"/>
      <c r="M2" s="320"/>
      <c r="N2" s="320"/>
      <c r="O2" s="320"/>
      <c r="P2" s="320"/>
      <c r="Q2" s="320"/>
      <c r="S2" s="348" t="s">
        <v>8</v>
      </c>
      <c r="T2" s="326"/>
      <c r="U2" s="326"/>
      <c r="V2" s="326"/>
      <c r="W2" s="326"/>
      <c r="X2" s="326"/>
      <c r="Y2" s="326"/>
      <c r="Z2" s="326"/>
      <c r="AA2" s="326"/>
      <c r="AB2" s="326"/>
      <c r="AC2" s="326"/>
      <c r="AT2" s="20" t="s">
        <v>83</v>
      </c>
    </row>
    <row r="3" spans="1:66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95</v>
      </c>
    </row>
    <row r="4" spans="1:66" ht="36.950000000000003" customHeight="1">
      <c r="B4" s="24"/>
      <c r="C4" s="321" t="s">
        <v>96</v>
      </c>
      <c r="D4" s="322"/>
      <c r="E4" s="322"/>
      <c r="F4" s="322"/>
      <c r="G4" s="322"/>
      <c r="H4" s="322"/>
      <c r="I4" s="322"/>
      <c r="J4" s="322"/>
      <c r="K4" s="322"/>
      <c r="L4" s="322"/>
      <c r="M4" s="322"/>
      <c r="N4" s="322"/>
      <c r="O4" s="322"/>
      <c r="P4" s="322"/>
      <c r="Q4" s="322"/>
      <c r="R4" s="25"/>
      <c r="T4" s="19" t="s">
        <v>13</v>
      </c>
      <c r="AT4" s="20" t="s">
        <v>6</v>
      </c>
    </row>
    <row r="5" spans="1:66" ht="6.95" customHeight="1">
      <c r="B5" s="24"/>
      <c r="R5" s="25"/>
    </row>
    <row r="6" spans="1:66" ht="25.35" customHeight="1">
      <c r="B6" s="24"/>
      <c r="D6" s="30" t="s">
        <v>18</v>
      </c>
      <c r="F6" s="359" t="str">
        <f>'Rekapitulace stavby'!K6</f>
        <v>Znojmo - Přímětice Východ</v>
      </c>
      <c r="G6" s="360"/>
      <c r="H6" s="360"/>
      <c r="I6" s="360"/>
      <c r="J6" s="360"/>
      <c r="K6" s="360"/>
      <c r="L6" s="360"/>
      <c r="M6" s="360"/>
      <c r="N6" s="360"/>
      <c r="O6" s="360"/>
      <c r="P6" s="360"/>
      <c r="R6" s="25"/>
    </row>
    <row r="7" spans="1:66" s="1" customFormat="1" ht="32.85" customHeight="1">
      <c r="B7" s="35"/>
      <c r="D7" s="29" t="s">
        <v>97</v>
      </c>
      <c r="F7" s="327" t="s">
        <v>515</v>
      </c>
      <c r="G7" s="361"/>
      <c r="H7" s="361"/>
      <c r="I7" s="361"/>
      <c r="J7" s="361"/>
      <c r="K7" s="361"/>
      <c r="L7" s="361"/>
      <c r="M7" s="361"/>
      <c r="N7" s="361"/>
      <c r="O7" s="361"/>
      <c r="P7" s="361"/>
      <c r="R7" s="36"/>
    </row>
    <row r="8" spans="1:66" s="1" customFormat="1" ht="14.45" customHeight="1">
      <c r="B8" s="35"/>
      <c r="D8" s="30" t="s">
        <v>20</v>
      </c>
      <c r="F8" s="28" t="s">
        <v>5</v>
      </c>
      <c r="M8" s="30" t="s">
        <v>21</v>
      </c>
      <c r="O8" s="28" t="s">
        <v>5</v>
      </c>
      <c r="R8" s="36"/>
    </row>
    <row r="9" spans="1:66" s="1" customFormat="1" ht="14.45" customHeight="1">
      <c r="B9" s="35"/>
      <c r="D9" s="30" t="s">
        <v>22</v>
      </c>
      <c r="F9" s="28" t="s">
        <v>23</v>
      </c>
      <c r="M9" s="30" t="s">
        <v>24</v>
      </c>
      <c r="O9" s="362"/>
      <c r="P9" s="363"/>
      <c r="R9" s="36"/>
    </row>
    <row r="10" spans="1:66" s="1" customFormat="1" ht="10.9" customHeight="1">
      <c r="B10" s="35"/>
      <c r="R10" s="36"/>
    </row>
    <row r="11" spans="1:66" s="1" customFormat="1" ht="14.45" customHeight="1">
      <c r="B11" s="35"/>
      <c r="D11" s="30" t="s">
        <v>25</v>
      </c>
      <c r="M11" s="30" t="s">
        <v>26</v>
      </c>
      <c r="O11" s="325"/>
      <c r="P11" s="325"/>
      <c r="R11" s="36"/>
    </row>
    <row r="12" spans="1:66" s="1" customFormat="1" ht="18" customHeight="1">
      <c r="B12" s="35"/>
      <c r="E12" s="28" t="str">
        <f>IF('Rekapitulace stavby'!E11="","",'Rekapitulace stavby'!E11)</f>
        <v xml:space="preserve"> </v>
      </c>
      <c r="M12" s="30" t="s">
        <v>27</v>
      </c>
      <c r="O12" s="325"/>
      <c r="P12" s="325"/>
      <c r="R12" s="36"/>
    </row>
    <row r="13" spans="1:66" s="1" customFormat="1" ht="6.95" customHeight="1">
      <c r="B13" s="35"/>
      <c r="R13" s="36"/>
    </row>
    <row r="14" spans="1:66" s="1" customFormat="1" ht="14.45" customHeight="1">
      <c r="B14" s="35"/>
      <c r="D14" s="30" t="s">
        <v>28</v>
      </c>
      <c r="M14" s="30" t="s">
        <v>26</v>
      </c>
      <c r="O14" s="364"/>
      <c r="P14" s="325"/>
      <c r="R14" s="36"/>
    </row>
    <row r="15" spans="1:66" s="1" customFormat="1" ht="18" customHeight="1">
      <c r="B15" s="35"/>
      <c r="E15" s="364"/>
      <c r="F15" s="365"/>
      <c r="G15" s="365"/>
      <c r="H15" s="365"/>
      <c r="I15" s="365"/>
      <c r="J15" s="365"/>
      <c r="K15" s="365"/>
      <c r="L15" s="365"/>
      <c r="M15" s="30" t="s">
        <v>27</v>
      </c>
      <c r="O15" s="364"/>
      <c r="P15" s="325"/>
      <c r="R15" s="36"/>
    </row>
    <row r="16" spans="1:66" s="1" customFormat="1" ht="6.95" customHeight="1">
      <c r="B16" s="35"/>
      <c r="R16" s="36"/>
    </row>
    <row r="17" spans="2:18" s="1" customFormat="1" ht="14.45" customHeight="1">
      <c r="B17" s="35"/>
      <c r="D17" s="30" t="s">
        <v>29</v>
      </c>
      <c r="M17" s="30" t="s">
        <v>26</v>
      </c>
      <c r="O17" s="325" t="str">
        <f>IF('Rekapitulace stavby'!AN16="","",'Rekapitulace stavby'!AN16)</f>
        <v/>
      </c>
      <c r="P17" s="325"/>
      <c r="R17" s="36"/>
    </row>
    <row r="18" spans="2:18" s="1" customFormat="1" ht="18" customHeight="1">
      <c r="B18" s="35"/>
      <c r="E18" s="28" t="str">
        <f>IF('Rekapitulace stavby'!E17="","",'Rekapitulace stavby'!E17)</f>
        <v xml:space="preserve"> </v>
      </c>
      <c r="M18" s="30" t="s">
        <v>27</v>
      </c>
      <c r="O18" s="325" t="str">
        <f>IF('Rekapitulace stavby'!AN17="","",'Rekapitulace stavby'!AN17)</f>
        <v/>
      </c>
      <c r="P18" s="325"/>
      <c r="R18" s="36"/>
    </row>
    <row r="19" spans="2:18" s="1" customFormat="1" ht="6.95" customHeight="1">
      <c r="B19" s="35"/>
      <c r="R19" s="36"/>
    </row>
    <row r="20" spans="2:18" s="1" customFormat="1" ht="14.45" customHeight="1">
      <c r="B20" s="35"/>
      <c r="D20" s="30" t="s">
        <v>31</v>
      </c>
      <c r="M20" s="30" t="s">
        <v>26</v>
      </c>
      <c r="O20" s="325" t="str">
        <f>IF('Rekapitulace stavby'!AN19="","",'Rekapitulace stavby'!AN19)</f>
        <v/>
      </c>
      <c r="P20" s="325"/>
      <c r="R20" s="36"/>
    </row>
    <row r="21" spans="2:18" s="1" customFormat="1" ht="18" customHeight="1">
      <c r="B21" s="35"/>
      <c r="E21" s="28" t="str">
        <f>IF('Rekapitulace stavby'!E20="","",'Rekapitulace stavby'!E20)</f>
        <v xml:space="preserve"> </v>
      </c>
      <c r="M21" s="30" t="s">
        <v>27</v>
      </c>
      <c r="O21" s="325" t="str">
        <f>IF('Rekapitulace stavby'!AN20="","",'Rekapitulace stavby'!AN20)</f>
        <v/>
      </c>
      <c r="P21" s="325"/>
      <c r="R21" s="36"/>
    </row>
    <row r="22" spans="2:18" s="1" customFormat="1" ht="6.95" customHeight="1">
      <c r="B22" s="35"/>
      <c r="R22" s="36"/>
    </row>
    <row r="23" spans="2:18" s="1" customFormat="1" ht="14.45" customHeight="1">
      <c r="B23" s="35"/>
      <c r="D23" s="30" t="s">
        <v>32</v>
      </c>
      <c r="R23" s="36"/>
    </row>
    <row r="24" spans="2:18" s="1" customFormat="1" ht="16.5" customHeight="1">
      <c r="B24" s="35"/>
      <c r="E24" s="330" t="s">
        <v>5</v>
      </c>
      <c r="F24" s="330"/>
      <c r="G24" s="330"/>
      <c r="H24" s="330"/>
      <c r="I24" s="330"/>
      <c r="J24" s="330"/>
      <c r="K24" s="330"/>
      <c r="L24" s="330"/>
      <c r="R24" s="36"/>
    </row>
    <row r="25" spans="2:18" s="1" customFormat="1" ht="6.95" customHeight="1">
      <c r="B25" s="35"/>
      <c r="R25" s="36"/>
    </row>
    <row r="26" spans="2:18" s="1" customFormat="1" ht="6.95" customHeight="1">
      <c r="B26" s="35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R26" s="36"/>
    </row>
    <row r="27" spans="2:18" s="1" customFormat="1" ht="14.45" customHeight="1">
      <c r="B27" s="35"/>
      <c r="D27" s="101" t="s">
        <v>99</v>
      </c>
      <c r="M27" s="331">
        <f>N88</f>
        <v>0</v>
      </c>
      <c r="N27" s="331"/>
      <c r="O27" s="331"/>
      <c r="P27" s="331"/>
      <c r="R27" s="36"/>
    </row>
    <row r="28" spans="2:18" s="1" customFormat="1" ht="14.45" customHeight="1">
      <c r="B28" s="35"/>
      <c r="D28" s="34"/>
      <c r="M28" s="331"/>
      <c r="N28" s="331"/>
      <c r="O28" s="331"/>
      <c r="P28" s="331"/>
      <c r="R28" s="36"/>
    </row>
    <row r="29" spans="2:18" s="1" customFormat="1" ht="6.95" customHeight="1">
      <c r="B29" s="35"/>
      <c r="R29" s="36"/>
    </row>
    <row r="30" spans="2:18" s="1" customFormat="1" ht="25.35" customHeight="1">
      <c r="B30" s="35"/>
      <c r="D30" s="102" t="s">
        <v>34</v>
      </c>
      <c r="M30" s="366">
        <f>ROUND(M27+M28,2)</f>
        <v>0</v>
      </c>
      <c r="N30" s="361"/>
      <c r="O30" s="361"/>
      <c r="P30" s="361"/>
      <c r="R30" s="36"/>
    </row>
    <row r="31" spans="2:18" s="1" customFormat="1" ht="6.95" customHeight="1">
      <c r="B31" s="35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R31" s="36"/>
    </row>
    <row r="32" spans="2:18" s="1" customFormat="1" ht="14.45" customHeight="1">
      <c r="B32" s="35"/>
      <c r="D32" s="40" t="s">
        <v>35</v>
      </c>
      <c r="E32" s="40" t="s">
        <v>36</v>
      </c>
      <c r="F32" s="41">
        <v>0.21</v>
      </c>
      <c r="G32" s="103" t="s">
        <v>37</v>
      </c>
      <c r="H32" s="367">
        <f>(SUM(BE96:BE96)+SUM(BE114:BE238))</f>
        <v>0</v>
      </c>
      <c r="I32" s="361"/>
      <c r="J32" s="361"/>
      <c r="M32" s="367">
        <f>ROUND((SUM(BE96:BE96)+SUM(BE114:BE238)), 2)*F32</f>
        <v>0</v>
      </c>
      <c r="N32" s="361"/>
      <c r="O32" s="361"/>
      <c r="P32" s="361"/>
      <c r="R32" s="36"/>
    </row>
    <row r="33" spans="2:18" s="1" customFormat="1" ht="14.45" customHeight="1">
      <c r="B33" s="35"/>
      <c r="E33" s="40" t="s">
        <v>38</v>
      </c>
      <c r="F33" s="41">
        <v>0.15</v>
      </c>
      <c r="G33" s="103" t="s">
        <v>37</v>
      </c>
      <c r="H33" s="367">
        <f>(SUM(BF96:BF96)+SUM(BF114:BF238))</f>
        <v>0</v>
      </c>
      <c r="I33" s="361"/>
      <c r="J33" s="361"/>
      <c r="M33" s="367">
        <f>ROUND((SUM(BF96:BF96)+SUM(BF114:BF238)), 2)*F33</f>
        <v>0</v>
      </c>
      <c r="N33" s="361"/>
      <c r="O33" s="361"/>
      <c r="P33" s="361"/>
      <c r="R33" s="36"/>
    </row>
    <row r="34" spans="2:18" s="1" customFormat="1" ht="14.45" hidden="1" customHeight="1">
      <c r="B34" s="35"/>
      <c r="E34" s="40" t="s">
        <v>39</v>
      </c>
      <c r="F34" s="41">
        <v>0.21</v>
      </c>
      <c r="G34" s="103" t="s">
        <v>37</v>
      </c>
      <c r="H34" s="367">
        <f>(SUM(BG96:BG96)+SUM(BG114:BG238))</f>
        <v>0</v>
      </c>
      <c r="I34" s="361"/>
      <c r="J34" s="361"/>
      <c r="M34" s="367">
        <v>0</v>
      </c>
      <c r="N34" s="361"/>
      <c r="O34" s="361"/>
      <c r="P34" s="361"/>
      <c r="R34" s="36"/>
    </row>
    <row r="35" spans="2:18" s="1" customFormat="1" ht="14.45" hidden="1" customHeight="1">
      <c r="B35" s="35"/>
      <c r="E35" s="40" t="s">
        <v>40</v>
      </c>
      <c r="F35" s="41">
        <v>0.15</v>
      </c>
      <c r="G35" s="103" t="s">
        <v>37</v>
      </c>
      <c r="H35" s="367">
        <f>(SUM(BH96:BH96)+SUM(BH114:BH238))</f>
        <v>0</v>
      </c>
      <c r="I35" s="361"/>
      <c r="J35" s="361"/>
      <c r="M35" s="367">
        <v>0</v>
      </c>
      <c r="N35" s="361"/>
      <c r="O35" s="361"/>
      <c r="P35" s="361"/>
      <c r="R35" s="36"/>
    </row>
    <row r="36" spans="2:18" s="1" customFormat="1" ht="14.45" hidden="1" customHeight="1">
      <c r="B36" s="35"/>
      <c r="E36" s="40" t="s">
        <v>41</v>
      </c>
      <c r="F36" s="41">
        <v>0</v>
      </c>
      <c r="G36" s="103" t="s">
        <v>37</v>
      </c>
      <c r="H36" s="367">
        <f>(SUM(BI96:BI96)+SUM(BI114:BI238))</f>
        <v>0</v>
      </c>
      <c r="I36" s="361"/>
      <c r="J36" s="361"/>
      <c r="M36" s="367">
        <v>0</v>
      </c>
      <c r="N36" s="361"/>
      <c r="O36" s="361"/>
      <c r="P36" s="361"/>
      <c r="R36" s="36"/>
    </row>
    <row r="37" spans="2:18" s="1" customFormat="1" ht="6.95" customHeight="1">
      <c r="B37" s="35"/>
      <c r="R37" s="36"/>
    </row>
    <row r="38" spans="2:18" s="1" customFormat="1" ht="25.35" customHeight="1">
      <c r="B38" s="35"/>
      <c r="C38" s="100"/>
      <c r="D38" s="104" t="s">
        <v>42</v>
      </c>
      <c r="E38" s="71"/>
      <c r="F38" s="71"/>
      <c r="G38" s="105" t="s">
        <v>43</v>
      </c>
      <c r="H38" s="106" t="s">
        <v>44</v>
      </c>
      <c r="I38" s="71"/>
      <c r="J38" s="71"/>
      <c r="K38" s="71"/>
      <c r="L38" s="368">
        <f>SUM(M30:M36)</f>
        <v>0</v>
      </c>
      <c r="M38" s="368"/>
      <c r="N38" s="368"/>
      <c r="O38" s="368"/>
      <c r="P38" s="369"/>
      <c r="Q38" s="100"/>
      <c r="R38" s="36"/>
    </row>
    <row r="39" spans="2:18" s="1" customFormat="1" ht="14.45" customHeight="1">
      <c r="B39" s="35"/>
      <c r="R39" s="36"/>
    </row>
    <row r="40" spans="2:18" s="1" customFormat="1" ht="14.45" customHeight="1">
      <c r="B40" s="35"/>
      <c r="R40" s="36"/>
    </row>
    <row r="41" spans="2:18">
      <c r="B41" s="24"/>
      <c r="R41" s="25"/>
    </row>
    <row r="42" spans="2:18">
      <c r="B42" s="24"/>
      <c r="R42" s="25"/>
    </row>
    <row r="43" spans="2:18">
      <c r="B43" s="24"/>
      <c r="R43" s="25"/>
    </row>
    <row r="44" spans="2:18">
      <c r="B44" s="24"/>
      <c r="R44" s="25"/>
    </row>
    <row r="45" spans="2:18">
      <c r="B45" s="24"/>
      <c r="R45" s="25"/>
    </row>
    <row r="46" spans="2:18">
      <c r="B46" s="24"/>
      <c r="R46" s="25"/>
    </row>
    <row r="47" spans="2:18">
      <c r="B47" s="24"/>
      <c r="R47" s="25"/>
    </row>
    <row r="48" spans="2:18">
      <c r="B48" s="24"/>
      <c r="R48" s="25"/>
    </row>
    <row r="49" spans="2:18">
      <c r="B49" s="24"/>
      <c r="R49" s="25"/>
    </row>
    <row r="50" spans="2:18" s="1" customFormat="1" ht="15">
      <c r="B50" s="35"/>
      <c r="D50" s="48" t="s">
        <v>45</v>
      </c>
      <c r="E50" s="49"/>
      <c r="F50" s="49"/>
      <c r="G50" s="49"/>
      <c r="H50" s="50"/>
      <c r="J50" s="48" t="s">
        <v>46</v>
      </c>
      <c r="K50" s="49"/>
      <c r="L50" s="49"/>
      <c r="M50" s="49"/>
      <c r="N50" s="49"/>
      <c r="O50" s="49"/>
      <c r="P50" s="50"/>
      <c r="R50" s="36"/>
    </row>
    <row r="51" spans="2:18">
      <c r="B51" s="24"/>
      <c r="D51" s="51"/>
      <c r="H51" s="52"/>
      <c r="J51" s="51"/>
      <c r="P51" s="52"/>
      <c r="R51" s="25"/>
    </row>
    <row r="52" spans="2:18">
      <c r="B52" s="24"/>
      <c r="D52" s="51"/>
      <c r="H52" s="52"/>
      <c r="J52" s="51"/>
      <c r="P52" s="52"/>
      <c r="R52" s="25"/>
    </row>
    <row r="53" spans="2:18">
      <c r="B53" s="24"/>
      <c r="D53" s="51"/>
      <c r="H53" s="52"/>
      <c r="J53" s="51"/>
      <c r="P53" s="52"/>
      <c r="R53" s="25"/>
    </row>
    <row r="54" spans="2:18">
      <c r="B54" s="24"/>
      <c r="D54" s="51"/>
      <c r="H54" s="52"/>
      <c r="J54" s="51"/>
      <c r="P54" s="52"/>
      <c r="R54" s="25"/>
    </row>
    <row r="55" spans="2:18">
      <c r="B55" s="24"/>
      <c r="D55" s="51"/>
      <c r="H55" s="52"/>
      <c r="J55" s="51"/>
      <c r="P55" s="52"/>
      <c r="R55" s="25"/>
    </row>
    <row r="56" spans="2:18">
      <c r="B56" s="24"/>
      <c r="D56" s="51"/>
      <c r="H56" s="52"/>
      <c r="J56" s="51"/>
      <c r="P56" s="52"/>
      <c r="R56" s="25"/>
    </row>
    <row r="57" spans="2:18">
      <c r="B57" s="24"/>
      <c r="D57" s="51"/>
      <c r="H57" s="52"/>
      <c r="J57" s="51"/>
      <c r="P57" s="52"/>
      <c r="R57" s="25"/>
    </row>
    <row r="58" spans="2:18">
      <c r="B58" s="24"/>
      <c r="D58" s="51"/>
      <c r="H58" s="52"/>
      <c r="J58" s="51"/>
      <c r="P58" s="52"/>
      <c r="R58" s="25"/>
    </row>
    <row r="59" spans="2:18" s="1" customFormat="1" ht="15">
      <c r="B59" s="35"/>
      <c r="D59" s="53" t="s">
        <v>47</v>
      </c>
      <c r="E59" s="54"/>
      <c r="F59" s="54"/>
      <c r="G59" s="55" t="s">
        <v>48</v>
      </c>
      <c r="H59" s="56"/>
      <c r="J59" s="53" t="s">
        <v>47</v>
      </c>
      <c r="K59" s="54"/>
      <c r="L59" s="54"/>
      <c r="M59" s="54"/>
      <c r="N59" s="55" t="s">
        <v>48</v>
      </c>
      <c r="O59" s="54"/>
      <c r="P59" s="56"/>
      <c r="R59" s="36"/>
    </row>
    <row r="60" spans="2:18">
      <c r="B60" s="24"/>
      <c r="R60" s="25"/>
    </row>
    <row r="61" spans="2:18" s="1" customFormat="1" ht="15">
      <c r="B61" s="35"/>
      <c r="D61" s="48" t="s">
        <v>49</v>
      </c>
      <c r="E61" s="49"/>
      <c r="F61" s="49"/>
      <c r="G61" s="49"/>
      <c r="H61" s="50"/>
      <c r="J61" s="48" t="s">
        <v>50</v>
      </c>
      <c r="K61" s="49"/>
      <c r="L61" s="49"/>
      <c r="M61" s="49"/>
      <c r="N61" s="49"/>
      <c r="O61" s="49"/>
      <c r="P61" s="50"/>
      <c r="R61" s="36"/>
    </row>
    <row r="62" spans="2:18">
      <c r="B62" s="24"/>
      <c r="D62" s="51"/>
      <c r="H62" s="52"/>
      <c r="J62" s="51"/>
      <c r="P62" s="52"/>
      <c r="R62" s="25"/>
    </row>
    <row r="63" spans="2:18">
      <c r="B63" s="24"/>
      <c r="D63" s="51"/>
      <c r="H63" s="52"/>
      <c r="J63" s="51"/>
      <c r="P63" s="52"/>
      <c r="R63" s="25"/>
    </row>
    <row r="64" spans="2:18">
      <c r="B64" s="24"/>
      <c r="D64" s="51"/>
      <c r="H64" s="52"/>
      <c r="J64" s="51"/>
      <c r="P64" s="52"/>
      <c r="R64" s="25"/>
    </row>
    <row r="65" spans="2:18">
      <c r="B65" s="24"/>
      <c r="D65" s="51"/>
      <c r="H65" s="52"/>
      <c r="J65" s="51"/>
      <c r="P65" s="52"/>
      <c r="R65" s="25"/>
    </row>
    <row r="66" spans="2:18">
      <c r="B66" s="24"/>
      <c r="D66" s="51"/>
      <c r="H66" s="52"/>
      <c r="J66" s="51"/>
      <c r="P66" s="52"/>
      <c r="R66" s="25"/>
    </row>
    <row r="67" spans="2:18">
      <c r="B67" s="24"/>
      <c r="D67" s="51"/>
      <c r="H67" s="52"/>
      <c r="J67" s="51"/>
      <c r="P67" s="52"/>
      <c r="R67" s="25"/>
    </row>
    <row r="68" spans="2:18">
      <c r="B68" s="24"/>
      <c r="D68" s="51"/>
      <c r="H68" s="52"/>
      <c r="J68" s="51"/>
      <c r="P68" s="52"/>
      <c r="R68" s="25"/>
    </row>
    <row r="69" spans="2:18">
      <c r="B69" s="24"/>
      <c r="D69" s="51"/>
      <c r="H69" s="52"/>
      <c r="J69" s="51"/>
      <c r="P69" s="52"/>
      <c r="R69" s="25"/>
    </row>
    <row r="70" spans="2:18" s="1" customFormat="1" ht="15">
      <c r="B70" s="35"/>
      <c r="D70" s="53" t="s">
        <v>47</v>
      </c>
      <c r="E70" s="54"/>
      <c r="F70" s="54"/>
      <c r="G70" s="55" t="s">
        <v>48</v>
      </c>
      <c r="H70" s="56"/>
      <c r="J70" s="53" t="s">
        <v>47</v>
      </c>
      <c r="K70" s="54"/>
      <c r="L70" s="54"/>
      <c r="M70" s="54"/>
      <c r="N70" s="55" t="s">
        <v>48</v>
      </c>
      <c r="O70" s="54"/>
      <c r="P70" s="56"/>
      <c r="R70" s="36"/>
    </row>
    <row r="71" spans="2:18" s="1" customFormat="1" ht="14.45" customHeight="1">
      <c r="B71" s="57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9"/>
    </row>
    <row r="75" spans="2:18" s="1" customFormat="1" ht="6.95" customHeight="1"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2"/>
    </row>
    <row r="76" spans="2:18" s="1" customFormat="1" ht="36.950000000000003" customHeight="1">
      <c r="B76" s="35"/>
      <c r="C76" s="321" t="s">
        <v>100</v>
      </c>
      <c r="D76" s="322"/>
      <c r="E76" s="322"/>
      <c r="F76" s="322"/>
      <c r="G76" s="322"/>
      <c r="H76" s="322"/>
      <c r="I76" s="322"/>
      <c r="J76" s="322"/>
      <c r="K76" s="322"/>
      <c r="L76" s="322"/>
      <c r="M76" s="322"/>
      <c r="N76" s="322"/>
      <c r="O76" s="322"/>
      <c r="P76" s="322"/>
      <c r="Q76" s="322"/>
      <c r="R76" s="36"/>
    </row>
    <row r="77" spans="2:18" s="1" customFormat="1" ht="6.95" customHeight="1">
      <c r="B77" s="35"/>
      <c r="R77" s="36"/>
    </row>
    <row r="78" spans="2:18" s="1" customFormat="1" ht="30" customHeight="1">
      <c r="B78" s="35"/>
      <c r="C78" s="30" t="s">
        <v>18</v>
      </c>
      <c r="F78" s="359" t="str">
        <f>F6</f>
        <v>Znojmo - Přímětice Východ</v>
      </c>
      <c r="G78" s="360"/>
      <c r="H78" s="360"/>
      <c r="I78" s="360"/>
      <c r="J78" s="360"/>
      <c r="K78" s="360"/>
      <c r="L78" s="360"/>
      <c r="M78" s="360"/>
      <c r="N78" s="360"/>
      <c r="O78" s="360"/>
      <c r="P78" s="360"/>
      <c r="R78" s="36"/>
    </row>
    <row r="79" spans="2:18" s="1" customFormat="1" ht="36.950000000000003" customHeight="1">
      <c r="B79" s="35"/>
      <c r="C79" s="66" t="s">
        <v>97</v>
      </c>
      <c r="F79" s="351" t="str">
        <f>F7</f>
        <v>SO 302 - Splašková kanalizace</v>
      </c>
      <c r="G79" s="361"/>
      <c r="H79" s="361"/>
      <c r="I79" s="361"/>
      <c r="J79" s="361"/>
      <c r="K79" s="361"/>
      <c r="L79" s="361"/>
      <c r="M79" s="361"/>
      <c r="N79" s="361"/>
      <c r="O79" s="361"/>
      <c r="P79" s="361"/>
      <c r="R79" s="36"/>
    </row>
    <row r="80" spans="2:18" s="1" customFormat="1" ht="6.95" customHeight="1">
      <c r="B80" s="35"/>
      <c r="R80" s="36"/>
    </row>
    <row r="81" spans="2:47" s="1" customFormat="1" ht="18" customHeight="1">
      <c r="B81" s="35"/>
      <c r="C81" s="30" t="s">
        <v>22</v>
      </c>
      <c r="F81" s="28" t="str">
        <f>F9</f>
        <v xml:space="preserve"> </v>
      </c>
      <c r="K81" s="30" t="s">
        <v>24</v>
      </c>
      <c r="M81" s="363" t="str">
        <f>IF(O9="","",O9)</f>
        <v/>
      </c>
      <c r="N81" s="363"/>
      <c r="O81" s="363"/>
      <c r="P81" s="363"/>
      <c r="R81" s="36"/>
    </row>
    <row r="82" spans="2:47" s="1" customFormat="1" ht="6.95" customHeight="1">
      <c r="B82" s="35"/>
      <c r="R82" s="36"/>
    </row>
    <row r="83" spans="2:47" s="1" customFormat="1" ht="15">
      <c r="B83" s="35"/>
      <c r="C83" s="30" t="s">
        <v>25</v>
      </c>
      <c r="F83" s="28" t="str">
        <f>E12</f>
        <v xml:space="preserve"> </v>
      </c>
      <c r="K83" s="30" t="s">
        <v>29</v>
      </c>
      <c r="M83" s="325" t="str">
        <f>E18</f>
        <v xml:space="preserve"> </v>
      </c>
      <c r="N83" s="325"/>
      <c r="O83" s="325"/>
      <c r="P83" s="325"/>
      <c r="Q83" s="325"/>
      <c r="R83" s="36"/>
    </row>
    <row r="84" spans="2:47" s="1" customFormat="1" ht="14.45" customHeight="1">
      <c r="B84" s="35"/>
      <c r="C84" s="30" t="s">
        <v>28</v>
      </c>
      <c r="F84" s="28" t="str">
        <f>IF(E15="","",E15)</f>
        <v/>
      </c>
      <c r="K84" s="30" t="s">
        <v>31</v>
      </c>
      <c r="M84" s="325" t="str">
        <f>E21</f>
        <v xml:space="preserve"> </v>
      </c>
      <c r="N84" s="325"/>
      <c r="O84" s="325"/>
      <c r="P84" s="325"/>
      <c r="Q84" s="325"/>
      <c r="R84" s="36"/>
    </row>
    <row r="85" spans="2:47" s="1" customFormat="1" ht="10.35" customHeight="1">
      <c r="B85" s="35"/>
      <c r="R85" s="36"/>
    </row>
    <row r="86" spans="2:47" s="1" customFormat="1" ht="29.25" customHeight="1">
      <c r="B86" s="35"/>
      <c r="C86" s="374" t="s">
        <v>101</v>
      </c>
      <c r="D86" s="375"/>
      <c r="E86" s="375"/>
      <c r="F86" s="375"/>
      <c r="G86" s="375"/>
      <c r="H86" s="100"/>
      <c r="I86" s="100"/>
      <c r="J86" s="100"/>
      <c r="K86" s="100"/>
      <c r="L86" s="100"/>
      <c r="M86" s="100"/>
      <c r="N86" s="374" t="s">
        <v>102</v>
      </c>
      <c r="O86" s="375"/>
      <c r="P86" s="375"/>
      <c r="Q86" s="375"/>
      <c r="R86" s="36"/>
    </row>
    <row r="87" spans="2:47" s="1" customFormat="1" ht="10.35" customHeight="1">
      <c r="B87" s="35"/>
      <c r="R87" s="36"/>
    </row>
    <row r="88" spans="2:47" s="1" customFormat="1" ht="29.25" customHeight="1">
      <c r="B88" s="35"/>
      <c r="C88" s="107" t="s">
        <v>103</v>
      </c>
      <c r="N88" s="350">
        <f>N114</f>
        <v>0</v>
      </c>
      <c r="O88" s="376"/>
      <c r="P88" s="376"/>
      <c r="Q88" s="376"/>
      <c r="R88" s="36"/>
      <c r="AU88" s="20" t="s">
        <v>104</v>
      </c>
    </row>
    <row r="89" spans="2:47" s="6" customFormat="1" ht="24.95" customHeight="1">
      <c r="B89" s="108"/>
      <c r="D89" s="109" t="s">
        <v>105</v>
      </c>
      <c r="N89" s="370">
        <f>N115</f>
        <v>0</v>
      </c>
      <c r="O89" s="371"/>
      <c r="P89" s="371"/>
      <c r="Q89" s="371"/>
      <c r="R89" s="110"/>
    </row>
    <row r="90" spans="2:47" s="7" customFormat="1" ht="19.899999999999999" customHeight="1">
      <c r="B90" s="111"/>
      <c r="D90" s="97" t="s">
        <v>106</v>
      </c>
      <c r="N90" s="372">
        <f>N116</f>
        <v>0</v>
      </c>
      <c r="O90" s="373"/>
      <c r="P90" s="373"/>
      <c r="Q90" s="373"/>
      <c r="R90" s="112"/>
    </row>
    <row r="91" spans="2:47" s="7" customFormat="1" ht="19.899999999999999" customHeight="1">
      <c r="B91" s="111"/>
      <c r="D91" s="97" t="s">
        <v>107</v>
      </c>
      <c r="N91" s="372">
        <f>N199</f>
        <v>0</v>
      </c>
      <c r="O91" s="373"/>
      <c r="P91" s="373"/>
      <c r="Q91" s="373"/>
      <c r="R91" s="112"/>
    </row>
    <row r="92" spans="2:47" s="7" customFormat="1" ht="19.899999999999999" customHeight="1">
      <c r="B92" s="111"/>
      <c r="D92" s="97" t="s">
        <v>108</v>
      </c>
      <c r="N92" s="372">
        <f>N201</f>
        <v>0</v>
      </c>
      <c r="O92" s="373"/>
      <c r="P92" s="373"/>
      <c r="Q92" s="373"/>
      <c r="R92" s="112"/>
    </row>
    <row r="93" spans="2:47" s="7" customFormat="1" ht="19.899999999999999" customHeight="1">
      <c r="B93" s="111"/>
      <c r="D93" s="97" t="s">
        <v>109</v>
      </c>
      <c r="N93" s="372">
        <f>N213</f>
        <v>0</v>
      </c>
      <c r="O93" s="373"/>
      <c r="P93" s="373"/>
      <c r="Q93" s="373"/>
      <c r="R93" s="112"/>
    </row>
    <row r="94" spans="2:47" s="7" customFormat="1" ht="19.899999999999999" customHeight="1">
      <c r="B94" s="111"/>
      <c r="D94" s="97" t="s">
        <v>110</v>
      </c>
      <c r="N94" s="372">
        <f>N237</f>
        <v>0</v>
      </c>
      <c r="O94" s="373"/>
      <c r="P94" s="373"/>
      <c r="Q94" s="373"/>
      <c r="R94" s="112"/>
    </row>
    <row r="95" spans="2:47" s="1" customFormat="1" ht="21.75" customHeight="1">
      <c r="B95" s="35"/>
      <c r="R95" s="36"/>
    </row>
    <row r="96" spans="2:47" s="1" customFormat="1">
      <c r="B96" s="35"/>
      <c r="R96" s="36"/>
    </row>
    <row r="97" spans="2:18" s="1" customFormat="1" ht="29.25" customHeight="1">
      <c r="B97" s="35"/>
      <c r="C97" s="99" t="s">
        <v>917</v>
      </c>
      <c r="D97" s="100"/>
      <c r="E97" s="100"/>
      <c r="F97" s="100"/>
      <c r="G97" s="100"/>
      <c r="H97" s="100"/>
      <c r="I97" s="100"/>
      <c r="J97" s="100"/>
      <c r="K97" s="100"/>
      <c r="L97" s="347">
        <f>ROUND(SUM(N88),2)</f>
        <v>0</v>
      </c>
      <c r="M97" s="347"/>
      <c r="N97" s="347"/>
      <c r="O97" s="347"/>
      <c r="P97" s="347"/>
      <c r="Q97" s="347"/>
      <c r="R97" s="36"/>
    </row>
    <row r="98" spans="2:18" s="1" customFormat="1" ht="6.95" customHeight="1">
      <c r="B98" s="57"/>
      <c r="C98" s="58"/>
      <c r="D98" s="58"/>
      <c r="E98" s="58"/>
      <c r="F98" s="58"/>
      <c r="G98" s="58"/>
      <c r="H98" s="58"/>
      <c r="I98" s="58"/>
      <c r="J98" s="58"/>
      <c r="K98" s="58"/>
      <c r="L98" s="58"/>
      <c r="M98" s="58"/>
      <c r="N98" s="58"/>
      <c r="O98" s="58"/>
      <c r="P98" s="58"/>
      <c r="Q98" s="58"/>
      <c r="R98" s="59"/>
    </row>
    <row r="102" spans="2:18" s="1" customFormat="1" ht="6.95" customHeight="1">
      <c r="B102" s="60"/>
      <c r="C102" s="61"/>
      <c r="D102" s="61"/>
      <c r="E102" s="61"/>
      <c r="F102" s="61"/>
      <c r="G102" s="61"/>
      <c r="H102" s="61"/>
      <c r="I102" s="61"/>
      <c r="J102" s="61"/>
      <c r="K102" s="61"/>
      <c r="L102" s="61"/>
      <c r="M102" s="61"/>
      <c r="N102" s="61"/>
      <c r="O102" s="61"/>
      <c r="P102" s="61"/>
      <c r="Q102" s="61"/>
      <c r="R102" s="62"/>
    </row>
    <row r="103" spans="2:18" s="1" customFormat="1" ht="36.950000000000003" customHeight="1">
      <c r="B103" s="35"/>
      <c r="C103" s="321" t="s">
        <v>112</v>
      </c>
      <c r="D103" s="361"/>
      <c r="E103" s="361"/>
      <c r="F103" s="361"/>
      <c r="G103" s="361"/>
      <c r="H103" s="361"/>
      <c r="I103" s="361"/>
      <c r="J103" s="361"/>
      <c r="K103" s="361"/>
      <c r="L103" s="361"/>
      <c r="M103" s="361"/>
      <c r="N103" s="361"/>
      <c r="O103" s="361"/>
      <c r="P103" s="361"/>
      <c r="Q103" s="361"/>
      <c r="R103" s="36"/>
    </row>
    <row r="104" spans="2:18" s="1" customFormat="1" ht="6.95" customHeight="1">
      <c r="B104" s="35"/>
      <c r="R104" s="36"/>
    </row>
    <row r="105" spans="2:18" s="1" customFormat="1" ht="30" customHeight="1">
      <c r="B105" s="35"/>
      <c r="C105" s="30" t="s">
        <v>18</v>
      </c>
      <c r="F105" s="359" t="str">
        <f>F6</f>
        <v>Znojmo - Přímětice Východ</v>
      </c>
      <c r="G105" s="360"/>
      <c r="H105" s="360"/>
      <c r="I105" s="360"/>
      <c r="J105" s="360"/>
      <c r="K105" s="360"/>
      <c r="L105" s="360"/>
      <c r="M105" s="360"/>
      <c r="N105" s="360"/>
      <c r="O105" s="360"/>
      <c r="P105" s="360"/>
      <c r="R105" s="36"/>
    </row>
    <row r="106" spans="2:18" s="1" customFormat="1" ht="36.950000000000003" customHeight="1">
      <c r="B106" s="35"/>
      <c r="C106" s="66" t="s">
        <v>97</v>
      </c>
      <c r="F106" s="351" t="str">
        <f>F7</f>
        <v>SO 302 - Splašková kanalizace</v>
      </c>
      <c r="G106" s="361"/>
      <c r="H106" s="361"/>
      <c r="I106" s="361"/>
      <c r="J106" s="361"/>
      <c r="K106" s="361"/>
      <c r="L106" s="361"/>
      <c r="M106" s="361"/>
      <c r="N106" s="361"/>
      <c r="O106" s="361"/>
      <c r="P106" s="361"/>
      <c r="R106" s="36"/>
    </row>
    <row r="107" spans="2:18" s="1" customFormat="1" ht="6.95" customHeight="1">
      <c r="B107" s="35"/>
      <c r="R107" s="36"/>
    </row>
    <row r="108" spans="2:18" s="1" customFormat="1" ht="18" customHeight="1">
      <c r="B108" s="35"/>
      <c r="C108" s="30" t="s">
        <v>22</v>
      </c>
      <c r="F108" s="28" t="str">
        <f>F9</f>
        <v xml:space="preserve"> </v>
      </c>
      <c r="K108" s="30" t="s">
        <v>24</v>
      </c>
      <c r="M108" s="363" t="str">
        <f>IF(O9="","",O9)</f>
        <v/>
      </c>
      <c r="N108" s="363"/>
      <c r="O108" s="363"/>
      <c r="P108" s="363"/>
      <c r="R108" s="36"/>
    </row>
    <row r="109" spans="2:18" s="1" customFormat="1" ht="6.95" customHeight="1">
      <c r="B109" s="35"/>
      <c r="R109" s="36"/>
    </row>
    <row r="110" spans="2:18" s="1" customFormat="1" ht="15">
      <c r="B110" s="35"/>
      <c r="C110" s="30" t="s">
        <v>25</v>
      </c>
      <c r="F110" s="28" t="str">
        <f>E12</f>
        <v xml:space="preserve"> </v>
      </c>
      <c r="K110" s="30" t="s">
        <v>29</v>
      </c>
      <c r="M110" s="325" t="str">
        <f>E18</f>
        <v xml:space="preserve"> </v>
      </c>
      <c r="N110" s="325"/>
      <c r="O110" s="325"/>
      <c r="P110" s="325"/>
      <c r="Q110" s="325"/>
      <c r="R110" s="36"/>
    </row>
    <row r="111" spans="2:18" s="1" customFormat="1" ht="14.45" customHeight="1">
      <c r="B111" s="35"/>
      <c r="C111" s="30" t="s">
        <v>28</v>
      </c>
      <c r="F111" s="28" t="str">
        <f>IF(E15="","",E15)</f>
        <v/>
      </c>
      <c r="K111" s="30" t="s">
        <v>31</v>
      </c>
      <c r="M111" s="325" t="str">
        <f>E21</f>
        <v xml:space="preserve"> </v>
      </c>
      <c r="N111" s="325"/>
      <c r="O111" s="325"/>
      <c r="P111" s="325"/>
      <c r="Q111" s="325"/>
      <c r="R111" s="36"/>
    </row>
    <row r="112" spans="2:18" s="1" customFormat="1" ht="10.35" customHeight="1">
      <c r="B112" s="35"/>
      <c r="R112" s="36"/>
    </row>
    <row r="113" spans="2:65" s="8" customFormat="1" ht="29.25" customHeight="1">
      <c r="B113" s="115"/>
      <c r="C113" s="116" t="s">
        <v>113</v>
      </c>
      <c r="D113" s="117" t="s">
        <v>114</v>
      </c>
      <c r="E113" s="117" t="s">
        <v>53</v>
      </c>
      <c r="F113" s="377" t="s">
        <v>115</v>
      </c>
      <c r="G113" s="377"/>
      <c r="H113" s="377"/>
      <c r="I113" s="377"/>
      <c r="J113" s="117" t="s">
        <v>116</v>
      </c>
      <c r="K113" s="117" t="s">
        <v>117</v>
      </c>
      <c r="L113" s="377" t="s">
        <v>118</v>
      </c>
      <c r="M113" s="377"/>
      <c r="N113" s="377" t="s">
        <v>102</v>
      </c>
      <c r="O113" s="377"/>
      <c r="P113" s="377"/>
      <c r="Q113" s="378"/>
      <c r="R113" s="118"/>
      <c r="T113" s="72" t="s">
        <v>119</v>
      </c>
      <c r="U113" s="73" t="s">
        <v>35</v>
      </c>
      <c r="V113" s="73" t="s">
        <v>120</v>
      </c>
      <c r="W113" s="73" t="s">
        <v>121</v>
      </c>
      <c r="X113" s="73" t="s">
        <v>122</v>
      </c>
      <c r="Y113" s="73" t="s">
        <v>123</v>
      </c>
      <c r="Z113" s="73" t="s">
        <v>124</v>
      </c>
      <c r="AA113" s="74" t="s">
        <v>125</v>
      </c>
    </row>
    <row r="114" spans="2:65" s="1" customFormat="1" ht="29.25" customHeight="1">
      <c r="B114" s="35"/>
      <c r="C114" s="76" t="s">
        <v>99</v>
      </c>
      <c r="N114" s="400">
        <f>BK114</f>
        <v>0</v>
      </c>
      <c r="O114" s="401"/>
      <c r="P114" s="401"/>
      <c r="Q114" s="401"/>
      <c r="R114" s="36"/>
      <c r="T114" s="75"/>
      <c r="U114" s="49"/>
      <c r="V114" s="49"/>
      <c r="W114" s="119">
        <f>W115+W239</f>
        <v>0</v>
      </c>
      <c r="X114" s="49"/>
      <c r="Y114" s="119">
        <f>Y115+Y239</f>
        <v>702.13283677999993</v>
      </c>
      <c r="Z114" s="49"/>
      <c r="AA114" s="120">
        <f>AA115+AA239</f>
        <v>0</v>
      </c>
      <c r="AT114" s="20" t="s">
        <v>70</v>
      </c>
      <c r="AU114" s="20" t="s">
        <v>104</v>
      </c>
      <c r="BK114" s="121">
        <f>BK115+BK239</f>
        <v>0</v>
      </c>
    </row>
    <row r="115" spans="2:65" s="9" customFormat="1" ht="37.35" customHeight="1">
      <c r="B115" s="122"/>
      <c r="D115" s="123" t="s">
        <v>105</v>
      </c>
      <c r="E115" s="123"/>
      <c r="F115" s="123"/>
      <c r="G115" s="123"/>
      <c r="H115" s="123"/>
      <c r="I115" s="123"/>
      <c r="J115" s="123"/>
      <c r="K115" s="123"/>
      <c r="L115" s="123"/>
      <c r="M115" s="123"/>
      <c r="N115" s="402">
        <f>BK115</f>
        <v>0</v>
      </c>
      <c r="O115" s="370"/>
      <c r="P115" s="370"/>
      <c r="Q115" s="370"/>
      <c r="R115" s="124"/>
      <c r="T115" s="125"/>
      <c r="W115" s="126">
        <f>W116+W199+W201+W213+W237</f>
        <v>0</v>
      </c>
      <c r="Y115" s="126">
        <f>Y116+Y199+Y201+Y213+Y237</f>
        <v>702.13283677999993</v>
      </c>
      <c r="AA115" s="127">
        <f>AA116+AA199+AA201+AA213+AA237</f>
        <v>0</v>
      </c>
      <c r="AR115" s="128" t="s">
        <v>79</v>
      </c>
      <c r="AT115" s="129" t="s">
        <v>70</v>
      </c>
      <c r="AU115" s="129" t="s">
        <v>71</v>
      </c>
      <c r="AY115" s="128" t="s">
        <v>126</v>
      </c>
      <c r="BK115" s="130">
        <f>BK116+BK199+BK201+BK213+BK237</f>
        <v>0</v>
      </c>
    </row>
    <row r="116" spans="2:65" s="9" customFormat="1" ht="19.899999999999999" customHeight="1">
      <c r="B116" s="122"/>
      <c r="D116" s="131" t="s">
        <v>106</v>
      </c>
      <c r="E116" s="131"/>
      <c r="F116" s="131"/>
      <c r="G116" s="131"/>
      <c r="H116" s="131"/>
      <c r="I116" s="131"/>
      <c r="J116" s="131"/>
      <c r="K116" s="131"/>
      <c r="L116" s="131"/>
      <c r="M116" s="131"/>
      <c r="N116" s="403">
        <f>BK116</f>
        <v>0</v>
      </c>
      <c r="O116" s="404"/>
      <c r="P116" s="404"/>
      <c r="Q116" s="404"/>
      <c r="R116" s="124"/>
      <c r="T116" s="125"/>
      <c r="W116" s="126">
        <f>SUM(W117:W198)</f>
        <v>0</v>
      </c>
      <c r="Y116" s="126">
        <f>SUM(Y117:Y198)</f>
        <v>647.40197289999992</v>
      </c>
      <c r="AA116" s="127">
        <f>SUM(AA117:AA198)</f>
        <v>0</v>
      </c>
      <c r="AR116" s="128" t="s">
        <v>79</v>
      </c>
      <c r="AT116" s="129" t="s">
        <v>70</v>
      </c>
      <c r="AU116" s="129" t="s">
        <v>79</v>
      </c>
      <c r="AY116" s="128" t="s">
        <v>126</v>
      </c>
      <c r="BK116" s="130">
        <f>SUM(BK117:BK198)</f>
        <v>0</v>
      </c>
    </row>
    <row r="117" spans="2:65" s="1" customFormat="1" ht="25.5" customHeight="1">
      <c r="B117" s="113"/>
      <c r="C117" s="132" t="s">
        <v>79</v>
      </c>
      <c r="D117" s="132" t="s">
        <v>127</v>
      </c>
      <c r="E117" s="133" t="s">
        <v>128</v>
      </c>
      <c r="F117" s="379" t="s">
        <v>129</v>
      </c>
      <c r="G117" s="379"/>
      <c r="H117" s="379"/>
      <c r="I117" s="379"/>
      <c r="J117" s="134" t="s">
        <v>130</v>
      </c>
      <c r="K117" s="135">
        <v>200</v>
      </c>
      <c r="L117" s="380">
        <v>0</v>
      </c>
      <c r="M117" s="380"/>
      <c r="N117" s="381">
        <f>ROUND(L117*K117,2)</f>
        <v>0</v>
      </c>
      <c r="O117" s="381"/>
      <c r="P117" s="381"/>
      <c r="Q117" s="381"/>
      <c r="R117" s="114"/>
      <c r="T117" s="136" t="s">
        <v>5</v>
      </c>
      <c r="U117" s="42" t="s">
        <v>36</v>
      </c>
      <c r="W117" s="137">
        <f>V117*K117</f>
        <v>0</v>
      </c>
      <c r="X117" s="137">
        <v>0</v>
      </c>
      <c r="Y117" s="137">
        <f>X117*K117</f>
        <v>0</v>
      </c>
      <c r="Z117" s="137">
        <v>0</v>
      </c>
      <c r="AA117" s="138">
        <f>Z117*K117</f>
        <v>0</v>
      </c>
      <c r="AR117" s="20" t="s">
        <v>131</v>
      </c>
      <c r="AT117" s="20" t="s">
        <v>127</v>
      </c>
      <c r="AU117" s="20" t="s">
        <v>95</v>
      </c>
      <c r="AY117" s="20" t="s">
        <v>126</v>
      </c>
      <c r="BE117" s="98">
        <f>IF(U117="základní",N117,0)</f>
        <v>0</v>
      </c>
      <c r="BF117" s="98">
        <f>IF(U117="snížená",N117,0)</f>
        <v>0</v>
      </c>
      <c r="BG117" s="98">
        <f>IF(U117="zákl. přenesená",N117,0)</f>
        <v>0</v>
      </c>
      <c r="BH117" s="98">
        <f>IF(U117="sníž. přenesená",N117,0)</f>
        <v>0</v>
      </c>
      <c r="BI117" s="98">
        <f>IF(U117="nulová",N117,0)</f>
        <v>0</v>
      </c>
      <c r="BJ117" s="20" t="s">
        <v>79</v>
      </c>
      <c r="BK117" s="98">
        <f>ROUND(L117*K117,2)</f>
        <v>0</v>
      </c>
      <c r="BL117" s="20" t="s">
        <v>131</v>
      </c>
      <c r="BM117" s="20" t="s">
        <v>132</v>
      </c>
    </row>
    <row r="118" spans="2:65" s="1" customFormat="1" ht="25.5" customHeight="1">
      <c r="B118" s="113"/>
      <c r="C118" s="132" t="s">
        <v>95</v>
      </c>
      <c r="D118" s="132" t="s">
        <v>127</v>
      </c>
      <c r="E118" s="133" t="s">
        <v>133</v>
      </c>
      <c r="F118" s="379" t="s">
        <v>134</v>
      </c>
      <c r="G118" s="379"/>
      <c r="H118" s="379"/>
      <c r="I118" s="379"/>
      <c r="J118" s="134" t="s">
        <v>135</v>
      </c>
      <c r="K118" s="135">
        <v>20</v>
      </c>
      <c r="L118" s="380">
        <v>0</v>
      </c>
      <c r="M118" s="380"/>
      <c r="N118" s="381">
        <f>ROUND(L118*K118,2)</f>
        <v>0</v>
      </c>
      <c r="O118" s="381"/>
      <c r="P118" s="381"/>
      <c r="Q118" s="381"/>
      <c r="R118" s="114"/>
      <c r="T118" s="136" t="s">
        <v>5</v>
      </c>
      <c r="U118" s="42" t="s">
        <v>36</v>
      </c>
      <c r="W118" s="137">
        <f>V118*K118</f>
        <v>0</v>
      </c>
      <c r="X118" s="137">
        <v>0</v>
      </c>
      <c r="Y118" s="137">
        <f>X118*K118</f>
        <v>0</v>
      </c>
      <c r="Z118" s="137">
        <v>0</v>
      </c>
      <c r="AA118" s="138">
        <f>Z118*K118</f>
        <v>0</v>
      </c>
      <c r="AR118" s="20" t="s">
        <v>131</v>
      </c>
      <c r="AT118" s="20" t="s">
        <v>127</v>
      </c>
      <c r="AU118" s="20" t="s">
        <v>95</v>
      </c>
      <c r="AY118" s="20" t="s">
        <v>126</v>
      </c>
      <c r="BE118" s="98">
        <f>IF(U118="základní",N118,0)</f>
        <v>0</v>
      </c>
      <c r="BF118" s="98">
        <f>IF(U118="snížená",N118,0)</f>
        <v>0</v>
      </c>
      <c r="BG118" s="98">
        <f>IF(U118="zákl. přenesená",N118,0)</f>
        <v>0</v>
      </c>
      <c r="BH118" s="98">
        <f>IF(U118="sníž. přenesená",N118,0)</f>
        <v>0</v>
      </c>
      <c r="BI118" s="98">
        <f>IF(U118="nulová",N118,0)</f>
        <v>0</v>
      </c>
      <c r="BJ118" s="20" t="s">
        <v>79</v>
      </c>
      <c r="BK118" s="98">
        <f>ROUND(L118*K118,2)</f>
        <v>0</v>
      </c>
      <c r="BL118" s="20" t="s">
        <v>131</v>
      </c>
      <c r="BM118" s="20" t="s">
        <v>136</v>
      </c>
    </row>
    <row r="119" spans="2:65" s="1" customFormat="1" ht="16.5" customHeight="1">
      <c r="B119" s="113"/>
      <c r="C119" s="132" t="s">
        <v>137</v>
      </c>
      <c r="D119" s="132" t="s">
        <v>127</v>
      </c>
      <c r="E119" s="133" t="s">
        <v>138</v>
      </c>
      <c r="F119" s="379" t="s">
        <v>139</v>
      </c>
      <c r="G119" s="379"/>
      <c r="H119" s="379"/>
      <c r="I119" s="379"/>
      <c r="J119" s="134" t="s">
        <v>140</v>
      </c>
      <c r="K119" s="135">
        <v>2.2000000000000002</v>
      </c>
      <c r="L119" s="380">
        <v>0</v>
      </c>
      <c r="M119" s="380"/>
      <c r="N119" s="381">
        <f>ROUND(L119*K119,2)</f>
        <v>0</v>
      </c>
      <c r="O119" s="381"/>
      <c r="P119" s="381"/>
      <c r="Q119" s="381"/>
      <c r="R119" s="114"/>
      <c r="T119" s="136" t="s">
        <v>5</v>
      </c>
      <c r="U119" s="42" t="s">
        <v>36</v>
      </c>
      <c r="W119" s="137">
        <f>V119*K119</f>
        <v>0</v>
      </c>
      <c r="X119" s="137">
        <v>8.6800000000000002E-3</v>
      </c>
      <c r="Y119" s="137">
        <f>X119*K119</f>
        <v>1.9096000000000002E-2</v>
      </c>
      <c r="Z119" s="137">
        <v>0</v>
      </c>
      <c r="AA119" s="138">
        <f>Z119*K119</f>
        <v>0</v>
      </c>
      <c r="AR119" s="20" t="s">
        <v>131</v>
      </c>
      <c r="AT119" s="20" t="s">
        <v>127</v>
      </c>
      <c r="AU119" s="20" t="s">
        <v>95</v>
      </c>
      <c r="AY119" s="20" t="s">
        <v>126</v>
      </c>
      <c r="BE119" s="98">
        <f>IF(U119="základní",N119,0)</f>
        <v>0</v>
      </c>
      <c r="BF119" s="98">
        <f>IF(U119="snížená",N119,0)</f>
        <v>0</v>
      </c>
      <c r="BG119" s="98">
        <f>IF(U119="zákl. přenesená",N119,0)</f>
        <v>0</v>
      </c>
      <c r="BH119" s="98">
        <f>IF(U119="sníž. přenesená",N119,0)</f>
        <v>0</v>
      </c>
      <c r="BI119" s="98">
        <f>IF(U119="nulová",N119,0)</f>
        <v>0</v>
      </c>
      <c r="BJ119" s="20" t="s">
        <v>79</v>
      </c>
      <c r="BK119" s="98">
        <f>ROUND(L119*K119,2)</f>
        <v>0</v>
      </c>
      <c r="BL119" s="20" t="s">
        <v>131</v>
      </c>
      <c r="BM119" s="20" t="s">
        <v>141</v>
      </c>
    </row>
    <row r="120" spans="2:65" s="10" customFormat="1" ht="16.5" customHeight="1">
      <c r="B120" s="139"/>
      <c r="E120" s="140" t="s">
        <v>5</v>
      </c>
      <c r="F120" s="382" t="s">
        <v>147</v>
      </c>
      <c r="G120" s="383"/>
      <c r="H120" s="383"/>
      <c r="I120" s="383"/>
      <c r="K120" s="141">
        <v>2.2000000000000002</v>
      </c>
      <c r="R120" s="142"/>
      <c r="T120" s="143"/>
      <c r="AA120" s="144"/>
      <c r="AT120" s="140" t="s">
        <v>143</v>
      </c>
      <c r="AU120" s="140" t="s">
        <v>95</v>
      </c>
      <c r="AV120" s="10" t="s">
        <v>95</v>
      </c>
      <c r="AW120" s="10" t="s">
        <v>30</v>
      </c>
      <c r="AX120" s="10" t="s">
        <v>79</v>
      </c>
      <c r="AY120" s="140" t="s">
        <v>126</v>
      </c>
    </row>
    <row r="121" spans="2:65" s="1" customFormat="1" ht="16.5" customHeight="1">
      <c r="B121" s="113"/>
      <c r="C121" s="132" t="s">
        <v>131</v>
      </c>
      <c r="D121" s="132" t="s">
        <v>127</v>
      </c>
      <c r="E121" s="133" t="s">
        <v>144</v>
      </c>
      <c r="F121" s="379" t="s">
        <v>145</v>
      </c>
      <c r="G121" s="379"/>
      <c r="H121" s="379"/>
      <c r="I121" s="379"/>
      <c r="J121" s="134" t="s">
        <v>140</v>
      </c>
      <c r="K121" s="135">
        <v>3.3</v>
      </c>
      <c r="L121" s="380">
        <v>0</v>
      </c>
      <c r="M121" s="380"/>
      <c r="N121" s="381">
        <f>ROUND(L121*K121,2)</f>
        <v>0</v>
      </c>
      <c r="O121" s="381"/>
      <c r="P121" s="381"/>
      <c r="Q121" s="381"/>
      <c r="R121" s="114"/>
      <c r="T121" s="136" t="s">
        <v>5</v>
      </c>
      <c r="U121" s="42" t="s">
        <v>36</v>
      </c>
      <c r="W121" s="137">
        <f>V121*K121</f>
        <v>0</v>
      </c>
      <c r="X121" s="137">
        <v>1.269E-2</v>
      </c>
      <c r="Y121" s="137">
        <f>X121*K121</f>
        <v>4.1876999999999998E-2</v>
      </c>
      <c r="Z121" s="137">
        <v>0</v>
      </c>
      <c r="AA121" s="138">
        <f>Z121*K121</f>
        <v>0</v>
      </c>
      <c r="AR121" s="20" t="s">
        <v>131</v>
      </c>
      <c r="AT121" s="20" t="s">
        <v>127</v>
      </c>
      <c r="AU121" s="20" t="s">
        <v>95</v>
      </c>
      <c r="AY121" s="20" t="s">
        <v>126</v>
      </c>
      <c r="BE121" s="98">
        <f>IF(U121="základní",N121,0)</f>
        <v>0</v>
      </c>
      <c r="BF121" s="98">
        <f>IF(U121="snížená",N121,0)</f>
        <v>0</v>
      </c>
      <c r="BG121" s="98">
        <f>IF(U121="zákl. přenesená",N121,0)</f>
        <v>0</v>
      </c>
      <c r="BH121" s="98">
        <f>IF(U121="sníž. přenesená",N121,0)</f>
        <v>0</v>
      </c>
      <c r="BI121" s="98">
        <f>IF(U121="nulová",N121,0)</f>
        <v>0</v>
      </c>
      <c r="BJ121" s="20" t="s">
        <v>79</v>
      </c>
      <c r="BK121" s="98">
        <f>ROUND(L121*K121,2)</f>
        <v>0</v>
      </c>
      <c r="BL121" s="20" t="s">
        <v>131</v>
      </c>
      <c r="BM121" s="20" t="s">
        <v>146</v>
      </c>
    </row>
    <row r="122" spans="2:65" s="10" customFormat="1" ht="16.5" customHeight="1">
      <c r="B122" s="139"/>
      <c r="E122" s="140" t="s">
        <v>5</v>
      </c>
      <c r="F122" s="382" t="s">
        <v>142</v>
      </c>
      <c r="G122" s="383"/>
      <c r="H122" s="383"/>
      <c r="I122" s="383"/>
      <c r="K122" s="141">
        <v>3.3</v>
      </c>
      <c r="R122" s="142"/>
      <c r="T122" s="143"/>
      <c r="AA122" s="144"/>
      <c r="AT122" s="140" t="s">
        <v>143</v>
      </c>
      <c r="AU122" s="140" t="s">
        <v>95</v>
      </c>
      <c r="AV122" s="10" t="s">
        <v>95</v>
      </c>
      <c r="AW122" s="10" t="s">
        <v>30</v>
      </c>
      <c r="AX122" s="10" t="s">
        <v>79</v>
      </c>
      <c r="AY122" s="140" t="s">
        <v>126</v>
      </c>
    </row>
    <row r="123" spans="2:65" s="1" customFormat="1" ht="16.5" customHeight="1">
      <c r="B123" s="113"/>
      <c r="C123" s="132" t="s">
        <v>148</v>
      </c>
      <c r="D123" s="132" t="s">
        <v>127</v>
      </c>
      <c r="E123" s="133" t="s">
        <v>516</v>
      </c>
      <c r="F123" s="379" t="s">
        <v>517</v>
      </c>
      <c r="G123" s="379"/>
      <c r="H123" s="379"/>
      <c r="I123" s="379"/>
      <c r="J123" s="134" t="s">
        <v>140</v>
      </c>
      <c r="K123" s="135">
        <v>1.1000000000000001</v>
      </c>
      <c r="L123" s="380">
        <v>0</v>
      </c>
      <c r="M123" s="380"/>
      <c r="N123" s="381">
        <f>ROUND(L123*K123,2)</f>
        <v>0</v>
      </c>
      <c r="O123" s="381"/>
      <c r="P123" s="381"/>
      <c r="Q123" s="381"/>
      <c r="R123" s="114"/>
      <c r="T123" s="136" t="s">
        <v>5</v>
      </c>
      <c r="U123" s="42" t="s">
        <v>36</v>
      </c>
      <c r="W123" s="137">
        <f>V123*K123</f>
        <v>0</v>
      </c>
      <c r="X123" s="137">
        <v>1.269E-2</v>
      </c>
      <c r="Y123" s="137">
        <f>X123*K123</f>
        <v>1.3959000000000001E-2</v>
      </c>
      <c r="Z123" s="137">
        <v>0</v>
      </c>
      <c r="AA123" s="138">
        <f>Z123*K123</f>
        <v>0</v>
      </c>
      <c r="AR123" s="20" t="s">
        <v>131</v>
      </c>
      <c r="AT123" s="20" t="s">
        <v>127</v>
      </c>
      <c r="AU123" s="20" t="s">
        <v>95</v>
      </c>
      <c r="AY123" s="20" t="s">
        <v>126</v>
      </c>
      <c r="BE123" s="98">
        <f>IF(U123="základní",N123,0)</f>
        <v>0</v>
      </c>
      <c r="BF123" s="98">
        <f>IF(U123="snížená",N123,0)</f>
        <v>0</v>
      </c>
      <c r="BG123" s="98">
        <f>IF(U123="zákl. přenesená",N123,0)</f>
        <v>0</v>
      </c>
      <c r="BH123" s="98">
        <f>IF(U123="sníž. přenesená",N123,0)</f>
        <v>0</v>
      </c>
      <c r="BI123" s="98">
        <f>IF(U123="nulová",N123,0)</f>
        <v>0</v>
      </c>
      <c r="BJ123" s="20" t="s">
        <v>79</v>
      </c>
      <c r="BK123" s="98">
        <f>ROUND(L123*K123,2)</f>
        <v>0</v>
      </c>
      <c r="BL123" s="20" t="s">
        <v>131</v>
      </c>
      <c r="BM123" s="20" t="s">
        <v>518</v>
      </c>
    </row>
    <row r="124" spans="2:65" s="10" customFormat="1" ht="16.5" customHeight="1">
      <c r="B124" s="139"/>
      <c r="E124" s="140" t="s">
        <v>5</v>
      </c>
      <c r="F124" s="382" t="s">
        <v>519</v>
      </c>
      <c r="G124" s="383"/>
      <c r="H124" s="383"/>
      <c r="I124" s="383"/>
      <c r="K124" s="141">
        <v>1.1000000000000001</v>
      </c>
      <c r="R124" s="142"/>
      <c r="T124" s="143"/>
      <c r="AA124" s="144"/>
      <c r="AT124" s="140" t="s">
        <v>143</v>
      </c>
      <c r="AU124" s="140" t="s">
        <v>95</v>
      </c>
      <c r="AV124" s="10" t="s">
        <v>95</v>
      </c>
      <c r="AW124" s="10" t="s">
        <v>30</v>
      </c>
      <c r="AX124" s="10" t="s">
        <v>79</v>
      </c>
      <c r="AY124" s="140" t="s">
        <v>126</v>
      </c>
    </row>
    <row r="125" spans="2:65" s="1" customFormat="1" ht="25.5" customHeight="1">
      <c r="B125" s="113"/>
      <c r="C125" s="132" t="s">
        <v>160</v>
      </c>
      <c r="D125" s="132" t="s">
        <v>127</v>
      </c>
      <c r="E125" s="133" t="s">
        <v>149</v>
      </c>
      <c r="F125" s="379" t="s">
        <v>150</v>
      </c>
      <c r="G125" s="379"/>
      <c r="H125" s="379"/>
      <c r="I125" s="379"/>
      <c r="J125" s="134" t="s">
        <v>151</v>
      </c>
      <c r="K125" s="135">
        <v>119.733</v>
      </c>
      <c r="L125" s="380">
        <v>0</v>
      </c>
      <c r="M125" s="380"/>
      <c r="N125" s="381">
        <f>ROUND(L125*K125,2)</f>
        <v>0</v>
      </c>
      <c r="O125" s="381"/>
      <c r="P125" s="381"/>
      <c r="Q125" s="381"/>
      <c r="R125" s="114"/>
      <c r="T125" s="136" t="s">
        <v>5</v>
      </c>
      <c r="U125" s="42" t="s">
        <v>36</v>
      </c>
      <c r="W125" s="137">
        <f>V125*K125</f>
        <v>0</v>
      </c>
      <c r="X125" s="137">
        <v>0</v>
      </c>
      <c r="Y125" s="137">
        <f>X125*K125</f>
        <v>0</v>
      </c>
      <c r="Z125" s="137">
        <v>0</v>
      </c>
      <c r="AA125" s="138">
        <f>Z125*K125</f>
        <v>0</v>
      </c>
      <c r="AR125" s="20" t="s">
        <v>131</v>
      </c>
      <c r="AT125" s="20" t="s">
        <v>127</v>
      </c>
      <c r="AU125" s="20" t="s">
        <v>95</v>
      </c>
      <c r="AY125" s="20" t="s">
        <v>126</v>
      </c>
      <c r="BE125" s="98">
        <f>IF(U125="základní",N125,0)</f>
        <v>0</v>
      </c>
      <c r="BF125" s="98">
        <f>IF(U125="snížená",N125,0)</f>
        <v>0</v>
      </c>
      <c r="BG125" s="98">
        <f>IF(U125="zákl. přenesená",N125,0)</f>
        <v>0</v>
      </c>
      <c r="BH125" s="98">
        <f>IF(U125="sníž. přenesená",N125,0)</f>
        <v>0</v>
      </c>
      <c r="BI125" s="98">
        <f>IF(U125="nulová",N125,0)</f>
        <v>0</v>
      </c>
      <c r="BJ125" s="20" t="s">
        <v>79</v>
      </c>
      <c r="BK125" s="98">
        <f>ROUND(L125*K125,2)</f>
        <v>0</v>
      </c>
      <c r="BL125" s="20" t="s">
        <v>131</v>
      </c>
      <c r="BM125" s="20" t="s">
        <v>152</v>
      </c>
    </row>
    <row r="126" spans="2:65" s="11" customFormat="1" ht="16.5" customHeight="1">
      <c r="B126" s="145"/>
      <c r="E126" s="146" t="s">
        <v>5</v>
      </c>
      <c r="F126" s="384" t="s">
        <v>520</v>
      </c>
      <c r="G126" s="385"/>
      <c r="H126" s="385"/>
      <c r="I126" s="385"/>
      <c r="K126" s="146" t="s">
        <v>5</v>
      </c>
      <c r="R126" s="147"/>
      <c r="T126" s="148"/>
      <c r="AA126" s="149"/>
      <c r="AT126" s="146" t="s">
        <v>143</v>
      </c>
      <c r="AU126" s="146" t="s">
        <v>95</v>
      </c>
      <c r="AV126" s="11" t="s">
        <v>79</v>
      </c>
      <c r="AW126" s="11" t="s">
        <v>30</v>
      </c>
      <c r="AX126" s="11" t="s">
        <v>71</v>
      </c>
      <c r="AY126" s="146" t="s">
        <v>126</v>
      </c>
    </row>
    <row r="127" spans="2:65" s="10" customFormat="1" ht="16.5" customHeight="1">
      <c r="B127" s="139"/>
      <c r="E127" s="140" t="s">
        <v>5</v>
      </c>
      <c r="F127" s="386" t="s">
        <v>521</v>
      </c>
      <c r="G127" s="387"/>
      <c r="H127" s="387"/>
      <c r="I127" s="387"/>
      <c r="K127" s="141">
        <v>106.062</v>
      </c>
      <c r="R127" s="142"/>
      <c r="T127" s="143"/>
      <c r="AA127" s="144"/>
      <c r="AT127" s="140" t="s">
        <v>143</v>
      </c>
      <c r="AU127" s="140" t="s">
        <v>95</v>
      </c>
      <c r="AV127" s="10" t="s">
        <v>95</v>
      </c>
      <c r="AW127" s="10" t="s">
        <v>30</v>
      </c>
      <c r="AX127" s="10" t="s">
        <v>71</v>
      </c>
      <c r="AY127" s="140" t="s">
        <v>126</v>
      </c>
    </row>
    <row r="128" spans="2:65" s="11" customFormat="1" ht="16.5" customHeight="1">
      <c r="B128" s="145"/>
      <c r="E128" s="146" t="s">
        <v>5</v>
      </c>
      <c r="F128" s="388" t="s">
        <v>155</v>
      </c>
      <c r="G128" s="389"/>
      <c r="H128" s="389"/>
      <c r="I128" s="389"/>
      <c r="K128" s="146" t="s">
        <v>5</v>
      </c>
      <c r="R128" s="147"/>
      <c r="T128" s="148"/>
      <c r="AA128" s="149"/>
      <c r="AT128" s="146" t="s">
        <v>143</v>
      </c>
      <c r="AU128" s="146" t="s">
        <v>95</v>
      </c>
      <c r="AV128" s="11" t="s">
        <v>79</v>
      </c>
      <c r="AW128" s="11" t="s">
        <v>30</v>
      </c>
      <c r="AX128" s="11" t="s">
        <v>71</v>
      </c>
      <c r="AY128" s="146" t="s">
        <v>126</v>
      </c>
    </row>
    <row r="129" spans="2:65" s="10" customFormat="1" ht="16.5" customHeight="1">
      <c r="B129" s="139"/>
      <c r="E129" s="140" t="s">
        <v>5</v>
      </c>
      <c r="F129" s="386" t="s">
        <v>522</v>
      </c>
      <c r="G129" s="387"/>
      <c r="H129" s="387"/>
      <c r="I129" s="387"/>
      <c r="K129" s="141">
        <v>13.670999999999999</v>
      </c>
      <c r="R129" s="142"/>
      <c r="T129" s="143"/>
      <c r="AA129" s="144"/>
      <c r="AT129" s="140" t="s">
        <v>143</v>
      </c>
      <c r="AU129" s="140" t="s">
        <v>95</v>
      </c>
      <c r="AV129" s="10" t="s">
        <v>95</v>
      </c>
      <c r="AW129" s="10" t="s">
        <v>30</v>
      </c>
      <c r="AX129" s="10" t="s">
        <v>71</v>
      </c>
      <c r="AY129" s="140" t="s">
        <v>126</v>
      </c>
    </row>
    <row r="130" spans="2:65" s="12" customFormat="1" ht="16.5" customHeight="1">
      <c r="B130" s="150"/>
      <c r="E130" s="151" t="s">
        <v>5</v>
      </c>
      <c r="F130" s="390" t="s">
        <v>159</v>
      </c>
      <c r="G130" s="391"/>
      <c r="H130" s="391"/>
      <c r="I130" s="391"/>
      <c r="K130" s="152">
        <v>119.733</v>
      </c>
      <c r="R130" s="153"/>
      <c r="T130" s="154"/>
      <c r="AA130" s="155"/>
      <c r="AT130" s="151" t="s">
        <v>143</v>
      </c>
      <c r="AU130" s="151" t="s">
        <v>95</v>
      </c>
      <c r="AV130" s="12" t="s">
        <v>131</v>
      </c>
      <c r="AW130" s="12" t="s">
        <v>30</v>
      </c>
      <c r="AX130" s="12" t="s">
        <v>79</v>
      </c>
      <c r="AY130" s="151" t="s">
        <v>126</v>
      </c>
    </row>
    <row r="131" spans="2:65" s="1" customFormat="1" ht="25.5" customHeight="1">
      <c r="B131" s="113"/>
      <c r="C131" s="132" t="s">
        <v>168</v>
      </c>
      <c r="D131" s="132" t="s">
        <v>127</v>
      </c>
      <c r="E131" s="133" t="s">
        <v>161</v>
      </c>
      <c r="F131" s="379" t="s">
        <v>162</v>
      </c>
      <c r="G131" s="379"/>
      <c r="H131" s="379"/>
      <c r="I131" s="379"/>
      <c r="J131" s="134" t="s">
        <v>151</v>
      </c>
      <c r="K131" s="135">
        <v>11.55</v>
      </c>
      <c r="L131" s="380">
        <v>0</v>
      </c>
      <c r="M131" s="380"/>
      <c r="N131" s="381">
        <f>ROUND(L131*K131,2)</f>
        <v>0</v>
      </c>
      <c r="O131" s="381"/>
      <c r="P131" s="381"/>
      <c r="Q131" s="381"/>
      <c r="R131" s="114"/>
      <c r="T131" s="136" t="s">
        <v>5</v>
      </c>
      <c r="U131" s="42" t="s">
        <v>36</v>
      </c>
      <c r="W131" s="137">
        <f>V131*K131</f>
        <v>0</v>
      </c>
      <c r="X131" s="137">
        <v>0</v>
      </c>
      <c r="Y131" s="137">
        <f>X131*K131</f>
        <v>0</v>
      </c>
      <c r="Z131" s="137">
        <v>0</v>
      </c>
      <c r="AA131" s="138">
        <f>Z131*K131</f>
        <v>0</v>
      </c>
      <c r="AR131" s="20" t="s">
        <v>131</v>
      </c>
      <c r="AT131" s="20" t="s">
        <v>127</v>
      </c>
      <c r="AU131" s="20" t="s">
        <v>95</v>
      </c>
      <c r="AY131" s="20" t="s">
        <v>126</v>
      </c>
      <c r="BE131" s="98">
        <f>IF(U131="základní",N131,0)</f>
        <v>0</v>
      </c>
      <c r="BF131" s="98">
        <f>IF(U131="snížená",N131,0)</f>
        <v>0</v>
      </c>
      <c r="BG131" s="98">
        <f>IF(U131="zákl. přenesená",N131,0)</f>
        <v>0</v>
      </c>
      <c r="BH131" s="98">
        <f>IF(U131="sníž. přenesená",N131,0)</f>
        <v>0</v>
      </c>
      <c r="BI131" s="98">
        <f>IF(U131="nulová",N131,0)</f>
        <v>0</v>
      </c>
      <c r="BJ131" s="20" t="s">
        <v>79</v>
      </c>
      <c r="BK131" s="98">
        <f>ROUND(L131*K131,2)</f>
        <v>0</v>
      </c>
      <c r="BL131" s="20" t="s">
        <v>131</v>
      </c>
      <c r="BM131" s="20" t="s">
        <v>163</v>
      </c>
    </row>
    <row r="132" spans="2:65" s="10" customFormat="1" ht="16.5" customHeight="1">
      <c r="B132" s="139"/>
      <c r="E132" s="140" t="s">
        <v>5</v>
      </c>
      <c r="F132" s="382" t="s">
        <v>523</v>
      </c>
      <c r="G132" s="383"/>
      <c r="H132" s="383"/>
      <c r="I132" s="383"/>
      <c r="K132" s="141">
        <v>11.55</v>
      </c>
      <c r="R132" s="142"/>
      <c r="T132" s="143"/>
      <c r="AA132" s="144"/>
      <c r="AT132" s="140" t="s">
        <v>143</v>
      </c>
      <c r="AU132" s="140" t="s">
        <v>95</v>
      </c>
      <c r="AV132" s="10" t="s">
        <v>95</v>
      </c>
      <c r="AW132" s="10" t="s">
        <v>30</v>
      </c>
      <c r="AX132" s="10" t="s">
        <v>79</v>
      </c>
      <c r="AY132" s="140" t="s">
        <v>126</v>
      </c>
    </row>
    <row r="133" spans="2:65" s="1" customFormat="1" ht="25.5" customHeight="1">
      <c r="B133" s="113"/>
      <c r="C133" s="132" t="s">
        <v>178</v>
      </c>
      <c r="D133" s="132" t="s">
        <v>127</v>
      </c>
      <c r="E133" s="133" t="s">
        <v>195</v>
      </c>
      <c r="F133" s="379" t="s">
        <v>196</v>
      </c>
      <c r="G133" s="379"/>
      <c r="H133" s="379"/>
      <c r="I133" s="379"/>
      <c r="J133" s="134" t="s">
        <v>151</v>
      </c>
      <c r="K133" s="135">
        <v>256.31700000000001</v>
      </c>
      <c r="L133" s="380">
        <v>0</v>
      </c>
      <c r="M133" s="380"/>
      <c r="N133" s="381">
        <f>ROUND(L133*K133,2)</f>
        <v>0</v>
      </c>
      <c r="O133" s="381"/>
      <c r="P133" s="381"/>
      <c r="Q133" s="381"/>
      <c r="R133" s="114"/>
      <c r="T133" s="136" t="s">
        <v>5</v>
      </c>
      <c r="U133" s="42" t="s">
        <v>36</v>
      </c>
      <c r="W133" s="137">
        <f>V133*K133</f>
        <v>0</v>
      </c>
      <c r="X133" s="137">
        <v>0</v>
      </c>
      <c r="Y133" s="137">
        <f>X133*K133</f>
        <v>0</v>
      </c>
      <c r="Z133" s="137">
        <v>0</v>
      </c>
      <c r="AA133" s="138">
        <f>Z133*K133</f>
        <v>0</v>
      </c>
      <c r="AR133" s="20" t="s">
        <v>131</v>
      </c>
      <c r="AT133" s="20" t="s">
        <v>127</v>
      </c>
      <c r="AU133" s="20" t="s">
        <v>95</v>
      </c>
      <c r="AY133" s="20" t="s">
        <v>126</v>
      </c>
      <c r="BE133" s="98">
        <f>IF(U133="základní",N133,0)</f>
        <v>0</v>
      </c>
      <c r="BF133" s="98">
        <f>IF(U133="snížená",N133,0)</f>
        <v>0</v>
      </c>
      <c r="BG133" s="98">
        <f>IF(U133="zákl. přenesená",N133,0)</f>
        <v>0</v>
      </c>
      <c r="BH133" s="98">
        <f>IF(U133="sníž. přenesená",N133,0)</f>
        <v>0</v>
      </c>
      <c r="BI133" s="98">
        <f>IF(U133="nulová",N133,0)</f>
        <v>0</v>
      </c>
      <c r="BJ133" s="20" t="s">
        <v>79</v>
      </c>
      <c r="BK133" s="98">
        <f>ROUND(L133*K133,2)</f>
        <v>0</v>
      </c>
      <c r="BL133" s="20" t="s">
        <v>131</v>
      </c>
      <c r="BM133" s="20" t="s">
        <v>197</v>
      </c>
    </row>
    <row r="134" spans="2:65" s="11" customFormat="1" ht="16.5" customHeight="1">
      <c r="B134" s="145"/>
      <c r="E134" s="146" t="s">
        <v>5</v>
      </c>
      <c r="F134" s="384" t="s">
        <v>524</v>
      </c>
      <c r="G134" s="385"/>
      <c r="H134" s="385"/>
      <c r="I134" s="385"/>
      <c r="K134" s="146" t="s">
        <v>5</v>
      </c>
      <c r="R134" s="147"/>
      <c r="T134" s="148"/>
      <c r="AA134" s="149"/>
      <c r="AT134" s="146" t="s">
        <v>143</v>
      </c>
      <c r="AU134" s="146" t="s">
        <v>95</v>
      </c>
      <c r="AV134" s="11" t="s">
        <v>79</v>
      </c>
      <c r="AW134" s="11" t="s">
        <v>30</v>
      </c>
      <c r="AX134" s="11" t="s">
        <v>71</v>
      </c>
      <c r="AY134" s="146" t="s">
        <v>126</v>
      </c>
    </row>
    <row r="135" spans="2:65" s="10" customFormat="1" ht="16.5" customHeight="1">
      <c r="B135" s="139"/>
      <c r="E135" s="140" t="s">
        <v>5</v>
      </c>
      <c r="F135" s="386" t="s">
        <v>525</v>
      </c>
      <c r="G135" s="387"/>
      <c r="H135" s="387"/>
      <c r="I135" s="387"/>
      <c r="K135" s="141">
        <v>618.69500000000005</v>
      </c>
      <c r="R135" s="142"/>
      <c r="T135" s="143"/>
      <c r="AA135" s="144"/>
      <c r="AT135" s="140" t="s">
        <v>143</v>
      </c>
      <c r="AU135" s="140" t="s">
        <v>95</v>
      </c>
      <c r="AV135" s="10" t="s">
        <v>95</v>
      </c>
      <c r="AW135" s="10" t="s">
        <v>30</v>
      </c>
      <c r="AX135" s="10" t="s">
        <v>71</v>
      </c>
      <c r="AY135" s="140" t="s">
        <v>126</v>
      </c>
    </row>
    <row r="136" spans="2:65" s="11" customFormat="1" ht="16.5" customHeight="1">
      <c r="B136" s="145"/>
      <c r="E136" s="146" t="s">
        <v>5</v>
      </c>
      <c r="F136" s="388" t="s">
        <v>174</v>
      </c>
      <c r="G136" s="389"/>
      <c r="H136" s="389"/>
      <c r="I136" s="389"/>
      <c r="K136" s="146" t="s">
        <v>5</v>
      </c>
      <c r="R136" s="147"/>
      <c r="T136" s="148"/>
      <c r="AA136" s="149"/>
      <c r="AT136" s="146" t="s">
        <v>143</v>
      </c>
      <c r="AU136" s="146" t="s">
        <v>95</v>
      </c>
      <c r="AV136" s="11" t="s">
        <v>79</v>
      </c>
      <c r="AW136" s="11" t="s">
        <v>30</v>
      </c>
      <c r="AX136" s="11" t="s">
        <v>71</v>
      </c>
      <c r="AY136" s="146" t="s">
        <v>126</v>
      </c>
    </row>
    <row r="137" spans="2:65" s="10" customFormat="1" ht="16.5" customHeight="1">
      <c r="B137" s="139"/>
      <c r="E137" s="140" t="s">
        <v>5</v>
      </c>
      <c r="F137" s="386" t="s">
        <v>526</v>
      </c>
      <c r="G137" s="387"/>
      <c r="H137" s="387"/>
      <c r="I137" s="387"/>
      <c r="K137" s="141">
        <v>-106.062</v>
      </c>
      <c r="R137" s="142"/>
      <c r="T137" s="143"/>
      <c r="AA137" s="144"/>
      <c r="AT137" s="140" t="s">
        <v>143</v>
      </c>
      <c r="AU137" s="140" t="s">
        <v>95</v>
      </c>
      <c r="AV137" s="10" t="s">
        <v>95</v>
      </c>
      <c r="AW137" s="10" t="s">
        <v>30</v>
      </c>
      <c r="AX137" s="10" t="s">
        <v>71</v>
      </c>
      <c r="AY137" s="140" t="s">
        <v>126</v>
      </c>
    </row>
    <row r="138" spans="2:65" s="12" customFormat="1" ht="16.5" customHeight="1">
      <c r="B138" s="150"/>
      <c r="E138" s="151" t="s">
        <v>5</v>
      </c>
      <c r="F138" s="390" t="s">
        <v>159</v>
      </c>
      <c r="G138" s="391"/>
      <c r="H138" s="391"/>
      <c r="I138" s="391"/>
      <c r="K138" s="152">
        <v>512.63300000000004</v>
      </c>
      <c r="R138" s="153"/>
      <c r="T138" s="154"/>
      <c r="AA138" s="155"/>
      <c r="AT138" s="151" t="s">
        <v>143</v>
      </c>
      <c r="AU138" s="151" t="s">
        <v>95</v>
      </c>
      <c r="AV138" s="12" t="s">
        <v>131</v>
      </c>
      <c r="AW138" s="12" t="s">
        <v>30</v>
      </c>
      <c r="AX138" s="12" t="s">
        <v>71</v>
      </c>
      <c r="AY138" s="151" t="s">
        <v>126</v>
      </c>
    </row>
    <row r="139" spans="2:65" s="11" customFormat="1" ht="16.5" customHeight="1">
      <c r="B139" s="145"/>
      <c r="E139" s="146" t="s">
        <v>5</v>
      </c>
      <c r="F139" s="388" t="s">
        <v>176</v>
      </c>
      <c r="G139" s="389"/>
      <c r="H139" s="389"/>
      <c r="I139" s="389"/>
      <c r="K139" s="146" t="s">
        <v>5</v>
      </c>
      <c r="R139" s="147"/>
      <c r="T139" s="148"/>
      <c r="AA139" s="149"/>
      <c r="AT139" s="146" t="s">
        <v>143</v>
      </c>
      <c r="AU139" s="146" t="s">
        <v>95</v>
      </c>
      <c r="AV139" s="11" t="s">
        <v>79</v>
      </c>
      <c r="AW139" s="11" t="s">
        <v>30</v>
      </c>
      <c r="AX139" s="11" t="s">
        <v>71</v>
      </c>
      <c r="AY139" s="146" t="s">
        <v>126</v>
      </c>
    </row>
    <row r="140" spans="2:65" s="10" customFormat="1" ht="16.5" customHeight="1">
      <c r="B140" s="139"/>
      <c r="E140" s="140" t="s">
        <v>5</v>
      </c>
      <c r="F140" s="386" t="s">
        <v>527</v>
      </c>
      <c r="G140" s="387"/>
      <c r="H140" s="387"/>
      <c r="I140" s="387"/>
      <c r="K140" s="141">
        <v>256.31700000000001</v>
      </c>
      <c r="R140" s="142"/>
      <c r="T140" s="143"/>
      <c r="AA140" s="144"/>
      <c r="AT140" s="140" t="s">
        <v>143</v>
      </c>
      <c r="AU140" s="140" t="s">
        <v>95</v>
      </c>
      <c r="AV140" s="10" t="s">
        <v>95</v>
      </c>
      <c r="AW140" s="10" t="s">
        <v>30</v>
      </c>
      <c r="AX140" s="10" t="s">
        <v>79</v>
      </c>
      <c r="AY140" s="140" t="s">
        <v>126</v>
      </c>
    </row>
    <row r="141" spans="2:65" s="1" customFormat="1" ht="25.5" customHeight="1">
      <c r="B141" s="113"/>
      <c r="C141" s="132" t="s">
        <v>184</v>
      </c>
      <c r="D141" s="132" t="s">
        <v>127</v>
      </c>
      <c r="E141" s="133" t="s">
        <v>205</v>
      </c>
      <c r="F141" s="379" t="s">
        <v>206</v>
      </c>
      <c r="G141" s="379"/>
      <c r="H141" s="379"/>
      <c r="I141" s="379"/>
      <c r="J141" s="134" t="s">
        <v>151</v>
      </c>
      <c r="K141" s="135">
        <v>128.15899999999999</v>
      </c>
      <c r="L141" s="380">
        <v>0</v>
      </c>
      <c r="M141" s="380"/>
      <c r="N141" s="381">
        <f>ROUND(L141*K141,2)</f>
        <v>0</v>
      </c>
      <c r="O141" s="381"/>
      <c r="P141" s="381"/>
      <c r="Q141" s="381"/>
      <c r="R141" s="114"/>
      <c r="T141" s="136" t="s">
        <v>5</v>
      </c>
      <c r="U141" s="42" t="s">
        <v>36</v>
      </c>
      <c r="W141" s="137">
        <f>V141*K141</f>
        <v>0</v>
      </c>
      <c r="X141" s="137">
        <v>0</v>
      </c>
      <c r="Y141" s="137">
        <f>X141*K141</f>
        <v>0</v>
      </c>
      <c r="Z141" s="137">
        <v>0</v>
      </c>
      <c r="AA141" s="138">
        <f>Z141*K141</f>
        <v>0</v>
      </c>
      <c r="AR141" s="20" t="s">
        <v>131</v>
      </c>
      <c r="AT141" s="20" t="s">
        <v>127</v>
      </c>
      <c r="AU141" s="20" t="s">
        <v>95</v>
      </c>
      <c r="AY141" s="20" t="s">
        <v>126</v>
      </c>
      <c r="BE141" s="98">
        <f>IF(U141="základní",N141,0)</f>
        <v>0</v>
      </c>
      <c r="BF141" s="98">
        <f>IF(U141="snížená",N141,0)</f>
        <v>0</v>
      </c>
      <c r="BG141" s="98">
        <f>IF(U141="zákl. přenesená",N141,0)</f>
        <v>0</v>
      </c>
      <c r="BH141" s="98">
        <f>IF(U141="sníž. přenesená",N141,0)</f>
        <v>0</v>
      </c>
      <c r="BI141" s="98">
        <f>IF(U141="nulová",N141,0)</f>
        <v>0</v>
      </c>
      <c r="BJ141" s="20" t="s">
        <v>79</v>
      </c>
      <c r="BK141" s="98">
        <f>ROUND(L141*K141,2)</f>
        <v>0</v>
      </c>
      <c r="BL141" s="20" t="s">
        <v>131</v>
      </c>
      <c r="BM141" s="20" t="s">
        <v>207</v>
      </c>
    </row>
    <row r="142" spans="2:65" s="11" customFormat="1" ht="16.5" customHeight="1">
      <c r="B142" s="145"/>
      <c r="E142" s="146" t="s">
        <v>5</v>
      </c>
      <c r="F142" s="384" t="s">
        <v>182</v>
      </c>
      <c r="G142" s="385"/>
      <c r="H142" s="385"/>
      <c r="I142" s="385"/>
      <c r="K142" s="146" t="s">
        <v>5</v>
      </c>
      <c r="R142" s="147"/>
      <c r="T142" s="148"/>
      <c r="AA142" s="149"/>
      <c r="AT142" s="146" t="s">
        <v>143</v>
      </c>
      <c r="AU142" s="146" t="s">
        <v>95</v>
      </c>
      <c r="AV142" s="11" t="s">
        <v>79</v>
      </c>
      <c r="AW142" s="11" t="s">
        <v>30</v>
      </c>
      <c r="AX142" s="11" t="s">
        <v>71</v>
      </c>
      <c r="AY142" s="146" t="s">
        <v>126</v>
      </c>
    </row>
    <row r="143" spans="2:65" s="10" customFormat="1" ht="16.5" customHeight="1">
      <c r="B143" s="139"/>
      <c r="E143" s="140" t="s">
        <v>5</v>
      </c>
      <c r="F143" s="386" t="s">
        <v>528</v>
      </c>
      <c r="G143" s="387"/>
      <c r="H143" s="387"/>
      <c r="I143" s="387"/>
      <c r="K143" s="141">
        <v>128.15899999999999</v>
      </c>
      <c r="R143" s="142"/>
      <c r="T143" s="143"/>
      <c r="AA143" s="144"/>
      <c r="AT143" s="140" t="s">
        <v>143</v>
      </c>
      <c r="AU143" s="140" t="s">
        <v>95</v>
      </c>
      <c r="AV143" s="10" t="s">
        <v>95</v>
      </c>
      <c r="AW143" s="10" t="s">
        <v>30</v>
      </c>
      <c r="AX143" s="10" t="s">
        <v>79</v>
      </c>
      <c r="AY143" s="140" t="s">
        <v>126</v>
      </c>
    </row>
    <row r="144" spans="2:65" s="1" customFormat="1" ht="25.5" customHeight="1">
      <c r="B144" s="113"/>
      <c r="C144" s="132" t="s">
        <v>189</v>
      </c>
      <c r="D144" s="132" t="s">
        <v>127</v>
      </c>
      <c r="E144" s="133" t="s">
        <v>210</v>
      </c>
      <c r="F144" s="379" t="s">
        <v>211</v>
      </c>
      <c r="G144" s="379"/>
      <c r="H144" s="379"/>
      <c r="I144" s="379"/>
      <c r="J144" s="134" t="s">
        <v>151</v>
      </c>
      <c r="K144" s="135">
        <v>256.31700000000001</v>
      </c>
      <c r="L144" s="380">
        <v>0</v>
      </c>
      <c r="M144" s="380"/>
      <c r="N144" s="381">
        <f>ROUND(L144*K144,2)</f>
        <v>0</v>
      </c>
      <c r="O144" s="381"/>
      <c r="P144" s="381"/>
      <c r="Q144" s="381"/>
      <c r="R144" s="114"/>
      <c r="T144" s="136" t="s">
        <v>5</v>
      </c>
      <c r="U144" s="42" t="s">
        <v>36</v>
      </c>
      <c r="W144" s="137">
        <f>V144*K144</f>
        <v>0</v>
      </c>
      <c r="X144" s="137">
        <v>0</v>
      </c>
      <c r="Y144" s="137">
        <f>X144*K144</f>
        <v>0</v>
      </c>
      <c r="Z144" s="137">
        <v>0</v>
      </c>
      <c r="AA144" s="138">
        <f>Z144*K144</f>
        <v>0</v>
      </c>
      <c r="AR144" s="20" t="s">
        <v>131</v>
      </c>
      <c r="AT144" s="20" t="s">
        <v>127</v>
      </c>
      <c r="AU144" s="20" t="s">
        <v>95</v>
      </c>
      <c r="AY144" s="20" t="s">
        <v>126</v>
      </c>
      <c r="BE144" s="98">
        <f>IF(U144="základní",N144,0)</f>
        <v>0</v>
      </c>
      <c r="BF144" s="98">
        <f>IF(U144="snížená",N144,0)</f>
        <v>0</v>
      </c>
      <c r="BG144" s="98">
        <f>IF(U144="zákl. přenesená",N144,0)</f>
        <v>0</v>
      </c>
      <c r="BH144" s="98">
        <f>IF(U144="sníž. přenesená",N144,0)</f>
        <v>0</v>
      </c>
      <c r="BI144" s="98">
        <f>IF(U144="nulová",N144,0)</f>
        <v>0</v>
      </c>
      <c r="BJ144" s="20" t="s">
        <v>79</v>
      </c>
      <c r="BK144" s="98">
        <f>ROUND(L144*K144,2)</f>
        <v>0</v>
      </c>
      <c r="BL144" s="20" t="s">
        <v>131</v>
      </c>
      <c r="BM144" s="20" t="s">
        <v>212</v>
      </c>
    </row>
    <row r="145" spans="2:65" s="11" customFormat="1" ht="16.5" customHeight="1">
      <c r="B145" s="145"/>
      <c r="E145" s="146" t="s">
        <v>5</v>
      </c>
      <c r="F145" s="384" t="s">
        <v>188</v>
      </c>
      <c r="G145" s="385"/>
      <c r="H145" s="385"/>
      <c r="I145" s="385"/>
      <c r="K145" s="146" t="s">
        <v>5</v>
      </c>
      <c r="R145" s="147"/>
      <c r="T145" s="148"/>
      <c r="AA145" s="149"/>
      <c r="AT145" s="146" t="s">
        <v>143</v>
      </c>
      <c r="AU145" s="146" t="s">
        <v>95</v>
      </c>
      <c r="AV145" s="11" t="s">
        <v>79</v>
      </c>
      <c r="AW145" s="11" t="s">
        <v>30</v>
      </c>
      <c r="AX145" s="11" t="s">
        <v>71</v>
      </c>
      <c r="AY145" s="146" t="s">
        <v>126</v>
      </c>
    </row>
    <row r="146" spans="2:65" s="10" customFormat="1" ht="16.5" customHeight="1">
      <c r="B146" s="139"/>
      <c r="E146" s="140" t="s">
        <v>5</v>
      </c>
      <c r="F146" s="386" t="s">
        <v>527</v>
      </c>
      <c r="G146" s="387"/>
      <c r="H146" s="387"/>
      <c r="I146" s="387"/>
      <c r="K146" s="141">
        <v>256.31700000000001</v>
      </c>
      <c r="R146" s="142"/>
      <c r="T146" s="143"/>
      <c r="AA146" s="144"/>
      <c r="AT146" s="140" t="s">
        <v>143</v>
      </c>
      <c r="AU146" s="140" t="s">
        <v>95</v>
      </c>
      <c r="AV146" s="10" t="s">
        <v>95</v>
      </c>
      <c r="AW146" s="10" t="s">
        <v>30</v>
      </c>
      <c r="AX146" s="10" t="s">
        <v>79</v>
      </c>
      <c r="AY146" s="140" t="s">
        <v>126</v>
      </c>
    </row>
    <row r="147" spans="2:65" s="1" customFormat="1" ht="25.5" customHeight="1">
      <c r="B147" s="113"/>
      <c r="C147" s="132" t="s">
        <v>194</v>
      </c>
      <c r="D147" s="132" t="s">
        <v>127</v>
      </c>
      <c r="E147" s="133" t="s">
        <v>214</v>
      </c>
      <c r="F147" s="379" t="s">
        <v>215</v>
      </c>
      <c r="G147" s="379"/>
      <c r="H147" s="379"/>
      <c r="I147" s="379"/>
      <c r="J147" s="134" t="s">
        <v>151</v>
      </c>
      <c r="K147" s="135">
        <v>128.15899999999999</v>
      </c>
      <c r="L147" s="380">
        <v>0</v>
      </c>
      <c r="M147" s="380"/>
      <c r="N147" s="381">
        <f>ROUND(L147*K147,2)</f>
        <v>0</v>
      </c>
      <c r="O147" s="381"/>
      <c r="P147" s="381"/>
      <c r="Q147" s="381"/>
      <c r="R147" s="114"/>
      <c r="T147" s="136" t="s">
        <v>5</v>
      </c>
      <c r="U147" s="42" t="s">
        <v>36</v>
      </c>
      <c r="W147" s="137">
        <f>V147*K147</f>
        <v>0</v>
      </c>
      <c r="X147" s="137">
        <v>0</v>
      </c>
      <c r="Y147" s="137">
        <f>X147*K147</f>
        <v>0</v>
      </c>
      <c r="Z147" s="137">
        <v>0</v>
      </c>
      <c r="AA147" s="138">
        <f>Z147*K147</f>
        <v>0</v>
      </c>
      <c r="AR147" s="20" t="s">
        <v>131</v>
      </c>
      <c r="AT147" s="20" t="s">
        <v>127</v>
      </c>
      <c r="AU147" s="20" t="s">
        <v>95</v>
      </c>
      <c r="AY147" s="20" t="s">
        <v>126</v>
      </c>
      <c r="BE147" s="98">
        <f>IF(U147="základní",N147,0)</f>
        <v>0</v>
      </c>
      <c r="BF147" s="98">
        <f>IF(U147="snížená",N147,0)</f>
        <v>0</v>
      </c>
      <c r="BG147" s="98">
        <f>IF(U147="zákl. přenesená",N147,0)</f>
        <v>0</v>
      </c>
      <c r="BH147" s="98">
        <f>IF(U147="sníž. přenesená",N147,0)</f>
        <v>0</v>
      </c>
      <c r="BI147" s="98">
        <f>IF(U147="nulová",N147,0)</f>
        <v>0</v>
      </c>
      <c r="BJ147" s="20" t="s">
        <v>79</v>
      </c>
      <c r="BK147" s="98">
        <f>ROUND(L147*K147,2)</f>
        <v>0</v>
      </c>
      <c r="BL147" s="20" t="s">
        <v>131</v>
      </c>
      <c r="BM147" s="20" t="s">
        <v>216</v>
      </c>
    </row>
    <row r="148" spans="2:65" s="11" customFormat="1" ht="16.5" customHeight="1">
      <c r="B148" s="145"/>
      <c r="E148" s="146" t="s">
        <v>5</v>
      </c>
      <c r="F148" s="384" t="s">
        <v>182</v>
      </c>
      <c r="G148" s="385"/>
      <c r="H148" s="385"/>
      <c r="I148" s="385"/>
      <c r="K148" s="146" t="s">
        <v>5</v>
      </c>
      <c r="R148" s="147"/>
      <c r="T148" s="148"/>
      <c r="AA148" s="149"/>
      <c r="AT148" s="146" t="s">
        <v>143</v>
      </c>
      <c r="AU148" s="146" t="s">
        <v>95</v>
      </c>
      <c r="AV148" s="11" t="s">
        <v>79</v>
      </c>
      <c r="AW148" s="11" t="s">
        <v>30</v>
      </c>
      <c r="AX148" s="11" t="s">
        <v>71</v>
      </c>
      <c r="AY148" s="146" t="s">
        <v>126</v>
      </c>
    </row>
    <row r="149" spans="2:65" s="10" customFormat="1" ht="16.5" customHeight="1">
      <c r="B149" s="139"/>
      <c r="E149" s="140" t="s">
        <v>5</v>
      </c>
      <c r="F149" s="386" t="s">
        <v>528</v>
      </c>
      <c r="G149" s="387"/>
      <c r="H149" s="387"/>
      <c r="I149" s="387"/>
      <c r="K149" s="141">
        <v>128.15899999999999</v>
      </c>
      <c r="R149" s="142"/>
      <c r="T149" s="143"/>
      <c r="AA149" s="144"/>
      <c r="AT149" s="140" t="s">
        <v>143</v>
      </c>
      <c r="AU149" s="140" t="s">
        <v>95</v>
      </c>
      <c r="AV149" s="10" t="s">
        <v>95</v>
      </c>
      <c r="AW149" s="10" t="s">
        <v>30</v>
      </c>
      <c r="AX149" s="10" t="s">
        <v>79</v>
      </c>
      <c r="AY149" s="140" t="s">
        <v>126</v>
      </c>
    </row>
    <row r="150" spans="2:65" s="1" customFormat="1" ht="25.5" customHeight="1">
      <c r="B150" s="113"/>
      <c r="C150" s="132" t="s">
        <v>204</v>
      </c>
      <c r="D150" s="132" t="s">
        <v>127</v>
      </c>
      <c r="E150" s="133" t="s">
        <v>217</v>
      </c>
      <c r="F150" s="379" t="s">
        <v>218</v>
      </c>
      <c r="G150" s="379"/>
      <c r="H150" s="379"/>
      <c r="I150" s="379"/>
      <c r="J150" s="134" t="s">
        <v>151</v>
      </c>
      <c r="K150" s="135">
        <v>40.243000000000002</v>
      </c>
      <c r="L150" s="380">
        <v>0</v>
      </c>
      <c r="M150" s="380"/>
      <c r="N150" s="381">
        <f>ROUND(L150*K150,2)</f>
        <v>0</v>
      </c>
      <c r="O150" s="381"/>
      <c r="P150" s="381"/>
      <c r="Q150" s="381"/>
      <c r="R150" s="114"/>
      <c r="T150" s="136" t="s">
        <v>5</v>
      </c>
      <c r="U150" s="42" t="s">
        <v>36</v>
      </c>
      <c r="W150" s="137">
        <f>V150*K150</f>
        <v>0</v>
      </c>
      <c r="X150" s="137">
        <v>0</v>
      </c>
      <c r="Y150" s="137">
        <f>X150*K150</f>
        <v>0</v>
      </c>
      <c r="Z150" s="137">
        <v>0</v>
      </c>
      <c r="AA150" s="138">
        <f>Z150*K150</f>
        <v>0</v>
      </c>
      <c r="AR150" s="20" t="s">
        <v>131</v>
      </c>
      <c r="AT150" s="20" t="s">
        <v>127</v>
      </c>
      <c r="AU150" s="20" t="s">
        <v>95</v>
      </c>
      <c r="AY150" s="20" t="s">
        <v>126</v>
      </c>
      <c r="BE150" s="98">
        <f>IF(U150="základní",N150,0)</f>
        <v>0</v>
      </c>
      <c r="BF150" s="98">
        <f>IF(U150="snížená",N150,0)</f>
        <v>0</v>
      </c>
      <c r="BG150" s="98">
        <f>IF(U150="zákl. přenesená",N150,0)</f>
        <v>0</v>
      </c>
      <c r="BH150" s="98">
        <f>IF(U150="sníž. přenesená",N150,0)</f>
        <v>0</v>
      </c>
      <c r="BI150" s="98">
        <f>IF(U150="nulová",N150,0)</f>
        <v>0</v>
      </c>
      <c r="BJ150" s="20" t="s">
        <v>79</v>
      </c>
      <c r="BK150" s="98">
        <f>ROUND(L150*K150,2)</f>
        <v>0</v>
      </c>
      <c r="BL150" s="20" t="s">
        <v>131</v>
      </c>
      <c r="BM150" s="20" t="s">
        <v>219</v>
      </c>
    </row>
    <row r="151" spans="2:65" s="11" customFormat="1" ht="16.5" customHeight="1">
      <c r="B151" s="145"/>
      <c r="E151" s="146" t="s">
        <v>5</v>
      </c>
      <c r="F151" s="384" t="s">
        <v>529</v>
      </c>
      <c r="G151" s="385"/>
      <c r="H151" s="385"/>
      <c r="I151" s="385"/>
      <c r="K151" s="146" t="s">
        <v>5</v>
      </c>
      <c r="R151" s="147"/>
      <c r="T151" s="148"/>
      <c r="AA151" s="149"/>
      <c r="AT151" s="146" t="s">
        <v>143</v>
      </c>
      <c r="AU151" s="146" t="s">
        <v>95</v>
      </c>
      <c r="AV151" s="11" t="s">
        <v>79</v>
      </c>
      <c r="AW151" s="11" t="s">
        <v>30</v>
      </c>
      <c r="AX151" s="11" t="s">
        <v>71</v>
      </c>
      <c r="AY151" s="146" t="s">
        <v>126</v>
      </c>
    </row>
    <row r="152" spans="2:65" s="10" customFormat="1" ht="16.5" customHeight="1">
      <c r="B152" s="139"/>
      <c r="E152" s="140" t="s">
        <v>5</v>
      </c>
      <c r="F152" s="386" t="s">
        <v>530</v>
      </c>
      <c r="G152" s="387"/>
      <c r="H152" s="387"/>
      <c r="I152" s="387"/>
      <c r="K152" s="141">
        <v>94.156999999999996</v>
      </c>
      <c r="R152" s="142"/>
      <c r="T152" s="143"/>
      <c r="AA152" s="144"/>
      <c r="AT152" s="140" t="s">
        <v>143</v>
      </c>
      <c r="AU152" s="140" t="s">
        <v>95</v>
      </c>
      <c r="AV152" s="10" t="s">
        <v>95</v>
      </c>
      <c r="AW152" s="10" t="s">
        <v>30</v>
      </c>
      <c r="AX152" s="10" t="s">
        <v>71</v>
      </c>
      <c r="AY152" s="140" t="s">
        <v>126</v>
      </c>
    </row>
    <row r="153" spans="2:65" s="11" customFormat="1" ht="16.5" customHeight="1">
      <c r="B153" s="145"/>
      <c r="E153" s="146" t="s">
        <v>5</v>
      </c>
      <c r="F153" s="388" t="s">
        <v>174</v>
      </c>
      <c r="G153" s="389"/>
      <c r="H153" s="389"/>
      <c r="I153" s="389"/>
      <c r="K153" s="146" t="s">
        <v>5</v>
      </c>
      <c r="R153" s="147"/>
      <c r="T153" s="148"/>
      <c r="AA153" s="149"/>
      <c r="AT153" s="146" t="s">
        <v>143</v>
      </c>
      <c r="AU153" s="146" t="s">
        <v>95</v>
      </c>
      <c r="AV153" s="11" t="s">
        <v>79</v>
      </c>
      <c r="AW153" s="11" t="s">
        <v>30</v>
      </c>
      <c r="AX153" s="11" t="s">
        <v>71</v>
      </c>
      <c r="AY153" s="146" t="s">
        <v>126</v>
      </c>
    </row>
    <row r="154" spans="2:65" s="10" customFormat="1" ht="16.5" customHeight="1">
      <c r="B154" s="139"/>
      <c r="E154" s="140" t="s">
        <v>5</v>
      </c>
      <c r="F154" s="386" t="s">
        <v>531</v>
      </c>
      <c r="G154" s="387"/>
      <c r="H154" s="387"/>
      <c r="I154" s="387"/>
      <c r="K154" s="141">
        <v>-13.670999999999999</v>
      </c>
      <c r="R154" s="142"/>
      <c r="T154" s="143"/>
      <c r="AA154" s="144"/>
      <c r="AT154" s="140" t="s">
        <v>143</v>
      </c>
      <c r="AU154" s="140" t="s">
        <v>95</v>
      </c>
      <c r="AV154" s="10" t="s">
        <v>95</v>
      </c>
      <c r="AW154" s="10" t="s">
        <v>30</v>
      </c>
      <c r="AX154" s="10" t="s">
        <v>71</v>
      </c>
      <c r="AY154" s="140" t="s">
        <v>126</v>
      </c>
    </row>
    <row r="155" spans="2:65" s="12" customFormat="1" ht="16.5" customHeight="1">
      <c r="B155" s="150"/>
      <c r="E155" s="151" t="s">
        <v>5</v>
      </c>
      <c r="F155" s="390" t="s">
        <v>159</v>
      </c>
      <c r="G155" s="391"/>
      <c r="H155" s="391"/>
      <c r="I155" s="391"/>
      <c r="K155" s="152">
        <v>80.486000000000004</v>
      </c>
      <c r="R155" s="153"/>
      <c r="T155" s="154"/>
      <c r="AA155" s="155"/>
      <c r="AT155" s="151" t="s">
        <v>143</v>
      </c>
      <c r="AU155" s="151" t="s">
        <v>95</v>
      </c>
      <c r="AV155" s="12" t="s">
        <v>131</v>
      </c>
      <c r="AW155" s="12" t="s">
        <v>30</v>
      </c>
      <c r="AX155" s="12" t="s">
        <v>71</v>
      </c>
      <c r="AY155" s="151" t="s">
        <v>126</v>
      </c>
    </row>
    <row r="156" spans="2:65" s="11" customFormat="1" ht="16.5" customHeight="1">
      <c r="B156" s="145"/>
      <c r="E156" s="146" t="s">
        <v>5</v>
      </c>
      <c r="F156" s="388" t="s">
        <v>227</v>
      </c>
      <c r="G156" s="389"/>
      <c r="H156" s="389"/>
      <c r="I156" s="389"/>
      <c r="K156" s="146" t="s">
        <v>5</v>
      </c>
      <c r="R156" s="147"/>
      <c r="T156" s="148"/>
      <c r="AA156" s="149"/>
      <c r="AT156" s="146" t="s">
        <v>143</v>
      </c>
      <c r="AU156" s="146" t="s">
        <v>95</v>
      </c>
      <c r="AV156" s="11" t="s">
        <v>79</v>
      </c>
      <c r="AW156" s="11" t="s">
        <v>30</v>
      </c>
      <c r="AX156" s="11" t="s">
        <v>71</v>
      </c>
      <c r="AY156" s="146" t="s">
        <v>126</v>
      </c>
    </row>
    <row r="157" spans="2:65" s="10" customFormat="1" ht="16.5" customHeight="1">
      <c r="B157" s="139"/>
      <c r="E157" s="140" t="s">
        <v>5</v>
      </c>
      <c r="F157" s="386" t="s">
        <v>532</v>
      </c>
      <c r="G157" s="387"/>
      <c r="H157" s="387"/>
      <c r="I157" s="387"/>
      <c r="K157" s="141">
        <v>40.243000000000002</v>
      </c>
      <c r="R157" s="142"/>
      <c r="T157" s="143"/>
      <c r="AA157" s="144"/>
      <c r="AT157" s="140" t="s">
        <v>143</v>
      </c>
      <c r="AU157" s="140" t="s">
        <v>95</v>
      </c>
      <c r="AV157" s="10" t="s">
        <v>95</v>
      </c>
      <c r="AW157" s="10" t="s">
        <v>30</v>
      </c>
      <c r="AX157" s="10" t="s">
        <v>79</v>
      </c>
      <c r="AY157" s="140" t="s">
        <v>126</v>
      </c>
    </row>
    <row r="158" spans="2:65" s="1" customFormat="1" ht="25.5" customHeight="1">
      <c r="B158" s="113"/>
      <c r="C158" s="132" t="s">
        <v>209</v>
      </c>
      <c r="D158" s="132" t="s">
        <v>127</v>
      </c>
      <c r="E158" s="133" t="s">
        <v>230</v>
      </c>
      <c r="F158" s="379" t="s">
        <v>231</v>
      </c>
      <c r="G158" s="379"/>
      <c r="H158" s="379"/>
      <c r="I158" s="379"/>
      <c r="J158" s="134" t="s">
        <v>151</v>
      </c>
      <c r="K158" s="135">
        <v>20.122</v>
      </c>
      <c r="L158" s="380">
        <v>0</v>
      </c>
      <c r="M158" s="380"/>
      <c r="N158" s="381">
        <f>ROUND(L158*K158,2)</f>
        <v>0</v>
      </c>
      <c r="O158" s="381"/>
      <c r="P158" s="381"/>
      <c r="Q158" s="381"/>
      <c r="R158" s="114"/>
      <c r="T158" s="136" t="s">
        <v>5</v>
      </c>
      <c r="U158" s="42" t="s">
        <v>36</v>
      </c>
      <c r="W158" s="137">
        <f>V158*K158</f>
        <v>0</v>
      </c>
      <c r="X158" s="137">
        <v>0</v>
      </c>
      <c r="Y158" s="137">
        <f>X158*K158</f>
        <v>0</v>
      </c>
      <c r="Z158" s="137">
        <v>0</v>
      </c>
      <c r="AA158" s="138">
        <f>Z158*K158</f>
        <v>0</v>
      </c>
      <c r="AR158" s="20" t="s">
        <v>131</v>
      </c>
      <c r="AT158" s="20" t="s">
        <v>127</v>
      </c>
      <c r="AU158" s="20" t="s">
        <v>95</v>
      </c>
      <c r="AY158" s="20" t="s">
        <v>126</v>
      </c>
      <c r="BE158" s="98">
        <f>IF(U158="základní",N158,0)</f>
        <v>0</v>
      </c>
      <c r="BF158" s="98">
        <f>IF(U158="snížená",N158,0)</f>
        <v>0</v>
      </c>
      <c r="BG158" s="98">
        <f>IF(U158="zákl. přenesená",N158,0)</f>
        <v>0</v>
      </c>
      <c r="BH158" s="98">
        <f>IF(U158="sníž. přenesená",N158,0)</f>
        <v>0</v>
      </c>
      <c r="BI158" s="98">
        <f>IF(U158="nulová",N158,0)</f>
        <v>0</v>
      </c>
      <c r="BJ158" s="20" t="s">
        <v>79</v>
      </c>
      <c r="BK158" s="98">
        <f>ROUND(L158*K158,2)</f>
        <v>0</v>
      </c>
      <c r="BL158" s="20" t="s">
        <v>131</v>
      </c>
      <c r="BM158" s="20" t="s">
        <v>232</v>
      </c>
    </row>
    <row r="159" spans="2:65" s="11" customFormat="1" ht="16.5" customHeight="1">
      <c r="B159" s="145"/>
      <c r="E159" s="146" t="s">
        <v>5</v>
      </c>
      <c r="F159" s="384" t="s">
        <v>182</v>
      </c>
      <c r="G159" s="385"/>
      <c r="H159" s="385"/>
      <c r="I159" s="385"/>
      <c r="K159" s="146" t="s">
        <v>5</v>
      </c>
      <c r="R159" s="147"/>
      <c r="T159" s="148"/>
      <c r="AA159" s="149"/>
      <c r="AT159" s="146" t="s">
        <v>143</v>
      </c>
      <c r="AU159" s="146" t="s">
        <v>95</v>
      </c>
      <c r="AV159" s="11" t="s">
        <v>79</v>
      </c>
      <c r="AW159" s="11" t="s">
        <v>30</v>
      </c>
      <c r="AX159" s="11" t="s">
        <v>71</v>
      </c>
      <c r="AY159" s="146" t="s">
        <v>126</v>
      </c>
    </row>
    <row r="160" spans="2:65" s="10" customFormat="1" ht="16.5" customHeight="1">
      <c r="B160" s="139"/>
      <c r="E160" s="140" t="s">
        <v>5</v>
      </c>
      <c r="F160" s="386" t="s">
        <v>533</v>
      </c>
      <c r="G160" s="387"/>
      <c r="H160" s="387"/>
      <c r="I160" s="387"/>
      <c r="K160" s="141">
        <v>20.122</v>
      </c>
      <c r="R160" s="142"/>
      <c r="T160" s="143"/>
      <c r="AA160" s="144"/>
      <c r="AT160" s="140" t="s">
        <v>143</v>
      </c>
      <c r="AU160" s="140" t="s">
        <v>95</v>
      </c>
      <c r="AV160" s="10" t="s">
        <v>95</v>
      </c>
      <c r="AW160" s="10" t="s">
        <v>30</v>
      </c>
      <c r="AX160" s="10" t="s">
        <v>79</v>
      </c>
      <c r="AY160" s="140" t="s">
        <v>126</v>
      </c>
    </row>
    <row r="161" spans="2:65" s="1" customFormat="1" ht="25.5" customHeight="1">
      <c r="B161" s="113"/>
      <c r="C161" s="132" t="s">
        <v>213</v>
      </c>
      <c r="D161" s="132" t="s">
        <v>127</v>
      </c>
      <c r="E161" s="133" t="s">
        <v>235</v>
      </c>
      <c r="F161" s="379" t="s">
        <v>236</v>
      </c>
      <c r="G161" s="379"/>
      <c r="H161" s="379"/>
      <c r="I161" s="379"/>
      <c r="J161" s="134" t="s">
        <v>151</v>
      </c>
      <c r="K161" s="135">
        <v>40.243000000000002</v>
      </c>
      <c r="L161" s="380">
        <v>0</v>
      </c>
      <c r="M161" s="380"/>
      <c r="N161" s="381">
        <f>ROUND(L161*K161,2)</f>
        <v>0</v>
      </c>
      <c r="O161" s="381"/>
      <c r="P161" s="381"/>
      <c r="Q161" s="381"/>
      <c r="R161" s="114"/>
      <c r="T161" s="136" t="s">
        <v>5</v>
      </c>
      <c r="U161" s="42" t="s">
        <v>36</v>
      </c>
      <c r="W161" s="137">
        <f>V161*K161</f>
        <v>0</v>
      </c>
      <c r="X161" s="137">
        <v>0</v>
      </c>
      <c r="Y161" s="137">
        <f>X161*K161</f>
        <v>0</v>
      </c>
      <c r="Z161" s="137">
        <v>0</v>
      </c>
      <c r="AA161" s="138">
        <f>Z161*K161</f>
        <v>0</v>
      </c>
      <c r="AR161" s="20" t="s">
        <v>131</v>
      </c>
      <c r="AT161" s="20" t="s">
        <v>127</v>
      </c>
      <c r="AU161" s="20" t="s">
        <v>95</v>
      </c>
      <c r="AY161" s="20" t="s">
        <v>126</v>
      </c>
      <c r="BE161" s="98">
        <f>IF(U161="základní",N161,0)</f>
        <v>0</v>
      </c>
      <c r="BF161" s="98">
        <f>IF(U161="snížená",N161,0)</f>
        <v>0</v>
      </c>
      <c r="BG161" s="98">
        <f>IF(U161="zákl. přenesená",N161,0)</f>
        <v>0</v>
      </c>
      <c r="BH161" s="98">
        <f>IF(U161="sníž. přenesená",N161,0)</f>
        <v>0</v>
      </c>
      <c r="BI161" s="98">
        <f>IF(U161="nulová",N161,0)</f>
        <v>0</v>
      </c>
      <c r="BJ161" s="20" t="s">
        <v>79</v>
      </c>
      <c r="BK161" s="98">
        <f>ROUND(L161*K161,2)</f>
        <v>0</v>
      </c>
      <c r="BL161" s="20" t="s">
        <v>131</v>
      </c>
      <c r="BM161" s="20" t="s">
        <v>237</v>
      </c>
    </row>
    <row r="162" spans="2:65" s="11" customFormat="1" ht="16.5" customHeight="1">
      <c r="B162" s="145"/>
      <c r="E162" s="146" t="s">
        <v>5</v>
      </c>
      <c r="F162" s="384" t="s">
        <v>238</v>
      </c>
      <c r="G162" s="385"/>
      <c r="H162" s="385"/>
      <c r="I162" s="385"/>
      <c r="K162" s="146" t="s">
        <v>5</v>
      </c>
      <c r="R162" s="147"/>
      <c r="T162" s="148"/>
      <c r="AA162" s="149"/>
      <c r="AT162" s="146" t="s">
        <v>143</v>
      </c>
      <c r="AU162" s="146" t="s">
        <v>95</v>
      </c>
      <c r="AV162" s="11" t="s">
        <v>79</v>
      </c>
      <c r="AW162" s="11" t="s">
        <v>30</v>
      </c>
      <c r="AX162" s="11" t="s">
        <v>71</v>
      </c>
      <c r="AY162" s="146" t="s">
        <v>126</v>
      </c>
    </row>
    <row r="163" spans="2:65" s="10" customFormat="1" ht="16.5" customHeight="1">
      <c r="B163" s="139"/>
      <c r="E163" s="140" t="s">
        <v>5</v>
      </c>
      <c r="F163" s="386" t="s">
        <v>532</v>
      </c>
      <c r="G163" s="387"/>
      <c r="H163" s="387"/>
      <c r="I163" s="387"/>
      <c r="K163" s="141">
        <v>40.243000000000002</v>
      </c>
      <c r="R163" s="142"/>
      <c r="T163" s="143"/>
      <c r="AA163" s="144"/>
      <c r="AT163" s="140" t="s">
        <v>143</v>
      </c>
      <c r="AU163" s="140" t="s">
        <v>95</v>
      </c>
      <c r="AV163" s="10" t="s">
        <v>95</v>
      </c>
      <c r="AW163" s="10" t="s">
        <v>30</v>
      </c>
      <c r="AX163" s="10" t="s">
        <v>79</v>
      </c>
      <c r="AY163" s="140" t="s">
        <v>126</v>
      </c>
    </row>
    <row r="164" spans="2:65" s="1" customFormat="1" ht="25.5" customHeight="1">
      <c r="B164" s="113"/>
      <c r="C164" s="132" t="s">
        <v>11</v>
      </c>
      <c r="D164" s="132" t="s">
        <v>127</v>
      </c>
      <c r="E164" s="133" t="s">
        <v>240</v>
      </c>
      <c r="F164" s="379" t="s">
        <v>241</v>
      </c>
      <c r="G164" s="379"/>
      <c r="H164" s="379"/>
      <c r="I164" s="379"/>
      <c r="J164" s="134" t="s">
        <v>151</v>
      </c>
      <c r="K164" s="135">
        <v>20.122</v>
      </c>
      <c r="L164" s="380">
        <v>0</v>
      </c>
      <c r="M164" s="380"/>
      <c r="N164" s="381">
        <f>ROUND(L164*K164,2)</f>
        <v>0</v>
      </c>
      <c r="O164" s="381"/>
      <c r="P164" s="381"/>
      <c r="Q164" s="381"/>
      <c r="R164" s="114"/>
      <c r="T164" s="136" t="s">
        <v>5</v>
      </c>
      <c r="U164" s="42" t="s">
        <v>36</v>
      </c>
      <c r="W164" s="137">
        <f>V164*K164</f>
        <v>0</v>
      </c>
      <c r="X164" s="137">
        <v>0</v>
      </c>
      <c r="Y164" s="137">
        <f>X164*K164</f>
        <v>0</v>
      </c>
      <c r="Z164" s="137">
        <v>0</v>
      </c>
      <c r="AA164" s="138">
        <f>Z164*K164</f>
        <v>0</v>
      </c>
      <c r="AR164" s="20" t="s">
        <v>131</v>
      </c>
      <c r="AT164" s="20" t="s">
        <v>127</v>
      </c>
      <c r="AU164" s="20" t="s">
        <v>95</v>
      </c>
      <c r="AY164" s="20" t="s">
        <v>126</v>
      </c>
      <c r="BE164" s="98">
        <f>IF(U164="základní",N164,0)</f>
        <v>0</v>
      </c>
      <c r="BF164" s="98">
        <f>IF(U164="snížená",N164,0)</f>
        <v>0</v>
      </c>
      <c r="BG164" s="98">
        <f>IF(U164="zákl. přenesená",N164,0)</f>
        <v>0</v>
      </c>
      <c r="BH164" s="98">
        <f>IF(U164="sníž. přenesená",N164,0)</f>
        <v>0</v>
      </c>
      <c r="BI164" s="98">
        <f>IF(U164="nulová",N164,0)</f>
        <v>0</v>
      </c>
      <c r="BJ164" s="20" t="s">
        <v>79</v>
      </c>
      <c r="BK164" s="98">
        <f>ROUND(L164*K164,2)</f>
        <v>0</v>
      </c>
      <c r="BL164" s="20" t="s">
        <v>131</v>
      </c>
      <c r="BM164" s="20" t="s">
        <v>242</v>
      </c>
    </row>
    <row r="165" spans="2:65" s="11" customFormat="1" ht="16.5" customHeight="1">
      <c r="B165" s="145"/>
      <c r="E165" s="146" t="s">
        <v>5</v>
      </c>
      <c r="F165" s="384" t="s">
        <v>182</v>
      </c>
      <c r="G165" s="385"/>
      <c r="H165" s="385"/>
      <c r="I165" s="385"/>
      <c r="K165" s="146" t="s">
        <v>5</v>
      </c>
      <c r="R165" s="147"/>
      <c r="T165" s="148"/>
      <c r="AA165" s="149"/>
      <c r="AT165" s="146" t="s">
        <v>143</v>
      </c>
      <c r="AU165" s="146" t="s">
        <v>95</v>
      </c>
      <c r="AV165" s="11" t="s">
        <v>79</v>
      </c>
      <c r="AW165" s="11" t="s">
        <v>30</v>
      </c>
      <c r="AX165" s="11" t="s">
        <v>71</v>
      </c>
      <c r="AY165" s="146" t="s">
        <v>126</v>
      </c>
    </row>
    <row r="166" spans="2:65" s="10" customFormat="1" ht="16.5" customHeight="1">
      <c r="B166" s="139"/>
      <c r="E166" s="140" t="s">
        <v>5</v>
      </c>
      <c r="F166" s="386" t="s">
        <v>533</v>
      </c>
      <c r="G166" s="387"/>
      <c r="H166" s="387"/>
      <c r="I166" s="387"/>
      <c r="K166" s="141">
        <v>20.122</v>
      </c>
      <c r="R166" s="142"/>
      <c r="T166" s="143"/>
      <c r="AA166" s="144"/>
      <c r="AT166" s="140" t="s">
        <v>143</v>
      </c>
      <c r="AU166" s="140" t="s">
        <v>95</v>
      </c>
      <c r="AV166" s="10" t="s">
        <v>95</v>
      </c>
      <c r="AW166" s="10" t="s">
        <v>30</v>
      </c>
      <c r="AX166" s="10" t="s">
        <v>79</v>
      </c>
      <c r="AY166" s="140" t="s">
        <v>126</v>
      </c>
    </row>
    <row r="167" spans="2:65" s="1" customFormat="1" ht="25.5" customHeight="1">
      <c r="B167" s="113"/>
      <c r="C167" s="132" t="s">
        <v>229</v>
      </c>
      <c r="D167" s="132" t="s">
        <v>127</v>
      </c>
      <c r="E167" s="133" t="s">
        <v>244</v>
      </c>
      <c r="F167" s="379" t="s">
        <v>245</v>
      </c>
      <c r="G167" s="379"/>
      <c r="H167" s="379"/>
      <c r="I167" s="379"/>
      <c r="J167" s="134" t="s">
        <v>246</v>
      </c>
      <c r="K167" s="135">
        <v>1012.41</v>
      </c>
      <c r="L167" s="380">
        <v>0</v>
      </c>
      <c r="M167" s="380"/>
      <c r="N167" s="381">
        <f>ROUND(L167*K167,2)</f>
        <v>0</v>
      </c>
      <c r="O167" s="381"/>
      <c r="P167" s="381"/>
      <c r="Q167" s="381"/>
      <c r="R167" s="114"/>
      <c r="T167" s="136" t="s">
        <v>5</v>
      </c>
      <c r="U167" s="42" t="s">
        <v>36</v>
      </c>
      <c r="W167" s="137">
        <f>V167*K167</f>
        <v>0</v>
      </c>
      <c r="X167" s="137">
        <v>8.4000000000000003E-4</v>
      </c>
      <c r="Y167" s="137">
        <f>X167*K167</f>
        <v>0.85042439999999997</v>
      </c>
      <c r="Z167" s="137">
        <v>0</v>
      </c>
      <c r="AA167" s="138">
        <f>Z167*K167</f>
        <v>0</v>
      </c>
      <c r="AR167" s="20" t="s">
        <v>131</v>
      </c>
      <c r="AT167" s="20" t="s">
        <v>127</v>
      </c>
      <c r="AU167" s="20" t="s">
        <v>95</v>
      </c>
      <c r="AY167" s="20" t="s">
        <v>126</v>
      </c>
      <c r="BE167" s="98">
        <f>IF(U167="základní",N167,0)</f>
        <v>0</v>
      </c>
      <c r="BF167" s="98">
        <f>IF(U167="snížená",N167,0)</f>
        <v>0</v>
      </c>
      <c r="BG167" s="98">
        <f>IF(U167="zákl. přenesená",N167,0)</f>
        <v>0</v>
      </c>
      <c r="BH167" s="98">
        <f>IF(U167="sníž. přenesená",N167,0)</f>
        <v>0</v>
      </c>
      <c r="BI167" s="98">
        <f>IF(U167="nulová",N167,0)</f>
        <v>0</v>
      </c>
      <c r="BJ167" s="20" t="s">
        <v>79</v>
      </c>
      <c r="BK167" s="98">
        <f>ROUND(L167*K167,2)</f>
        <v>0</v>
      </c>
      <c r="BL167" s="20" t="s">
        <v>131</v>
      </c>
      <c r="BM167" s="20" t="s">
        <v>247</v>
      </c>
    </row>
    <row r="168" spans="2:65" s="10" customFormat="1" ht="16.5" customHeight="1">
      <c r="B168" s="139"/>
      <c r="E168" s="140" t="s">
        <v>5</v>
      </c>
      <c r="F168" s="382" t="s">
        <v>534</v>
      </c>
      <c r="G168" s="383"/>
      <c r="H168" s="383"/>
      <c r="I168" s="383"/>
      <c r="K168" s="141">
        <v>1012.41</v>
      </c>
      <c r="R168" s="142"/>
      <c r="T168" s="143"/>
      <c r="AA168" s="144"/>
      <c r="AT168" s="140" t="s">
        <v>143</v>
      </c>
      <c r="AU168" s="140" t="s">
        <v>95</v>
      </c>
      <c r="AV168" s="10" t="s">
        <v>95</v>
      </c>
      <c r="AW168" s="10" t="s">
        <v>30</v>
      </c>
      <c r="AX168" s="10" t="s">
        <v>79</v>
      </c>
      <c r="AY168" s="140" t="s">
        <v>126</v>
      </c>
    </row>
    <row r="169" spans="2:65" s="1" customFormat="1" ht="25.5" customHeight="1">
      <c r="B169" s="113"/>
      <c r="C169" s="132" t="s">
        <v>234</v>
      </c>
      <c r="D169" s="132" t="s">
        <v>127</v>
      </c>
      <c r="E169" s="133" t="s">
        <v>259</v>
      </c>
      <c r="F169" s="379" t="s">
        <v>260</v>
      </c>
      <c r="G169" s="379"/>
      <c r="H169" s="379"/>
      <c r="I169" s="379"/>
      <c r="J169" s="134" t="s">
        <v>246</v>
      </c>
      <c r="K169" s="135">
        <v>112.49</v>
      </c>
      <c r="L169" s="380">
        <v>0</v>
      </c>
      <c r="M169" s="380"/>
      <c r="N169" s="381">
        <f>ROUND(L169*K169,2)</f>
        <v>0</v>
      </c>
      <c r="O169" s="381"/>
      <c r="P169" s="381"/>
      <c r="Q169" s="381"/>
      <c r="R169" s="114"/>
      <c r="T169" s="136" t="s">
        <v>5</v>
      </c>
      <c r="U169" s="42" t="s">
        <v>36</v>
      </c>
      <c r="W169" s="137">
        <f>V169*K169</f>
        <v>0</v>
      </c>
      <c r="X169" s="137">
        <v>8.4999999999999995E-4</v>
      </c>
      <c r="Y169" s="137">
        <f>X169*K169</f>
        <v>9.5616499999999993E-2</v>
      </c>
      <c r="Z169" s="137">
        <v>0</v>
      </c>
      <c r="AA169" s="138">
        <f>Z169*K169</f>
        <v>0</v>
      </c>
      <c r="AR169" s="20" t="s">
        <v>131</v>
      </c>
      <c r="AT169" s="20" t="s">
        <v>127</v>
      </c>
      <c r="AU169" s="20" t="s">
        <v>95</v>
      </c>
      <c r="AY169" s="20" t="s">
        <v>126</v>
      </c>
      <c r="BE169" s="98">
        <f>IF(U169="základní",N169,0)</f>
        <v>0</v>
      </c>
      <c r="BF169" s="98">
        <f>IF(U169="snížená",N169,0)</f>
        <v>0</v>
      </c>
      <c r="BG169" s="98">
        <f>IF(U169="zákl. přenesená",N169,0)</f>
        <v>0</v>
      </c>
      <c r="BH169" s="98">
        <f>IF(U169="sníž. přenesená",N169,0)</f>
        <v>0</v>
      </c>
      <c r="BI169" s="98">
        <f>IF(U169="nulová",N169,0)</f>
        <v>0</v>
      </c>
      <c r="BJ169" s="20" t="s">
        <v>79</v>
      </c>
      <c r="BK169" s="98">
        <f>ROUND(L169*K169,2)</f>
        <v>0</v>
      </c>
      <c r="BL169" s="20" t="s">
        <v>131</v>
      </c>
      <c r="BM169" s="20" t="s">
        <v>261</v>
      </c>
    </row>
    <row r="170" spans="2:65" s="10" customFormat="1" ht="16.5" customHeight="1">
      <c r="B170" s="139"/>
      <c r="E170" s="140" t="s">
        <v>5</v>
      </c>
      <c r="F170" s="382" t="s">
        <v>535</v>
      </c>
      <c r="G170" s="383"/>
      <c r="H170" s="383"/>
      <c r="I170" s="383"/>
      <c r="K170" s="141">
        <v>112.49</v>
      </c>
      <c r="R170" s="142"/>
      <c r="T170" s="143"/>
      <c r="AA170" s="144"/>
      <c r="AT170" s="140" t="s">
        <v>143</v>
      </c>
      <c r="AU170" s="140" t="s">
        <v>95</v>
      </c>
      <c r="AV170" s="10" t="s">
        <v>95</v>
      </c>
      <c r="AW170" s="10" t="s">
        <v>30</v>
      </c>
      <c r="AX170" s="10" t="s">
        <v>79</v>
      </c>
      <c r="AY170" s="140" t="s">
        <v>126</v>
      </c>
    </row>
    <row r="171" spans="2:65" s="1" customFormat="1" ht="25.5" customHeight="1">
      <c r="B171" s="113"/>
      <c r="C171" s="132" t="s">
        <v>239</v>
      </c>
      <c r="D171" s="132" t="s">
        <v>127</v>
      </c>
      <c r="E171" s="133" t="s">
        <v>269</v>
      </c>
      <c r="F171" s="379" t="s">
        <v>270</v>
      </c>
      <c r="G171" s="379"/>
      <c r="H171" s="379"/>
      <c r="I171" s="379"/>
      <c r="J171" s="134" t="s">
        <v>246</v>
      </c>
      <c r="K171" s="135">
        <v>1012.41</v>
      </c>
      <c r="L171" s="380">
        <v>0</v>
      </c>
      <c r="M171" s="380"/>
      <c r="N171" s="381">
        <f>ROUND(L171*K171,2)</f>
        <v>0</v>
      </c>
      <c r="O171" s="381"/>
      <c r="P171" s="381"/>
      <c r="Q171" s="381"/>
      <c r="R171" s="114"/>
      <c r="T171" s="136" t="s">
        <v>5</v>
      </c>
      <c r="U171" s="42" t="s">
        <v>36</v>
      </c>
      <c r="W171" s="137">
        <f>V171*K171</f>
        <v>0</v>
      </c>
      <c r="X171" s="137">
        <v>0</v>
      </c>
      <c r="Y171" s="137">
        <f>X171*K171</f>
        <v>0</v>
      </c>
      <c r="Z171" s="137">
        <v>0</v>
      </c>
      <c r="AA171" s="138">
        <f>Z171*K171</f>
        <v>0</v>
      </c>
      <c r="AR171" s="20" t="s">
        <v>131</v>
      </c>
      <c r="AT171" s="20" t="s">
        <v>127</v>
      </c>
      <c r="AU171" s="20" t="s">
        <v>95</v>
      </c>
      <c r="AY171" s="20" t="s">
        <v>126</v>
      </c>
      <c r="BE171" s="98">
        <f>IF(U171="základní",N171,0)</f>
        <v>0</v>
      </c>
      <c r="BF171" s="98">
        <f>IF(U171="snížená",N171,0)</f>
        <v>0</v>
      </c>
      <c r="BG171" s="98">
        <f>IF(U171="zákl. přenesená",N171,0)</f>
        <v>0</v>
      </c>
      <c r="BH171" s="98">
        <f>IF(U171="sníž. přenesená",N171,0)</f>
        <v>0</v>
      </c>
      <c r="BI171" s="98">
        <f>IF(U171="nulová",N171,0)</f>
        <v>0</v>
      </c>
      <c r="BJ171" s="20" t="s">
        <v>79</v>
      </c>
      <c r="BK171" s="98">
        <f>ROUND(L171*K171,2)</f>
        <v>0</v>
      </c>
      <c r="BL171" s="20" t="s">
        <v>131</v>
      </c>
      <c r="BM171" s="20" t="s">
        <v>271</v>
      </c>
    </row>
    <row r="172" spans="2:65" s="1" customFormat="1" ht="25.5" customHeight="1">
      <c r="B172" s="113"/>
      <c r="C172" s="132" t="s">
        <v>243</v>
      </c>
      <c r="D172" s="132" t="s">
        <v>127</v>
      </c>
      <c r="E172" s="133" t="s">
        <v>273</v>
      </c>
      <c r="F172" s="379" t="s">
        <v>274</v>
      </c>
      <c r="G172" s="379"/>
      <c r="H172" s="379"/>
      <c r="I172" s="379"/>
      <c r="J172" s="134" t="s">
        <v>246</v>
      </c>
      <c r="K172" s="135">
        <v>112.49</v>
      </c>
      <c r="L172" s="380">
        <v>0</v>
      </c>
      <c r="M172" s="380"/>
      <c r="N172" s="381">
        <f>ROUND(L172*K172,2)</f>
        <v>0</v>
      </c>
      <c r="O172" s="381"/>
      <c r="P172" s="381"/>
      <c r="Q172" s="381"/>
      <c r="R172" s="114"/>
      <c r="T172" s="136" t="s">
        <v>5</v>
      </c>
      <c r="U172" s="42" t="s">
        <v>36</v>
      </c>
      <c r="W172" s="137">
        <f>V172*K172</f>
        <v>0</v>
      </c>
      <c r="X172" s="137">
        <v>0</v>
      </c>
      <c r="Y172" s="137">
        <f>X172*K172</f>
        <v>0</v>
      </c>
      <c r="Z172" s="137">
        <v>0</v>
      </c>
      <c r="AA172" s="138">
        <f>Z172*K172</f>
        <v>0</v>
      </c>
      <c r="AR172" s="20" t="s">
        <v>131</v>
      </c>
      <c r="AT172" s="20" t="s">
        <v>127</v>
      </c>
      <c r="AU172" s="20" t="s">
        <v>95</v>
      </c>
      <c r="AY172" s="20" t="s">
        <v>126</v>
      </c>
      <c r="BE172" s="98">
        <f>IF(U172="základní",N172,0)</f>
        <v>0</v>
      </c>
      <c r="BF172" s="98">
        <f>IF(U172="snížená",N172,0)</f>
        <v>0</v>
      </c>
      <c r="BG172" s="98">
        <f>IF(U172="zákl. přenesená",N172,0)</f>
        <v>0</v>
      </c>
      <c r="BH172" s="98">
        <f>IF(U172="sníž. přenesená",N172,0)</f>
        <v>0</v>
      </c>
      <c r="BI172" s="98">
        <f>IF(U172="nulová",N172,0)</f>
        <v>0</v>
      </c>
      <c r="BJ172" s="20" t="s">
        <v>79</v>
      </c>
      <c r="BK172" s="98">
        <f>ROUND(L172*K172,2)</f>
        <v>0</v>
      </c>
      <c r="BL172" s="20" t="s">
        <v>131</v>
      </c>
      <c r="BM172" s="20" t="s">
        <v>275</v>
      </c>
    </row>
    <row r="173" spans="2:65" s="1" customFormat="1" ht="25.5" customHeight="1">
      <c r="B173" s="113"/>
      <c r="C173" s="132" t="s">
        <v>258</v>
      </c>
      <c r="D173" s="132" t="s">
        <v>127</v>
      </c>
      <c r="E173" s="133" t="s">
        <v>277</v>
      </c>
      <c r="F173" s="379" t="s">
        <v>278</v>
      </c>
      <c r="G173" s="379"/>
      <c r="H173" s="379"/>
      <c r="I173" s="379"/>
      <c r="J173" s="134" t="s">
        <v>151</v>
      </c>
      <c r="K173" s="135">
        <v>296.56</v>
      </c>
      <c r="L173" s="380">
        <v>0</v>
      </c>
      <c r="M173" s="380"/>
      <c r="N173" s="381">
        <f>ROUND(L173*K173,2)</f>
        <v>0</v>
      </c>
      <c r="O173" s="381"/>
      <c r="P173" s="381"/>
      <c r="Q173" s="381"/>
      <c r="R173" s="114"/>
      <c r="T173" s="136" t="s">
        <v>5</v>
      </c>
      <c r="U173" s="42" t="s">
        <v>36</v>
      </c>
      <c r="W173" s="137">
        <f>V173*K173</f>
        <v>0</v>
      </c>
      <c r="X173" s="137">
        <v>0</v>
      </c>
      <c r="Y173" s="137">
        <f>X173*K173</f>
        <v>0</v>
      </c>
      <c r="Z173" s="137">
        <v>0</v>
      </c>
      <c r="AA173" s="138">
        <f>Z173*K173</f>
        <v>0</v>
      </c>
      <c r="AR173" s="20" t="s">
        <v>131</v>
      </c>
      <c r="AT173" s="20" t="s">
        <v>127</v>
      </c>
      <c r="AU173" s="20" t="s">
        <v>95</v>
      </c>
      <c r="AY173" s="20" t="s">
        <v>126</v>
      </c>
      <c r="BE173" s="98">
        <f>IF(U173="základní",N173,0)</f>
        <v>0</v>
      </c>
      <c r="BF173" s="98">
        <f>IF(U173="snížená",N173,0)</f>
        <v>0</v>
      </c>
      <c r="BG173" s="98">
        <f>IF(U173="zákl. přenesená",N173,0)</f>
        <v>0</v>
      </c>
      <c r="BH173" s="98">
        <f>IF(U173="sníž. přenesená",N173,0)</f>
        <v>0</v>
      </c>
      <c r="BI173" s="98">
        <f>IF(U173="nulová",N173,0)</f>
        <v>0</v>
      </c>
      <c r="BJ173" s="20" t="s">
        <v>79</v>
      </c>
      <c r="BK173" s="98">
        <f>ROUND(L173*K173,2)</f>
        <v>0</v>
      </c>
      <c r="BL173" s="20" t="s">
        <v>131</v>
      </c>
      <c r="BM173" s="20" t="s">
        <v>279</v>
      </c>
    </row>
    <row r="174" spans="2:65" s="10" customFormat="1" ht="16.5" customHeight="1">
      <c r="B174" s="139"/>
      <c r="E174" s="140" t="s">
        <v>5</v>
      </c>
      <c r="F174" s="382" t="s">
        <v>536</v>
      </c>
      <c r="G174" s="383"/>
      <c r="H174" s="383"/>
      <c r="I174" s="383"/>
      <c r="K174" s="141">
        <v>593.11900000000003</v>
      </c>
      <c r="R174" s="142"/>
      <c r="T174" s="143"/>
      <c r="AA174" s="144"/>
      <c r="AT174" s="140" t="s">
        <v>143</v>
      </c>
      <c r="AU174" s="140" t="s">
        <v>95</v>
      </c>
      <c r="AV174" s="10" t="s">
        <v>95</v>
      </c>
      <c r="AW174" s="10" t="s">
        <v>30</v>
      </c>
      <c r="AX174" s="10" t="s">
        <v>71</v>
      </c>
      <c r="AY174" s="140" t="s">
        <v>126</v>
      </c>
    </row>
    <row r="175" spans="2:65" s="12" customFormat="1" ht="16.5" customHeight="1">
      <c r="B175" s="150"/>
      <c r="E175" s="151" t="s">
        <v>5</v>
      </c>
      <c r="F175" s="390" t="s">
        <v>159</v>
      </c>
      <c r="G175" s="391"/>
      <c r="H175" s="391"/>
      <c r="I175" s="391"/>
      <c r="K175" s="152">
        <v>593.11900000000003</v>
      </c>
      <c r="R175" s="153"/>
      <c r="T175" s="154"/>
      <c r="AA175" s="155"/>
      <c r="AT175" s="151" t="s">
        <v>143</v>
      </c>
      <c r="AU175" s="151" t="s">
        <v>95</v>
      </c>
      <c r="AV175" s="12" t="s">
        <v>131</v>
      </c>
      <c r="AW175" s="12" t="s">
        <v>30</v>
      </c>
      <c r="AX175" s="12" t="s">
        <v>71</v>
      </c>
      <c r="AY175" s="151" t="s">
        <v>126</v>
      </c>
    </row>
    <row r="176" spans="2:65" s="11" customFormat="1" ht="25.5" customHeight="1">
      <c r="B176" s="145"/>
      <c r="E176" s="146" t="s">
        <v>5</v>
      </c>
      <c r="F176" s="388" t="s">
        <v>283</v>
      </c>
      <c r="G176" s="389"/>
      <c r="H176" s="389"/>
      <c r="I176" s="389"/>
      <c r="K176" s="146" t="s">
        <v>5</v>
      </c>
      <c r="R176" s="147"/>
      <c r="T176" s="148"/>
      <c r="AA176" s="149"/>
      <c r="AT176" s="146" t="s">
        <v>143</v>
      </c>
      <c r="AU176" s="146" t="s">
        <v>95</v>
      </c>
      <c r="AV176" s="11" t="s">
        <v>79</v>
      </c>
      <c r="AW176" s="11" t="s">
        <v>30</v>
      </c>
      <c r="AX176" s="11" t="s">
        <v>71</v>
      </c>
      <c r="AY176" s="146" t="s">
        <v>126</v>
      </c>
    </row>
    <row r="177" spans="2:65" s="10" customFormat="1" ht="16.5" customHeight="1">
      <c r="B177" s="139"/>
      <c r="E177" s="140" t="s">
        <v>5</v>
      </c>
      <c r="F177" s="386" t="s">
        <v>537</v>
      </c>
      <c r="G177" s="387"/>
      <c r="H177" s="387"/>
      <c r="I177" s="387"/>
      <c r="K177" s="141">
        <v>296.56</v>
      </c>
      <c r="R177" s="142"/>
      <c r="T177" s="143"/>
      <c r="AA177" s="144"/>
      <c r="AT177" s="140" t="s">
        <v>143</v>
      </c>
      <c r="AU177" s="140" t="s">
        <v>95</v>
      </c>
      <c r="AV177" s="10" t="s">
        <v>95</v>
      </c>
      <c r="AW177" s="10" t="s">
        <v>30</v>
      </c>
      <c r="AX177" s="10" t="s">
        <v>79</v>
      </c>
      <c r="AY177" s="140" t="s">
        <v>126</v>
      </c>
    </row>
    <row r="178" spans="2:65" s="1" customFormat="1" ht="25.5" customHeight="1">
      <c r="B178" s="113"/>
      <c r="C178" s="132" t="s">
        <v>10</v>
      </c>
      <c r="D178" s="132" t="s">
        <v>127</v>
      </c>
      <c r="E178" s="133" t="s">
        <v>292</v>
      </c>
      <c r="F178" s="379" t="s">
        <v>293</v>
      </c>
      <c r="G178" s="379"/>
      <c r="H178" s="379"/>
      <c r="I178" s="379"/>
      <c r="J178" s="134" t="s">
        <v>151</v>
      </c>
      <c r="K178" s="135">
        <v>428.31099999999998</v>
      </c>
      <c r="L178" s="380">
        <v>0</v>
      </c>
      <c r="M178" s="380"/>
      <c r="N178" s="381">
        <f>ROUND(L178*K178,2)</f>
        <v>0</v>
      </c>
      <c r="O178" s="381"/>
      <c r="P178" s="381"/>
      <c r="Q178" s="381"/>
      <c r="R178" s="114"/>
      <c r="T178" s="136" t="s">
        <v>5</v>
      </c>
      <c r="U178" s="42" t="s">
        <v>36</v>
      </c>
      <c r="W178" s="137">
        <f>V178*K178</f>
        <v>0</v>
      </c>
      <c r="X178" s="137">
        <v>0</v>
      </c>
      <c r="Y178" s="137">
        <f>X178*K178</f>
        <v>0</v>
      </c>
      <c r="Z178" s="137">
        <v>0</v>
      </c>
      <c r="AA178" s="138">
        <f>Z178*K178</f>
        <v>0</v>
      </c>
      <c r="AR178" s="20" t="s">
        <v>131</v>
      </c>
      <c r="AT178" s="20" t="s">
        <v>127</v>
      </c>
      <c r="AU178" s="20" t="s">
        <v>95</v>
      </c>
      <c r="AY178" s="20" t="s">
        <v>126</v>
      </c>
      <c r="BE178" s="98">
        <f>IF(U178="základní",N178,0)</f>
        <v>0</v>
      </c>
      <c r="BF178" s="98">
        <f>IF(U178="snížená",N178,0)</f>
        <v>0</v>
      </c>
      <c r="BG178" s="98">
        <f>IF(U178="zákl. přenesená",N178,0)</f>
        <v>0</v>
      </c>
      <c r="BH178" s="98">
        <f>IF(U178="sníž. přenesená",N178,0)</f>
        <v>0</v>
      </c>
      <c r="BI178" s="98">
        <f>IF(U178="nulová",N178,0)</f>
        <v>0</v>
      </c>
      <c r="BJ178" s="20" t="s">
        <v>79</v>
      </c>
      <c r="BK178" s="98">
        <f>ROUND(L178*K178,2)</f>
        <v>0</v>
      </c>
      <c r="BL178" s="20" t="s">
        <v>131</v>
      </c>
      <c r="BM178" s="20" t="s">
        <v>294</v>
      </c>
    </row>
    <row r="179" spans="2:65" s="10" customFormat="1" ht="16.5" customHeight="1">
      <c r="B179" s="139"/>
      <c r="E179" s="140" t="s">
        <v>5</v>
      </c>
      <c r="F179" s="382" t="s">
        <v>538</v>
      </c>
      <c r="G179" s="383"/>
      <c r="H179" s="383"/>
      <c r="I179" s="383"/>
      <c r="K179" s="141">
        <v>428.31099999999998</v>
      </c>
      <c r="R179" s="142"/>
      <c r="T179" s="143"/>
      <c r="AA179" s="144"/>
      <c r="AT179" s="140" t="s">
        <v>143</v>
      </c>
      <c r="AU179" s="140" t="s">
        <v>95</v>
      </c>
      <c r="AV179" s="10" t="s">
        <v>95</v>
      </c>
      <c r="AW179" s="10" t="s">
        <v>30</v>
      </c>
      <c r="AX179" s="10" t="s">
        <v>79</v>
      </c>
      <c r="AY179" s="140" t="s">
        <v>126</v>
      </c>
    </row>
    <row r="180" spans="2:65" s="1" customFormat="1" ht="16.5" customHeight="1">
      <c r="B180" s="113"/>
      <c r="C180" s="132" t="s">
        <v>272</v>
      </c>
      <c r="D180" s="132" t="s">
        <v>127</v>
      </c>
      <c r="E180" s="133" t="s">
        <v>297</v>
      </c>
      <c r="F180" s="379" t="s">
        <v>298</v>
      </c>
      <c r="G180" s="379"/>
      <c r="H180" s="379"/>
      <c r="I180" s="379"/>
      <c r="J180" s="134" t="s">
        <v>151</v>
      </c>
      <c r="K180" s="135">
        <v>428.31099999999998</v>
      </c>
      <c r="L180" s="380">
        <v>0</v>
      </c>
      <c r="M180" s="380"/>
      <c r="N180" s="381">
        <f>ROUND(L180*K180,2)</f>
        <v>0</v>
      </c>
      <c r="O180" s="381"/>
      <c r="P180" s="381"/>
      <c r="Q180" s="381"/>
      <c r="R180" s="114"/>
      <c r="T180" s="136" t="s">
        <v>5</v>
      </c>
      <c r="U180" s="42" t="s">
        <v>36</v>
      </c>
      <c r="W180" s="137">
        <f>V180*K180</f>
        <v>0</v>
      </c>
      <c r="X180" s="137">
        <v>0</v>
      </c>
      <c r="Y180" s="137">
        <f>X180*K180</f>
        <v>0</v>
      </c>
      <c r="Z180" s="137">
        <v>0</v>
      </c>
      <c r="AA180" s="138">
        <f>Z180*K180</f>
        <v>0</v>
      </c>
      <c r="AR180" s="20" t="s">
        <v>131</v>
      </c>
      <c r="AT180" s="20" t="s">
        <v>127</v>
      </c>
      <c r="AU180" s="20" t="s">
        <v>95</v>
      </c>
      <c r="AY180" s="20" t="s">
        <v>126</v>
      </c>
      <c r="BE180" s="98">
        <f>IF(U180="základní",N180,0)</f>
        <v>0</v>
      </c>
      <c r="BF180" s="98">
        <f>IF(U180="snížená",N180,0)</f>
        <v>0</v>
      </c>
      <c r="BG180" s="98">
        <f>IF(U180="zákl. přenesená",N180,0)</f>
        <v>0</v>
      </c>
      <c r="BH180" s="98">
        <f>IF(U180="sníž. přenesená",N180,0)</f>
        <v>0</v>
      </c>
      <c r="BI180" s="98">
        <f>IF(U180="nulová",N180,0)</f>
        <v>0</v>
      </c>
      <c r="BJ180" s="20" t="s">
        <v>79</v>
      </c>
      <c r="BK180" s="98">
        <f>ROUND(L180*K180,2)</f>
        <v>0</v>
      </c>
      <c r="BL180" s="20" t="s">
        <v>131</v>
      </c>
      <c r="BM180" s="20" t="s">
        <v>299</v>
      </c>
    </row>
    <row r="181" spans="2:65" s="1" customFormat="1" ht="25.5" customHeight="1">
      <c r="B181" s="113"/>
      <c r="C181" s="132" t="s">
        <v>276</v>
      </c>
      <c r="D181" s="132" t="s">
        <v>127</v>
      </c>
      <c r="E181" s="133" t="s">
        <v>301</v>
      </c>
      <c r="F181" s="379" t="s">
        <v>302</v>
      </c>
      <c r="G181" s="379"/>
      <c r="H181" s="379"/>
      <c r="I181" s="379"/>
      <c r="J181" s="134" t="s">
        <v>303</v>
      </c>
      <c r="K181" s="135">
        <v>770.96</v>
      </c>
      <c r="L181" s="380">
        <v>0</v>
      </c>
      <c r="M181" s="380"/>
      <c r="N181" s="381">
        <f>ROUND(L181*K181,2)</f>
        <v>0</v>
      </c>
      <c r="O181" s="381"/>
      <c r="P181" s="381"/>
      <c r="Q181" s="381"/>
      <c r="R181" s="114"/>
      <c r="T181" s="136" t="s">
        <v>5</v>
      </c>
      <c r="U181" s="42" t="s">
        <v>36</v>
      </c>
      <c r="W181" s="137">
        <f>V181*K181</f>
        <v>0</v>
      </c>
      <c r="X181" s="137">
        <v>0</v>
      </c>
      <c r="Y181" s="137">
        <f>X181*K181</f>
        <v>0</v>
      </c>
      <c r="Z181" s="137">
        <v>0</v>
      </c>
      <c r="AA181" s="138">
        <f>Z181*K181</f>
        <v>0</v>
      </c>
      <c r="AR181" s="20" t="s">
        <v>131</v>
      </c>
      <c r="AT181" s="20" t="s">
        <v>127</v>
      </c>
      <c r="AU181" s="20" t="s">
        <v>95</v>
      </c>
      <c r="AY181" s="20" t="s">
        <v>126</v>
      </c>
      <c r="BE181" s="98">
        <f>IF(U181="základní",N181,0)</f>
        <v>0</v>
      </c>
      <c r="BF181" s="98">
        <f>IF(U181="snížená",N181,0)</f>
        <v>0</v>
      </c>
      <c r="BG181" s="98">
        <f>IF(U181="zákl. přenesená",N181,0)</f>
        <v>0</v>
      </c>
      <c r="BH181" s="98">
        <f>IF(U181="sníž. přenesená",N181,0)</f>
        <v>0</v>
      </c>
      <c r="BI181" s="98">
        <f>IF(U181="nulová",N181,0)</f>
        <v>0</v>
      </c>
      <c r="BJ181" s="20" t="s">
        <v>79</v>
      </c>
      <c r="BK181" s="98">
        <f>ROUND(L181*K181,2)</f>
        <v>0</v>
      </c>
      <c r="BL181" s="20" t="s">
        <v>131</v>
      </c>
      <c r="BM181" s="20" t="s">
        <v>304</v>
      </c>
    </row>
    <row r="182" spans="2:65" s="10" customFormat="1" ht="16.5" customHeight="1">
      <c r="B182" s="139"/>
      <c r="E182" s="140" t="s">
        <v>5</v>
      </c>
      <c r="F182" s="382" t="s">
        <v>539</v>
      </c>
      <c r="G182" s="383"/>
      <c r="H182" s="383"/>
      <c r="I182" s="383"/>
      <c r="K182" s="141">
        <v>770.96</v>
      </c>
      <c r="R182" s="142"/>
      <c r="T182" s="143"/>
      <c r="AA182" s="144"/>
      <c r="AT182" s="140" t="s">
        <v>143</v>
      </c>
      <c r="AU182" s="140" t="s">
        <v>95</v>
      </c>
      <c r="AV182" s="10" t="s">
        <v>95</v>
      </c>
      <c r="AW182" s="10" t="s">
        <v>30</v>
      </c>
      <c r="AX182" s="10" t="s">
        <v>79</v>
      </c>
      <c r="AY182" s="140" t="s">
        <v>126</v>
      </c>
    </row>
    <row r="183" spans="2:65" s="1" customFormat="1" ht="25.5" customHeight="1">
      <c r="B183" s="113"/>
      <c r="C183" s="132" t="s">
        <v>285</v>
      </c>
      <c r="D183" s="132" t="s">
        <v>127</v>
      </c>
      <c r="E183" s="133" t="s">
        <v>307</v>
      </c>
      <c r="F183" s="379" t="s">
        <v>308</v>
      </c>
      <c r="G183" s="379"/>
      <c r="H183" s="379"/>
      <c r="I183" s="379"/>
      <c r="J183" s="134" t="s">
        <v>151</v>
      </c>
      <c r="K183" s="135">
        <v>329.61700000000002</v>
      </c>
      <c r="L183" s="380">
        <v>0</v>
      </c>
      <c r="M183" s="380"/>
      <c r="N183" s="381">
        <f>ROUND(L183*K183,2)</f>
        <v>0</v>
      </c>
      <c r="O183" s="381"/>
      <c r="P183" s="381"/>
      <c r="Q183" s="381"/>
      <c r="R183" s="114"/>
      <c r="T183" s="136" t="s">
        <v>5</v>
      </c>
      <c r="U183" s="42" t="s">
        <v>36</v>
      </c>
      <c r="W183" s="137">
        <f>V183*K183</f>
        <v>0</v>
      </c>
      <c r="X183" s="137">
        <v>0</v>
      </c>
      <c r="Y183" s="137">
        <f>X183*K183</f>
        <v>0</v>
      </c>
      <c r="Z183" s="137">
        <v>0</v>
      </c>
      <c r="AA183" s="138">
        <f>Z183*K183</f>
        <v>0</v>
      </c>
      <c r="AR183" s="20" t="s">
        <v>131</v>
      </c>
      <c r="AT183" s="20" t="s">
        <v>127</v>
      </c>
      <c r="AU183" s="20" t="s">
        <v>95</v>
      </c>
      <c r="AY183" s="20" t="s">
        <v>126</v>
      </c>
      <c r="BE183" s="98">
        <f>IF(U183="základní",N183,0)</f>
        <v>0</v>
      </c>
      <c r="BF183" s="98">
        <f>IF(U183="snížená",N183,0)</f>
        <v>0</v>
      </c>
      <c r="BG183" s="98">
        <f>IF(U183="zákl. přenesená",N183,0)</f>
        <v>0</v>
      </c>
      <c r="BH183" s="98">
        <f>IF(U183="sníž. přenesená",N183,0)</f>
        <v>0</v>
      </c>
      <c r="BI183" s="98">
        <f>IF(U183="nulová",N183,0)</f>
        <v>0</v>
      </c>
      <c r="BJ183" s="20" t="s">
        <v>79</v>
      </c>
      <c r="BK183" s="98">
        <f>ROUND(L183*K183,2)</f>
        <v>0</v>
      </c>
      <c r="BL183" s="20" t="s">
        <v>131</v>
      </c>
      <c r="BM183" s="20" t="s">
        <v>309</v>
      </c>
    </row>
    <row r="184" spans="2:65" s="11" customFormat="1" ht="38.25" customHeight="1">
      <c r="B184" s="145"/>
      <c r="E184" s="146" t="s">
        <v>5</v>
      </c>
      <c r="F184" s="384" t="s">
        <v>540</v>
      </c>
      <c r="G184" s="385"/>
      <c r="H184" s="385"/>
      <c r="I184" s="385"/>
      <c r="K184" s="146" t="s">
        <v>5</v>
      </c>
      <c r="R184" s="147"/>
      <c r="T184" s="148"/>
      <c r="AA184" s="149"/>
      <c r="AT184" s="146" t="s">
        <v>143</v>
      </c>
      <c r="AU184" s="146" t="s">
        <v>95</v>
      </c>
      <c r="AV184" s="11" t="s">
        <v>79</v>
      </c>
      <c r="AW184" s="11" t="s">
        <v>30</v>
      </c>
      <c r="AX184" s="11" t="s">
        <v>71</v>
      </c>
      <c r="AY184" s="146" t="s">
        <v>126</v>
      </c>
    </row>
    <row r="185" spans="2:65" s="10" customFormat="1" ht="16.5" customHeight="1">
      <c r="B185" s="139"/>
      <c r="E185" s="140" t="s">
        <v>5</v>
      </c>
      <c r="F185" s="386" t="s">
        <v>541</v>
      </c>
      <c r="G185" s="387"/>
      <c r="H185" s="387"/>
      <c r="I185" s="387"/>
      <c r="K185" s="141">
        <v>329.61700000000002</v>
      </c>
      <c r="R185" s="142"/>
      <c r="T185" s="143"/>
      <c r="AA185" s="144"/>
      <c r="AT185" s="140" t="s">
        <v>143</v>
      </c>
      <c r="AU185" s="140" t="s">
        <v>95</v>
      </c>
      <c r="AV185" s="10" t="s">
        <v>95</v>
      </c>
      <c r="AW185" s="10" t="s">
        <v>30</v>
      </c>
      <c r="AX185" s="10" t="s">
        <v>79</v>
      </c>
      <c r="AY185" s="140" t="s">
        <v>126</v>
      </c>
    </row>
    <row r="186" spans="2:65" s="1" customFormat="1" ht="16.5" customHeight="1">
      <c r="B186" s="113"/>
      <c r="C186" s="156" t="s">
        <v>291</v>
      </c>
      <c r="D186" s="156" t="s">
        <v>313</v>
      </c>
      <c r="E186" s="157" t="s">
        <v>314</v>
      </c>
      <c r="F186" s="392" t="s">
        <v>315</v>
      </c>
      <c r="G186" s="392"/>
      <c r="H186" s="392"/>
      <c r="I186" s="392"/>
      <c r="J186" s="158" t="s">
        <v>303</v>
      </c>
      <c r="K186" s="159">
        <v>296.65499999999997</v>
      </c>
      <c r="L186" s="393">
        <v>0</v>
      </c>
      <c r="M186" s="393"/>
      <c r="N186" s="394">
        <f>ROUND(L186*K186,2)</f>
        <v>0</v>
      </c>
      <c r="O186" s="381"/>
      <c r="P186" s="381"/>
      <c r="Q186" s="381"/>
      <c r="R186" s="114"/>
      <c r="T186" s="136" t="s">
        <v>5</v>
      </c>
      <c r="U186" s="42" t="s">
        <v>36</v>
      </c>
      <c r="W186" s="137">
        <f>V186*K186</f>
        <v>0</v>
      </c>
      <c r="X186" s="137">
        <v>1</v>
      </c>
      <c r="Y186" s="137">
        <f>X186*K186</f>
        <v>296.65499999999997</v>
      </c>
      <c r="Z186" s="137">
        <v>0</v>
      </c>
      <c r="AA186" s="138">
        <f>Z186*K186</f>
        <v>0</v>
      </c>
      <c r="AR186" s="20" t="s">
        <v>178</v>
      </c>
      <c r="AT186" s="20" t="s">
        <v>313</v>
      </c>
      <c r="AU186" s="20" t="s">
        <v>95</v>
      </c>
      <c r="AY186" s="20" t="s">
        <v>126</v>
      </c>
      <c r="BE186" s="98">
        <f>IF(U186="základní",N186,0)</f>
        <v>0</v>
      </c>
      <c r="BF186" s="98">
        <f>IF(U186="snížená",N186,0)</f>
        <v>0</v>
      </c>
      <c r="BG186" s="98">
        <f>IF(U186="zákl. přenesená",N186,0)</f>
        <v>0</v>
      </c>
      <c r="BH186" s="98">
        <f>IF(U186="sníž. přenesená",N186,0)</f>
        <v>0</v>
      </c>
      <c r="BI186" s="98">
        <f>IF(U186="nulová",N186,0)</f>
        <v>0</v>
      </c>
      <c r="BJ186" s="20" t="s">
        <v>79</v>
      </c>
      <c r="BK186" s="98">
        <f>ROUND(L186*K186,2)</f>
        <v>0</v>
      </c>
      <c r="BL186" s="20" t="s">
        <v>131</v>
      </c>
      <c r="BM186" s="20" t="s">
        <v>316</v>
      </c>
    </row>
    <row r="187" spans="2:65" s="1" customFormat="1" ht="16.5" customHeight="1">
      <c r="B187" s="35"/>
      <c r="F187" s="395" t="s">
        <v>317</v>
      </c>
      <c r="G187" s="396"/>
      <c r="H187" s="396"/>
      <c r="I187" s="396"/>
      <c r="R187" s="36"/>
      <c r="T187" s="160"/>
      <c r="AA187" s="70"/>
      <c r="AT187" s="20" t="s">
        <v>318</v>
      </c>
      <c r="AU187" s="20" t="s">
        <v>95</v>
      </c>
    </row>
    <row r="188" spans="2:65" s="10" customFormat="1" ht="16.5" customHeight="1">
      <c r="B188" s="139"/>
      <c r="E188" s="140" t="s">
        <v>5</v>
      </c>
      <c r="F188" s="386" t="s">
        <v>542</v>
      </c>
      <c r="G188" s="387"/>
      <c r="H188" s="387"/>
      <c r="I188" s="387"/>
      <c r="K188" s="141">
        <v>296.65499999999997</v>
      </c>
      <c r="R188" s="142"/>
      <c r="T188" s="143"/>
      <c r="AA188" s="144"/>
      <c r="AT188" s="140" t="s">
        <v>143</v>
      </c>
      <c r="AU188" s="140" t="s">
        <v>95</v>
      </c>
      <c r="AV188" s="10" t="s">
        <v>95</v>
      </c>
      <c r="AW188" s="10" t="s">
        <v>30</v>
      </c>
      <c r="AX188" s="10" t="s">
        <v>79</v>
      </c>
      <c r="AY188" s="140" t="s">
        <v>126</v>
      </c>
    </row>
    <row r="189" spans="2:65" s="1" customFormat="1" ht="25.5" customHeight="1">
      <c r="B189" s="113"/>
      <c r="C189" s="132" t="s">
        <v>296</v>
      </c>
      <c r="D189" s="132" t="s">
        <v>127</v>
      </c>
      <c r="E189" s="133" t="s">
        <v>321</v>
      </c>
      <c r="F189" s="379" t="s">
        <v>322</v>
      </c>
      <c r="G189" s="379"/>
      <c r="H189" s="379"/>
      <c r="I189" s="379"/>
      <c r="J189" s="134" t="s">
        <v>151</v>
      </c>
      <c r="K189" s="135">
        <v>174.863</v>
      </c>
      <c r="L189" s="380">
        <v>0</v>
      </c>
      <c r="M189" s="380"/>
      <c r="N189" s="381">
        <f>ROUND(L189*K189,2)</f>
        <v>0</v>
      </c>
      <c r="O189" s="381"/>
      <c r="P189" s="381"/>
      <c r="Q189" s="381"/>
      <c r="R189" s="114"/>
      <c r="T189" s="136" t="s">
        <v>5</v>
      </c>
      <c r="U189" s="42" t="s">
        <v>36</v>
      </c>
      <c r="W189" s="137">
        <f>V189*K189</f>
        <v>0</v>
      </c>
      <c r="X189" s="137">
        <v>0</v>
      </c>
      <c r="Y189" s="137">
        <f>X189*K189</f>
        <v>0</v>
      </c>
      <c r="Z189" s="137">
        <v>0</v>
      </c>
      <c r="AA189" s="138">
        <f>Z189*K189</f>
        <v>0</v>
      </c>
      <c r="AR189" s="20" t="s">
        <v>131</v>
      </c>
      <c r="AT189" s="20" t="s">
        <v>127</v>
      </c>
      <c r="AU189" s="20" t="s">
        <v>95</v>
      </c>
      <c r="AY189" s="20" t="s">
        <v>126</v>
      </c>
      <c r="BE189" s="98">
        <f>IF(U189="základní",N189,0)</f>
        <v>0</v>
      </c>
      <c r="BF189" s="98">
        <f>IF(U189="snížená",N189,0)</f>
        <v>0</v>
      </c>
      <c r="BG189" s="98">
        <f>IF(U189="zákl. přenesená",N189,0)</f>
        <v>0</v>
      </c>
      <c r="BH189" s="98">
        <f>IF(U189="sníž. přenesená",N189,0)</f>
        <v>0</v>
      </c>
      <c r="BI189" s="98">
        <f>IF(U189="nulová",N189,0)</f>
        <v>0</v>
      </c>
      <c r="BJ189" s="20" t="s">
        <v>79</v>
      </c>
      <c r="BK189" s="98">
        <f>ROUND(L189*K189,2)</f>
        <v>0</v>
      </c>
      <c r="BL189" s="20" t="s">
        <v>131</v>
      </c>
      <c r="BM189" s="20" t="s">
        <v>323</v>
      </c>
    </row>
    <row r="190" spans="2:65" s="11" customFormat="1" ht="16.5" customHeight="1">
      <c r="B190" s="145"/>
      <c r="E190" s="146" t="s">
        <v>5</v>
      </c>
      <c r="F190" s="384" t="s">
        <v>543</v>
      </c>
      <c r="G190" s="385"/>
      <c r="H190" s="385"/>
      <c r="I190" s="385"/>
      <c r="K190" s="146" t="s">
        <v>5</v>
      </c>
      <c r="R190" s="147"/>
      <c r="T190" s="148"/>
      <c r="AA190" s="149"/>
      <c r="AT190" s="146" t="s">
        <v>143</v>
      </c>
      <c r="AU190" s="146" t="s">
        <v>95</v>
      </c>
      <c r="AV190" s="11" t="s">
        <v>79</v>
      </c>
      <c r="AW190" s="11" t="s">
        <v>30</v>
      </c>
      <c r="AX190" s="11" t="s">
        <v>71</v>
      </c>
      <c r="AY190" s="146" t="s">
        <v>126</v>
      </c>
    </row>
    <row r="191" spans="2:65" s="10" customFormat="1" ht="38.25" customHeight="1">
      <c r="B191" s="139"/>
      <c r="E191" s="140" t="s">
        <v>5</v>
      </c>
      <c r="F191" s="386" t="s">
        <v>544</v>
      </c>
      <c r="G191" s="387"/>
      <c r="H191" s="387"/>
      <c r="I191" s="387"/>
      <c r="K191" s="141">
        <v>89.613</v>
      </c>
      <c r="R191" s="142"/>
      <c r="T191" s="143"/>
      <c r="AA191" s="144"/>
      <c r="AT191" s="140" t="s">
        <v>143</v>
      </c>
      <c r="AU191" s="140" t="s">
        <v>95</v>
      </c>
      <c r="AV191" s="10" t="s">
        <v>95</v>
      </c>
      <c r="AW191" s="10" t="s">
        <v>30</v>
      </c>
      <c r="AX191" s="10" t="s">
        <v>71</v>
      </c>
      <c r="AY191" s="140" t="s">
        <v>126</v>
      </c>
    </row>
    <row r="192" spans="2:65" s="11" customFormat="1" ht="16.5" customHeight="1">
      <c r="B192" s="145"/>
      <c r="E192" s="146" t="s">
        <v>5</v>
      </c>
      <c r="F192" s="388" t="s">
        <v>545</v>
      </c>
      <c r="G192" s="389"/>
      <c r="H192" s="389"/>
      <c r="I192" s="389"/>
      <c r="K192" s="146" t="s">
        <v>5</v>
      </c>
      <c r="R192" s="147"/>
      <c r="T192" s="148"/>
      <c r="AA192" s="149"/>
      <c r="AT192" s="146" t="s">
        <v>143</v>
      </c>
      <c r="AU192" s="146" t="s">
        <v>95</v>
      </c>
      <c r="AV192" s="11" t="s">
        <v>79</v>
      </c>
      <c r="AW192" s="11" t="s">
        <v>30</v>
      </c>
      <c r="AX192" s="11" t="s">
        <v>71</v>
      </c>
      <c r="AY192" s="146" t="s">
        <v>126</v>
      </c>
    </row>
    <row r="193" spans="2:65" s="10" customFormat="1" ht="38.25" customHeight="1">
      <c r="B193" s="139"/>
      <c r="E193" s="140" t="s">
        <v>5</v>
      </c>
      <c r="F193" s="386" t="s">
        <v>546</v>
      </c>
      <c r="G193" s="387"/>
      <c r="H193" s="387"/>
      <c r="I193" s="387"/>
      <c r="K193" s="141">
        <v>85.25</v>
      </c>
      <c r="R193" s="142"/>
      <c r="T193" s="143"/>
      <c r="AA193" s="144"/>
      <c r="AT193" s="140" t="s">
        <v>143</v>
      </c>
      <c r="AU193" s="140" t="s">
        <v>95</v>
      </c>
      <c r="AV193" s="10" t="s">
        <v>95</v>
      </c>
      <c r="AW193" s="10" t="s">
        <v>30</v>
      </c>
      <c r="AX193" s="10" t="s">
        <v>71</v>
      </c>
      <c r="AY193" s="140" t="s">
        <v>126</v>
      </c>
    </row>
    <row r="194" spans="2:65" s="12" customFormat="1" ht="16.5" customHeight="1">
      <c r="B194" s="150"/>
      <c r="E194" s="151" t="s">
        <v>5</v>
      </c>
      <c r="F194" s="390" t="s">
        <v>159</v>
      </c>
      <c r="G194" s="391"/>
      <c r="H194" s="391"/>
      <c r="I194" s="391"/>
      <c r="K194" s="152">
        <v>174.863</v>
      </c>
      <c r="R194" s="153"/>
      <c r="T194" s="154"/>
      <c r="AA194" s="155"/>
      <c r="AT194" s="151" t="s">
        <v>143</v>
      </c>
      <c r="AU194" s="151" t="s">
        <v>95</v>
      </c>
      <c r="AV194" s="12" t="s">
        <v>131</v>
      </c>
      <c r="AW194" s="12" t="s">
        <v>30</v>
      </c>
      <c r="AX194" s="12" t="s">
        <v>79</v>
      </c>
      <c r="AY194" s="151" t="s">
        <v>126</v>
      </c>
    </row>
    <row r="195" spans="2:65" s="1" customFormat="1" ht="16.5" customHeight="1">
      <c r="B195" s="113"/>
      <c r="C195" s="156" t="s">
        <v>300</v>
      </c>
      <c r="D195" s="156" t="s">
        <v>313</v>
      </c>
      <c r="E195" s="157" t="s">
        <v>332</v>
      </c>
      <c r="F195" s="392" t="s">
        <v>333</v>
      </c>
      <c r="G195" s="392"/>
      <c r="H195" s="392"/>
      <c r="I195" s="392"/>
      <c r="J195" s="158" t="s">
        <v>303</v>
      </c>
      <c r="K195" s="159">
        <v>349.726</v>
      </c>
      <c r="L195" s="393">
        <v>0</v>
      </c>
      <c r="M195" s="393"/>
      <c r="N195" s="394">
        <f>ROUND(L195*K195,2)</f>
        <v>0</v>
      </c>
      <c r="O195" s="381"/>
      <c r="P195" s="381"/>
      <c r="Q195" s="381"/>
      <c r="R195" s="114"/>
      <c r="T195" s="136" t="s">
        <v>5</v>
      </c>
      <c r="U195" s="42" t="s">
        <v>36</v>
      </c>
      <c r="W195" s="137">
        <f>V195*K195</f>
        <v>0</v>
      </c>
      <c r="X195" s="137">
        <v>1</v>
      </c>
      <c r="Y195" s="137">
        <f>X195*K195</f>
        <v>349.726</v>
      </c>
      <c r="Z195" s="137">
        <v>0</v>
      </c>
      <c r="AA195" s="138">
        <f>Z195*K195</f>
        <v>0</v>
      </c>
      <c r="AR195" s="20" t="s">
        <v>178</v>
      </c>
      <c r="AT195" s="20" t="s">
        <v>313</v>
      </c>
      <c r="AU195" s="20" t="s">
        <v>95</v>
      </c>
      <c r="AY195" s="20" t="s">
        <v>126</v>
      </c>
      <c r="BE195" s="98">
        <f>IF(U195="základní",N195,0)</f>
        <v>0</v>
      </c>
      <c r="BF195" s="98">
        <f>IF(U195="snížená",N195,0)</f>
        <v>0</v>
      </c>
      <c r="BG195" s="98">
        <f>IF(U195="zákl. přenesená",N195,0)</f>
        <v>0</v>
      </c>
      <c r="BH195" s="98">
        <f>IF(U195="sníž. přenesená",N195,0)</f>
        <v>0</v>
      </c>
      <c r="BI195" s="98">
        <f>IF(U195="nulová",N195,0)</f>
        <v>0</v>
      </c>
      <c r="BJ195" s="20" t="s">
        <v>79</v>
      </c>
      <c r="BK195" s="98">
        <f>ROUND(L195*K195,2)</f>
        <v>0</v>
      </c>
      <c r="BL195" s="20" t="s">
        <v>131</v>
      </c>
      <c r="BM195" s="20" t="s">
        <v>334</v>
      </c>
    </row>
    <row r="196" spans="2:65" s="10" customFormat="1" ht="16.5" customHeight="1">
      <c r="B196" s="139"/>
      <c r="E196" s="140" t="s">
        <v>5</v>
      </c>
      <c r="F196" s="382" t="s">
        <v>547</v>
      </c>
      <c r="G196" s="383"/>
      <c r="H196" s="383"/>
      <c r="I196" s="383"/>
      <c r="K196" s="141">
        <v>349.726</v>
      </c>
      <c r="R196" s="142"/>
      <c r="T196" s="143"/>
      <c r="AA196" s="144"/>
      <c r="AT196" s="140" t="s">
        <v>143</v>
      </c>
      <c r="AU196" s="140" t="s">
        <v>95</v>
      </c>
      <c r="AV196" s="10" t="s">
        <v>95</v>
      </c>
      <c r="AW196" s="10" t="s">
        <v>30</v>
      </c>
      <c r="AX196" s="10" t="s">
        <v>79</v>
      </c>
      <c r="AY196" s="140" t="s">
        <v>126</v>
      </c>
    </row>
    <row r="197" spans="2:65" s="1" customFormat="1" ht="38.25" customHeight="1">
      <c r="B197" s="113"/>
      <c r="C197" s="132" t="s">
        <v>306</v>
      </c>
      <c r="D197" s="132" t="s">
        <v>127</v>
      </c>
      <c r="E197" s="133" t="s">
        <v>337</v>
      </c>
      <c r="F197" s="379" t="s">
        <v>338</v>
      </c>
      <c r="G197" s="379"/>
      <c r="H197" s="379"/>
      <c r="I197" s="379"/>
      <c r="J197" s="134" t="s">
        <v>246</v>
      </c>
      <c r="K197" s="135">
        <v>399.11</v>
      </c>
      <c r="L197" s="380">
        <v>0</v>
      </c>
      <c r="M197" s="380"/>
      <c r="N197" s="381">
        <f>ROUND(L197*K197,2)</f>
        <v>0</v>
      </c>
      <c r="O197" s="381"/>
      <c r="P197" s="381"/>
      <c r="Q197" s="381"/>
      <c r="R197" s="114"/>
      <c r="T197" s="136" t="s">
        <v>5</v>
      </c>
      <c r="U197" s="42" t="s">
        <v>36</v>
      </c>
      <c r="W197" s="137">
        <f>V197*K197</f>
        <v>0</v>
      </c>
      <c r="X197" s="137">
        <v>0</v>
      </c>
      <c r="Y197" s="137">
        <f>X197*K197</f>
        <v>0</v>
      </c>
      <c r="Z197" s="137">
        <v>0</v>
      </c>
      <c r="AA197" s="138">
        <f>Z197*K197</f>
        <v>0</v>
      </c>
      <c r="AR197" s="20" t="s">
        <v>131</v>
      </c>
      <c r="AT197" s="20" t="s">
        <v>127</v>
      </c>
      <c r="AU197" s="20" t="s">
        <v>95</v>
      </c>
      <c r="AY197" s="20" t="s">
        <v>126</v>
      </c>
      <c r="BE197" s="98">
        <f>IF(U197="základní",N197,0)</f>
        <v>0</v>
      </c>
      <c r="BF197" s="98">
        <f>IF(U197="snížená",N197,0)</f>
        <v>0</v>
      </c>
      <c r="BG197" s="98">
        <f>IF(U197="zákl. přenesená",N197,0)</f>
        <v>0</v>
      </c>
      <c r="BH197" s="98">
        <f>IF(U197="sníž. přenesená",N197,0)</f>
        <v>0</v>
      </c>
      <c r="BI197" s="98">
        <f>IF(U197="nulová",N197,0)</f>
        <v>0</v>
      </c>
      <c r="BJ197" s="20" t="s">
        <v>79</v>
      </c>
      <c r="BK197" s="98">
        <f>ROUND(L197*K197,2)</f>
        <v>0</v>
      </c>
      <c r="BL197" s="20" t="s">
        <v>131</v>
      </c>
      <c r="BM197" s="20" t="s">
        <v>339</v>
      </c>
    </row>
    <row r="198" spans="2:65" s="10" customFormat="1" ht="16.5" customHeight="1">
      <c r="B198" s="139"/>
      <c r="E198" s="140" t="s">
        <v>5</v>
      </c>
      <c r="F198" s="382" t="s">
        <v>548</v>
      </c>
      <c r="G198" s="383"/>
      <c r="H198" s="383"/>
      <c r="I198" s="383"/>
      <c r="K198" s="141">
        <v>399.11</v>
      </c>
      <c r="R198" s="142"/>
      <c r="T198" s="143"/>
      <c r="AA198" s="144"/>
      <c r="AT198" s="140" t="s">
        <v>143</v>
      </c>
      <c r="AU198" s="140" t="s">
        <v>95</v>
      </c>
      <c r="AV198" s="10" t="s">
        <v>95</v>
      </c>
      <c r="AW198" s="10" t="s">
        <v>30</v>
      </c>
      <c r="AX198" s="10" t="s">
        <v>79</v>
      </c>
      <c r="AY198" s="140" t="s">
        <v>126</v>
      </c>
    </row>
    <row r="199" spans="2:65" s="9" customFormat="1" ht="29.85" customHeight="1">
      <c r="B199" s="122"/>
      <c r="D199" s="131" t="s">
        <v>107</v>
      </c>
      <c r="E199" s="131"/>
      <c r="F199" s="131"/>
      <c r="G199" s="131"/>
      <c r="H199" s="131"/>
      <c r="I199" s="131"/>
      <c r="J199" s="131"/>
      <c r="K199" s="131"/>
      <c r="L199" s="131"/>
      <c r="M199" s="131"/>
      <c r="N199" s="403">
        <f>BK199</f>
        <v>0</v>
      </c>
      <c r="O199" s="404"/>
      <c r="P199" s="404"/>
      <c r="Q199" s="404"/>
      <c r="R199" s="124"/>
      <c r="T199" s="125"/>
      <c r="W199" s="126">
        <f>W200</f>
        <v>0</v>
      </c>
      <c r="Y199" s="126">
        <f>Y200</f>
        <v>0</v>
      </c>
      <c r="AA199" s="127">
        <f>AA200</f>
        <v>0</v>
      </c>
      <c r="AR199" s="128" t="s">
        <v>79</v>
      </c>
      <c r="AT199" s="129" t="s">
        <v>70</v>
      </c>
      <c r="AU199" s="129" t="s">
        <v>79</v>
      </c>
      <c r="AY199" s="128" t="s">
        <v>126</v>
      </c>
      <c r="BK199" s="130">
        <f>BK200</f>
        <v>0</v>
      </c>
    </row>
    <row r="200" spans="2:65" s="1" customFormat="1" ht="25.5" customHeight="1">
      <c r="B200" s="113"/>
      <c r="C200" s="132" t="s">
        <v>312</v>
      </c>
      <c r="D200" s="132" t="s">
        <v>127</v>
      </c>
      <c r="E200" s="133" t="s">
        <v>342</v>
      </c>
      <c r="F200" s="379" t="s">
        <v>343</v>
      </c>
      <c r="G200" s="379"/>
      <c r="H200" s="379"/>
      <c r="I200" s="379"/>
      <c r="J200" s="134" t="s">
        <v>140</v>
      </c>
      <c r="K200" s="135">
        <v>321.39999999999998</v>
      </c>
      <c r="L200" s="380">
        <v>0</v>
      </c>
      <c r="M200" s="380"/>
      <c r="N200" s="381">
        <f>ROUND(L200*K200,2)</f>
        <v>0</v>
      </c>
      <c r="O200" s="381"/>
      <c r="P200" s="381"/>
      <c r="Q200" s="381"/>
      <c r="R200" s="114"/>
      <c r="T200" s="136" t="s">
        <v>5</v>
      </c>
      <c r="U200" s="42" t="s">
        <v>36</v>
      </c>
      <c r="W200" s="137">
        <f>V200*K200</f>
        <v>0</v>
      </c>
      <c r="X200" s="137">
        <v>0</v>
      </c>
      <c r="Y200" s="137">
        <f>X200*K200</f>
        <v>0</v>
      </c>
      <c r="Z200" s="137">
        <v>0</v>
      </c>
      <c r="AA200" s="138">
        <f>Z200*K200</f>
        <v>0</v>
      </c>
      <c r="AR200" s="20" t="s">
        <v>131</v>
      </c>
      <c r="AT200" s="20" t="s">
        <v>127</v>
      </c>
      <c r="AU200" s="20" t="s">
        <v>95</v>
      </c>
      <c r="AY200" s="20" t="s">
        <v>126</v>
      </c>
      <c r="BE200" s="98">
        <f>IF(U200="základní",N200,0)</f>
        <v>0</v>
      </c>
      <c r="BF200" s="98">
        <f>IF(U200="snížená",N200,0)</f>
        <v>0</v>
      </c>
      <c r="BG200" s="98">
        <f>IF(U200="zákl. přenesená",N200,0)</f>
        <v>0</v>
      </c>
      <c r="BH200" s="98">
        <f>IF(U200="sníž. přenesená",N200,0)</f>
        <v>0</v>
      </c>
      <c r="BI200" s="98">
        <f>IF(U200="nulová",N200,0)</f>
        <v>0</v>
      </c>
      <c r="BJ200" s="20" t="s">
        <v>79</v>
      </c>
      <c r="BK200" s="98">
        <f>ROUND(L200*K200,2)</f>
        <v>0</v>
      </c>
      <c r="BL200" s="20" t="s">
        <v>131</v>
      </c>
      <c r="BM200" s="20" t="s">
        <v>344</v>
      </c>
    </row>
    <row r="201" spans="2:65" s="9" customFormat="1" ht="29.85" customHeight="1">
      <c r="B201" s="122"/>
      <c r="D201" s="131" t="s">
        <v>108</v>
      </c>
      <c r="E201" s="131"/>
      <c r="F201" s="131"/>
      <c r="G201" s="131"/>
      <c r="H201" s="131"/>
      <c r="I201" s="131"/>
      <c r="J201" s="131"/>
      <c r="K201" s="131"/>
      <c r="L201" s="131"/>
      <c r="M201" s="131"/>
      <c r="N201" s="405">
        <f>BK201</f>
        <v>0</v>
      </c>
      <c r="O201" s="406"/>
      <c r="P201" s="406"/>
      <c r="Q201" s="406"/>
      <c r="R201" s="124"/>
      <c r="T201" s="125"/>
      <c r="W201" s="126">
        <f>SUM(W202:W212)</f>
        <v>0</v>
      </c>
      <c r="Y201" s="126">
        <f>SUM(Y202:Y212)</f>
        <v>3.4128000000000006E-2</v>
      </c>
      <c r="AA201" s="127">
        <f>SUM(AA202:AA212)</f>
        <v>0</v>
      </c>
      <c r="AR201" s="128" t="s">
        <v>79</v>
      </c>
      <c r="AT201" s="129" t="s">
        <v>70</v>
      </c>
      <c r="AU201" s="129" t="s">
        <v>79</v>
      </c>
      <c r="AY201" s="128" t="s">
        <v>126</v>
      </c>
      <c r="BK201" s="130">
        <f>SUM(BK202:BK212)</f>
        <v>0</v>
      </c>
    </row>
    <row r="202" spans="2:65" s="1" customFormat="1" ht="25.5" customHeight="1">
      <c r="B202" s="113"/>
      <c r="C202" s="132" t="s">
        <v>320</v>
      </c>
      <c r="D202" s="132" t="s">
        <v>127</v>
      </c>
      <c r="E202" s="133" t="s">
        <v>354</v>
      </c>
      <c r="F202" s="379" t="s">
        <v>355</v>
      </c>
      <c r="G202" s="379"/>
      <c r="H202" s="379"/>
      <c r="I202" s="379"/>
      <c r="J202" s="134" t="s">
        <v>151</v>
      </c>
      <c r="K202" s="135">
        <v>47.430999999999997</v>
      </c>
      <c r="L202" s="380">
        <v>0</v>
      </c>
      <c r="M202" s="380"/>
      <c r="N202" s="381">
        <f>ROUND(L202*K202,2)</f>
        <v>0</v>
      </c>
      <c r="O202" s="381"/>
      <c r="P202" s="381"/>
      <c r="Q202" s="381"/>
      <c r="R202" s="114"/>
      <c r="T202" s="136" t="s">
        <v>5</v>
      </c>
      <c r="U202" s="42" t="s">
        <v>36</v>
      </c>
      <c r="W202" s="137">
        <f>V202*K202</f>
        <v>0</v>
      </c>
      <c r="X202" s="137">
        <v>0</v>
      </c>
      <c r="Y202" s="137">
        <f>X202*K202</f>
        <v>0</v>
      </c>
      <c r="Z202" s="137">
        <v>0</v>
      </c>
      <c r="AA202" s="138">
        <f>Z202*K202</f>
        <v>0</v>
      </c>
      <c r="AR202" s="20" t="s">
        <v>131</v>
      </c>
      <c r="AT202" s="20" t="s">
        <v>127</v>
      </c>
      <c r="AU202" s="20" t="s">
        <v>95</v>
      </c>
      <c r="AY202" s="20" t="s">
        <v>126</v>
      </c>
      <c r="BE202" s="98">
        <f>IF(U202="základní",N202,0)</f>
        <v>0</v>
      </c>
      <c r="BF202" s="98">
        <f>IF(U202="snížená",N202,0)</f>
        <v>0</v>
      </c>
      <c r="BG202" s="98">
        <f>IF(U202="zákl. přenesená",N202,0)</f>
        <v>0</v>
      </c>
      <c r="BH202" s="98">
        <f>IF(U202="sníž. přenesená",N202,0)</f>
        <v>0</v>
      </c>
      <c r="BI202" s="98">
        <f>IF(U202="nulová",N202,0)</f>
        <v>0</v>
      </c>
      <c r="BJ202" s="20" t="s">
        <v>79</v>
      </c>
      <c r="BK202" s="98">
        <f>ROUND(L202*K202,2)</f>
        <v>0</v>
      </c>
      <c r="BL202" s="20" t="s">
        <v>131</v>
      </c>
      <c r="BM202" s="20" t="s">
        <v>356</v>
      </c>
    </row>
    <row r="203" spans="2:65" s="11" customFormat="1" ht="16.5" customHeight="1">
      <c r="B203" s="145"/>
      <c r="E203" s="146" t="s">
        <v>5</v>
      </c>
      <c r="F203" s="384" t="s">
        <v>524</v>
      </c>
      <c r="G203" s="385"/>
      <c r="H203" s="385"/>
      <c r="I203" s="385"/>
      <c r="K203" s="146" t="s">
        <v>5</v>
      </c>
      <c r="R203" s="147"/>
      <c r="T203" s="148"/>
      <c r="AA203" s="149"/>
      <c r="AT203" s="146" t="s">
        <v>143</v>
      </c>
      <c r="AU203" s="146" t="s">
        <v>95</v>
      </c>
      <c r="AV203" s="11" t="s">
        <v>79</v>
      </c>
      <c r="AW203" s="11" t="s">
        <v>30</v>
      </c>
      <c r="AX203" s="11" t="s">
        <v>71</v>
      </c>
      <c r="AY203" s="146" t="s">
        <v>126</v>
      </c>
    </row>
    <row r="204" spans="2:65" s="10" customFormat="1" ht="16.5" customHeight="1">
      <c r="B204" s="139"/>
      <c r="E204" s="140" t="s">
        <v>5</v>
      </c>
      <c r="F204" s="386" t="s">
        <v>549</v>
      </c>
      <c r="G204" s="387"/>
      <c r="H204" s="387"/>
      <c r="I204" s="387"/>
      <c r="K204" s="141">
        <v>25.971</v>
      </c>
      <c r="R204" s="142"/>
      <c r="T204" s="143"/>
      <c r="AA204" s="144"/>
      <c r="AT204" s="140" t="s">
        <v>143</v>
      </c>
      <c r="AU204" s="140" t="s">
        <v>95</v>
      </c>
      <c r="AV204" s="10" t="s">
        <v>95</v>
      </c>
      <c r="AW204" s="10" t="s">
        <v>30</v>
      </c>
      <c r="AX204" s="10" t="s">
        <v>71</v>
      </c>
      <c r="AY204" s="140" t="s">
        <v>126</v>
      </c>
    </row>
    <row r="205" spans="2:65" s="10" customFormat="1" ht="16.5" customHeight="1">
      <c r="B205" s="139"/>
      <c r="E205" s="140" t="s">
        <v>5</v>
      </c>
      <c r="F205" s="386" t="s">
        <v>550</v>
      </c>
      <c r="G205" s="387"/>
      <c r="H205" s="387"/>
      <c r="I205" s="387"/>
      <c r="K205" s="141">
        <v>16.059999999999999</v>
      </c>
      <c r="R205" s="142"/>
      <c r="T205" s="143"/>
      <c r="AA205" s="144"/>
      <c r="AT205" s="140" t="s">
        <v>143</v>
      </c>
      <c r="AU205" s="140" t="s">
        <v>95</v>
      </c>
      <c r="AV205" s="10" t="s">
        <v>95</v>
      </c>
      <c r="AW205" s="10" t="s">
        <v>30</v>
      </c>
      <c r="AX205" s="10" t="s">
        <v>71</v>
      </c>
      <c r="AY205" s="140" t="s">
        <v>126</v>
      </c>
    </row>
    <row r="206" spans="2:65" s="10" customFormat="1" ht="16.5" customHeight="1">
      <c r="B206" s="139"/>
      <c r="E206" s="140" t="s">
        <v>5</v>
      </c>
      <c r="F206" s="386" t="s">
        <v>551</v>
      </c>
      <c r="G206" s="387"/>
      <c r="H206" s="387"/>
      <c r="I206" s="387"/>
      <c r="K206" s="141">
        <v>5.4</v>
      </c>
      <c r="R206" s="142"/>
      <c r="T206" s="143"/>
      <c r="AA206" s="144"/>
      <c r="AT206" s="140" t="s">
        <v>143</v>
      </c>
      <c r="AU206" s="140" t="s">
        <v>95</v>
      </c>
      <c r="AV206" s="10" t="s">
        <v>95</v>
      </c>
      <c r="AW206" s="10" t="s">
        <v>30</v>
      </c>
      <c r="AX206" s="10" t="s">
        <v>71</v>
      </c>
      <c r="AY206" s="140" t="s">
        <v>126</v>
      </c>
    </row>
    <row r="207" spans="2:65" s="12" customFormat="1" ht="16.5" customHeight="1">
      <c r="B207" s="150"/>
      <c r="E207" s="151" t="s">
        <v>5</v>
      </c>
      <c r="F207" s="390" t="s">
        <v>159</v>
      </c>
      <c r="G207" s="391"/>
      <c r="H207" s="391"/>
      <c r="I207" s="391"/>
      <c r="K207" s="152">
        <v>47.430999999999997</v>
      </c>
      <c r="R207" s="153"/>
      <c r="T207" s="154"/>
      <c r="AA207" s="155"/>
      <c r="AT207" s="151" t="s">
        <v>143</v>
      </c>
      <c r="AU207" s="151" t="s">
        <v>95</v>
      </c>
      <c r="AV207" s="12" t="s">
        <v>131</v>
      </c>
      <c r="AW207" s="12" t="s">
        <v>30</v>
      </c>
      <c r="AX207" s="12" t="s">
        <v>79</v>
      </c>
      <c r="AY207" s="151" t="s">
        <v>126</v>
      </c>
    </row>
    <row r="208" spans="2:65" s="1" customFormat="1" ht="25.5" customHeight="1">
      <c r="B208" s="113"/>
      <c r="C208" s="132" t="s">
        <v>331</v>
      </c>
      <c r="D208" s="132" t="s">
        <v>127</v>
      </c>
      <c r="E208" s="133" t="s">
        <v>372</v>
      </c>
      <c r="F208" s="379" t="s">
        <v>373</v>
      </c>
      <c r="G208" s="379"/>
      <c r="H208" s="379"/>
      <c r="I208" s="379"/>
      <c r="J208" s="134" t="s">
        <v>151</v>
      </c>
      <c r="K208" s="135">
        <v>2.0249999999999999</v>
      </c>
      <c r="L208" s="380">
        <v>0</v>
      </c>
      <c r="M208" s="380"/>
      <c r="N208" s="381">
        <f>ROUND(L208*K208,2)</f>
        <v>0</v>
      </c>
      <c r="O208" s="381"/>
      <c r="P208" s="381"/>
      <c r="Q208" s="381"/>
      <c r="R208" s="114"/>
      <c r="T208" s="136" t="s">
        <v>5</v>
      </c>
      <c r="U208" s="42" t="s">
        <v>36</v>
      </c>
      <c r="W208" s="137">
        <f>V208*K208</f>
        <v>0</v>
      </c>
      <c r="X208" s="137">
        <v>0</v>
      </c>
      <c r="Y208" s="137">
        <f>X208*K208</f>
        <v>0</v>
      </c>
      <c r="Z208" s="137">
        <v>0</v>
      </c>
      <c r="AA208" s="138">
        <f>Z208*K208</f>
        <v>0</v>
      </c>
      <c r="AR208" s="20" t="s">
        <v>131</v>
      </c>
      <c r="AT208" s="20" t="s">
        <v>127</v>
      </c>
      <c r="AU208" s="20" t="s">
        <v>95</v>
      </c>
      <c r="AY208" s="20" t="s">
        <v>126</v>
      </c>
      <c r="BE208" s="98">
        <f>IF(U208="základní",N208,0)</f>
        <v>0</v>
      </c>
      <c r="BF208" s="98">
        <f>IF(U208="snížená",N208,0)</f>
        <v>0</v>
      </c>
      <c r="BG208" s="98">
        <f>IF(U208="zákl. přenesená",N208,0)</f>
        <v>0</v>
      </c>
      <c r="BH208" s="98">
        <f>IF(U208="sníž. přenesená",N208,0)</f>
        <v>0</v>
      </c>
      <c r="BI208" s="98">
        <f>IF(U208="nulová",N208,0)</f>
        <v>0</v>
      </c>
      <c r="BJ208" s="20" t="s">
        <v>79</v>
      </c>
      <c r="BK208" s="98">
        <f>ROUND(L208*K208,2)</f>
        <v>0</v>
      </c>
      <c r="BL208" s="20" t="s">
        <v>131</v>
      </c>
      <c r="BM208" s="20" t="s">
        <v>374</v>
      </c>
    </row>
    <row r="209" spans="2:65" s="1" customFormat="1" ht="16.5" customHeight="1">
      <c r="B209" s="35"/>
      <c r="F209" s="395" t="s">
        <v>375</v>
      </c>
      <c r="G209" s="396"/>
      <c r="H209" s="396"/>
      <c r="I209" s="396"/>
      <c r="R209" s="36"/>
      <c r="T209" s="160"/>
      <c r="AA209" s="70"/>
      <c r="AT209" s="20" t="s">
        <v>318</v>
      </c>
      <c r="AU209" s="20" t="s">
        <v>95</v>
      </c>
    </row>
    <row r="210" spans="2:65" s="10" customFormat="1" ht="16.5" customHeight="1">
      <c r="B210" s="139"/>
      <c r="E210" s="140" t="s">
        <v>5</v>
      </c>
      <c r="F210" s="386" t="s">
        <v>552</v>
      </c>
      <c r="G210" s="387"/>
      <c r="H210" s="387"/>
      <c r="I210" s="387"/>
      <c r="K210" s="141">
        <v>2.0249999999999999</v>
      </c>
      <c r="R210" s="142"/>
      <c r="T210" s="143"/>
      <c r="AA210" s="144"/>
      <c r="AT210" s="140" t="s">
        <v>143</v>
      </c>
      <c r="AU210" s="140" t="s">
        <v>95</v>
      </c>
      <c r="AV210" s="10" t="s">
        <v>95</v>
      </c>
      <c r="AW210" s="10" t="s">
        <v>30</v>
      </c>
      <c r="AX210" s="10" t="s">
        <v>79</v>
      </c>
      <c r="AY210" s="140" t="s">
        <v>126</v>
      </c>
    </row>
    <row r="211" spans="2:65" s="1" customFormat="1" ht="25.5" customHeight="1">
      <c r="B211" s="113"/>
      <c r="C211" s="132" t="s">
        <v>336</v>
      </c>
      <c r="D211" s="132" t="s">
        <v>127</v>
      </c>
      <c r="E211" s="133" t="s">
        <v>380</v>
      </c>
      <c r="F211" s="379" t="s">
        <v>381</v>
      </c>
      <c r="G211" s="379"/>
      <c r="H211" s="379"/>
      <c r="I211" s="379"/>
      <c r="J211" s="134" t="s">
        <v>246</v>
      </c>
      <c r="K211" s="135">
        <v>5.4</v>
      </c>
      <c r="L211" s="380">
        <v>0</v>
      </c>
      <c r="M211" s="380"/>
      <c r="N211" s="381">
        <f>ROUND(L211*K211,2)</f>
        <v>0</v>
      </c>
      <c r="O211" s="381"/>
      <c r="P211" s="381"/>
      <c r="Q211" s="381"/>
      <c r="R211" s="114"/>
      <c r="T211" s="136" t="s">
        <v>5</v>
      </c>
      <c r="U211" s="42" t="s">
        <v>36</v>
      </c>
      <c r="W211" s="137">
        <f>V211*K211</f>
        <v>0</v>
      </c>
      <c r="X211" s="137">
        <v>6.3200000000000001E-3</v>
      </c>
      <c r="Y211" s="137">
        <f>X211*K211</f>
        <v>3.4128000000000006E-2</v>
      </c>
      <c r="Z211" s="137">
        <v>0</v>
      </c>
      <c r="AA211" s="138">
        <f>Z211*K211</f>
        <v>0</v>
      </c>
      <c r="AR211" s="20" t="s">
        <v>131</v>
      </c>
      <c r="AT211" s="20" t="s">
        <v>127</v>
      </c>
      <c r="AU211" s="20" t="s">
        <v>95</v>
      </c>
      <c r="AY211" s="20" t="s">
        <v>126</v>
      </c>
      <c r="BE211" s="98">
        <f>IF(U211="základní",N211,0)</f>
        <v>0</v>
      </c>
      <c r="BF211" s="98">
        <f>IF(U211="snížená",N211,0)</f>
        <v>0</v>
      </c>
      <c r="BG211" s="98">
        <f>IF(U211="zákl. přenesená",N211,0)</f>
        <v>0</v>
      </c>
      <c r="BH211" s="98">
        <f>IF(U211="sníž. přenesená",N211,0)</f>
        <v>0</v>
      </c>
      <c r="BI211" s="98">
        <f>IF(U211="nulová",N211,0)</f>
        <v>0</v>
      </c>
      <c r="BJ211" s="20" t="s">
        <v>79</v>
      </c>
      <c r="BK211" s="98">
        <f>ROUND(L211*K211,2)</f>
        <v>0</v>
      </c>
      <c r="BL211" s="20" t="s">
        <v>131</v>
      </c>
      <c r="BM211" s="20" t="s">
        <v>382</v>
      </c>
    </row>
    <row r="212" spans="2:65" s="10" customFormat="1" ht="16.5" customHeight="1">
      <c r="B212" s="139"/>
      <c r="E212" s="140" t="s">
        <v>5</v>
      </c>
      <c r="F212" s="382" t="s">
        <v>553</v>
      </c>
      <c r="G212" s="383"/>
      <c r="H212" s="383"/>
      <c r="I212" s="383"/>
      <c r="K212" s="141">
        <v>5.4</v>
      </c>
      <c r="R212" s="142"/>
      <c r="T212" s="143"/>
      <c r="AA212" s="144"/>
      <c r="AT212" s="140" t="s">
        <v>143</v>
      </c>
      <c r="AU212" s="140" t="s">
        <v>95</v>
      </c>
      <c r="AV212" s="10" t="s">
        <v>95</v>
      </c>
      <c r="AW212" s="10" t="s">
        <v>30</v>
      </c>
      <c r="AX212" s="10" t="s">
        <v>79</v>
      </c>
      <c r="AY212" s="140" t="s">
        <v>126</v>
      </c>
    </row>
    <row r="213" spans="2:65" s="9" customFormat="1" ht="29.85" customHeight="1">
      <c r="B213" s="122"/>
      <c r="D213" s="131" t="s">
        <v>109</v>
      </c>
      <c r="E213" s="131"/>
      <c r="F213" s="131"/>
      <c r="G213" s="131"/>
      <c r="H213" s="131"/>
      <c r="I213" s="131"/>
      <c r="J213" s="131"/>
      <c r="K213" s="131"/>
      <c r="L213" s="131"/>
      <c r="M213" s="131"/>
      <c r="N213" s="403">
        <f>BK213</f>
        <v>0</v>
      </c>
      <c r="O213" s="404"/>
      <c r="P213" s="404"/>
      <c r="Q213" s="404"/>
      <c r="R213" s="124"/>
      <c r="T213" s="125"/>
      <c r="W213" s="126">
        <f>SUM(W214:W236)</f>
        <v>0</v>
      </c>
      <c r="Y213" s="126">
        <f>SUM(Y214:Y236)</f>
        <v>54.696735880000013</v>
      </c>
      <c r="AA213" s="127">
        <f>SUM(AA214:AA236)</f>
        <v>0</v>
      </c>
      <c r="AR213" s="128" t="s">
        <v>79</v>
      </c>
      <c r="AT213" s="129" t="s">
        <v>70</v>
      </c>
      <c r="AU213" s="129" t="s">
        <v>79</v>
      </c>
      <c r="AY213" s="128" t="s">
        <v>126</v>
      </c>
      <c r="BK213" s="130">
        <f>SUM(BK214:BK236)</f>
        <v>0</v>
      </c>
    </row>
    <row r="214" spans="2:65" s="1" customFormat="1" ht="38.25" customHeight="1">
      <c r="B214" s="113"/>
      <c r="C214" s="132" t="s">
        <v>341</v>
      </c>
      <c r="D214" s="132" t="s">
        <v>127</v>
      </c>
      <c r="E214" s="133" t="s">
        <v>554</v>
      </c>
      <c r="F214" s="379" t="s">
        <v>555</v>
      </c>
      <c r="G214" s="379"/>
      <c r="H214" s="379"/>
      <c r="I214" s="379"/>
      <c r="J214" s="134" t="s">
        <v>140</v>
      </c>
      <c r="K214" s="135">
        <v>154</v>
      </c>
      <c r="L214" s="380">
        <v>0</v>
      </c>
      <c r="M214" s="380"/>
      <c r="N214" s="381">
        <f t="shared" ref="N214:N236" si="0">ROUND(L214*K214,2)</f>
        <v>0</v>
      </c>
      <c r="O214" s="381"/>
      <c r="P214" s="381"/>
      <c r="Q214" s="381"/>
      <c r="R214" s="114"/>
      <c r="T214" s="136" t="s">
        <v>5</v>
      </c>
      <c r="U214" s="42" t="s">
        <v>36</v>
      </c>
      <c r="W214" s="137">
        <f t="shared" ref="W214:W236" si="1">V214*K214</f>
        <v>0</v>
      </c>
      <c r="X214" s="137">
        <v>0</v>
      </c>
      <c r="Y214" s="137">
        <f t="shared" ref="Y214:Y236" si="2">X214*K214</f>
        <v>0</v>
      </c>
      <c r="Z214" s="137">
        <v>0</v>
      </c>
      <c r="AA214" s="138">
        <f t="shared" ref="AA214:AA236" si="3">Z214*K214</f>
        <v>0</v>
      </c>
      <c r="AR214" s="20" t="s">
        <v>131</v>
      </c>
      <c r="AT214" s="20" t="s">
        <v>127</v>
      </c>
      <c r="AU214" s="20" t="s">
        <v>95</v>
      </c>
      <c r="AY214" s="20" t="s">
        <v>126</v>
      </c>
      <c r="BE214" s="98">
        <f t="shared" ref="BE214:BE236" si="4">IF(U214="základní",N214,0)</f>
        <v>0</v>
      </c>
      <c r="BF214" s="98">
        <f t="shared" ref="BF214:BF236" si="5">IF(U214="snížená",N214,0)</f>
        <v>0</v>
      </c>
      <c r="BG214" s="98">
        <f t="shared" ref="BG214:BG236" si="6">IF(U214="zákl. přenesená",N214,0)</f>
        <v>0</v>
      </c>
      <c r="BH214" s="98">
        <f t="shared" ref="BH214:BH236" si="7">IF(U214="sníž. přenesená",N214,0)</f>
        <v>0</v>
      </c>
      <c r="BI214" s="98">
        <f t="shared" ref="BI214:BI236" si="8">IF(U214="nulová",N214,0)</f>
        <v>0</v>
      </c>
      <c r="BJ214" s="20" t="s">
        <v>79</v>
      </c>
      <c r="BK214" s="98">
        <f t="shared" ref="BK214:BK236" si="9">ROUND(L214*K214,2)</f>
        <v>0</v>
      </c>
      <c r="BL214" s="20" t="s">
        <v>131</v>
      </c>
      <c r="BM214" s="20" t="s">
        <v>556</v>
      </c>
    </row>
    <row r="215" spans="2:65" s="1" customFormat="1" ht="25.5" customHeight="1">
      <c r="B215" s="113"/>
      <c r="C215" s="156" t="s">
        <v>353</v>
      </c>
      <c r="D215" s="156" t="s">
        <v>313</v>
      </c>
      <c r="E215" s="157" t="s">
        <v>557</v>
      </c>
      <c r="F215" s="392" t="s">
        <v>558</v>
      </c>
      <c r="G215" s="392"/>
      <c r="H215" s="392"/>
      <c r="I215" s="392"/>
      <c r="J215" s="158" t="s">
        <v>140</v>
      </c>
      <c r="K215" s="159">
        <v>157.08000000000001</v>
      </c>
      <c r="L215" s="393">
        <v>0</v>
      </c>
      <c r="M215" s="393"/>
      <c r="N215" s="394">
        <f t="shared" si="0"/>
        <v>0</v>
      </c>
      <c r="O215" s="381"/>
      <c r="P215" s="381"/>
      <c r="Q215" s="381"/>
      <c r="R215" s="114"/>
      <c r="T215" s="136" t="s">
        <v>5</v>
      </c>
      <c r="U215" s="42" t="s">
        <v>36</v>
      </c>
      <c r="W215" s="137">
        <f t="shared" si="1"/>
        <v>0</v>
      </c>
      <c r="X215" s="137">
        <v>4.8000000000000001E-2</v>
      </c>
      <c r="Y215" s="137">
        <f t="shared" si="2"/>
        <v>7.5398400000000008</v>
      </c>
      <c r="Z215" s="137">
        <v>0</v>
      </c>
      <c r="AA215" s="138">
        <f t="shared" si="3"/>
        <v>0</v>
      </c>
      <c r="AR215" s="20" t="s">
        <v>178</v>
      </c>
      <c r="AT215" s="20" t="s">
        <v>313</v>
      </c>
      <c r="AU215" s="20" t="s">
        <v>95</v>
      </c>
      <c r="AY215" s="20" t="s">
        <v>126</v>
      </c>
      <c r="BE215" s="98">
        <f t="shared" si="4"/>
        <v>0</v>
      </c>
      <c r="BF215" s="98">
        <f t="shared" si="5"/>
        <v>0</v>
      </c>
      <c r="BG215" s="98">
        <f t="shared" si="6"/>
        <v>0</v>
      </c>
      <c r="BH215" s="98">
        <f t="shared" si="7"/>
        <v>0</v>
      </c>
      <c r="BI215" s="98">
        <f t="shared" si="8"/>
        <v>0</v>
      </c>
      <c r="BJ215" s="20" t="s">
        <v>79</v>
      </c>
      <c r="BK215" s="98">
        <f t="shared" si="9"/>
        <v>0</v>
      </c>
      <c r="BL215" s="20" t="s">
        <v>131</v>
      </c>
      <c r="BM215" s="20" t="s">
        <v>559</v>
      </c>
    </row>
    <row r="216" spans="2:65" s="1" customFormat="1" ht="38.25" customHeight="1">
      <c r="B216" s="113"/>
      <c r="C216" s="132" t="s">
        <v>371</v>
      </c>
      <c r="D216" s="132" t="s">
        <v>127</v>
      </c>
      <c r="E216" s="133" t="s">
        <v>401</v>
      </c>
      <c r="F216" s="379" t="s">
        <v>402</v>
      </c>
      <c r="G216" s="379"/>
      <c r="H216" s="379"/>
      <c r="I216" s="379"/>
      <c r="J216" s="134" t="s">
        <v>140</v>
      </c>
      <c r="K216" s="135">
        <v>167.4</v>
      </c>
      <c r="L216" s="380">
        <v>0</v>
      </c>
      <c r="M216" s="380"/>
      <c r="N216" s="381">
        <f t="shared" si="0"/>
        <v>0</v>
      </c>
      <c r="O216" s="381"/>
      <c r="P216" s="381"/>
      <c r="Q216" s="381"/>
      <c r="R216" s="114"/>
      <c r="T216" s="136" t="s">
        <v>5</v>
      </c>
      <c r="U216" s="42" t="s">
        <v>36</v>
      </c>
      <c r="W216" s="137">
        <f t="shared" si="1"/>
        <v>0</v>
      </c>
      <c r="X216" s="137">
        <v>2.0000000000000002E-5</v>
      </c>
      <c r="Y216" s="137">
        <f t="shared" si="2"/>
        <v>3.3480000000000003E-3</v>
      </c>
      <c r="Z216" s="137">
        <v>0</v>
      </c>
      <c r="AA216" s="138">
        <f t="shared" si="3"/>
        <v>0</v>
      </c>
      <c r="AR216" s="20" t="s">
        <v>131</v>
      </c>
      <c r="AT216" s="20" t="s">
        <v>127</v>
      </c>
      <c r="AU216" s="20" t="s">
        <v>95</v>
      </c>
      <c r="AY216" s="20" t="s">
        <v>126</v>
      </c>
      <c r="BE216" s="98">
        <f t="shared" si="4"/>
        <v>0</v>
      </c>
      <c r="BF216" s="98">
        <f t="shared" si="5"/>
        <v>0</v>
      </c>
      <c r="BG216" s="98">
        <f t="shared" si="6"/>
        <v>0</v>
      </c>
      <c r="BH216" s="98">
        <f t="shared" si="7"/>
        <v>0</v>
      </c>
      <c r="BI216" s="98">
        <f t="shared" si="8"/>
        <v>0</v>
      </c>
      <c r="BJ216" s="20" t="s">
        <v>79</v>
      </c>
      <c r="BK216" s="98">
        <f t="shared" si="9"/>
        <v>0</v>
      </c>
      <c r="BL216" s="20" t="s">
        <v>131</v>
      </c>
      <c r="BM216" s="20" t="s">
        <v>403</v>
      </c>
    </row>
    <row r="217" spans="2:65" s="1" customFormat="1" ht="25.5" customHeight="1">
      <c r="B217" s="113"/>
      <c r="C217" s="156" t="s">
        <v>379</v>
      </c>
      <c r="D217" s="156" t="s">
        <v>313</v>
      </c>
      <c r="E217" s="157" t="s">
        <v>405</v>
      </c>
      <c r="F217" s="392" t="s">
        <v>406</v>
      </c>
      <c r="G217" s="392"/>
      <c r="H217" s="392"/>
      <c r="I217" s="392"/>
      <c r="J217" s="158" t="s">
        <v>140</v>
      </c>
      <c r="K217" s="159">
        <v>170.74799999999999</v>
      </c>
      <c r="L217" s="393">
        <v>0</v>
      </c>
      <c r="M217" s="393"/>
      <c r="N217" s="394">
        <f t="shared" si="0"/>
        <v>0</v>
      </c>
      <c r="O217" s="381"/>
      <c r="P217" s="381"/>
      <c r="Q217" s="381"/>
      <c r="R217" s="114"/>
      <c r="T217" s="136" t="s">
        <v>5</v>
      </c>
      <c r="U217" s="42" t="s">
        <v>36</v>
      </c>
      <c r="W217" s="137">
        <f t="shared" si="1"/>
        <v>0</v>
      </c>
      <c r="X217" s="137">
        <v>7.3099999999999997E-3</v>
      </c>
      <c r="Y217" s="137">
        <f t="shared" si="2"/>
        <v>1.2481678799999998</v>
      </c>
      <c r="Z217" s="137">
        <v>0</v>
      </c>
      <c r="AA217" s="138">
        <f t="shared" si="3"/>
        <v>0</v>
      </c>
      <c r="AR217" s="20" t="s">
        <v>178</v>
      </c>
      <c r="AT217" s="20" t="s">
        <v>313</v>
      </c>
      <c r="AU217" s="20" t="s">
        <v>95</v>
      </c>
      <c r="AY217" s="20" t="s">
        <v>126</v>
      </c>
      <c r="BE217" s="98">
        <f t="shared" si="4"/>
        <v>0</v>
      </c>
      <c r="BF217" s="98">
        <f t="shared" si="5"/>
        <v>0</v>
      </c>
      <c r="BG217" s="98">
        <f t="shared" si="6"/>
        <v>0</v>
      </c>
      <c r="BH217" s="98">
        <f t="shared" si="7"/>
        <v>0</v>
      </c>
      <c r="BI217" s="98">
        <f t="shared" si="8"/>
        <v>0</v>
      </c>
      <c r="BJ217" s="20" t="s">
        <v>79</v>
      </c>
      <c r="BK217" s="98">
        <f t="shared" si="9"/>
        <v>0</v>
      </c>
      <c r="BL217" s="20" t="s">
        <v>131</v>
      </c>
      <c r="BM217" s="20" t="s">
        <v>407</v>
      </c>
    </row>
    <row r="218" spans="2:65" s="1" customFormat="1" ht="25.5" customHeight="1">
      <c r="B218" s="113"/>
      <c r="C218" s="132" t="s">
        <v>384</v>
      </c>
      <c r="D218" s="132" t="s">
        <v>127</v>
      </c>
      <c r="E218" s="133" t="s">
        <v>426</v>
      </c>
      <c r="F218" s="379" t="s">
        <v>427</v>
      </c>
      <c r="G218" s="379"/>
      <c r="H218" s="379"/>
      <c r="I218" s="379"/>
      <c r="J218" s="134" t="s">
        <v>428</v>
      </c>
      <c r="K218" s="135">
        <v>8</v>
      </c>
      <c r="L218" s="380">
        <v>0</v>
      </c>
      <c r="M218" s="380"/>
      <c r="N218" s="381">
        <f t="shared" si="0"/>
        <v>0</v>
      </c>
      <c r="O218" s="381"/>
      <c r="P218" s="381"/>
      <c r="Q218" s="381"/>
      <c r="R218" s="114"/>
      <c r="T218" s="136" t="s">
        <v>5</v>
      </c>
      <c r="U218" s="42" t="s">
        <v>36</v>
      </c>
      <c r="W218" s="137">
        <f t="shared" si="1"/>
        <v>0</v>
      </c>
      <c r="X218" s="137">
        <v>3.1E-4</v>
      </c>
      <c r="Y218" s="137">
        <f t="shared" si="2"/>
        <v>2.48E-3</v>
      </c>
      <c r="Z218" s="137">
        <v>0</v>
      </c>
      <c r="AA218" s="138">
        <f t="shared" si="3"/>
        <v>0</v>
      </c>
      <c r="AR218" s="20" t="s">
        <v>131</v>
      </c>
      <c r="AT218" s="20" t="s">
        <v>127</v>
      </c>
      <c r="AU218" s="20" t="s">
        <v>95</v>
      </c>
      <c r="AY218" s="20" t="s">
        <v>126</v>
      </c>
      <c r="BE218" s="98">
        <f t="shared" si="4"/>
        <v>0</v>
      </c>
      <c r="BF218" s="98">
        <f t="shared" si="5"/>
        <v>0</v>
      </c>
      <c r="BG218" s="98">
        <f t="shared" si="6"/>
        <v>0</v>
      </c>
      <c r="BH218" s="98">
        <f t="shared" si="7"/>
        <v>0</v>
      </c>
      <c r="BI218" s="98">
        <f t="shared" si="8"/>
        <v>0</v>
      </c>
      <c r="BJ218" s="20" t="s">
        <v>79</v>
      </c>
      <c r="BK218" s="98">
        <f t="shared" si="9"/>
        <v>0</v>
      </c>
      <c r="BL218" s="20" t="s">
        <v>131</v>
      </c>
      <c r="BM218" s="20" t="s">
        <v>429</v>
      </c>
    </row>
    <row r="219" spans="2:65" s="1" customFormat="1" ht="38.25" customHeight="1">
      <c r="B219" s="113"/>
      <c r="C219" s="132" t="s">
        <v>388</v>
      </c>
      <c r="D219" s="132" t="s">
        <v>127</v>
      </c>
      <c r="E219" s="133" t="s">
        <v>435</v>
      </c>
      <c r="F219" s="379" t="s">
        <v>436</v>
      </c>
      <c r="G219" s="379"/>
      <c r="H219" s="379"/>
      <c r="I219" s="379"/>
      <c r="J219" s="134" t="s">
        <v>419</v>
      </c>
      <c r="K219" s="135">
        <v>8</v>
      </c>
      <c r="L219" s="380">
        <v>0</v>
      </c>
      <c r="M219" s="380"/>
      <c r="N219" s="381">
        <f t="shared" si="0"/>
        <v>0</v>
      </c>
      <c r="O219" s="381"/>
      <c r="P219" s="381"/>
      <c r="Q219" s="381"/>
      <c r="R219" s="114"/>
      <c r="T219" s="136" t="s">
        <v>5</v>
      </c>
      <c r="U219" s="42" t="s">
        <v>36</v>
      </c>
      <c r="W219" s="137">
        <f t="shared" si="1"/>
        <v>0</v>
      </c>
      <c r="X219" s="137">
        <v>2.1167600000000002</v>
      </c>
      <c r="Y219" s="137">
        <f t="shared" si="2"/>
        <v>16.934080000000002</v>
      </c>
      <c r="Z219" s="137">
        <v>0</v>
      </c>
      <c r="AA219" s="138">
        <f t="shared" si="3"/>
        <v>0</v>
      </c>
      <c r="AR219" s="20" t="s">
        <v>131</v>
      </c>
      <c r="AT219" s="20" t="s">
        <v>127</v>
      </c>
      <c r="AU219" s="20" t="s">
        <v>95</v>
      </c>
      <c r="AY219" s="20" t="s">
        <v>126</v>
      </c>
      <c r="BE219" s="98">
        <f t="shared" si="4"/>
        <v>0</v>
      </c>
      <c r="BF219" s="98">
        <f t="shared" si="5"/>
        <v>0</v>
      </c>
      <c r="BG219" s="98">
        <f t="shared" si="6"/>
        <v>0</v>
      </c>
      <c r="BH219" s="98">
        <f t="shared" si="7"/>
        <v>0</v>
      </c>
      <c r="BI219" s="98">
        <f t="shared" si="8"/>
        <v>0</v>
      </c>
      <c r="BJ219" s="20" t="s">
        <v>79</v>
      </c>
      <c r="BK219" s="98">
        <f t="shared" si="9"/>
        <v>0</v>
      </c>
      <c r="BL219" s="20" t="s">
        <v>131</v>
      </c>
      <c r="BM219" s="20" t="s">
        <v>437</v>
      </c>
    </row>
    <row r="220" spans="2:65" s="1" customFormat="1" ht="38.25" customHeight="1">
      <c r="B220" s="113"/>
      <c r="C220" s="132" t="s">
        <v>392</v>
      </c>
      <c r="D220" s="132" t="s">
        <v>127</v>
      </c>
      <c r="E220" s="133" t="s">
        <v>439</v>
      </c>
      <c r="F220" s="379" t="s">
        <v>440</v>
      </c>
      <c r="G220" s="379"/>
      <c r="H220" s="379"/>
      <c r="I220" s="379"/>
      <c r="J220" s="134" t="s">
        <v>419</v>
      </c>
      <c r="K220" s="135">
        <v>1</v>
      </c>
      <c r="L220" s="380">
        <v>0</v>
      </c>
      <c r="M220" s="380"/>
      <c r="N220" s="381">
        <f t="shared" si="0"/>
        <v>0</v>
      </c>
      <c r="O220" s="381"/>
      <c r="P220" s="381"/>
      <c r="Q220" s="381"/>
      <c r="R220" s="114"/>
      <c r="T220" s="136" t="s">
        <v>5</v>
      </c>
      <c r="U220" s="42" t="s">
        <v>36</v>
      </c>
      <c r="W220" s="137">
        <f t="shared" si="1"/>
        <v>0</v>
      </c>
      <c r="X220" s="137">
        <v>2.1167600000000002</v>
      </c>
      <c r="Y220" s="137">
        <f t="shared" si="2"/>
        <v>2.1167600000000002</v>
      </c>
      <c r="Z220" s="137">
        <v>0</v>
      </c>
      <c r="AA220" s="138">
        <f t="shared" si="3"/>
        <v>0</v>
      </c>
      <c r="AR220" s="20" t="s">
        <v>131</v>
      </c>
      <c r="AT220" s="20" t="s">
        <v>127</v>
      </c>
      <c r="AU220" s="20" t="s">
        <v>95</v>
      </c>
      <c r="AY220" s="20" t="s">
        <v>126</v>
      </c>
      <c r="BE220" s="98">
        <f t="shared" si="4"/>
        <v>0</v>
      </c>
      <c r="BF220" s="98">
        <f t="shared" si="5"/>
        <v>0</v>
      </c>
      <c r="BG220" s="98">
        <f t="shared" si="6"/>
        <v>0</v>
      </c>
      <c r="BH220" s="98">
        <f t="shared" si="7"/>
        <v>0</v>
      </c>
      <c r="BI220" s="98">
        <f t="shared" si="8"/>
        <v>0</v>
      </c>
      <c r="BJ220" s="20" t="s">
        <v>79</v>
      </c>
      <c r="BK220" s="98">
        <f t="shared" si="9"/>
        <v>0</v>
      </c>
      <c r="BL220" s="20" t="s">
        <v>131</v>
      </c>
      <c r="BM220" s="20" t="s">
        <v>441</v>
      </c>
    </row>
    <row r="221" spans="2:65" s="1" customFormat="1" ht="25.5" customHeight="1">
      <c r="B221" s="113"/>
      <c r="C221" s="156" t="s">
        <v>396</v>
      </c>
      <c r="D221" s="156" t="s">
        <v>313</v>
      </c>
      <c r="E221" s="157" t="s">
        <v>447</v>
      </c>
      <c r="F221" s="392" t="s">
        <v>448</v>
      </c>
      <c r="G221" s="392"/>
      <c r="H221" s="392"/>
      <c r="I221" s="392"/>
      <c r="J221" s="158" t="s">
        <v>419</v>
      </c>
      <c r="K221" s="159">
        <v>2</v>
      </c>
      <c r="L221" s="393">
        <v>0</v>
      </c>
      <c r="M221" s="393"/>
      <c r="N221" s="394">
        <f t="shared" si="0"/>
        <v>0</v>
      </c>
      <c r="O221" s="381"/>
      <c r="P221" s="381"/>
      <c r="Q221" s="381"/>
      <c r="R221" s="114"/>
      <c r="T221" s="136" t="s">
        <v>5</v>
      </c>
      <c r="U221" s="42" t="s">
        <v>36</v>
      </c>
      <c r="W221" s="137">
        <f t="shared" si="1"/>
        <v>0</v>
      </c>
      <c r="X221" s="137">
        <v>0.50600000000000001</v>
      </c>
      <c r="Y221" s="137">
        <f t="shared" si="2"/>
        <v>1.012</v>
      </c>
      <c r="Z221" s="137">
        <v>0</v>
      </c>
      <c r="AA221" s="138">
        <f t="shared" si="3"/>
        <v>0</v>
      </c>
      <c r="AR221" s="20" t="s">
        <v>178</v>
      </c>
      <c r="AT221" s="20" t="s">
        <v>313</v>
      </c>
      <c r="AU221" s="20" t="s">
        <v>95</v>
      </c>
      <c r="AY221" s="20" t="s">
        <v>126</v>
      </c>
      <c r="BE221" s="98">
        <f t="shared" si="4"/>
        <v>0</v>
      </c>
      <c r="BF221" s="98">
        <f t="shared" si="5"/>
        <v>0</v>
      </c>
      <c r="BG221" s="98">
        <f t="shared" si="6"/>
        <v>0</v>
      </c>
      <c r="BH221" s="98">
        <f t="shared" si="7"/>
        <v>0</v>
      </c>
      <c r="BI221" s="98">
        <f t="shared" si="8"/>
        <v>0</v>
      </c>
      <c r="BJ221" s="20" t="s">
        <v>79</v>
      </c>
      <c r="BK221" s="98">
        <f t="shared" si="9"/>
        <v>0</v>
      </c>
      <c r="BL221" s="20" t="s">
        <v>131</v>
      </c>
      <c r="BM221" s="20" t="s">
        <v>449</v>
      </c>
    </row>
    <row r="222" spans="2:65" s="1" customFormat="1" ht="25.5" customHeight="1">
      <c r="B222" s="113"/>
      <c r="C222" s="156" t="s">
        <v>400</v>
      </c>
      <c r="D222" s="156" t="s">
        <v>313</v>
      </c>
      <c r="E222" s="157" t="s">
        <v>451</v>
      </c>
      <c r="F222" s="392" t="s">
        <v>452</v>
      </c>
      <c r="G222" s="392"/>
      <c r="H222" s="392"/>
      <c r="I222" s="392"/>
      <c r="J222" s="158" t="s">
        <v>419</v>
      </c>
      <c r="K222" s="159">
        <v>6</v>
      </c>
      <c r="L222" s="393">
        <v>0</v>
      </c>
      <c r="M222" s="393"/>
      <c r="N222" s="394">
        <f t="shared" si="0"/>
        <v>0</v>
      </c>
      <c r="O222" s="381"/>
      <c r="P222" s="381"/>
      <c r="Q222" s="381"/>
      <c r="R222" s="114"/>
      <c r="T222" s="136" t="s">
        <v>5</v>
      </c>
      <c r="U222" s="42" t="s">
        <v>36</v>
      </c>
      <c r="W222" s="137">
        <f t="shared" si="1"/>
        <v>0</v>
      </c>
      <c r="X222" s="137">
        <v>0.254</v>
      </c>
      <c r="Y222" s="137">
        <f t="shared" si="2"/>
        <v>1.524</v>
      </c>
      <c r="Z222" s="137">
        <v>0</v>
      </c>
      <c r="AA222" s="138">
        <f t="shared" si="3"/>
        <v>0</v>
      </c>
      <c r="AR222" s="20" t="s">
        <v>178</v>
      </c>
      <c r="AT222" s="20" t="s">
        <v>313</v>
      </c>
      <c r="AU222" s="20" t="s">
        <v>95</v>
      </c>
      <c r="AY222" s="20" t="s">
        <v>126</v>
      </c>
      <c r="BE222" s="98">
        <f t="shared" si="4"/>
        <v>0</v>
      </c>
      <c r="BF222" s="98">
        <f t="shared" si="5"/>
        <v>0</v>
      </c>
      <c r="BG222" s="98">
        <f t="shared" si="6"/>
        <v>0</v>
      </c>
      <c r="BH222" s="98">
        <f t="shared" si="7"/>
        <v>0</v>
      </c>
      <c r="BI222" s="98">
        <f t="shared" si="8"/>
        <v>0</v>
      </c>
      <c r="BJ222" s="20" t="s">
        <v>79</v>
      </c>
      <c r="BK222" s="98">
        <f t="shared" si="9"/>
        <v>0</v>
      </c>
      <c r="BL222" s="20" t="s">
        <v>131</v>
      </c>
      <c r="BM222" s="20" t="s">
        <v>453</v>
      </c>
    </row>
    <row r="223" spans="2:65" s="1" customFormat="1" ht="25.5" customHeight="1">
      <c r="B223" s="113"/>
      <c r="C223" s="156" t="s">
        <v>404</v>
      </c>
      <c r="D223" s="156" t="s">
        <v>313</v>
      </c>
      <c r="E223" s="157" t="s">
        <v>455</v>
      </c>
      <c r="F223" s="392" t="s">
        <v>456</v>
      </c>
      <c r="G223" s="392"/>
      <c r="H223" s="392"/>
      <c r="I223" s="392"/>
      <c r="J223" s="158" t="s">
        <v>419</v>
      </c>
      <c r="K223" s="159">
        <v>6</v>
      </c>
      <c r="L223" s="393">
        <v>0</v>
      </c>
      <c r="M223" s="393"/>
      <c r="N223" s="394">
        <f t="shared" si="0"/>
        <v>0</v>
      </c>
      <c r="O223" s="381"/>
      <c r="P223" s="381"/>
      <c r="Q223" s="381"/>
      <c r="R223" s="114"/>
      <c r="T223" s="136" t="s">
        <v>5</v>
      </c>
      <c r="U223" s="42" t="s">
        <v>36</v>
      </c>
      <c r="W223" s="137">
        <f t="shared" si="1"/>
        <v>0</v>
      </c>
      <c r="X223" s="137">
        <v>0.58499999999999996</v>
      </c>
      <c r="Y223" s="137">
        <f t="shared" si="2"/>
        <v>3.51</v>
      </c>
      <c r="Z223" s="137">
        <v>0</v>
      </c>
      <c r="AA223" s="138">
        <f t="shared" si="3"/>
        <v>0</v>
      </c>
      <c r="AR223" s="20" t="s">
        <v>178</v>
      </c>
      <c r="AT223" s="20" t="s">
        <v>313</v>
      </c>
      <c r="AU223" s="20" t="s">
        <v>95</v>
      </c>
      <c r="AY223" s="20" t="s">
        <v>126</v>
      </c>
      <c r="BE223" s="98">
        <f t="shared" si="4"/>
        <v>0</v>
      </c>
      <c r="BF223" s="98">
        <f t="shared" si="5"/>
        <v>0</v>
      </c>
      <c r="BG223" s="98">
        <f t="shared" si="6"/>
        <v>0</v>
      </c>
      <c r="BH223" s="98">
        <f t="shared" si="7"/>
        <v>0</v>
      </c>
      <c r="BI223" s="98">
        <f t="shared" si="8"/>
        <v>0</v>
      </c>
      <c r="BJ223" s="20" t="s">
        <v>79</v>
      </c>
      <c r="BK223" s="98">
        <f t="shared" si="9"/>
        <v>0</v>
      </c>
      <c r="BL223" s="20" t="s">
        <v>131</v>
      </c>
      <c r="BM223" s="20" t="s">
        <v>457</v>
      </c>
    </row>
    <row r="224" spans="2:65" s="1" customFormat="1" ht="25.5" customHeight="1">
      <c r="B224" s="113"/>
      <c r="C224" s="156" t="s">
        <v>408</v>
      </c>
      <c r="D224" s="156" t="s">
        <v>313</v>
      </c>
      <c r="E224" s="157" t="s">
        <v>560</v>
      </c>
      <c r="F224" s="392" t="s">
        <v>561</v>
      </c>
      <c r="G224" s="392"/>
      <c r="H224" s="392"/>
      <c r="I224" s="392"/>
      <c r="J224" s="158" t="s">
        <v>419</v>
      </c>
      <c r="K224" s="159">
        <v>3</v>
      </c>
      <c r="L224" s="393">
        <v>0</v>
      </c>
      <c r="M224" s="393"/>
      <c r="N224" s="394">
        <f t="shared" si="0"/>
        <v>0</v>
      </c>
      <c r="O224" s="381"/>
      <c r="P224" s="381"/>
      <c r="Q224" s="381"/>
      <c r="R224" s="114"/>
      <c r="T224" s="136" t="s">
        <v>5</v>
      </c>
      <c r="U224" s="42" t="s">
        <v>36</v>
      </c>
      <c r="W224" s="137">
        <f t="shared" si="1"/>
        <v>0</v>
      </c>
      <c r="X224" s="137">
        <v>0.44900000000000001</v>
      </c>
      <c r="Y224" s="137">
        <f t="shared" si="2"/>
        <v>1.347</v>
      </c>
      <c r="Z224" s="137">
        <v>0</v>
      </c>
      <c r="AA224" s="138">
        <f t="shared" si="3"/>
        <v>0</v>
      </c>
      <c r="AR224" s="20" t="s">
        <v>178</v>
      </c>
      <c r="AT224" s="20" t="s">
        <v>313</v>
      </c>
      <c r="AU224" s="20" t="s">
        <v>95</v>
      </c>
      <c r="AY224" s="20" t="s">
        <v>126</v>
      </c>
      <c r="BE224" s="98">
        <f t="shared" si="4"/>
        <v>0</v>
      </c>
      <c r="BF224" s="98">
        <f t="shared" si="5"/>
        <v>0</v>
      </c>
      <c r="BG224" s="98">
        <f t="shared" si="6"/>
        <v>0</v>
      </c>
      <c r="BH224" s="98">
        <f t="shared" si="7"/>
        <v>0</v>
      </c>
      <c r="BI224" s="98">
        <f t="shared" si="8"/>
        <v>0</v>
      </c>
      <c r="BJ224" s="20" t="s">
        <v>79</v>
      </c>
      <c r="BK224" s="98">
        <f t="shared" si="9"/>
        <v>0</v>
      </c>
      <c r="BL224" s="20" t="s">
        <v>131</v>
      </c>
      <c r="BM224" s="20" t="s">
        <v>562</v>
      </c>
    </row>
    <row r="225" spans="2:65" s="1" customFormat="1" ht="25.5" customHeight="1">
      <c r="B225" s="113"/>
      <c r="C225" s="156" t="s">
        <v>412</v>
      </c>
      <c r="D225" s="156" t="s">
        <v>313</v>
      </c>
      <c r="E225" s="157" t="s">
        <v>459</v>
      </c>
      <c r="F225" s="392" t="s">
        <v>460</v>
      </c>
      <c r="G225" s="392"/>
      <c r="H225" s="392"/>
      <c r="I225" s="392"/>
      <c r="J225" s="158" t="s">
        <v>419</v>
      </c>
      <c r="K225" s="159">
        <v>1</v>
      </c>
      <c r="L225" s="393">
        <v>0</v>
      </c>
      <c r="M225" s="393"/>
      <c r="N225" s="394">
        <f t="shared" si="0"/>
        <v>0</v>
      </c>
      <c r="O225" s="381"/>
      <c r="P225" s="381"/>
      <c r="Q225" s="381"/>
      <c r="R225" s="114"/>
      <c r="T225" s="136" t="s">
        <v>5</v>
      </c>
      <c r="U225" s="42" t="s">
        <v>36</v>
      </c>
      <c r="W225" s="137">
        <f t="shared" si="1"/>
        <v>0</v>
      </c>
      <c r="X225" s="137">
        <v>0.44900000000000001</v>
      </c>
      <c r="Y225" s="137">
        <f t="shared" si="2"/>
        <v>0.44900000000000001</v>
      </c>
      <c r="Z225" s="137">
        <v>0</v>
      </c>
      <c r="AA225" s="138">
        <f t="shared" si="3"/>
        <v>0</v>
      </c>
      <c r="AR225" s="20" t="s">
        <v>178</v>
      </c>
      <c r="AT225" s="20" t="s">
        <v>313</v>
      </c>
      <c r="AU225" s="20" t="s">
        <v>95</v>
      </c>
      <c r="AY225" s="20" t="s">
        <v>126</v>
      </c>
      <c r="BE225" s="98">
        <f t="shared" si="4"/>
        <v>0</v>
      </c>
      <c r="BF225" s="98">
        <f t="shared" si="5"/>
        <v>0</v>
      </c>
      <c r="BG225" s="98">
        <f t="shared" si="6"/>
        <v>0</v>
      </c>
      <c r="BH225" s="98">
        <f t="shared" si="7"/>
        <v>0</v>
      </c>
      <c r="BI225" s="98">
        <f t="shared" si="8"/>
        <v>0</v>
      </c>
      <c r="BJ225" s="20" t="s">
        <v>79</v>
      </c>
      <c r="BK225" s="98">
        <f t="shared" si="9"/>
        <v>0</v>
      </c>
      <c r="BL225" s="20" t="s">
        <v>131</v>
      </c>
      <c r="BM225" s="20" t="s">
        <v>461</v>
      </c>
    </row>
    <row r="226" spans="2:65" s="1" customFormat="1" ht="16.5" customHeight="1">
      <c r="B226" s="113"/>
      <c r="C226" s="156" t="s">
        <v>416</v>
      </c>
      <c r="D226" s="156" t="s">
        <v>313</v>
      </c>
      <c r="E226" s="157" t="s">
        <v>467</v>
      </c>
      <c r="F226" s="392" t="s">
        <v>468</v>
      </c>
      <c r="G226" s="392"/>
      <c r="H226" s="392"/>
      <c r="I226" s="392"/>
      <c r="J226" s="158" t="s">
        <v>419</v>
      </c>
      <c r="K226" s="159">
        <v>4</v>
      </c>
      <c r="L226" s="393">
        <v>0</v>
      </c>
      <c r="M226" s="393"/>
      <c r="N226" s="394">
        <f t="shared" si="0"/>
        <v>0</v>
      </c>
      <c r="O226" s="381"/>
      <c r="P226" s="381"/>
      <c r="Q226" s="381"/>
      <c r="R226" s="114"/>
      <c r="T226" s="136" t="s">
        <v>5</v>
      </c>
      <c r="U226" s="42" t="s">
        <v>36</v>
      </c>
      <c r="W226" s="137">
        <f t="shared" si="1"/>
        <v>0</v>
      </c>
      <c r="X226" s="137">
        <v>3.2000000000000001E-2</v>
      </c>
      <c r="Y226" s="137">
        <f t="shared" si="2"/>
        <v>0.128</v>
      </c>
      <c r="Z226" s="137">
        <v>0</v>
      </c>
      <c r="AA226" s="138">
        <f t="shared" si="3"/>
        <v>0</v>
      </c>
      <c r="AR226" s="20" t="s">
        <v>178</v>
      </c>
      <c r="AT226" s="20" t="s">
        <v>313</v>
      </c>
      <c r="AU226" s="20" t="s">
        <v>95</v>
      </c>
      <c r="AY226" s="20" t="s">
        <v>126</v>
      </c>
      <c r="BE226" s="98">
        <f t="shared" si="4"/>
        <v>0</v>
      </c>
      <c r="BF226" s="98">
        <f t="shared" si="5"/>
        <v>0</v>
      </c>
      <c r="BG226" s="98">
        <f t="shared" si="6"/>
        <v>0</v>
      </c>
      <c r="BH226" s="98">
        <f t="shared" si="7"/>
        <v>0</v>
      </c>
      <c r="BI226" s="98">
        <f t="shared" si="8"/>
        <v>0</v>
      </c>
      <c r="BJ226" s="20" t="s">
        <v>79</v>
      </c>
      <c r="BK226" s="98">
        <f t="shared" si="9"/>
        <v>0</v>
      </c>
      <c r="BL226" s="20" t="s">
        <v>131</v>
      </c>
      <c r="BM226" s="20" t="s">
        <v>469</v>
      </c>
    </row>
    <row r="227" spans="2:65" s="1" customFormat="1" ht="16.5" customHeight="1">
      <c r="B227" s="113"/>
      <c r="C227" s="156" t="s">
        <v>421</v>
      </c>
      <c r="D227" s="156" t="s">
        <v>313</v>
      </c>
      <c r="E227" s="157" t="s">
        <v>471</v>
      </c>
      <c r="F227" s="392" t="s">
        <v>472</v>
      </c>
      <c r="G227" s="392"/>
      <c r="H227" s="392"/>
      <c r="I227" s="392"/>
      <c r="J227" s="158" t="s">
        <v>419</v>
      </c>
      <c r="K227" s="159">
        <v>3</v>
      </c>
      <c r="L227" s="393">
        <v>0</v>
      </c>
      <c r="M227" s="393"/>
      <c r="N227" s="394">
        <f t="shared" si="0"/>
        <v>0</v>
      </c>
      <c r="O227" s="381"/>
      <c r="P227" s="381"/>
      <c r="Q227" s="381"/>
      <c r="R227" s="114"/>
      <c r="T227" s="136" t="s">
        <v>5</v>
      </c>
      <c r="U227" s="42" t="s">
        <v>36</v>
      </c>
      <c r="W227" s="137">
        <f t="shared" si="1"/>
        <v>0</v>
      </c>
      <c r="X227" s="137">
        <v>4.1000000000000002E-2</v>
      </c>
      <c r="Y227" s="137">
        <f t="shared" si="2"/>
        <v>0.123</v>
      </c>
      <c r="Z227" s="137">
        <v>0</v>
      </c>
      <c r="AA227" s="138">
        <f t="shared" si="3"/>
        <v>0</v>
      </c>
      <c r="AR227" s="20" t="s">
        <v>178</v>
      </c>
      <c r="AT227" s="20" t="s">
        <v>313</v>
      </c>
      <c r="AU227" s="20" t="s">
        <v>95</v>
      </c>
      <c r="AY227" s="20" t="s">
        <v>126</v>
      </c>
      <c r="BE227" s="98">
        <f t="shared" si="4"/>
        <v>0</v>
      </c>
      <c r="BF227" s="98">
        <f t="shared" si="5"/>
        <v>0</v>
      </c>
      <c r="BG227" s="98">
        <f t="shared" si="6"/>
        <v>0</v>
      </c>
      <c r="BH227" s="98">
        <f t="shared" si="7"/>
        <v>0</v>
      </c>
      <c r="BI227" s="98">
        <f t="shared" si="8"/>
        <v>0</v>
      </c>
      <c r="BJ227" s="20" t="s">
        <v>79</v>
      </c>
      <c r="BK227" s="98">
        <f t="shared" si="9"/>
        <v>0</v>
      </c>
      <c r="BL227" s="20" t="s">
        <v>131</v>
      </c>
      <c r="BM227" s="20" t="s">
        <v>473</v>
      </c>
    </row>
    <row r="228" spans="2:65" s="1" customFormat="1" ht="16.5" customHeight="1">
      <c r="B228" s="113"/>
      <c r="C228" s="156" t="s">
        <v>425</v>
      </c>
      <c r="D228" s="156" t="s">
        <v>313</v>
      </c>
      <c r="E228" s="157" t="s">
        <v>475</v>
      </c>
      <c r="F228" s="392" t="s">
        <v>476</v>
      </c>
      <c r="G228" s="392"/>
      <c r="H228" s="392"/>
      <c r="I228" s="392"/>
      <c r="J228" s="158" t="s">
        <v>419</v>
      </c>
      <c r="K228" s="159">
        <v>5</v>
      </c>
      <c r="L228" s="393">
        <v>0</v>
      </c>
      <c r="M228" s="393"/>
      <c r="N228" s="394">
        <f t="shared" si="0"/>
        <v>0</v>
      </c>
      <c r="O228" s="381"/>
      <c r="P228" s="381"/>
      <c r="Q228" s="381"/>
      <c r="R228" s="114"/>
      <c r="T228" s="136" t="s">
        <v>5</v>
      </c>
      <c r="U228" s="42" t="s">
        <v>36</v>
      </c>
      <c r="W228" s="137">
        <f t="shared" si="1"/>
        <v>0</v>
      </c>
      <c r="X228" s="137">
        <v>5.2999999999999999E-2</v>
      </c>
      <c r="Y228" s="137">
        <f t="shared" si="2"/>
        <v>0.26500000000000001</v>
      </c>
      <c r="Z228" s="137">
        <v>0</v>
      </c>
      <c r="AA228" s="138">
        <f t="shared" si="3"/>
        <v>0</v>
      </c>
      <c r="AR228" s="20" t="s">
        <v>178</v>
      </c>
      <c r="AT228" s="20" t="s">
        <v>313</v>
      </c>
      <c r="AU228" s="20" t="s">
        <v>95</v>
      </c>
      <c r="AY228" s="20" t="s">
        <v>126</v>
      </c>
      <c r="BE228" s="98">
        <f t="shared" si="4"/>
        <v>0</v>
      </c>
      <c r="BF228" s="98">
        <f t="shared" si="5"/>
        <v>0</v>
      </c>
      <c r="BG228" s="98">
        <f t="shared" si="6"/>
        <v>0</v>
      </c>
      <c r="BH228" s="98">
        <f t="shared" si="7"/>
        <v>0</v>
      </c>
      <c r="BI228" s="98">
        <f t="shared" si="8"/>
        <v>0</v>
      </c>
      <c r="BJ228" s="20" t="s">
        <v>79</v>
      </c>
      <c r="BK228" s="98">
        <f t="shared" si="9"/>
        <v>0</v>
      </c>
      <c r="BL228" s="20" t="s">
        <v>131</v>
      </c>
      <c r="BM228" s="20" t="s">
        <v>477</v>
      </c>
    </row>
    <row r="229" spans="2:65" s="1" customFormat="1" ht="16.5" customHeight="1">
      <c r="B229" s="113"/>
      <c r="C229" s="156" t="s">
        <v>430</v>
      </c>
      <c r="D229" s="156" t="s">
        <v>313</v>
      </c>
      <c r="E229" s="157" t="s">
        <v>479</v>
      </c>
      <c r="F229" s="392" t="s">
        <v>480</v>
      </c>
      <c r="G229" s="392"/>
      <c r="H229" s="392"/>
      <c r="I229" s="392"/>
      <c r="J229" s="158" t="s">
        <v>419</v>
      </c>
      <c r="K229" s="159">
        <v>4</v>
      </c>
      <c r="L229" s="393">
        <v>0</v>
      </c>
      <c r="M229" s="393"/>
      <c r="N229" s="394">
        <f t="shared" si="0"/>
        <v>0</v>
      </c>
      <c r="O229" s="381"/>
      <c r="P229" s="381"/>
      <c r="Q229" s="381"/>
      <c r="R229" s="114"/>
      <c r="T229" s="136" t="s">
        <v>5</v>
      </c>
      <c r="U229" s="42" t="s">
        <v>36</v>
      </c>
      <c r="W229" s="137">
        <f t="shared" si="1"/>
        <v>0</v>
      </c>
      <c r="X229" s="137">
        <v>5.2999999999999999E-2</v>
      </c>
      <c r="Y229" s="137">
        <f t="shared" si="2"/>
        <v>0.21199999999999999</v>
      </c>
      <c r="Z229" s="137">
        <v>0</v>
      </c>
      <c r="AA229" s="138">
        <f t="shared" si="3"/>
        <v>0</v>
      </c>
      <c r="AR229" s="20" t="s">
        <v>178</v>
      </c>
      <c r="AT229" s="20" t="s">
        <v>313</v>
      </c>
      <c r="AU229" s="20" t="s">
        <v>95</v>
      </c>
      <c r="AY229" s="20" t="s">
        <v>126</v>
      </c>
      <c r="BE229" s="98">
        <f t="shared" si="4"/>
        <v>0</v>
      </c>
      <c r="BF229" s="98">
        <f t="shared" si="5"/>
        <v>0</v>
      </c>
      <c r="BG229" s="98">
        <f t="shared" si="6"/>
        <v>0</v>
      </c>
      <c r="BH229" s="98">
        <f t="shared" si="7"/>
        <v>0</v>
      </c>
      <c r="BI229" s="98">
        <f t="shared" si="8"/>
        <v>0</v>
      </c>
      <c r="BJ229" s="20" t="s">
        <v>79</v>
      </c>
      <c r="BK229" s="98">
        <f t="shared" si="9"/>
        <v>0</v>
      </c>
      <c r="BL229" s="20" t="s">
        <v>131</v>
      </c>
      <c r="BM229" s="20" t="s">
        <v>481</v>
      </c>
    </row>
    <row r="230" spans="2:65" s="1" customFormat="1" ht="25.5" customHeight="1">
      <c r="B230" s="113"/>
      <c r="C230" s="156" t="s">
        <v>434</v>
      </c>
      <c r="D230" s="156" t="s">
        <v>313</v>
      </c>
      <c r="E230" s="157" t="s">
        <v>483</v>
      </c>
      <c r="F230" s="392" t="s">
        <v>563</v>
      </c>
      <c r="G230" s="392"/>
      <c r="H230" s="392"/>
      <c r="I230" s="392"/>
      <c r="J230" s="158" t="s">
        <v>419</v>
      </c>
      <c r="K230" s="159">
        <v>4</v>
      </c>
      <c r="L230" s="393">
        <v>0</v>
      </c>
      <c r="M230" s="393"/>
      <c r="N230" s="394">
        <f t="shared" si="0"/>
        <v>0</v>
      </c>
      <c r="O230" s="381"/>
      <c r="P230" s="381"/>
      <c r="Q230" s="381"/>
      <c r="R230" s="114"/>
      <c r="T230" s="136" t="s">
        <v>5</v>
      </c>
      <c r="U230" s="42" t="s">
        <v>36</v>
      </c>
      <c r="W230" s="137">
        <f t="shared" si="1"/>
        <v>0</v>
      </c>
      <c r="X230" s="137">
        <v>1.6140000000000001</v>
      </c>
      <c r="Y230" s="137">
        <f t="shared" si="2"/>
        <v>6.4560000000000004</v>
      </c>
      <c r="Z230" s="137">
        <v>0</v>
      </c>
      <c r="AA230" s="138">
        <f t="shared" si="3"/>
        <v>0</v>
      </c>
      <c r="AR230" s="20" t="s">
        <v>178</v>
      </c>
      <c r="AT230" s="20" t="s">
        <v>313</v>
      </c>
      <c r="AU230" s="20" t="s">
        <v>95</v>
      </c>
      <c r="AY230" s="20" t="s">
        <v>126</v>
      </c>
      <c r="BE230" s="98">
        <f t="shared" si="4"/>
        <v>0</v>
      </c>
      <c r="BF230" s="98">
        <f t="shared" si="5"/>
        <v>0</v>
      </c>
      <c r="BG230" s="98">
        <f t="shared" si="6"/>
        <v>0</v>
      </c>
      <c r="BH230" s="98">
        <f t="shared" si="7"/>
        <v>0</v>
      </c>
      <c r="BI230" s="98">
        <f t="shared" si="8"/>
        <v>0</v>
      </c>
      <c r="BJ230" s="20" t="s">
        <v>79</v>
      </c>
      <c r="BK230" s="98">
        <f t="shared" si="9"/>
        <v>0</v>
      </c>
      <c r="BL230" s="20" t="s">
        <v>131</v>
      </c>
      <c r="BM230" s="20" t="s">
        <v>485</v>
      </c>
    </row>
    <row r="231" spans="2:65" s="1" customFormat="1" ht="25.5" customHeight="1">
      <c r="B231" s="113"/>
      <c r="C231" s="156" t="s">
        <v>438</v>
      </c>
      <c r="D231" s="156" t="s">
        <v>313</v>
      </c>
      <c r="E231" s="157" t="s">
        <v>564</v>
      </c>
      <c r="F231" s="392" t="s">
        <v>565</v>
      </c>
      <c r="G231" s="392"/>
      <c r="H231" s="392"/>
      <c r="I231" s="392"/>
      <c r="J231" s="158" t="s">
        <v>419</v>
      </c>
      <c r="K231" s="159">
        <v>4</v>
      </c>
      <c r="L231" s="393">
        <v>0</v>
      </c>
      <c r="M231" s="393"/>
      <c r="N231" s="394">
        <f t="shared" si="0"/>
        <v>0</v>
      </c>
      <c r="O231" s="381"/>
      <c r="P231" s="381"/>
      <c r="Q231" s="381"/>
      <c r="R231" s="114"/>
      <c r="T231" s="136" t="s">
        <v>5</v>
      </c>
      <c r="U231" s="42" t="s">
        <v>36</v>
      </c>
      <c r="W231" s="137">
        <f t="shared" si="1"/>
        <v>0</v>
      </c>
      <c r="X231" s="137">
        <v>1.6140000000000001</v>
      </c>
      <c r="Y231" s="137">
        <f t="shared" si="2"/>
        <v>6.4560000000000004</v>
      </c>
      <c r="Z231" s="137">
        <v>0</v>
      </c>
      <c r="AA231" s="138">
        <f t="shared" si="3"/>
        <v>0</v>
      </c>
      <c r="AR231" s="20" t="s">
        <v>178</v>
      </c>
      <c r="AT231" s="20" t="s">
        <v>313</v>
      </c>
      <c r="AU231" s="20" t="s">
        <v>95</v>
      </c>
      <c r="AY231" s="20" t="s">
        <v>126</v>
      </c>
      <c r="BE231" s="98">
        <f t="shared" si="4"/>
        <v>0</v>
      </c>
      <c r="BF231" s="98">
        <f t="shared" si="5"/>
        <v>0</v>
      </c>
      <c r="BG231" s="98">
        <f t="shared" si="6"/>
        <v>0</v>
      </c>
      <c r="BH231" s="98">
        <f t="shared" si="7"/>
        <v>0</v>
      </c>
      <c r="BI231" s="98">
        <f t="shared" si="8"/>
        <v>0</v>
      </c>
      <c r="BJ231" s="20" t="s">
        <v>79</v>
      </c>
      <c r="BK231" s="98">
        <f t="shared" si="9"/>
        <v>0</v>
      </c>
      <c r="BL231" s="20" t="s">
        <v>131</v>
      </c>
      <c r="BM231" s="20" t="s">
        <v>566</v>
      </c>
    </row>
    <row r="232" spans="2:65" s="1" customFormat="1" ht="16.5" customHeight="1">
      <c r="B232" s="113"/>
      <c r="C232" s="156" t="s">
        <v>442</v>
      </c>
      <c r="D232" s="156" t="s">
        <v>313</v>
      </c>
      <c r="E232" s="157" t="s">
        <v>487</v>
      </c>
      <c r="F232" s="392" t="s">
        <v>488</v>
      </c>
      <c r="G232" s="392"/>
      <c r="H232" s="392"/>
      <c r="I232" s="392"/>
      <c r="J232" s="158" t="s">
        <v>419</v>
      </c>
      <c r="K232" s="159">
        <v>1</v>
      </c>
      <c r="L232" s="393">
        <v>0</v>
      </c>
      <c r="M232" s="393"/>
      <c r="N232" s="394">
        <f t="shared" si="0"/>
        <v>0</v>
      </c>
      <c r="O232" s="381"/>
      <c r="P232" s="381"/>
      <c r="Q232" s="381"/>
      <c r="R232" s="114"/>
      <c r="T232" s="136" t="s">
        <v>5</v>
      </c>
      <c r="U232" s="42" t="s">
        <v>36</v>
      </c>
      <c r="W232" s="137">
        <f t="shared" si="1"/>
        <v>0</v>
      </c>
      <c r="X232" s="137">
        <v>1.6140000000000001</v>
      </c>
      <c r="Y232" s="137">
        <f t="shared" si="2"/>
        <v>1.6140000000000001</v>
      </c>
      <c r="Z232" s="137">
        <v>0</v>
      </c>
      <c r="AA232" s="138">
        <f t="shared" si="3"/>
        <v>0</v>
      </c>
      <c r="AR232" s="20" t="s">
        <v>178</v>
      </c>
      <c r="AT232" s="20" t="s">
        <v>313</v>
      </c>
      <c r="AU232" s="20" t="s">
        <v>95</v>
      </c>
      <c r="AY232" s="20" t="s">
        <v>126</v>
      </c>
      <c r="BE232" s="98">
        <f t="shared" si="4"/>
        <v>0</v>
      </c>
      <c r="BF232" s="98">
        <f t="shared" si="5"/>
        <v>0</v>
      </c>
      <c r="BG232" s="98">
        <f t="shared" si="6"/>
        <v>0</v>
      </c>
      <c r="BH232" s="98">
        <f t="shared" si="7"/>
        <v>0</v>
      </c>
      <c r="BI232" s="98">
        <f t="shared" si="8"/>
        <v>0</v>
      </c>
      <c r="BJ232" s="20" t="s">
        <v>79</v>
      </c>
      <c r="BK232" s="98">
        <f t="shared" si="9"/>
        <v>0</v>
      </c>
      <c r="BL232" s="20" t="s">
        <v>131</v>
      </c>
      <c r="BM232" s="20" t="s">
        <v>489</v>
      </c>
    </row>
    <row r="233" spans="2:65" s="1" customFormat="1" ht="25.5" customHeight="1">
      <c r="B233" s="113"/>
      <c r="C233" s="156" t="s">
        <v>446</v>
      </c>
      <c r="D233" s="156" t="s">
        <v>313</v>
      </c>
      <c r="E233" s="157" t="s">
        <v>491</v>
      </c>
      <c r="F233" s="392" t="s">
        <v>492</v>
      </c>
      <c r="G233" s="392"/>
      <c r="H233" s="392"/>
      <c r="I233" s="392"/>
      <c r="J233" s="158" t="s">
        <v>419</v>
      </c>
      <c r="K233" s="159">
        <v>17</v>
      </c>
      <c r="L233" s="393">
        <v>0</v>
      </c>
      <c r="M233" s="393"/>
      <c r="N233" s="394">
        <f t="shared" si="0"/>
        <v>0</v>
      </c>
      <c r="O233" s="381"/>
      <c r="P233" s="381"/>
      <c r="Q233" s="381"/>
      <c r="R233" s="114"/>
      <c r="T233" s="136" t="s">
        <v>5</v>
      </c>
      <c r="U233" s="42" t="s">
        <v>36</v>
      </c>
      <c r="W233" s="137">
        <f t="shared" si="1"/>
        <v>0</v>
      </c>
      <c r="X233" s="137">
        <v>2E-3</v>
      </c>
      <c r="Y233" s="137">
        <f t="shared" si="2"/>
        <v>3.4000000000000002E-2</v>
      </c>
      <c r="Z233" s="137">
        <v>0</v>
      </c>
      <c r="AA233" s="138">
        <f t="shared" si="3"/>
        <v>0</v>
      </c>
      <c r="AR233" s="20" t="s">
        <v>178</v>
      </c>
      <c r="AT233" s="20" t="s">
        <v>313</v>
      </c>
      <c r="AU233" s="20" t="s">
        <v>95</v>
      </c>
      <c r="AY233" s="20" t="s">
        <v>126</v>
      </c>
      <c r="BE233" s="98">
        <f t="shared" si="4"/>
        <v>0</v>
      </c>
      <c r="BF233" s="98">
        <f t="shared" si="5"/>
        <v>0</v>
      </c>
      <c r="BG233" s="98">
        <f t="shared" si="6"/>
        <v>0</v>
      </c>
      <c r="BH233" s="98">
        <f t="shared" si="7"/>
        <v>0</v>
      </c>
      <c r="BI233" s="98">
        <f t="shared" si="8"/>
        <v>0</v>
      </c>
      <c r="BJ233" s="20" t="s">
        <v>79</v>
      </c>
      <c r="BK233" s="98">
        <f t="shared" si="9"/>
        <v>0</v>
      </c>
      <c r="BL233" s="20" t="s">
        <v>131</v>
      </c>
      <c r="BM233" s="20" t="s">
        <v>493</v>
      </c>
    </row>
    <row r="234" spans="2:65" s="1" customFormat="1" ht="25.5" customHeight="1">
      <c r="B234" s="113"/>
      <c r="C234" s="156" t="s">
        <v>450</v>
      </c>
      <c r="D234" s="156" t="s">
        <v>313</v>
      </c>
      <c r="E234" s="157" t="s">
        <v>495</v>
      </c>
      <c r="F234" s="392" t="s">
        <v>496</v>
      </c>
      <c r="G234" s="392"/>
      <c r="H234" s="392"/>
      <c r="I234" s="392"/>
      <c r="J234" s="158" t="s">
        <v>419</v>
      </c>
      <c r="K234" s="159">
        <v>1</v>
      </c>
      <c r="L234" s="393">
        <v>0</v>
      </c>
      <c r="M234" s="393"/>
      <c r="N234" s="394">
        <f t="shared" si="0"/>
        <v>0</v>
      </c>
      <c r="O234" s="381"/>
      <c r="P234" s="381"/>
      <c r="Q234" s="381"/>
      <c r="R234" s="114"/>
      <c r="T234" s="136" t="s">
        <v>5</v>
      </c>
      <c r="U234" s="42" t="s">
        <v>36</v>
      </c>
      <c r="W234" s="137">
        <f t="shared" si="1"/>
        <v>0</v>
      </c>
      <c r="X234" s="137">
        <v>2E-3</v>
      </c>
      <c r="Y234" s="137">
        <f t="shared" si="2"/>
        <v>2E-3</v>
      </c>
      <c r="Z234" s="137">
        <v>0</v>
      </c>
      <c r="AA234" s="138">
        <f t="shared" si="3"/>
        <v>0</v>
      </c>
      <c r="AR234" s="20" t="s">
        <v>178</v>
      </c>
      <c r="AT234" s="20" t="s">
        <v>313</v>
      </c>
      <c r="AU234" s="20" t="s">
        <v>95</v>
      </c>
      <c r="AY234" s="20" t="s">
        <v>126</v>
      </c>
      <c r="BE234" s="98">
        <f t="shared" si="4"/>
        <v>0</v>
      </c>
      <c r="BF234" s="98">
        <f t="shared" si="5"/>
        <v>0</v>
      </c>
      <c r="BG234" s="98">
        <f t="shared" si="6"/>
        <v>0</v>
      </c>
      <c r="BH234" s="98">
        <f t="shared" si="7"/>
        <v>0</v>
      </c>
      <c r="BI234" s="98">
        <f t="shared" si="8"/>
        <v>0</v>
      </c>
      <c r="BJ234" s="20" t="s">
        <v>79</v>
      </c>
      <c r="BK234" s="98">
        <f t="shared" si="9"/>
        <v>0</v>
      </c>
      <c r="BL234" s="20" t="s">
        <v>131</v>
      </c>
      <c r="BM234" s="20" t="s">
        <v>497</v>
      </c>
    </row>
    <row r="235" spans="2:65" s="1" customFormat="1" ht="38.25" customHeight="1">
      <c r="B235" s="113"/>
      <c r="C235" s="132" t="s">
        <v>454</v>
      </c>
      <c r="D235" s="132" t="s">
        <v>127</v>
      </c>
      <c r="E235" s="133" t="s">
        <v>499</v>
      </c>
      <c r="F235" s="379" t="s">
        <v>500</v>
      </c>
      <c r="G235" s="379"/>
      <c r="H235" s="379"/>
      <c r="I235" s="379"/>
      <c r="J235" s="134" t="s">
        <v>419</v>
      </c>
      <c r="K235" s="135">
        <v>9</v>
      </c>
      <c r="L235" s="380">
        <v>0</v>
      </c>
      <c r="M235" s="380"/>
      <c r="N235" s="381">
        <f t="shared" si="0"/>
        <v>0</v>
      </c>
      <c r="O235" s="381"/>
      <c r="P235" s="381"/>
      <c r="Q235" s="381"/>
      <c r="R235" s="114"/>
      <c r="T235" s="136" t="s">
        <v>5</v>
      </c>
      <c r="U235" s="42" t="s">
        <v>36</v>
      </c>
      <c r="W235" s="137">
        <f t="shared" si="1"/>
        <v>0</v>
      </c>
      <c r="X235" s="137">
        <v>0.21734000000000001</v>
      </c>
      <c r="Y235" s="137">
        <f t="shared" si="2"/>
        <v>1.9560600000000001</v>
      </c>
      <c r="Z235" s="137">
        <v>0</v>
      </c>
      <c r="AA235" s="138">
        <f t="shared" si="3"/>
        <v>0</v>
      </c>
      <c r="AR235" s="20" t="s">
        <v>131</v>
      </c>
      <c r="AT235" s="20" t="s">
        <v>127</v>
      </c>
      <c r="AU235" s="20" t="s">
        <v>95</v>
      </c>
      <c r="AY235" s="20" t="s">
        <v>126</v>
      </c>
      <c r="BE235" s="98">
        <f t="shared" si="4"/>
        <v>0</v>
      </c>
      <c r="BF235" s="98">
        <f t="shared" si="5"/>
        <v>0</v>
      </c>
      <c r="BG235" s="98">
        <f t="shared" si="6"/>
        <v>0</v>
      </c>
      <c r="BH235" s="98">
        <f t="shared" si="7"/>
        <v>0</v>
      </c>
      <c r="BI235" s="98">
        <f t="shared" si="8"/>
        <v>0</v>
      </c>
      <c r="BJ235" s="20" t="s">
        <v>79</v>
      </c>
      <c r="BK235" s="98">
        <f t="shared" si="9"/>
        <v>0</v>
      </c>
      <c r="BL235" s="20" t="s">
        <v>131</v>
      </c>
      <c r="BM235" s="20" t="s">
        <v>501</v>
      </c>
    </row>
    <row r="236" spans="2:65" s="1" customFormat="1" ht="25.5" customHeight="1">
      <c r="B236" s="113"/>
      <c r="C236" s="156" t="s">
        <v>458</v>
      </c>
      <c r="D236" s="156" t="s">
        <v>313</v>
      </c>
      <c r="E236" s="157" t="s">
        <v>503</v>
      </c>
      <c r="F236" s="392" t="s">
        <v>567</v>
      </c>
      <c r="G236" s="392"/>
      <c r="H236" s="392"/>
      <c r="I236" s="392"/>
      <c r="J236" s="158" t="s">
        <v>419</v>
      </c>
      <c r="K236" s="159">
        <v>9</v>
      </c>
      <c r="L236" s="393">
        <v>0</v>
      </c>
      <c r="M236" s="393"/>
      <c r="N236" s="394">
        <f t="shared" si="0"/>
        <v>0</v>
      </c>
      <c r="O236" s="381"/>
      <c r="P236" s="381"/>
      <c r="Q236" s="381"/>
      <c r="R236" s="114"/>
      <c r="T236" s="136" t="s">
        <v>5</v>
      </c>
      <c r="U236" s="42" t="s">
        <v>36</v>
      </c>
      <c r="W236" s="137">
        <f t="shared" si="1"/>
        <v>0</v>
      </c>
      <c r="X236" s="137">
        <v>0.19600000000000001</v>
      </c>
      <c r="Y236" s="137">
        <f t="shared" si="2"/>
        <v>1.764</v>
      </c>
      <c r="Z236" s="137">
        <v>0</v>
      </c>
      <c r="AA236" s="138">
        <f t="shared" si="3"/>
        <v>0</v>
      </c>
      <c r="AR236" s="20" t="s">
        <v>178</v>
      </c>
      <c r="AT236" s="20" t="s">
        <v>313</v>
      </c>
      <c r="AU236" s="20" t="s">
        <v>95</v>
      </c>
      <c r="AY236" s="20" t="s">
        <v>126</v>
      </c>
      <c r="BE236" s="98">
        <f t="shared" si="4"/>
        <v>0</v>
      </c>
      <c r="BF236" s="98">
        <f t="shared" si="5"/>
        <v>0</v>
      </c>
      <c r="BG236" s="98">
        <f t="shared" si="6"/>
        <v>0</v>
      </c>
      <c r="BH236" s="98">
        <f t="shared" si="7"/>
        <v>0</v>
      </c>
      <c r="BI236" s="98">
        <f t="shared" si="8"/>
        <v>0</v>
      </c>
      <c r="BJ236" s="20" t="s">
        <v>79</v>
      </c>
      <c r="BK236" s="98">
        <f t="shared" si="9"/>
        <v>0</v>
      </c>
      <c r="BL236" s="20" t="s">
        <v>131</v>
      </c>
      <c r="BM236" s="20" t="s">
        <v>505</v>
      </c>
    </row>
    <row r="237" spans="2:65" s="9" customFormat="1" ht="29.85" customHeight="1">
      <c r="B237" s="122"/>
      <c r="D237" s="131" t="s">
        <v>110</v>
      </c>
      <c r="E237" s="131"/>
      <c r="F237" s="131"/>
      <c r="G237" s="131"/>
      <c r="H237" s="131"/>
      <c r="I237" s="131"/>
      <c r="J237" s="131"/>
      <c r="K237" s="131"/>
      <c r="L237" s="131"/>
      <c r="M237" s="131"/>
      <c r="N237" s="405">
        <f>BK237</f>
        <v>0</v>
      </c>
      <c r="O237" s="406"/>
      <c r="P237" s="406"/>
      <c r="Q237" s="406"/>
      <c r="R237" s="124"/>
      <c r="T237" s="125"/>
      <c r="W237" s="126">
        <f>W238</f>
        <v>0</v>
      </c>
      <c r="Y237" s="126">
        <f>Y238</f>
        <v>0</v>
      </c>
      <c r="AA237" s="127">
        <f>AA238</f>
        <v>0</v>
      </c>
      <c r="AR237" s="128" t="s">
        <v>79</v>
      </c>
      <c r="AT237" s="129" t="s">
        <v>70</v>
      </c>
      <c r="AU237" s="129" t="s">
        <v>79</v>
      </c>
      <c r="AY237" s="128" t="s">
        <v>126</v>
      </c>
      <c r="BK237" s="130">
        <f>BK238</f>
        <v>0</v>
      </c>
    </row>
    <row r="238" spans="2:65" s="1" customFormat="1" ht="25.5" customHeight="1">
      <c r="B238" s="113"/>
      <c r="C238" s="132" t="s">
        <v>462</v>
      </c>
      <c r="D238" s="132" t="s">
        <v>127</v>
      </c>
      <c r="E238" s="133" t="s">
        <v>511</v>
      </c>
      <c r="F238" s="379" t="s">
        <v>512</v>
      </c>
      <c r="G238" s="379"/>
      <c r="H238" s="379"/>
      <c r="I238" s="379"/>
      <c r="J238" s="134" t="s">
        <v>303</v>
      </c>
      <c r="K238" s="135">
        <v>702.13300000000004</v>
      </c>
      <c r="L238" s="380">
        <v>0</v>
      </c>
      <c r="M238" s="380"/>
      <c r="N238" s="381">
        <f>ROUND(L238*K238,2)</f>
        <v>0</v>
      </c>
      <c r="O238" s="381"/>
      <c r="P238" s="381"/>
      <c r="Q238" s="381"/>
      <c r="R238" s="114"/>
      <c r="T238" s="136" t="s">
        <v>5</v>
      </c>
      <c r="U238" s="42" t="s">
        <v>36</v>
      </c>
      <c r="W238" s="137">
        <f>V238*K238</f>
        <v>0</v>
      </c>
      <c r="X238" s="137">
        <v>0</v>
      </c>
      <c r="Y238" s="137">
        <f>X238*K238</f>
        <v>0</v>
      </c>
      <c r="Z238" s="137">
        <v>0</v>
      </c>
      <c r="AA238" s="138">
        <f>Z238*K238</f>
        <v>0</v>
      </c>
      <c r="AR238" s="20" t="s">
        <v>131</v>
      </c>
      <c r="AT238" s="20" t="s">
        <v>127</v>
      </c>
      <c r="AU238" s="20" t="s">
        <v>95</v>
      </c>
      <c r="AY238" s="20" t="s">
        <v>126</v>
      </c>
      <c r="BE238" s="98">
        <f>IF(U238="základní",N238,0)</f>
        <v>0</v>
      </c>
      <c r="BF238" s="98">
        <f>IF(U238="snížená",N238,0)</f>
        <v>0</v>
      </c>
      <c r="BG238" s="98">
        <f>IF(U238="zákl. přenesená",N238,0)</f>
        <v>0</v>
      </c>
      <c r="BH238" s="98">
        <f>IF(U238="sníž. přenesená",N238,0)</f>
        <v>0</v>
      </c>
      <c r="BI238" s="98">
        <f>IF(U238="nulová",N238,0)</f>
        <v>0</v>
      </c>
      <c r="BJ238" s="20" t="s">
        <v>79</v>
      </c>
      <c r="BK238" s="98">
        <f>ROUND(L238*K238,2)</f>
        <v>0</v>
      </c>
      <c r="BL238" s="20" t="s">
        <v>131</v>
      </c>
      <c r="BM238" s="20" t="s">
        <v>513</v>
      </c>
    </row>
    <row r="239" spans="2:65" s="1" customFormat="1" ht="8.25" customHeight="1">
      <c r="B239" s="35"/>
      <c r="D239" s="123"/>
      <c r="N239" s="397"/>
      <c r="O239" s="398"/>
      <c r="P239" s="398"/>
      <c r="Q239" s="398"/>
      <c r="R239" s="36"/>
      <c r="T239" s="161"/>
      <c r="U239" s="54"/>
      <c r="V239" s="54"/>
      <c r="W239" s="54"/>
      <c r="X239" s="54"/>
      <c r="Y239" s="54"/>
      <c r="Z239" s="54"/>
      <c r="AA239" s="56"/>
      <c r="AT239" s="20" t="s">
        <v>70</v>
      </c>
      <c r="AU239" s="20" t="s">
        <v>71</v>
      </c>
      <c r="AY239" s="20" t="s">
        <v>514</v>
      </c>
      <c r="BK239" s="98">
        <v>0</v>
      </c>
    </row>
    <row r="240" spans="2:65" s="1" customFormat="1" ht="6.95" customHeight="1">
      <c r="B240" s="57"/>
      <c r="C240" s="58"/>
      <c r="D240" s="58"/>
      <c r="E240" s="58"/>
      <c r="F240" s="58"/>
      <c r="G240" s="58"/>
      <c r="H240" s="58"/>
      <c r="I240" s="58"/>
      <c r="J240" s="58"/>
      <c r="K240" s="58"/>
      <c r="L240" s="58"/>
      <c r="M240" s="58"/>
      <c r="N240" s="58"/>
      <c r="O240" s="58"/>
      <c r="P240" s="58"/>
      <c r="Q240" s="58"/>
      <c r="R240" s="59"/>
    </row>
  </sheetData>
  <mergeCells count="294">
    <mergeCell ref="S2:AC2"/>
    <mergeCell ref="N114:Q114"/>
    <mergeCell ref="N115:Q115"/>
    <mergeCell ref="N116:Q116"/>
    <mergeCell ref="N199:Q199"/>
    <mergeCell ref="N201:Q201"/>
    <mergeCell ref="N213:Q213"/>
    <mergeCell ref="N237:Q237"/>
    <mergeCell ref="N239:Q239"/>
    <mergeCell ref="N230:Q230"/>
    <mergeCell ref="N158:Q158"/>
    <mergeCell ref="L97:Q97"/>
    <mergeCell ref="C103:Q103"/>
    <mergeCell ref="F105:P105"/>
    <mergeCell ref="F106:P106"/>
    <mergeCell ref="M108:P108"/>
    <mergeCell ref="M110:Q110"/>
    <mergeCell ref="M111:Q111"/>
    <mergeCell ref="F113:I113"/>
    <mergeCell ref="L113:M113"/>
    <mergeCell ref="N113:Q113"/>
    <mergeCell ref="N89:Q89"/>
    <mergeCell ref="N90:Q90"/>
    <mergeCell ref="N91:Q91"/>
    <mergeCell ref="H1:K1"/>
    <mergeCell ref="F235:I235"/>
    <mergeCell ref="L235:M235"/>
    <mergeCell ref="N235:Q235"/>
    <mergeCell ref="F236:I236"/>
    <mergeCell ref="L236:M236"/>
    <mergeCell ref="N236:Q236"/>
    <mergeCell ref="F238:I238"/>
    <mergeCell ref="L238:M238"/>
    <mergeCell ref="N238:Q238"/>
    <mergeCell ref="F232:I232"/>
    <mergeCell ref="L232:M232"/>
    <mergeCell ref="N232:Q232"/>
    <mergeCell ref="F233:I233"/>
    <mergeCell ref="L233:M233"/>
    <mergeCell ref="N233:Q233"/>
    <mergeCell ref="F234:I234"/>
    <mergeCell ref="L234:M234"/>
    <mergeCell ref="N234:Q234"/>
    <mergeCell ref="F229:I229"/>
    <mergeCell ref="L229:M229"/>
    <mergeCell ref="N229:Q229"/>
    <mergeCell ref="F230:I230"/>
    <mergeCell ref="L230:M230"/>
    <mergeCell ref="F231:I231"/>
    <mergeCell ref="L231:M231"/>
    <mergeCell ref="N231:Q231"/>
    <mergeCell ref="F226:I226"/>
    <mergeCell ref="L226:M226"/>
    <mergeCell ref="N226:Q226"/>
    <mergeCell ref="F227:I227"/>
    <mergeCell ref="L227:M227"/>
    <mergeCell ref="N227:Q227"/>
    <mergeCell ref="F228:I228"/>
    <mergeCell ref="L228:M228"/>
    <mergeCell ref="N228:Q228"/>
    <mergeCell ref="F223:I223"/>
    <mergeCell ref="L223:M223"/>
    <mergeCell ref="N223:Q223"/>
    <mergeCell ref="F224:I224"/>
    <mergeCell ref="L224:M224"/>
    <mergeCell ref="N224:Q224"/>
    <mergeCell ref="F225:I225"/>
    <mergeCell ref="L225:M225"/>
    <mergeCell ref="N225:Q225"/>
    <mergeCell ref="F220:I220"/>
    <mergeCell ref="L220:M220"/>
    <mergeCell ref="N220:Q220"/>
    <mergeCell ref="F221:I221"/>
    <mergeCell ref="L221:M221"/>
    <mergeCell ref="N221:Q221"/>
    <mergeCell ref="F222:I222"/>
    <mergeCell ref="L222:M222"/>
    <mergeCell ref="N222:Q222"/>
    <mergeCell ref="F217:I217"/>
    <mergeCell ref="L217:M217"/>
    <mergeCell ref="N217:Q217"/>
    <mergeCell ref="F218:I218"/>
    <mergeCell ref="L218:M218"/>
    <mergeCell ref="N218:Q218"/>
    <mergeCell ref="F219:I219"/>
    <mergeCell ref="L219:M219"/>
    <mergeCell ref="N219:Q219"/>
    <mergeCell ref="F212:I212"/>
    <mergeCell ref="F214:I214"/>
    <mergeCell ref="L214:M214"/>
    <mergeCell ref="N214:Q214"/>
    <mergeCell ref="F215:I215"/>
    <mergeCell ref="L215:M215"/>
    <mergeCell ref="N215:Q215"/>
    <mergeCell ref="F216:I216"/>
    <mergeCell ref="L216:M216"/>
    <mergeCell ref="N216:Q216"/>
    <mergeCell ref="F205:I205"/>
    <mergeCell ref="F206:I206"/>
    <mergeCell ref="F207:I207"/>
    <mergeCell ref="F208:I208"/>
    <mergeCell ref="L208:M208"/>
    <mergeCell ref="N208:Q208"/>
    <mergeCell ref="F209:I209"/>
    <mergeCell ref="F210:I210"/>
    <mergeCell ref="F211:I211"/>
    <mergeCell ref="L211:M211"/>
    <mergeCell ref="N211:Q211"/>
    <mergeCell ref="F198:I198"/>
    <mergeCell ref="F200:I200"/>
    <mergeCell ref="L200:M200"/>
    <mergeCell ref="N200:Q200"/>
    <mergeCell ref="F202:I202"/>
    <mergeCell ref="L202:M202"/>
    <mergeCell ref="N202:Q202"/>
    <mergeCell ref="F203:I203"/>
    <mergeCell ref="F204:I204"/>
    <mergeCell ref="F191:I191"/>
    <mergeCell ref="F192:I192"/>
    <mergeCell ref="F193:I193"/>
    <mergeCell ref="F194:I194"/>
    <mergeCell ref="F195:I195"/>
    <mergeCell ref="L195:M195"/>
    <mergeCell ref="N195:Q195"/>
    <mergeCell ref="F196:I196"/>
    <mergeCell ref="F197:I197"/>
    <mergeCell ref="L197:M197"/>
    <mergeCell ref="N197:Q197"/>
    <mergeCell ref="F186:I186"/>
    <mergeCell ref="L186:M186"/>
    <mergeCell ref="N186:Q186"/>
    <mergeCell ref="F187:I187"/>
    <mergeCell ref="F188:I188"/>
    <mergeCell ref="F189:I189"/>
    <mergeCell ref="L189:M189"/>
    <mergeCell ref="N189:Q189"/>
    <mergeCell ref="F190:I190"/>
    <mergeCell ref="F181:I181"/>
    <mergeCell ref="L181:M181"/>
    <mergeCell ref="N181:Q181"/>
    <mergeCell ref="F182:I182"/>
    <mergeCell ref="F183:I183"/>
    <mergeCell ref="L183:M183"/>
    <mergeCell ref="N183:Q183"/>
    <mergeCell ref="F184:I184"/>
    <mergeCell ref="F185:I185"/>
    <mergeCell ref="F174:I174"/>
    <mergeCell ref="F175:I175"/>
    <mergeCell ref="F176:I176"/>
    <mergeCell ref="F177:I177"/>
    <mergeCell ref="F178:I178"/>
    <mergeCell ref="L178:M178"/>
    <mergeCell ref="N178:Q178"/>
    <mergeCell ref="F179:I179"/>
    <mergeCell ref="F180:I180"/>
    <mergeCell ref="L180:M180"/>
    <mergeCell ref="N180:Q180"/>
    <mergeCell ref="F170:I170"/>
    <mergeCell ref="F171:I171"/>
    <mergeCell ref="L171:M171"/>
    <mergeCell ref="N171:Q171"/>
    <mergeCell ref="F172:I172"/>
    <mergeCell ref="L172:M172"/>
    <mergeCell ref="N172:Q172"/>
    <mergeCell ref="F173:I173"/>
    <mergeCell ref="L173:M173"/>
    <mergeCell ref="N173:Q173"/>
    <mergeCell ref="F165:I165"/>
    <mergeCell ref="F166:I166"/>
    <mergeCell ref="F167:I167"/>
    <mergeCell ref="L167:M167"/>
    <mergeCell ref="N167:Q167"/>
    <mergeCell ref="F168:I168"/>
    <mergeCell ref="F169:I169"/>
    <mergeCell ref="L169:M169"/>
    <mergeCell ref="N169:Q169"/>
    <mergeCell ref="F159:I159"/>
    <mergeCell ref="F160:I160"/>
    <mergeCell ref="F161:I161"/>
    <mergeCell ref="L161:M161"/>
    <mergeCell ref="N161:Q161"/>
    <mergeCell ref="F162:I162"/>
    <mergeCell ref="F163:I163"/>
    <mergeCell ref="F164:I164"/>
    <mergeCell ref="L164:M164"/>
    <mergeCell ref="N164:Q164"/>
    <mergeCell ref="F151:I151"/>
    <mergeCell ref="F152:I152"/>
    <mergeCell ref="F153:I153"/>
    <mergeCell ref="F154:I154"/>
    <mergeCell ref="F155:I155"/>
    <mergeCell ref="F156:I156"/>
    <mergeCell ref="F157:I157"/>
    <mergeCell ref="F158:I158"/>
    <mergeCell ref="L158:M158"/>
    <mergeCell ref="F145:I145"/>
    <mergeCell ref="F146:I146"/>
    <mergeCell ref="F147:I147"/>
    <mergeCell ref="L147:M147"/>
    <mergeCell ref="N147:Q147"/>
    <mergeCell ref="F148:I148"/>
    <mergeCell ref="F149:I149"/>
    <mergeCell ref="F150:I150"/>
    <mergeCell ref="L150:M150"/>
    <mergeCell ref="N150:Q150"/>
    <mergeCell ref="F139:I139"/>
    <mergeCell ref="F140:I140"/>
    <mergeCell ref="F141:I141"/>
    <mergeCell ref="L141:M141"/>
    <mergeCell ref="N141:Q141"/>
    <mergeCell ref="F142:I142"/>
    <mergeCell ref="F143:I143"/>
    <mergeCell ref="F144:I144"/>
    <mergeCell ref="L144:M144"/>
    <mergeCell ref="N144:Q144"/>
    <mergeCell ref="F132:I132"/>
    <mergeCell ref="F133:I133"/>
    <mergeCell ref="L133:M133"/>
    <mergeCell ref="N133:Q133"/>
    <mergeCell ref="F134:I134"/>
    <mergeCell ref="F135:I135"/>
    <mergeCell ref="F136:I136"/>
    <mergeCell ref="F137:I137"/>
    <mergeCell ref="F138:I138"/>
    <mergeCell ref="F125:I125"/>
    <mergeCell ref="L125:M125"/>
    <mergeCell ref="N125:Q125"/>
    <mergeCell ref="F126:I126"/>
    <mergeCell ref="F127:I127"/>
    <mergeCell ref="F128:I128"/>
    <mergeCell ref="F129:I129"/>
    <mergeCell ref="F130:I130"/>
    <mergeCell ref="F131:I131"/>
    <mergeCell ref="L131:M131"/>
    <mergeCell ref="N131:Q131"/>
    <mergeCell ref="F120:I120"/>
    <mergeCell ref="F121:I121"/>
    <mergeCell ref="L121:M121"/>
    <mergeCell ref="N121:Q121"/>
    <mergeCell ref="F122:I122"/>
    <mergeCell ref="F123:I123"/>
    <mergeCell ref="L123:M123"/>
    <mergeCell ref="N123:Q123"/>
    <mergeCell ref="F124:I124"/>
    <mergeCell ref="F117:I117"/>
    <mergeCell ref="L117:M117"/>
    <mergeCell ref="N117:Q117"/>
    <mergeCell ref="F118:I118"/>
    <mergeCell ref="L118:M118"/>
    <mergeCell ref="N118:Q118"/>
    <mergeCell ref="F119:I119"/>
    <mergeCell ref="L119:M119"/>
    <mergeCell ref="N119:Q119"/>
    <mergeCell ref="N92:Q92"/>
    <mergeCell ref="N93:Q93"/>
    <mergeCell ref="N94:Q94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hyperlinks>
    <hyperlink ref="F1:G1" location="C2" display="1) Krycí list rozpočtu" xr:uid="{00000000-0004-0000-0300-000000000000}"/>
    <hyperlink ref="H1:K1" location="C86" display="2) Rekapitulace rozpočtu" xr:uid="{00000000-0004-0000-0300-000001000000}"/>
    <hyperlink ref="L1" location="C120" display="3) Rozpočet" xr:uid="{00000000-0004-0000-0300-000002000000}"/>
    <hyperlink ref="S1:T1" location="'Rekapitulace stavby'!C2" display="Rekapitulace stavby" xr:uid="{00000000-0004-0000-0300-000003000000}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N267"/>
  <sheetViews>
    <sheetView showGridLines="0" workbookViewId="0">
      <pane ySplit="1" topLeftCell="A2" activePane="bottomLeft" state="frozen"/>
      <selection pane="bottomLeft" activeCell="C2" sqref="C2:Q2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7"/>
      <c r="B1" s="14"/>
      <c r="C1" s="14"/>
      <c r="D1" s="15" t="s">
        <v>1</v>
      </c>
      <c r="E1" s="14"/>
      <c r="F1" s="16" t="s">
        <v>90</v>
      </c>
      <c r="G1" s="16"/>
      <c r="H1" s="399" t="s">
        <v>91</v>
      </c>
      <c r="I1" s="399"/>
      <c r="J1" s="399"/>
      <c r="K1" s="399"/>
      <c r="L1" s="16" t="s">
        <v>92</v>
      </c>
      <c r="M1" s="14"/>
      <c r="N1" s="14"/>
      <c r="O1" s="15" t="s">
        <v>93</v>
      </c>
      <c r="P1" s="14"/>
      <c r="Q1" s="14"/>
      <c r="R1" s="14"/>
      <c r="S1" s="16" t="s">
        <v>94</v>
      </c>
      <c r="T1" s="16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319" t="s">
        <v>7</v>
      </c>
      <c r="D2" s="320"/>
      <c r="E2" s="320"/>
      <c r="F2" s="320"/>
      <c r="G2" s="320"/>
      <c r="H2" s="320"/>
      <c r="I2" s="320"/>
      <c r="J2" s="320"/>
      <c r="K2" s="320"/>
      <c r="L2" s="320"/>
      <c r="M2" s="320"/>
      <c r="N2" s="320"/>
      <c r="O2" s="320"/>
      <c r="P2" s="320"/>
      <c r="Q2" s="320"/>
      <c r="S2" s="348" t="s">
        <v>8</v>
      </c>
      <c r="T2" s="326"/>
      <c r="U2" s="326"/>
      <c r="V2" s="326"/>
      <c r="W2" s="326"/>
      <c r="X2" s="326"/>
      <c r="Y2" s="326"/>
      <c r="Z2" s="326"/>
      <c r="AA2" s="326"/>
      <c r="AB2" s="326"/>
      <c r="AC2" s="326"/>
      <c r="AT2" s="20" t="s">
        <v>86</v>
      </c>
    </row>
    <row r="3" spans="1:66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95</v>
      </c>
    </row>
    <row r="4" spans="1:66" ht="36.950000000000003" customHeight="1">
      <c r="B4" s="24"/>
      <c r="C4" s="321" t="s">
        <v>96</v>
      </c>
      <c r="D4" s="322"/>
      <c r="E4" s="322"/>
      <c r="F4" s="322"/>
      <c r="G4" s="322"/>
      <c r="H4" s="322"/>
      <c r="I4" s="322"/>
      <c r="J4" s="322"/>
      <c r="K4" s="322"/>
      <c r="L4" s="322"/>
      <c r="M4" s="322"/>
      <c r="N4" s="322"/>
      <c r="O4" s="322"/>
      <c r="P4" s="322"/>
      <c r="Q4" s="322"/>
      <c r="R4" s="25"/>
      <c r="T4" s="19" t="s">
        <v>13</v>
      </c>
      <c r="AT4" s="20" t="s">
        <v>6</v>
      </c>
    </row>
    <row r="5" spans="1:66" ht="6.95" customHeight="1">
      <c r="B5" s="24"/>
      <c r="R5" s="25"/>
    </row>
    <row r="6" spans="1:66" ht="25.35" customHeight="1">
      <c r="B6" s="24"/>
      <c r="D6" s="30" t="s">
        <v>18</v>
      </c>
      <c r="F6" s="359" t="str">
        <f>'Rekapitulace stavby'!K6</f>
        <v>Znojmo - Přímětice Východ</v>
      </c>
      <c r="G6" s="360"/>
      <c r="H6" s="360"/>
      <c r="I6" s="360"/>
      <c r="J6" s="360"/>
      <c r="K6" s="360"/>
      <c r="L6" s="360"/>
      <c r="M6" s="360"/>
      <c r="N6" s="360"/>
      <c r="O6" s="360"/>
      <c r="P6" s="360"/>
      <c r="R6" s="25"/>
    </row>
    <row r="7" spans="1:66" s="1" customFormat="1" ht="32.85" customHeight="1">
      <c r="B7" s="35"/>
      <c r="D7" s="29" t="s">
        <v>97</v>
      </c>
      <c r="F7" s="327" t="s">
        <v>568</v>
      </c>
      <c r="G7" s="361"/>
      <c r="H7" s="361"/>
      <c r="I7" s="361"/>
      <c r="J7" s="361"/>
      <c r="K7" s="361"/>
      <c r="L7" s="361"/>
      <c r="M7" s="361"/>
      <c r="N7" s="361"/>
      <c r="O7" s="361"/>
      <c r="P7" s="361"/>
      <c r="R7" s="36"/>
    </row>
    <row r="8" spans="1:66" s="1" customFormat="1" ht="14.45" customHeight="1">
      <c r="B8" s="35"/>
      <c r="D8" s="30" t="s">
        <v>20</v>
      </c>
      <c r="F8" s="28" t="s">
        <v>5</v>
      </c>
      <c r="M8" s="30" t="s">
        <v>21</v>
      </c>
      <c r="O8" s="28" t="s">
        <v>5</v>
      </c>
      <c r="R8" s="36"/>
    </row>
    <row r="9" spans="1:66" s="1" customFormat="1" ht="14.45" customHeight="1">
      <c r="B9" s="35"/>
      <c r="D9" s="30" t="s">
        <v>22</v>
      </c>
      <c r="F9" s="28" t="s">
        <v>23</v>
      </c>
      <c r="M9" s="30" t="s">
        <v>24</v>
      </c>
      <c r="O9" s="362"/>
      <c r="P9" s="363"/>
      <c r="R9" s="36"/>
    </row>
    <row r="10" spans="1:66" s="1" customFormat="1" ht="10.9" customHeight="1">
      <c r="B10" s="35"/>
      <c r="R10" s="36"/>
    </row>
    <row r="11" spans="1:66" s="1" customFormat="1" ht="14.45" customHeight="1">
      <c r="B11" s="35"/>
      <c r="D11" s="30" t="s">
        <v>25</v>
      </c>
      <c r="M11" s="30" t="s">
        <v>26</v>
      </c>
      <c r="O11" s="325"/>
      <c r="P11" s="325"/>
      <c r="R11" s="36"/>
    </row>
    <row r="12" spans="1:66" s="1" customFormat="1" ht="18" customHeight="1">
      <c r="B12" s="35"/>
      <c r="E12" s="28" t="str">
        <f>IF('Rekapitulace stavby'!E11="","",'Rekapitulace stavby'!E11)</f>
        <v xml:space="preserve"> </v>
      </c>
      <c r="M12" s="30" t="s">
        <v>27</v>
      </c>
      <c r="O12" s="325"/>
      <c r="P12" s="325"/>
      <c r="R12" s="36"/>
    </row>
    <row r="13" spans="1:66" s="1" customFormat="1" ht="6.95" customHeight="1">
      <c r="B13" s="35"/>
      <c r="R13" s="36"/>
    </row>
    <row r="14" spans="1:66" s="1" customFormat="1" ht="14.45" customHeight="1">
      <c r="B14" s="35"/>
      <c r="D14" s="30" t="s">
        <v>28</v>
      </c>
      <c r="M14" s="30" t="s">
        <v>26</v>
      </c>
      <c r="O14" s="364"/>
      <c r="P14" s="325"/>
      <c r="R14" s="36"/>
    </row>
    <row r="15" spans="1:66" s="1" customFormat="1" ht="18" customHeight="1">
      <c r="B15" s="35"/>
      <c r="E15" s="364"/>
      <c r="F15" s="365"/>
      <c r="G15" s="365"/>
      <c r="H15" s="365"/>
      <c r="I15" s="365"/>
      <c r="J15" s="365"/>
      <c r="K15" s="365"/>
      <c r="L15" s="365"/>
      <c r="M15" s="30" t="s">
        <v>27</v>
      </c>
      <c r="O15" s="364"/>
      <c r="P15" s="325"/>
      <c r="R15" s="36"/>
    </row>
    <row r="16" spans="1:66" s="1" customFormat="1" ht="6.95" customHeight="1">
      <c r="B16" s="35"/>
      <c r="R16" s="36"/>
    </row>
    <row r="17" spans="2:18" s="1" customFormat="1" ht="14.45" customHeight="1">
      <c r="B17" s="35"/>
      <c r="D17" s="30" t="s">
        <v>29</v>
      </c>
      <c r="M17" s="30" t="s">
        <v>26</v>
      </c>
      <c r="O17" s="325" t="str">
        <f>IF('Rekapitulace stavby'!AN16="","",'Rekapitulace stavby'!AN16)</f>
        <v/>
      </c>
      <c r="P17" s="325"/>
      <c r="R17" s="36"/>
    </row>
    <row r="18" spans="2:18" s="1" customFormat="1" ht="18" customHeight="1">
      <c r="B18" s="35"/>
      <c r="E18" s="28" t="str">
        <f>IF('Rekapitulace stavby'!E17="","",'Rekapitulace stavby'!E17)</f>
        <v xml:space="preserve"> </v>
      </c>
      <c r="M18" s="30" t="s">
        <v>27</v>
      </c>
      <c r="O18" s="325" t="str">
        <f>IF('Rekapitulace stavby'!AN17="","",'Rekapitulace stavby'!AN17)</f>
        <v/>
      </c>
      <c r="P18" s="325"/>
      <c r="R18" s="36"/>
    </row>
    <row r="19" spans="2:18" s="1" customFormat="1" ht="6.95" customHeight="1">
      <c r="B19" s="35"/>
      <c r="R19" s="36"/>
    </row>
    <row r="20" spans="2:18" s="1" customFormat="1" ht="14.45" customHeight="1">
      <c r="B20" s="35"/>
      <c r="D20" s="30" t="s">
        <v>31</v>
      </c>
      <c r="M20" s="30" t="s">
        <v>26</v>
      </c>
      <c r="O20" s="325" t="str">
        <f>IF('Rekapitulace stavby'!AN19="","",'Rekapitulace stavby'!AN19)</f>
        <v/>
      </c>
      <c r="P20" s="325"/>
      <c r="R20" s="36"/>
    </row>
    <row r="21" spans="2:18" s="1" customFormat="1" ht="18" customHeight="1">
      <c r="B21" s="35"/>
      <c r="E21" s="28" t="str">
        <f>IF('Rekapitulace stavby'!E20="","",'Rekapitulace stavby'!E20)</f>
        <v xml:space="preserve"> </v>
      </c>
      <c r="M21" s="30" t="s">
        <v>27</v>
      </c>
      <c r="O21" s="325" t="str">
        <f>IF('Rekapitulace stavby'!AN20="","",'Rekapitulace stavby'!AN20)</f>
        <v/>
      </c>
      <c r="P21" s="325"/>
      <c r="R21" s="36"/>
    </row>
    <row r="22" spans="2:18" s="1" customFormat="1" ht="6.95" customHeight="1">
      <c r="B22" s="35"/>
      <c r="R22" s="36"/>
    </row>
    <row r="23" spans="2:18" s="1" customFormat="1" ht="14.45" customHeight="1">
      <c r="B23" s="35"/>
      <c r="D23" s="30" t="s">
        <v>32</v>
      </c>
      <c r="R23" s="36"/>
    </row>
    <row r="24" spans="2:18" s="1" customFormat="1" ht="16.5" customHeight="1">
      <c r="B24" s="35"/>
      <c r="E24" s="330" t="s">
        <v>5</v>
      </c>
      <c r="F24" s="330"/>
      <c r="G24" s="330"/>
      <c r="H24" s="330"/>
      <c r="I24" s="330"/>
      <c r="J24" s="330"/>
      <c r="K24" s="330"/>
      <c r="L24" s="330"/>
      <c r="R24" s="36"/>
    </row>
    <row r="25" spans="2:18" s="1" customFormat="1" ht="6.95" customHeight="1">
      <c r="B25" s="35"/>
      <c r="R25" s="36"/>
    </row>
    <row r="26" spans="2:18" s="1" customFormat="1" ht="6.95" customHeight="1">
      <c r="B26" s="35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R26" s="36"/>
    </row>
    <row r="27" spans="2:18" s="1" customFormat="1" ht="14.45" customHeight="1">
      <c r="B27" s="35"/>
      <c r="D27" s="101" t="s">
        <v>99</v>
      </c>
      <c r="M27" s="331">
        <f>N88</f>
        <v>0</v>
      </c>
      <c r="N27" s="331"/>
      <c r="O27" s="331"/>
      <c r="P27" s="331"/>
      <c r="R27" s="36"/>
    </row>
    <row r="28" spans="2:18" s="1" customFormat="1" ht="14.45" customHeight="1">
      <c r="B28" s="35"/>
      <c r="D28" s="34"/>
      <c r="M28" s="331"/>
      <c r="N28" s="331"/>
      <c r="O28" s="331"/>
      <c r="P28" s="331"/>
      <c r="R28" s="36"/>
    </row>
    <row r="29" spans="2:18" s="1" customFormat="1" ht="6.95" customHeight="1">
      <c r="B29" s="35"/>
      <c r="R29" s="36"/>
    </row>
    <row r="30" spans="2:18" s="1" customFormat="1" ht="25.35" customHeight="1">
      <c r="B30" s="35"/>
      <c r="D30" s="102" t="s">
        <v>34</v>
      </c>
      <c r="M30" s="366">
        <f>ROUND(M27+M28,2)</f>
        <v>0</v>
      </c>
      <c r="N30" s="361"/>
      <c r="O30" s="361"/>
      <c r="P30" s="361"/>
      <c r="R30" s="36"/>
    </row>
    <row r="31" spans="2:18" s="1" customFormat="1" ht="6.95" customHeight="1">
      <c r="B31" s="35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R31" s="36"/>
    </row>
    <row r="32" spans="2:18" s="1" customFormat="1" ht="14.45" customHeight="1">
      <c r="B32" s="35"/>
      <c r="D32" s="40" t="s">
        <v>35</v>
      </c>
      <c r="E32" s="40" t="s">
        <v>36</v>
      </c>
      <c r="F32" s="41">
        <v>0.21</v>
      </c>
      <c r="G32" s="103" t="s">
        <v>37</v>
      </c>
      <c r="H32" s="367">
        <f>(SUM(BE98:BE98)+SUM(BE116:BE265))</f>
        <v>0</v>
      </c>
      <c r="I32" s="361"/>
      <c r="J32" s="361"/>
      <c r="M32" s="367">
        <f>ROUND((SUM(BE98:BE98)+SUM(BE116:BE265)), 2)*F32</f>
        <v>0</v>
      </c>
      <c r="N32" s="361"/>
      <c r="O32" s="361"/>
      <c r="P32" s="361"/>
      <c r="R32" s="36"/>
    </row>
    <row r="33" spans="2:18" s="1" customFormat="1" ht="14.45" customHeight="1">
      <c r="B33" s="35"/>
      <c r="E33" s="40" t="s">
        <v>38</v>
      </c>
      <c r="F33" s="41">
        <v>0.15</v>
      </c>
      <c r="G33" s="103" t="s">
        <v>37</v>
      </c>
      <c r="H33" s="367">
        <f>(SUM(BF98:BF98)+SUM(BF116:BF265))</f>
        <v>0</v>
      </c>
      <c r="I33" s="361"/>
      <c r="J33" s="361"/>
      <c r="M33" s="367">
        <f>ROUND((SUM(BF98:BF98)+SUM(BF116:BF265)), 2)*F33</f>
        <v>0</v>
      </c>
      <c r="N33" s="361"/>
      <c r="O33" s="361"/>
      <c r="P33" s="361"/>
      <c r="R33" s="36"/>
    </row>
    <row r="34" spans="2:18" s="1" customFormat="1" ht="14.45" hidden="1" customHeight="1">
      <c r="B34" s="35"/>
      <c r="E34" s="40" t="s">
        <v>39</v>
      </c>
      <c r="F34" s="41">
        <v>0.21</v>
      </c>
      <c r="G34" s="103" t="s">
        <v>37</v>
      </c>
      <c r="H34" s="367">
        <f>(SUM(BG98:BG98)+SUM(BG116:BG265))</f>
        <v>0</v>
      </c>
      <c r="I34" s="361"/>
      <c r="J34" s="361"/>
      <c r="M34" s="367">
        <v>0</v>
      </c>
      <c r="N34" s="361"/>
      <c r="O34" s="361"/>
      <c r="P34" s="361"/>
      <c r="R34" s="36"/>
    </row>
    <row r="35" spans="2:18" s="1" customFormat="1" ht="14.45" hidden="1" customHeight="1">
      <c r="B35" s="35"/>
      <c r="E35" s="40" t="s">
        <v>40</v>
      </c>
      <c r="F35" s="41">
        <v>0.15</v>
      </c>
      <c r="G35" s="103" t="s">
        <v>37</v>
      </c>
      <c r="H35" s="367">
        <f>(SUM(BH98:BH98)+SUM(BH116:BH265))</f>
        <v>0</v>
      </c>
      <c r="I35" s="361"/>
      <c r="J35" s="361"/>
      <c r="M35" s="367">
        <v>0</v>
      </c>
      <c r="N35" s="361"/>
      <c r="O35" s="361"/>
      <c r="P35" s="361"/>
      <c r="R35" s="36"/>
    </row>
    <row r="36" spans="2:18" s="1" customFormat="1" ht="14.45" hidden="1" customHeight="1">
      <c r="B36" s="35"/>
      <c r="E36" s="40" t="s">
        <v>41</v>
      </c>
      <c r="F36" s="41">
        <v>0</v>
      </c>
      <c r="G36" s="103" t="s">
        <v>37</v>
      </c>
      <c r="H36" s="367">
        <f>(SUM(BI98:BI98)+SUM(BI116:BI265))</f>
        <v>0</v>
      </c>
      <c r="I36" s="361"/>
      <c r="J36" s="361"/>
      <c r="M36" s="367">
        <v>0</v>
      </c>
      <c r="N36" s="361"/>
      <c r="O36" s="361"/>
      <c r="P36" s="361"/>
      <c r="R36" s="36"/>
    </row>
    <row r="37" spans="2:18" s="1" customFormat="1" ht="6.95" customHeight="1">
      <c r="B37" s="35"/>
      <c r="R37" s="36"/>
    </row>
    <row r="38" spans="2:18" s="1" customFormat="1" ht="25.35" customHeight="1">
      <c r="B38" s="35"/>
      <c r="C38" s="100"/>
      <c r="D38" s="104" t="s">
        <v>42</v>
      </c>
      <c r="E38" s="71"/>
      <c r="F38" s="71"/>
      <c r="G38" s="105" t="s">
        <v>43</v>
      </c>
      <c r="H38" s="106" t="s">
        <v>44</v>
      </c>
      <c r="I38" s="71"/>
      <c r="J38" s="71"/>
      <c r="K38" s="71"/>
      <c r="L38" s="368">
        <f>SUM(M30:M36)</f>
        <v>0</v>
      </c>
      <c r="M38" s="368"/>
      <c r="N38" s="368"/>
      <c r="O38" s="368"/>
      <c r="P38" s="369"/>
      <c r="Q38" s="100"/>
      <c r="R38" s="36"/>
    </row>
    <row r="39" spans="2:18" s="1" customFormat="1" ht="14.45" customHeight="1">
      <c r="B39" s="35"/>
      <c r="R39" s="36"/>
    </row>
    <row r="40" spans="2:18" s="1" customFormat="1" ht="14.45" customHeight="1">
      <c r="B40" s="35"/>
      <c r="R40" s="36"/>
    </row>
    <row r="41" spans="2:18">
      <c r="B41" s="24"/>
      <c r="R41" s="25"/>
    </row>
    <row r="42" spans="2:18">
      <c r="B42" s="24"/>
      <c r="R42" s="25"/>
    </row>
    <row r="43" spans="2:18">
      <c r="B43" s="24"/>
      <c r="R43" s="25"/>
    </row>
    <row r="44" spans="2:18">
      <c r="B44" s="24"/>
      <c r="R44" s="25"/>
    </row>
    <row r="45" spans="2:18">
      <c r="B45" s="24"/>
      <c r="R45" s="25"/>
    </row>
    <row r="46" spans="2:18">
      <c r="B46" s="24"/>
      <c r="R46" s="25"/>
    </row>
    <row r="47" spans="2:18">
      <c r="B47" s="24"/>
      <c r="R47" s="25"/>
    </row>
    <row r="48" spans="2:18">
      <c r="B48" s="24"/>
      <c r="R48" s="25"/>
    </row>
    <row r="49" spans="2:18">
      <c r="B49" s="24"/>
      <c r="R49" s="25"/>
    </row>
    <row r="50" spans="2:18" s="1" customFormat="1" ht="15">
      <c r="B50" s="35"/>
      <c r="D50" s="48" t="s">
        <v>45</v>
      </c>
      <c r="E50" s="49"/>
      <c r="F50" s="49"/>
      <c r="G50" s="49"/>
      <c r="H50" s="50"/>
      <c r="J50" s="48" t="s">
        <v>46</v>
      </c>
      <c r="K50" s="49"/>
      <c r="L50" s="49"/>
      <c r="M50" s="49"/>
      <c r="N50" s="49"/>
      <c r="O50" s="49"/>
      <c r="P50" s="50"/>
      <c r="R50" s="36"/>
    </row>
    <row r="51" spans="2:18">
      <c r="B51" s="24"/>
      <c r="D51" s="51"/>
      <c r="H51" s="52"/>
      <c r="J51" s="51"/>
      <c r="P51" s="52"/>
      <c r="R51" s="25"/>
    </row>
    <row r="52" spans="2:18">
      <c r="B52" s="24"/>
      <c r="D52" s="51"/>
      <c r="H52" s="52"/>
      <c r="J52" s="51"/>
      <c r="P52" s="52"/>
      <c r="R52" s="25"/>
    </row>
    <row r="53" spans="2:18">
      <c r="B53" s="24"/>
      <c r="D53" s="51"/>
      <c r="H53" s="52"/>
      <c r="J53" s="51"/>
      <c r="P53" s="52"/>
      <c r="R53" s="25"/>
    </row>
    <row r="54" spans="2:18">
      <c r="B54" s="24"/>
      <c r="D54" s="51"/>
      <c r="H54" s="52"/>
      <c r="J54" s="51"/>
      <c r="P54" s="52"/>
      <c r="R54" s="25"/>
    </row>
    <row r="55" spans="2:18">
      <c r="B55" s="24"/>
      <c r="D55" s="51"/>
      <c r="H55" s="52"/>
      <c r="J55" s="51"/>
      <c r="P55" s="52"/>
      <c r="R55" s="25"/>
    </row>
    <row r="56" spans="2:18">
      <c r="B56" s="24"/>
      <c r="D56" s="51"/>
      <c r="H56" s="52"/>
      <c r="J56" s="51"/>
      <c r="P56" s="52"/>
      <c r="R56" s="25"/>
    </row>
    <row r="57" spans="2:18">
      <c r="B57" s="24"/>
      <c r="D57" s="51"/>
      <c r="H57" s="52"/>
      <c r="J57" s="51"/>
      <c r="P57" s="52"/>
      <c r="R57" s="25"/>
    </row>
    <row r="58" spans="2:18">
      <c r="B58" s="24"/>
      <c r="D58" s="51"/>
      <c r="H58" s="52"/>
      <c r="J58" s="51"/>
      <c r="P58" s="52"/>
      <c r="R58" s="25"/>
    </row>
    <row r="59" spans="2:18" s="1" customFormat="1" ht="15">
      <c r="B59" s="35"/>
      <c r="D59" s="53" t="s">
        <v>47</v>
      </c>
      <c r="E59" s="54"/>
      <c r="F59" s="54"/>
      <c r="G59" s="55" t="s">
        <v>48</v>
      </c>
      <c r="H59" s="56"/>
      <c r="J59" s="53" t="s">
        <v>47</v>
      </c>
      <c r="K59" s="54"/>
      <c r="L59" s="54"/>
      <c r="M59" s="54"/>
      <c r="N59" s="55" t="s">
        <v>48</v>
      </c>
      <c r="O59" s="54"/>
      <c r="P59" s="56"/>
      <c r="R59" s="36"/>
    </row>
    <row r="60" spans="2:18">
      <c r="B60" s="24"/>
      <c r="R60" s="25"/>
    </row>
    <row r="61" spans="2:18" s="1" customFormat="1" ht="15">
      <c r="B61" s="35"/>
      <c r="D61" s="48" t="s">
        <v>49</v>
      </c>
      <c r="E61" s="49"/>
      <c r="F61" s="49"/>
      <c r="G61" s="49"/>
      <c r="H61" s="50"/>
      <c r="J61" s="48" t="s">
        <v>50</v>
      </c>
      <c r="K61" s="49"/>
      <c r="L61" s="49"/>
      <c r="M61" s="49"/>
      <c r="N61" s="49"/>
      <c r="O61" s="49"/>
      <c r="P61" s="50"/>
      <c r="R61" s="36"/>
    </row>
    <row r="62" spans="2:18">
      <c r="B62" s="24"/>
      <c r="D62" s="51"/>
      <c r="H62" s="52"/>
      <c r="J62" s="51"/>
      <c r="P62" s="52"/>
      <c r="R62" s="25"/>
    </row>
    <row r="63" spans="2:18">
      <c r="B63" s="24"/>
      <c r="D63" s="51"/>
      <c r="H63" s="52"/>
      <c r="J63" s="51"/>
      <c r="P63" s="52"/>
      <c r="R63" s="25"/>
    </row>
    <row r="64" spans="2:18">
      <c r="B64" s="24"/>
      <c r="D64" s="51"/>
      <c r="H64" s="52"/>
      <c r="J64" s="51"/>
      <c r="P64" s="52"/>
      <c r="R64" s="25"/>
    </row>
    <row r="65" spans="2:18">
      <c r="B65" s="24"/>
      <c r="D65" s="51"/>
      <c r="H65" s="52"/>
      <c r="J65" s="51"/>
      <c r="P65" s="52"/>
      <c r="R65" s="25"/>
    </row>
    <row r="66" spans="2:18">
      <c r="B66" s="24"/>
      <c r="D66" s="51"/>
      <c r="H66" s="52"/>
      <c r="J66" s="51"/>
      <c r="P66" s="52"/>
      <c r="R66" s="25"/>
    </row>
    <row r="67" spans="2:18">
      <c r="B67" s="24"/>
      <c r="D67" s="51"/>
      <c r="H67" s="52"/>
      <c r="J67" s="51"/>
      <c r="P67" s="52"/>
      <c r="R67" s="25"/>
    </row>
    <row r="68" spans="2:18">
      <c r="B68" s="24"/>
      <c r="D68" s="51"/>
      <c r="H68" s="52"/>
      <c r="J68" s="51"/>
      <c r="P68" s="52"/>
      <c r="R68" s="25"/>
    </row>
    <row r="69" spans="2:18">
      <c r="B69" s="24"/>
      <c r="D69" s="51"/>
      <c r="H69" s="52"/>
      <c r="J69" s="51"/>
      <c r="P69" s="52"/>
      <c r="R69" s="25"/>
    </row>
    <row r="70" spans="2:18" s="1" customFormat="1" ht="15">
      <c r="B70" s="35"/>
      <c r="D70" s="53" t="s">
        <v>47</v>
      </c>
      <c r="E70" s="54"/>
      <c r="F70" s="54"/>
      <c r="G70" s="55" t="s">
        <v>48</v>
      </c>
      <c r="H70" s="56"/>
      <c r="J70" s="53" t="s">
        <v>47</v>
      </c>
      <c r="K70" s="54"/>
      <c r="L70" s="54"/>
      <c r="M70" s="54"/>
      <c r="N70" s="55" t="s">
        <v>48</v>
      </c>
      <c r="O70" s="54"/>
      <c r="P70" s="56"/>
      <c r="R70" s="36"/>
    </row>
    <row r="71" spans="2:18" s="1" customFormat="1" ht="14.45" customHeight="1">
      <c r="B71" s="57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9"/>
    </row>
    <row r="75" spans="2:18" s="1" customFormat="1" ht="6.95" customHeight="1"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2"/>
    </row>
    <row r="76" spans="2:18" s="1" customFormat="1" ht="36.950000000000003" customHeight="1">
      <c r="B76" s="35"/>
      <c r="C76" s="321" t="s">
        <v>100</v>
      </c>
      <c r="D76" s="322"/>
      <c r="E76" s="322"/>
      <c r="F76" s="322"/>
      <c r="G76" s="322"/>
      <c r="H76" s="322"/>
      <c r="I76" s="322"/>
      <c r="J76" s="322"/>
      <c r="K76" s="322"/>
      <c r="L76" s="322"/>
      <c r="M76" s="322"/>
      <c r="N76" s="322"/>
      <c r="O76" s="322"/>
      <c r="P76" s="322"/>
      <c r="Q76" s="322"/>
      <c r="R76" s="36"/>
    </row>
    <row r="77" spans="2:18" s="1" customFormat="1" ht="6.95" customHeight="1">
      <c r="B77" s="35"/>
      <c r="R77" s="36"/>
    </row>
    <row r="78" spans="2:18" s="1" customFormat="1" ht="30" customHeight="1">
      <c r="B78" s="35"/>
      <c r="C78" s="30" t="s">
        <v>18</v>
      </c>
      <c r="F78" s="359" t="str">
        <f>F6</f>
        <v>Znojmo - Přímětice Východ</v>
      </c>
      <c r="G78" s="360"/>
      <c r="H78" s="360"/>
      <c r="I78" s="360"/>
      <c r="J78" s="360"/>
      <c r="K78" s="360"/>
      <c r="L78" s="360"/>
      <c r="M78" s="360"/>
      <c r="N78" s="360"/>
      <c r="O78" s="360"/>
      <c r="P78" s="360"/>
      <c r="R78" s="36"/>
    </row>
    <row r="79" spans="2:18" s="1" customFormat="1" ht="36.950000000000003" customHeight="1">
      <c r="B79" s="35"/>
      <c r="C79" s="66" t="s">
        <v>97</v>
      </c>
      <c r="F79" s="351" t="str">
        <f>F7</f>
        <v>SO 303 - Vodovod</v>
      </c>
      <c r="G79" s="361"/>
      <c r="H79" s="361"/>
      <c r="I79" s="361"/>
      <c r="J79" s="361"/>
      <c r="K79" s="361"/>
      <c r="L79" s="361"/>
      <c r="M79" s="361"/>
      <c r="N79" s="361"/>
      <c r="O79" s="361"/>
      <c r="P79" s="361"/>
      <c r="R79" s="36"/>
    </row>
    <row r="80" spans="2:18" s="1" customFormat="1" ht="6.95" customHeight="1">
      <c r="B80" s="35"/>
      <c r="R80" s="36"/>
    </row>
    <row r="81" spans="2:47" s="1" customFormat="1" ht="18" customHeight="1">
      <c r="B81" s="35"/>
      <c r="C81" s="30" t="s">
        <v>22</v>
      </c>
      <c r="F81" s="28" t="str">
        <f>F9</f>
        <v xml:space="preserve"> </v>
      </c>
      <c r="K81" s="30" t="s">
        <v>24</v>
      </c>
      <c r="M81" s="363" t="str">
        <f>IF(O9="","",O9)</f>
        <v/>
      </c>
      <c r="N81" s="363"/>
      <c r="O81" s="363"/>
      <c r="P81" s="363"/>
      <c r="R81" s="36"/>
    </row>
    <row r="82" spans="2:47" s="1" customFormat="1" ht="6.95" customHeight="1">
      <c r="B82" s="35"/>
      <c r="R82" s="36"/>
    </row>
    <row r="83" spans="2:47" s="1" customFormat="1" ht="15">
      <c r="B83" s="35"/>
      <c r="C83" s="30" t="s">
        <v>25</v>
      </c>
      <c r="F83" s="28" t="str">
        <f>E12</f>
        <v xml:space="preserve"> </v>
      </c>
      <c r="K83" s="30" t="s">
        <v>29</v>
      </c>
      <c r="M83" s="325" t="str">
        <f>E18</f>
        <v xml:space="preserve"> </v>
      </c>
      <c r="N83" s="325"/>
      <c r="O83" s="325"/>
      <c r="P83" s="325"/>
      <c r="Q83" s="325"/>
      <c r="R83" s="36"/>
    </row>
    <row r="84" spans="2:47" s="1" customFormat="1" ht="14.45" customHeight="1">
      <c r="B84" s="35"/>
      <c r="C84" s="30" t="s">
        <v>28</v>
      </c>
      <c r="F84" s="28" t="str">
        <f>IF(E15="","",E15)</f>
        <v/>
      </c>
      <c r="K84" s="30" t="s">
        <v>31</v>
      </c>
      <c r="M84" s="325" t="str">
        <f>E21</f>
        <v xml:space="preserve"> </v>
      </c>
      <c r="N84" s="325"/>
      <c r="O84" s="325"/>
      <c r="P84" s="325"/>
      <c r="Q84" s="325"/>
      <c r="R84" s="36"/>
    </row>
    <row r="85" spans="2:47" s="1" customFormat="1" ht="10.35" customHeight="1">
      <c r="B85" s="35"/>
      <c r="R85" s="36"/>
    </row>
    <row r="86" spans="2:47" s="1" customFormat="1" ht="29.25" customHeight="1">
      <c r="B86" s="35"/>
      <c r="C86" s="374" t="s">
        <v>101</v>
      </c>
      <c r="D86" s="375"/>
      <c r="E86" s="375"/>
      <c r="F86" s="375"/>
      <c r="G86" s="375"/>
      <c r="H86" s="100"/>
      <c r="I86" s="100"/>
      <c r="J86" s="100"/>
      <c r="K86" s="100"/>
      <c r="L86" s="100"/>
      <c r="M86" s="100"/>
      <c r="N86" s="374" t="s">
        <v>102</v>
      </c>
      <c r="O86" s="375"/>
      <c r="P86" s="375"/>
      <c r="Q86" s="375"/>
      <c r="R86" s="36"/>
    </row>
    <row r="87" spans="2:47" s="1" customFormat="1" ht="10.35" customHeight="1">
      <c r="B87" s="35"/>
      <c r="R87" s="36"/>
    </row>
    <row r="88" spans="2:47" s="1" customFormat="1" ht="29.25" customHeight="1">
      <c r="B88" s="35"/>
      <c r="C88" s="107" t="s">
        <v>103</v>
      </c>
      <c r="N88" s="350">
        <f>N116</f>
        <v>0</v>
      </c>
      <c r="O88" s="376"/>
      <c r="P88" s="376"/>
      <c r="Q88" s="376"/>
      <c r="R88" s="36"/>
      <c r="AU88" s="20" t="s">
        <v>104</v>
      </c>
    </row>
    <row r="89" spans="2:47" s="6" customFormat="1" ht="24.95" customHeight="1">
      <c r="B89" s="108"/>
      <c r="D89" s="109" t="s">
        <v>105</v>
      </c>
      <c r="N89" s="370">
        <f>N117</f>
        <v>0</v>
      </c>
      <c r="O89" s="371"/>
      <c r="P89" s="371"/>
      <c r="Q89" s="371"/>
      <c r="R89" s="110"/>
    </row>
    <row r="90" spans="2:47" s="7" customFormat="1" ht="19.899999999999999" customHeight="1">
      <c r="B90" s="111"/>
      <c r="D90" s="97" t="s">
        <v>106</v>
      </c>
      <c r="N90" s="372">
        <f>N118</f>
        <v>0</v>
      </c>
      <c r="O90" s="373"/>
      <c r="P90" s="373"/>
      <c r="Q90" s="373"/>
      <c r="R90" s="112"/>
    </row>
    <row r="91" spans="2:47" s="7" customFormat="1" ht="19.899999999999999" customHeight="1">
      <c r="B91" s="111"/>
      <c r="D91" s="97" t="s">
        <v>108</v>
      </c>
      <c r="N91" s="372">
        <f>N186</f>
        <v>0</v>
      </c>
      <c r="O91" s="373"/>
      <c r="P91" s="373"/>
      <c r="Q91" s="373"/>
      <c r="R91" s="112"/>
    </row>
    <row r="92" spans="2:47" s="7" customFormat="1" ht="19.899999999999999" customHeight="1">
      <c r="B92" s="111"/>
      <c r="D92" s="97" t="s">
        <v>569</v>
      </c>
      <c r="N92" s="372">
        <f>N191</f>
        <v>0</v>
      </c>
      <c r="O92" s="373"/>
      <c r="P92" s="373"/>
      <c r="Q92" s="373"/>
      <c r="R92" s="112"/>
    </row>
    <row r="93" spans="2:47" s="7" customFormat="1" ht="19.899999999999999" customHeight="1">
      <c r="B93" s="111"/>
      <c r="D93" s="97" t="s">
        <v>109</v>
      </c>
      <c r="N93" s="372">
        <f>N198</f>
        <v>0</v>
      </c>
      <c r="O93" s="373"/>
      <c r="P93" s="373"/>
      <c r="Q93" s="373"/>
      <c r="R93" s="112"/>
    </row>
    <row r="94" spans="2:47" s="7" customFormat="1" ht="19.899999999999999" customHeight="1">
      <c r="B94" s="111"/>
      <c r="D94" s="97" t="s">
        <v>570</v>
      </c>
      <c r="N94" s="372">
        <f>N252</f>
        <v>0</v>
      </c>
      <c r="O94" s="373"/>
      <c r="P94" s="373"/>
      <c r="Q94" s="373"/>
      <c r="R94" s="112"/>
    </row>
    <row r="95" spans="2:47" s="7" customFormat="1" ht="19.899999999999999" customHeight="1">
      <c r="B95" s="111"/>
      <c r="D95" s="97" t="s">
        <v>571</v>
      </c>
      <c r="N95" s="372">
        <f>N257</f>
        <v>0</v>
      </c>
      <c r="O95" s="373"/>
      <c r="P95" s="373"/>
      <c r="Q95" s="373"/>
      <c r="R95" s="112"/>
    </row>
    <row r="96" spans="2:47" s="7" customFormat="1" ht="19.899999999999999" customHeight="1">
      <c r="B96" s="111"/>
      <c r="D96" s="97" t="s">
        <v>110</v>
      </c>
      <c r="N96" s="372">
        <f>N264</f>
        <v>0</v>
      </c>
      <c r="O96" s="373"/>
      <c r="P96" s="373"/>
      <c r="Q96" s="373"/>
      <c r="R96" s="112"/>
    </row>
    <row r="97" spans="2:18" s="1" customFormat="1" ht="21.75" customHeight="1">
      <c r="B97" s="35"/>
      <c r="R97" s="36"/>
    </row>
    <row r="98" spans="2:18" s="1" customFormat="1">
      <c r="B98" s="35"/>
      <c r="R98" s="36"/>
    </row>
    <row r="99" spans="2:18" s="1" customFormat="1" ht="29.25" customHeight="1">
      <c r="B99" s="35"/>
      <c r="C99" s="99" t="s">
        <v>917</v>
      </c>
      <c r="D99" s="100"/>
      <c r="E99" s="100"/>
      <c r="F99" s="100"/>
      <c r="G99" s="100"/>
      <c r="H99" s="100"/>
      <c r="I99" s="100"/>
      <c r="J99" s="100"/>
      <c r="K99" s="100"/>
      <c r="L99" s="347">
        <f>ROUND(SUM(N88),2)</f>
        <v>0</v>
      </c>
      <c r="M99" s="347"/>
      <c r="N99" s="347"/>
      <c r="O99" s="347"/>
      <c r="P99" s="347"/>
      <c r="Q99" s="347"/>
      <c r="R99" s="36"/>
    </row>
    <row r="100" spans="2:18" s="1" customFormat="1" ht="6.95" customHeight="1">
      <c r="B100" s="57"/>
      <c r="C100" s="58"/>
      <c r="D100" s="58"/>
      <c r="E100" s="58"/>
      <c r="F100" s="58"/>
      <c r="G100" s="58"/>
      <c r="H100" s="58"/>
      <c r="I100" s="58"/>
      <c r="J100" s="58"/>
      <c r="K100" s="58"/>
      <c r="L100" s="58"/>
      <c r="M100" s="58"/>
      <c r="N100" s="58"/>
      <c r="O100" s="58"/>
      <c r="P100" s="58"/>
      <c r="Q100" s="58"/>
      <c r="R100" s="59"/>
    </row>
    <row r="104" spans="2:18" s="1" customFormat="1" ht="6.95" customHeight="1">
      <c r="B104" s="60"/>
      <c r="C104" s="61"/>
      <c r="D104" s="61"/>
      <c r="E104" s="61"/>
      <c r="F104" s="61"/>
      <c r="G104" s="61"/>
      <c r="H104" s="61"/>
      <c r="I104" s="61"/>
      <c r="J104" s="61"/>
      <c r="K104" s="61"/>
      <c r="L104" s="61"/>
      <c r="M104" s="61"/>
      <c r="N104" s="61"/>
      <c r="O104" s="61"/>
      <c r="P104" s="61"/>
      <c r="Q104" s="61"/>
      <c r="R104" s="62"/>
    </row>
    <row r="105" spans="2:18" s="1" customFormat="1" ht="36.950000000000003" customHeight="1">
      <c r="B105" s="35"/>
      <c r="C105" s="321" t="s">
        <v>112</v>
      </c>
      <c r="D105" s="361"/>
      <c r="E105" s="361"/>
      <c r="F105" s="361"/>
      <c r="G105" s="361"/>
      <c r="H105" s="361"/>
      <c r="I105" s="361"/>
      <c r="J105" s="361"/>
      <c r="K105" s="361"/>
      <c r="L105" s="361"/>
      <c r="M105" s="361"/>
      <c r="N105" s="361"/>
      <c r="O105" s="361"/>
      <c r="P105" s="361"/>
      <c r="Q105" s="361"/>
      <c r="R105" s="36"/>
    </row>
    <row r="106" spans="2:18" s="1" customFormat="1" ht="6.95" customHeight="1">
      <c r="B106" s="35"/>
      <c r="R106" s="36"/>
    </row>
    <row r="107" spans="2:18" s="1" customFormat="1" ht="30" customHeight="1">
      <c r="B107" s="35"/>
      <c r="C107" s="30" t="s">
        <v>18</v>
      </c>
      <c r="F107" s="359" t="str">
        <f>F6</f>
        <v>Znojmo - Přímětice Východ</v>
      </c>
      <c r="G107" s="360"/>
      <c r="H107" s="360"/>
      <c r="I107" s="360"/>
      <c r="J107" s="360"/>
      <c r="K107" s="360"/>
      <c r="L107" s="360"/>
      <c r="M107" s="360"/>
      <c r="N107" s="360"/>
      <c r="O107" s="360"/>
      <c r="P107" s="360"/>
      <c r="R107" s="36"/>
    </row>
    <row r="108" spans="2:18" s="1" customFormat="1" ht="36.950000000000003" customHeight="1">
      <c r="B108" s="35"/>
      <c r="C108" s="66" t="s">
        <v>97</v>
      </c>
      <c r="F108" s="351" t="str">
        <f>F7</f>
        <v>SO 303 - Vodovod</v>
      </c>
      <c r="G108" s="361"/>
      <c r="H108" s="361"/>
      <c r="I108" s="361"/>
      <c r="J108" s="361"/>
      <c r="K108" s="361"/>
      <c r="L108" s="361"/>
      <c r="M108" s="361"/>
      <c r="N108" s="361"/>
      <c r="O108" s="361"/>
      <c r="P108" s="361"/>
      <c r="R108" s="36"/>
    </row>
    <row r="109" spans="2:18" s="1" customFormat="1" ht="6.95" customHeight="1">
      <c r="B109" s="35"/>
      <c r="R109" s="36"/>
    </row>
    <row r="110" spans="2:18" s="1" customFormat="1" ht="18" customHeight="1">
      <c r="B110" s="35"/>
      <c r="C110" s="30" t="s">
        <v>22</v>
      </c>
      <c r="F110" s="28" t="str">
        <f>F9</f>
        <v xml:space="preserve"> </v>
      </c>
      <c r="K110" s="30" t="s">
        <v>24</v>
      </c>
      <c r="M110" s="363" t="str">
        <f>IF(O9="","",O9)</f>
        <v/>
      </c>
      <c r="N110" s="363"/>
      <c r="O110" s="363"/>
      <c r="P110" s="363"/>
      <c r="R110" s="36"/>
    </row>
    <row r="111" spans="2:18" s="1" customFormat="1" ht="6.95" customHeight="1">
      <c r="B111" s="35"/>
      <c r="R111" s="36"/>
    </row>
    <row r="112" spans="2:18" s="1" customFormat="1" ht="15">
      <c r="B112" s="35"/>
      <c r="C112" s="30" t="s">
        <v>25</v>
      </c>
      <c r="F112" s="28" t="str">
        <f>E12</f>
        <v xml:space="preserve"> </v>
      </c>
      <c r="K112" s="30" t="s">
        <v>29</v>
      </c>
      <c r="M112" s="325" t="str">
        <f>E18</f>
        <v xml:space="preserve"> </v>
      </c>
      <c r="N112" s="325"/>
      <c r="O112" s="325"/>
      <c r="P112" s="325"/>
      <c r="Q112" s="325"/>
      <c r="R112" s="36"/>
    </row>
    <row r="113" spans="2:65" s="1" customFormat="1" ht="14.45" customHeight="1">
      <c r="B113" s="35"/>
      <c r="C113" s="30" t="s">
        <v>28</v>
      </c>
      <c r="F113" s="28" t="str">
        <f>IF(E15="","",E15)</f>
        <v/>
      </c>
      <c r="K113" s="30" t="s">
        <v>31</v>
      </c>
      <c r="M113" s="325" t="str">
        <f>E21</f>
        <v xml:space="preserve"> </v>
      </c>
      <c r="N113" s="325"/>
      <c r="O113" s="325"/>
      <c r="P113" s="325"/>
      <c r="Q113" s="325"/>
      <c r="R113" s="36"/>
    </row>
    <row r="114" spans="2:65" s="1" customFormat="1" ht="10.35" customHeight="1">
      <c r="B114" s="35"/>
      <c r="R114" s="36"/>
    </row>
    <row r="115" spans="2:65" s="8" customFormat="1" ht="29.25" customHeight="1">
      <c r="B115" s="115"/>
      <c r="C115" s="116" t="s">
        <v>113</v>
      </c>
      <c r="D115" s="117" t="s">
        <v>114</v>
      </c>
      <c r="E115" s="117" t="s">
        <v>53</v>
      </c>
      <c r="F115" s="377" t="s">
        <v>115</v>
      </c>
      <c r="G115" s="377"/>
      <c r="H115" s="377"/>
      <c r="I115" s="377"/>
      <c r="J115" s="117" t="s">
        <v>116</v>
      </c>
      <c r="K115" s="117" t="s">
        <v>117</v>
      </c>
      <c r="L115" s="377" t="s">
        <v>118</v>
      </c>
      <c r="M115" s="377"/>
      <c r="N115" s="377" t="s">
        <v>102</v>
      </c>
      <c r="O115" s="377"/>
      <c r="P115" s="377"/>
      <c r="Q115" s="378"/>
      <c r="R115" s="118"/>
      <c r="T115" s="72" t="s">
        <v>119</v>
      </c>
      <c r="U115" s="73" t="s">
        <v>35</v>
      </c>
      <c r="V115" s="73" t="s">
        <v>120</v>
      </c>
      <c r="W115" s="73" t="s">
        <v>121</v>
      </c>
      <c r="X115" s="73" t="s">
        <v>122</v>
      </c>
      <c r="Y115" s="73" t="s">
        <v>123</v>
      </c>
      <c r="Z115" s="73" t="s">
        <v>124</v>
      </c>
      <c r="AA115" s="74" t="s">
        <v>125</v>
      </c>
    </row>
    <row r="116" spans="2:65" s="1" customFormat="1" ht="29.25" customHeight="1">
      <c r="B116" s="35"/>
      <c r="C116" s="76" t="s">
        <v>99</v>
      </c>
      <c r="N116" s="400">
        <f>BK116</f>
        <v>0</v>
      </c>
      <c r="O116" s="401"/>
      <c r="P116" s="401"/>
      <c r="Q116" s="401"/>
      <c r="R116" s="36"/>
      <c r="T116" s="75"/>
      <c r="U116" s="49"/>
      <c r="V116" s="49"/>
      <c r="W116" s="119">
        <f>W117+W266</f>
        <v>0</v>
      </c>
      <c r="X116" s="49"/>
      <c r="Y116" s="119">
        <f>Y117+Y266</f>
        <v>486.64881349999996</v>
      </c>
      <c r="Z116" s="49"/>
      <c r="AA116" s="120">
        <f>AA117+AA266</f>
        <v>24.722000000000001</v>
      </c>
      <c r="AT116" s="20" t="s">
        <v>70</v>
      </c>
      <c r="AU116" s="20" t="s">
        <v>104</v>
      </c>
      <c r="BK116" s="121">
        <f>BK117+BK266</f>
        <v>0</v>
      </c>
    </row>
    <row r="117" spans="2:65" s="9" customFormat="1" ht="37.35" customHeight="1">
      <c r="B117" s="122"/>
      <c r="D117" s="123" t="s">
        <v>105</v>
      </c>
      <c r="E117" s="123"/>
      <c r="F117" s="123"/>
      <c r="G117" s="123"/>
      <c r="H117" s="123"/>
      <c r="I117" s="123"/>
      <c r="J117" s="123"/>
      <c r="K117" s="123"/>
      <c r="L117" s="123"/>
      <c r="M117" s="123"/>
      <c r="N117" s="402">
        <f>BK117</f>
        <v>0</v>
      </c>
      <c r="O117" s="370"/>
      <c r="P117" s="370"/>
      <c r="Q117" s="370"/>
      <c r="R117" s="124"/>
      <c r="T117" s="125"/>
      <c r="W117" s="126">
        <f>W118+W186+W191+W198+W252+W257+W264</f>
        <v>0</v>
      </c>
      <c r="Y117" s="126">
        <f>Y118+Y186+Y191+Y198+Y252+Y257+Y264</f>
        <v>486.64881349999996</v>
      </c>
      <c r="AA117" s="127">
        <f>AA118+AA186+AA191+AA198+AA252+AA257+AA264</f>
        <v>24.722000000000001</v>
      </c>
      <c r="AR117" s="128" t="s">
        <v>79</v>
      </c>
      <c r="AT117" s="129" t="s">
        <v>70</v>
      </c>
      <c r="AU117" s="129" t="s">
        <v>71</v>
      </c>
      <c r="AY117" s="128" t="s">
        <v>126</v>
      </c>
      <c r="BK117" s="130">
        <f>BK118+BK186+BK191+BK198+BK252+BK257+BK264</f>
        <v>0</v>
      </c>
    </row>
    <row r="118" spans="2:65" s="9" customFormat="1" ht="19.899999999999999" customHeight="1">
      <c r="B118" s="122"/>
      <c r="D118" s="131" t="s">
        <v>106</v>
      </c>
      <c r="E118" s="131"/>
      <c r="F118" s="131"/>
      <c r="G118" s="131"/>
      <c r="H118" s="131"/>
      <c r="I118" s="131"/>
      <c r="J118" s="131"/>
      <c r="K118" s="131"/>
      <c r="L118" s="131"/>
      <c r="M118" s="131"/>
      <c r="N118" s="403">
        <f>BK118</f>
        <v>0</v>
      </c>
      <c r="O118" s="404"/>
      <c r="P118" s="404"/>
      <c r="Q118" s="404"/>
      <c r="R118" s="124"/>
      <c r="T118" s="125"/>
      <c r="W118" s="126">
        <f>SUM(W119:W185)</f>
        <v>0</v>
      </c>
      <c r="Y118" s="126">
        <f>SUM(Y119:Y185)</f>
        <v>478.99068799999998</v>
      </c>
      <c r="AA118" s="127">
        <f>SUM(AA119:AA185)</f>
        <v>24.722000000000001</v>
      </c>
      <c r="AR118" s="128" t="s">
        <v>79</v>
      </c>
      <c r="AT118" s="129" t="s">
        <v>70</v>
      </c>
      <c r="AU118" s="129" t="s">
        <v>79</v>
      </c>
      <c r="AY118" s="128" t="s">
        <v>126</v>
      </c>
      <c r="BK118" s="130">
        <f>SUM(BK119:BK185)</f>
        <v>0</v>
      </c>
    </row>
    <row r="119" spans="2:65" s="1" customFormat="1" ht="25.5" customHeight="1">
      <c r="B119" s="113"/>
      <c r="C119" s="132" t="s">
        <v>79</v>
      </c>
      <c r="D119" s="132" t="s">
        <v>127</v>
      </c>
      <c r="E119" s="133" t="s">
        <v>572</v>
      </c>
      <c r="F119" s="379" t="s">
        <v>573</v>
      </c>
      <c r="G119" s="379"/>
      <c r="H119" s="379"/>
      <c r="I119" s="379"/>
      <c r="J119" s="134" t="s">
        <v>246</v>
      </c>
      <c r="K119" s="135">
        <v>30.39</v>
      </c>
      <c r="L119" s="380">
        <v>0</v>
      </c>
      <c r="M119" s="380"/>
      <c r="N119" s="381">
        <f t="shared" ref="N119:N124" si="0">ROUND(L119*K119,2)</f>
        <v>0</v>
      </c>
      <c r="O119" s="381"/>
      <c r="P119" s="381"/>
      <c r="Q119" s="381"/>
      <c r="R119" s="114"/>
      <c r="T119" s="136" t="s">
        <v>5</v>
      </c>
      <c r="U119" s="42" t="s">
        <v>36</v>
      </c>
      <c r="W119" s="137">
        <f t="shared" ref="W119:W124" si="1">V119*K119</f>
        <v>0</v>
      </c>
      <c r="X119" s="137">
        <v>0</v>
      </c>
      <c r="Y119" s="137">
        <f t="shared" ref="Y119:Y124" si="2">X119*K119</f>
        <v>0</v>
      </c>
      <c r="Z119" s="137">
        <v>0.57999999999999996</v>
      </c>
      <c r="AA119" s="138">
        <f t="shared" ref="AA119:AA124" si="3">Z119*K119</f>
        <v>17.626200000000001</v>
      </c>
      <c r="AR119" s="20" t="s">
        <v>131</v>
      </c>
      <c r="AT119" s="20" t="s">
        <v>127</v>
      </c>
      <c r="AU119" s="20" t="s">
        <v>95</v>
      </c>
      <c r="AY119" s="20" t="s">
        <v>126</v>
      </c>
      <c r="BE119" s="98">
        <f t="shared" ref="BE119:BE124" si="4">IF(U119="základní",N119,0)</f>
        <v>0</v>
      </c>
      <c r="BF119" s="98">
        <f t="shared" ref="BF119:BF124" si="5">IF(U119="snížená",N119,0)</f>
        <v>0</v>
      </c>
      <c r="BG119" s="98">
        <f t="shared" ref="BG119:BG124" si="6">IF(U119="zákl. přenesená",N119,0)</f>
        <v>0</v>
      </c>
      <c r="BH119" s="98">
        <f t="shared" ref="BH119:BH124" si="7">IF(U119="sníž. přenesená",N119,0)</f>
        <v>0</v>
      </c>
      <c r="BI119" s="98">
        <f t="shared" ref="BI119:BI124" si="8">IF(U119="nulová",N119,0)</f>
        <v>0</v>
      </c>
      <c r="BJ119" s="20" t="s">
        <v>79</v>
      </c>
      <c r="BK119" s="98">
        <f t="shared" ref="BK119:BK124" si="9">ROUND(L119*K119,2)</f>
        <v>0</v>
      </c>
      <c r="BL119" s="20" t="s">
        <v>131</v>
      </c>
      <c r="BM119" s="20" t="s">
        <v>574</v>
      </c>
    </row>
    <row r="120" spans="2:65" s="1" customFormat="1" ht="25.5" customHeight="1">
      <c r="B120" s="113"/>
      <c r="C120" s="132" t="s">
        <v>95</v>
      </c>
      <c r="D120" s="132" t="s">
        <v>127</v>
      </c>
      <c r="E120" s="133" t="s">
        <v>575</v>
      </c>
      <c r="F120" s="379" t="s">
        <v>576</v>
      </c>
      <c r="G120" s="379"/>
      <c r="H120" s="379"/>
      <c r="I120" s="379"/>
      <c r="J120" s="134" t="s">
        <v>246</v>
      </c>
      <c r="K120" s="135">
        <v>30.39</v>
      </c>
      <c r="L120" s="380">
        <v>0</v>
      </c>
      <c r="M120" s="380"/>
      <c r="N120" s="381">
        <f t="shared" si="0"/>
        <v>0</v>
      </c>
      <c r="O120" s="381"/>
      <c r="P120" s="381"/>
      <c r="Q120" s="381"/>
      <c r="R120" s="114"/>
      <c r="T120" s="136" t="s">
        <v>5</v>
      </c>
      <c r="U120" s="42" t="s">
        <v>36</v>
      </c>
      <c r="W120" s="137">
        <f t="shared" si="1"/>
        <v>0</v>
      </c>
      <c r="X120" s="137">
        <v>0</v>
      </c>
      <c r="Y120" s="137">
        <f t="shared" si="2"/>
        <v>0</v>
      </c>
      <c r="Z120" s="137">
        <v>0.22</v>
      </c>
      <c r="AA120" s="138">
        <f t="shared" si="3"/>
        <v>6.6858000000000004</v>
      </c>
      <c r="AR120" s="20" t="s">
        <v>131</v>
      </c>
      <c r="AT120" s="20" t="s">
        <v>127</v>
      </c>
      <c r="AU120" s="20" t="s">
        <v>95</v>
      </c>
      <c r="AY120" s="20" t="s">
        <v>126</v>
      </c>
      <c r="BE120" s="98">
        <f t="shared" si="4"/>
        <v>0</v>
      </c>
      <c r="BF120" s="98">
        <f t="shared" si="5"/>
        <v>0</v>
      </c>
      <c r="BG120" s="98">
        <f t="shared" si="6"/>
        <v>0</v>
      </c>
      <c r="BH120" s="98">
        <f t="shared" si="7"/>
        <v>0</v>
      </c>
      <c r="BI120" s="98">
        <f t="shared" si="8"/>
        <v>0</v>
      </c>
      <c r="BJ120" s="20" t="s">
        <v>79</v>
      </c>
      <c r="BK120" s="98">
        <f t="shared" si="9"/>
        <v>0</v>
      </c>
      <c r="BL120" s="20" t="s">
        <v>131</v>
      </c>
      <c r="BM120" s="20" t="s">
        <v>577</v>
      </c>
    </row>
    <row r="121" spans="2:65" s="1" customFormat="1" ht="25.5" customHeight="1">
      <c r="B121" s="113"/>
      <c r="C121" s="132" t="s">
        <v>137</v>
      </c>
      <c r="D121" s="132" t="s">
        <v>127</v>
      </c>
      <c r="E121" s="133" t="s">
        <v>578</v>
      </c>
      <c r="F121" s="379" t="s">
        <v>579</v>
      </c>
      <c r="G121" s="379"/>
      <c r="H121" s="379"/>
      <c r="I121" s="379"/>
      <c r="J121" s="134" t="s">
        <v>140</v>
      </c>
      <c r="K121" s="135">
        <v>2</v>
      </c>
      <c r="L121" s="380">
        <v>0</v>
      </c>
      <c r="M121" s="380"/>
      <c r="N121" s="381">
        <f t="shared" si="0"/>
        <v>0</v>
      </c>
      <c r="O121" s="381"/>
      <c r="P121" s="381"/>
      <c r="Q121" s="381"/>
      <c r="R121" s="114"/>
      <c r="T121" s="136" t="s">
        <v>5</v>
      </c>
      <c r="U121" s="42" t="s">
        <v>36</v>
      </c>
      <c r="W121" s="137">
        <f t="shared" si="1"/>
        <v>0</v>
      </c>
      <c r="X121" s="137">
        <v>0</v>
      </c>
      <c r="Y121" s="137">
        <f t="shared" si="2"/>
        <v>0</v>
      </c>
      <c r="Z121" s="137">
        <v>0.20499999999999999</v>
      </c>
      <c r="AA121" s="138">
        <f t="shared" si="3"/>
        <v>0.41</v>
      </c>
      <c r="AR121" s="20" t="s">
        <v>131</v>
      </c>
      <c r="AT121" s="20" t="s">
        <v>127</v>
      </c>
      <c r="AU121" s="20" t="s">
        <v>95</v>
      </c>
      <c r="AY121" s="20" t="s">
        <v>126</v>
      </c>
      <c r="BE121" s="98">
        <f t="shared" si="4"/>
        <v>0</v>
      </c>
      <c r="BF121" s="98">
        <f t="shared" si="5"/>
        <v>0</v>
      </c>
      <c r="BG121" s="98">
        <f t="shared" si="6"/>
        <v>0</v>
      </c>
      <c r="BH121" s="98">
        <f t="shared" si="7"/>
        <v>0</v>
      </c>
      <c r="BI121" s="98">
        <f t="shared" si="8"/>
        <v>0</v>
      </c>
      <c r="BJ121" s="20" t="s">
        <v>79</v>
      </c>
      <c r="BK121" s="98">
        <f t="shared" si="9"/>
        <v>0</v>
      </c>
      <c r="BL121" s="20" t="s">
        <v>131</v>
      </c>
      <c r="BM121" s="20" t="s">
        <v>580</v>
      </c>
    </row>
    <row r="122" spans="2:65" s="1" customFormat="1" ht="25.5" customHeight="1">
      <c r="B122" s="113"/>
      <c r="C122" s="132" t="s">
        <v>131</v>
      </c>
      <c r="D122" s="132" t="s">
        <v>127</v>
      </c>
      <c r="E122" s="133" t="s">
        <v>128</v>
      </c>
      <c r="F122" s="379" t="s">
        <v>129</v>
      </c>
      <c r="G122" s="379"/>
      <c r="H122" s="379"/>
      <c r="I122" s="379"/>
      <c r="J122" s="134" t="s">
        <v>130</v>
      </c>
      <c r="K122" s="135">
        <v>150</v>
      </c>
      <c r="L122" s="380">
        <v>0</v>
      </c>
      <c r="M122" s="380"/>
      <c r="N122" s="381">
        <f t="shared" si="0"/>
        <v>0</v>
      </c>
      <c r="O122" s="381"/>
      <c r="P122" s="381"/>
      <c r="Q122" s="381"/>
      <c r="R122" s="114"/>
      <c r="T122" s="136" t="s">
        <v>5</v>
      </c>
      <c r="U122" s="42" t="s">
        <v>36</v>
      </c>
      <c r="W122" s="137">
        <f t="shared" si="1"/>
        <v>0</v>
      </c>
      <c r="X122" s="137">
        <v>0</v>
      </c>
      <c r="Y122" s="137">
        <f t="shared" si="2"/>
        <v>0</v>
      </c>
      <c r="Z122" s="137">
        <v>0</v>
      </c>
      <c r="AA122" s="138">
        <f t="shared" si="3"/>
        <v>0</v>
      </c>
      <c r="AR122" s="20" t="s">
        <v>131</v>
      </c>
      <c r="AT122" s="20" t="s">
        <v>127</v>
      </c>
      <c r="AU122" s="20" t="s">
        <v>95</v>
      </c>
      <c r="AY122" s="20" t="s">
        <v>126</v>
      </c>
      <c r="BE122" s="98">
        <f t="shared" si="4"/>
        <v>0</v>
      </c>
      <c r="BF122" s="98">
        <f t="shared" si="5"/>
        <v>0</v>
      </c>
      <c r="BG122" s="98">
        <f t="shared" si="6"/>
        <v>0</v>
      </c>
      <c r="BH122" s="98">
        <f t="shared" si="7"/>
        <v>0</v>
      </c>
      <c r="BI122" s="98">
        <f t="shared" si="8"/>
        <v>0</v>
      </c>
      <c r="BJ122" s="20" t="s">
        <v>79</v>
      </c>
      <c r="BK122" s="98">
        <f t="shared" si="9"/>
        <v>0</v>
      </c>
      <c r="BL122" s="20" t="s">
        <v>131</v>
      </c>
      <c r="BM122" s="20" t="s">
        <v>581</v>
      </c>
    </row>
    <row r="123" spans="2:65" s="1" customFormat="1" ht="25.5" customHeight="1">
      <c r="B123" s="113"/>
      <c r="C123" s="132" t="s">
        <v>148</v>
      </c>
      <c r="D123" s="132" t="s">
        <v>127</v>
      </c>
      <c r="E123" s="133" t="s">
        <v>133</v>
      </c>
      <c r="F123" s="379" t="s">
        <v>134</v>
      </c>
      <c r="G123" s="379"/>
      <c r="H123" s="379"/>
      <c r="I123" s="379"/>
      <c r="J123" s="134" t="s">
        <v>135</v>
      </c>
      <c r="K123" s="135">
        <v>15</v>
      </c>
      <c r="L123" s="380">
        <v>0</v>
      </c>
      <c r="M123" s="380"/>
      <c r="N123" s="381">
        <f t="shared" si="0"/>
        <v>0</v>
      </c>
      <c r="O123" s="381"/>
      <c r="P123" s="381"/>
      <c r="Q123" s="381"/>
      <c r="R123" s="114"/>
      <c r="T123" s="136" t="s">
        <v>5</v>
      </c>
      <c r="U123" s="42" t="s">
        <v>36</v>
      </c>
      <c r="W123" s="137">
        <f t="shared" si="1"/>
        <v>0</v>
      </c>
      <c r="X123" s="137">
        <v>0</v>
      </c>
      <c r="Y123" s="137">
        <f t="shared" si="2"/>
        <v>0</v>
      </c>
      <c r="Z123" s="137">
        <v>0</v>
      </c>
      <c r="AA123" s="138">
        <f t="shared" si="3"/>
        <v>0</v>
      </c>
      <c r="AR123" s="20" t="s">
        <v>131</v>
      </c>
      <c r="AT123" s="20" t="s">
        <v>127</v>
      </c>
      <c r="AU123" s="20" t="s">
        <v>95</v>
      </c>
      <c r="AY123" s="20" t="s">
        <v>126</v>
      </c>
      <c r="BE123" s="98">
        <f t="shared" si="4"/>
        <v>0</v>
      </c>
      <c r="BF123" s="98">
        <f t="shared" si="5"/>
        <v>0</v>
      </c>
      <c r="BG123" s="98">
        <f t="shared" si="6"/>
        <v>0</v>
      </c>
      <c r="BH123" s="98">
        <f t="shared" si="7"/>
        <v>0</v>
      </c>
      <c r="BI123" s="98">
        <f t="shared" si="8"/>
        <v>0</v>
      </c>
      <c r="BJ123" s="20" t="s">
        <v>79</v>
      </c>
      <c r="BK123" s="98">
        <f t="shared" si="9"/>
        <v>0</v>
      </c>
      <c r="BL123" s="20" t="s">
        <v>131</v>
      </c>
      <c r="BM123" s="20" t="s">
        <v>582</v>
      </c>
    </row>
    <row r="124" spans="2:65" s="1" customFormat="1" ht="16.5" customHeight="1">
      <c r="B124" s="113"/>
      <c r="C124" s="132" t="s">
        <v>160</v>
      </c>
      <c r="D124" s="132" t="s">
        <v>127</v>
      </c>
      <c r="E124" s="133" t="s">
        <v>144</v>
      </c>
      <c r="F124" s="379" t="s">
        <v>145</v>
      </c>
      <c r="G124" s="379"/>
      <c r="H124" s="379"/>
      <c r="I124" s="379"/>
      <c r="J124" s="134" t="s">
        <v>140</v>
      </c>
      <c r="K124" s="135">
        <v>3.6</v>
      </c>
      <c r="L124" s="380">
        <v>0</v>
      </c>
      <c r="M124" s="380"/>
      <c r="N124" s="381">
        <f t="shared" si="0"/>
        <v>0</v>
      </c>
      <c r="O124" s="381"/>
      <c r="P124" s="381"/>
      <c r="Q124" s="381"/>
      <c r="R124" s="114"/>
      <c r="T124" s="136" t="s">
        <v>5</v>
      </c>
      <c r="U124" s="42" t="s">
        <v>36</v>
      </c>
      <c r="W124" s="137">
        <f t="shared" si="1"/>
        <v>0</v>
      </c>
      <c r="X124" s="137">
        <v>1.269E-2</v>
      </c>
      <c r="Y124" s="137">
        <f t="shared" si="2"/>
        <v>4.5684000000000002E-2</v>
      </c>
      <c r="Z124" s="137">
        <v>0</v>
      </c>
      <c r="AA124" s="138">
        <f t="shared" si="3"/>
        <v>0</v>
      </c>
      <c r="AR124" s="20" t="s">
        <v>131</v>
      </c>
      <c r="AT124" s="20" t="s">
        <v>127</v>
      </c>
      <c r="AU124" s="20" t="s">
        <v>95</v>
      </c>
      <c r="AY124" s="20" t="s">
        <v>126</v>
      </c>
      <c r="BE124" s="98">
        <f t="shared" si="4"/>
        <v>0</v>
      </c>
      <c r="BF124" s="98">
        <f t="shared" si="5"/>
        <v>0</v>
      </c>
      <c r="BG124" s="98">
        <f t="shared" si="6"/>
        <v>0</v>
      </c>
      <c r="BH124" s="98">
        <f t="shared" si="7"/>
        <v>0</v>
      </c>
      <c r="BI124" s="98">
        <f t="shared" si="8"/>
        <v>0</v>
      </c>
      <c r="BJ124" s="20" t="s">
        <v>79</v>
      </c>
      <c r="BK124" s="98">
        <f t="shared" si="9"/>
        <v>0</v>
      </c>
      <c r="BL124" s="20" t="s">
        <v>131</v>
      </c>
      <c r="BM124" s="20" t="s">
        <v>583</v>
      </c>
    </row>
    <row r="125" spans="2:65" s="10" customFormat="1" ht="16.5" customHeight="1">
      <c r="B125" s="139"/>
      <c r="E125" s="140" t="s">
        <v>5</v>
      </c>
      <c r="F125" s="382" t="s">
        <v>584</v>
      </c>
      <c r="G125" s="383"/>
      <c r="H125" s="383"/>
      <c r="I125" s="383"/>
      <c r="K125" s="141">
        <v>3.6</v>
      </c>
      <c r="R125" s="142"/>
      <c r="T125" s="143"/>
      <c r="AA125" s="144"/>
      <c r="AT125" s="140" t="s">
        <v>143</v>
      </c>
      <c r="AU125" s="140" t="s">
        <v>95</v>
      </c>
      <c r="AV125" s="10" t="s">
        <v>95</v>
      </c>
      <c r="AW125" s="10" t="s">
        <v>30</v>
      </c>
      <c r="AX125" s="10" t="s">
        <v>79</v>
      </c>
      <c r="AY125" s="140" t="s">
        <v>126</v>
      </c>
    </row>
    <row r="126" spans="2:65" s="1" customFormat="1" ht="16.5" customHeight="1">
      <c r="B126" s="113"/>
      <c r="C126" s="132" t="s">
        <v>168</v>
      </c>
      <c r="D126" s="132" t="s">
        <v>127</v>
      </c>
      <c r="E126" s="133" t="s">
        <v>516</v>
      </c>
      <c r="F126" s="379" t="s">
        <v>517</v>
      </c>
      <c r="G126" s="379"/>
      <c r="H126" s="379"/>
      <c r="I126" s="379"/>
      <c r="J126" s="134" t="s">
        <v>140</v>
      </c>
      <c r="K126" s="135">
        <v>1.2</v>
      </c>
      <c r="L126" s="380">
        <v>0</v>
      </c>
      <c r="M126" s="380"/>
      <c r="N126" s="381">
        <f>ROUND(L126*K126,2)</f>
        <v>0</v>
      </c>
      <c r="O126" s="381"/>
      <c r="P126" s="381"/>
      <c r="Q126" s="381"/>
      <c r="R126" s="114"/>
      <c r="T126" s="136" t="s">
        <v>5</v>
      </c>
      <c r="U126" s="42" t="s">
        <v>36</v>
      </c>
      <c r="W126" s="137">
        <f>V126*K126</f>
        <v>0</v>
      </c>
      <c r="X126" s="137">
        <v>1.269E-2</v>
      </c>
      <c r="Y126" s="137">
        <f>X126*K126</f>
        <v>1.5227999999999998E-2</v>
      </c>
      <c r="Z126" s="137">
        <v>0</v>
      </c>
      <c r="AA126" s="138">
        <f>Z126*K126</f>
        <v>0</v>
      </c>
      <c r="AR126" s="20" t="s">
        <v>131</v>
      </c>
      <c r="AT126" s="20" t="s">
        <v>127</v>
      </c>
      <c r="AU126" s="20" t="s">
        <v>95</v>
      </c>
      <c r="AY126" s="20" t="s">
        <v>126</v>
      </c>
      <c r="BE126" s="98">
        <f>IF(U126="základní",N126,0)</f>
        <v>0</v>
      </c>
      <c r="BF126" s="98">
        <f>IF(U126="snížená",N126,0)</f>
        <v>0</v>
      </c>
      <c r="BG126" s="98">
        <f>IF(U126="zákl. přenesená",N126,0)</f>
        <v>0</v>
      </c>
      <c r="BH126" s="98">
        <f>IF(U126="sníž. přenesená",N126,0)</f>
        <v>0</v>
      </c>
      <c r="BI126" s="98">
        <f>IF(U126="nulová",N126,0)</f>
        <v>0</v>
      </c>
      <c r="BJ126" s="20" t="s">
        <v>79</v>
      </c>
      <c r="BK126" s="98">
        <f>ROUND(L126*K126,2)</f>
        <v>0</v>
      </c>
      <c r="BL126" s="20" t="s">
        <v>131</v>
      </c>
      <c r="BM126" s="20" t="s">
        <v>585</v>
      </c>
    </row>
    <row r="127" spans="2:65" s="10" customFormat="1" ht="16.5" customHeight="1">
      <c r="B127" s="139"/>
      <c r="E127" s="140" t="s">
        <v>5</v>
      </c>
      <c r="F127" s="382" t="s">
        <v>586</v>
      </c>
      <c r="G127" s="383"/>
      <c r="H127" s="383"/>
      <c r="I127" s="383"/>
      <c r="K127" s="141">
        <v>1.2</v>
      </c>
      <c r="R127" s="142"/>
      <c r="T127" s="143"/>
      <c r="AA127" s="144"/>
      <c r="AT127" s="140" t="s">
        <v>143</v>
      </c>
      <c r="AU127" s="140" t="s">
        <v>95</v>
      </c>
      <c r="AV127" s="10" t="s">
        <v>95</v>
      </c>
      <c r="AW127" s="10" t="s">
        <v>30</v>
      </c>
      <c r="AX127" s="10" t="s">
        <v>79</v>
      </c>
      <c r="AY127" s="140" t="s">
        <v>126</v>
      </c>
    </row>
    <row r="128" spans="2:65" s="1" customFormat="1" ht="25.5" customHeight="1">
      <c r="B128" s="113"/>
      <c r="C128" s="132" t="s">
        <v>178</v>
      </c>
      <c r="D128" s="132" t="s">
        <v>127</v>
      </c>
      <c r="E128" s="133" t="s">
        <v>587</v>
      </c>
      <c r="F128" s="379" t="s">
        <v>588</v>
      </c>
      <c r="G128" s="379"/>
      <c r="H128" s="379"/>
      <c r="I128" s="379"/>
      <c r="J128" s="134" t="s">
        <v>140</v>
      </c>
      <c r="K128" s="135">
        <v>6</v>
      </c>
      <c r="L128" s="380">
        <v>0</v>
      </c>
      <c r="M128" s="380"/>
      <c r="N128" s="381">
        <f>ROUND(L128*K128,2)</f>
        <v>0</v>
      </c>
      <c r="O128" s="381"/>
      <c r="P128" s="381"/>
      <c r="Q128" s="381"/>
      <c r="R128" s="114"/>
      <c r="T128" s="136" t="s">
        <v>5</v>
      </c>
      <c r="U128" s="42" t="s">
        <v>36</v>
      </c>
      <c r="W128" s="137">
        <f>V128*K128</f>
        <v>0</v>
      </c>
      <c r="X128" s="137">
        <v>3.6900000000000002E-2</v>
      </c>
      <c r="Y128" s="137">
        <f>X128*K128</f>
        <v>0.22140000000000001</v>
      </c>
      <c r="Z128" s="137">
        <v>0</v>
      </c>
      <c r="AA128" s="138">
        <f>Z128*K128</f>
        <v>0</v>
      </c>
      <c r="AR128" s="20" t="s">
        <v>131</v>
      </c>
      <c r="AT128" s="20" t="s">
        <v>127</v>
      </c>
      <c r="AU128" s="20" t="s">
        <v>95</v>
      </c>
      <c r="AY128" s="20" t="s">
        <v>126</v>
      </c>
      <c r="BE128" s="98">
        <f>IF(U128="základní",N128,0)</f>
        <v>0</v>
      </c>
      <c r="BF128" s="98">
        <f>IF(U128="snížená",N128,0)</f>
        <v>0</v>
      </c>
      <c r="BG128" s="98">
        <f>IF(U128="zákl. přenesená",N128,0)</f>
        <v>0</v>
      </c>
      <c r="BH128" s="98">
        <f>IF(U128="sníž. přenesená",N128,0)</f>
        <v>0</v>
      </c>
      <c r="BI128" s="98">
        <f>IF(U128="nulová",N128,0)</f>
        <v>0</v>
      </c>
      <c r="BJ128" s="20" t="s">
        <v>79</v>
      </c>
      <c r="BK128" s="98">
        <f>ROUND(L128*K128,2)</f>
        <v>0</v>
      </c>
      <c r="BL128" s="20" t="s">
        <v>131</v>
      </c>
      <c r="BM128" s="20" t="s">
        <v>589</v>
      </c>
    </row>
    <row r="129" spans="2:65" s="10" customFormat="1" ht="16.5" customHeight="1">
      <c r="B129" s="139"/>
      <c r="E129" s="140" t="s">
        <v>5</v>
      </c>
      <c r="F129" s="382" t="s">
        <v>590</v>
      </c>
      <c r="G129" s="383"/>
      <c r="H129" s="383"/>
      <c r="I129" s="383"/>
      <c r="K129" s="141">
        <v>6</v>
      </c>
      <c r="R129" s="142"/>
      <c r="T129" s="143"/>
      <c r="AA129" s="144"/>
      <c r="AT129" s="140" t="s">
        <v>143</v>
      </c>
      <c r="AU129" s="140" t="s">
        <v>95</v>
      </c>
      <c r="AV129" s="10" t="s">
        <v>95</v>
      </c>
      <c r="AW129" s="10" t="s">
        <v>30</v>
      </c>
      <c r="AX129" s="10" t="s">
        <v>79</v>
      </c>
      <c r="AY129" s="140" t="s">
        <v>126</v>
      </c>
    </row>
    <row r="130" spans="2:65" s="1" customFormat="1" ht="25.5" customHeight="1">
      <c r="B130" s="113"/>
      <c r="C130" s="132" t="s">
        <v>184</v>
      </c>
      <c r="D130" s="132" t="s">
        <v>127</v>
      </c>
      <c r="E130" s="133" t="s">
        <v>149</v>
      </c>
      <c r="F130" s="379" t="s">
        <v>150</v>
      </c>
      <c r="G130" s="379"/>
      <c r="H130" s="379"/>
      <c r="I130" s="379"/>
      <c r="J130" s="134" t="s">
        <v>151</v>
      </c>
      <c r="K130" s="135">
        <v>87.93</v>
      </c>
      <c r="L130" s="380">
        <v>0</v>
      </c>
      <c r="M130" s="380"/>
      <c r="N130" s="381">
        <f>ROUND(L130*K130,2)</f>
        <v>0</v>
      </c>
      <c r="O130" s="381"/>
      <c r="P130" s="381"/>
      <c r="Q130" s="381"/>
      <c r="R130" s="114"/>
      <c r="T130" s="136" t="s">
        <v>5</v>
      </c>
      <c r="U130" s="42" t="s">
        <v>36</v>
      </c>
      <c r="W130" s="137">
        <f>V130*K130</f>
        <v>0</v>
      </c>
      <c r="X130" s="137">
        <v>0</v>
      </c>
      <c r="Y130" s="137">
        <f>X130*K130</f>
        <v>0</v>
      </c>
      <c r="Z130" s="137">
        <v>0</v>
      </c>
      <c r="AA130" s="138">
        <f>Z130*K130</f>
        <v>0</v>
      </c>
      <c r="AR130" s="20" t="s">
        <v>131</v>
      </c>
      <c r="AT130" s="20" t="s">
        <v>127</v>
      </c>
      <c r="AU130" s="20" t="s">
        <v>95</v>
      </c>
      <c r="AY130" s="20" t="s">
        <v>126</v>
      </c>
      <c r="BE130" s="98">
        <f>IF(U130="základní",N130,0)</f>
        <v>0</v>
      </c>
      <c r="BF130" s="98">
        <f>IF(U130="snížená",N130,0)</f>
        <v>0</v>
      </c>
      <c r="BG130" s="98">
        <f>IF(U130="zákl. přenesená",N130,0)</f>
        <v>0</v>
      </c>
      <c r="BH130" s="98">
        <f>IF(U130="sníž. přenesená",N130,0)</f>
        <v>0</v>
      </c>
      <c r="BI130" s="98">
        <f>IF(U130="nulová",N130,0)</f>
        <v>0</v>
      </c>
      <c r="BJ130" s="20" t="s">
        <v>79</v>
      </c>
      <c r="BK130" s="98">
        <f>ROUND(L130*K130,2)</f>
        <v>0</v>
      </c>
      <c r="BL130" s="20" t="s">
        <v>131</v>
      </c>
      <c r="BM130" s="20" t="s">
        <v>591</v>
      </c>
    </row>
    <row r="131" spans="2:65" s="11" customFormat="1" ht="16.5" customHeight="1">
      <c r="B131" s="145"/>
      <c r="E131" s="146" t="s">
        <v>5</v>
      </c>
      <c r="F131" s="384" t="s">
        <v>592</v>
      </c>
      <c r="G131" s="385"/>
      <c r="H131" s="385"/>
      <c r="I131" s="385"/>
      <c r="K131" s="146" t="s">
        <v>5</v>
      </c>
      <c r="R131" s="147"/>
      <c r="T131" s="148"/>
      <c r="AA131" s="149"/>
      <c r="AT131" s="146" t="s">
        <v>143</v>
      </c>
      <c r="AU131" s="146" t="s">
        <v>95</v>
      </c>
      <c r="AV131" s="11" t="s">
        <v>79</v>
      </c>
      <c r="AW131" s="11" t="s">
        <v>30</v>
      </c>
      <c r="AX131" s="11" t="s">
        <v>71</v>
      </c>
      <c r="AY131" s="146" t="s">
        <v>126</v>
      </c>
    </row>
    <row r="132" spans="2:65" s="10" customFormat="1" ht="16.5" customHeight="1">
      <c r="B132" s="139"/>
      <c r="E132" s="140" t="s">
        <v>5</v>
      </c>
      <c r="F132" s="386" t="s">
        <v>593</v>
      </c>
      <c r="G132" s="387"/>
      <c r="H132" s="387"/>
      <c r="I132" s="387"/>
      <c r="K132" s="141">
        <v>83.88</v>
      </c>
      <c r="R132" s="142"/>
      <c r="T132" s="143"/>
      <c r="AA132" s="144"/>
      <c r="AT132" s="140" t="s">
        <v>143</v>
      </c>
      <c r="AU132" s="140" t="s">
        <v>95</v>
      </c>
      <c r="AV132" s="10" t="s">
        <v>95</v>
      </c>
      <c r="AW132" s="10" t="s">
        <v>30</v>
      </c>
      <c r="AX132" s="10" t="s">
        <v>71</v>
      </c>
      <c r="AY132" s="140" t="s">
        <v>126</v>
      </c>
    </row>
    <row r="133" spans="2:65" s="11" customFormat="1" ht="16.5" customHeight="1">
      <c r="B133" s="145"/>
      <c r="E133" s="146" t="s">
        <v>5</v>
      </c>
      <c r="F133" s="388" t="s">
        <v>594</v>
      </c>
      <c r="G133" s="389"/>
      <c r="H133" s="389"/>
      <c r="I133" s="389"/>
      <c r="K133" s="146" t="s">
        <v>5</v>
      </c>
      <c r="R133" s="147"/>
      <c r="T133" s="148"/>
      <c r="AA133" s="149"/>
      <c r="AT133" s="146" t="s">
        <v>143</v>
      </c>
      <c r="AU133" s="146" t="s">
        <v>95</v>
      </c>
      <c r="AV133" s="11" t="s">
        <v>79</v>
      </c>
      <c r="AW133" s="11" t="s">
        <v>30</v>
      </c>
      <c r="AX133" s="11" t="s">
        <v>71</v>
      </c>
      <c r="AY133" s="146" t="s">
        <v>126</v>
      </c>
    </row>
    <row r="134" spans="2:65" s="10" customFormat="1" ht="16.5" customHeight="1">
      <c r="B134" s="139"/>
      <c r="E134" s="140" t="s">
        <v>5</v>
      </c>
      <c r="F134" s="386" t="s">
        <v>595</v>
      </c>
      <c r="G134" s="387"/>
      <c r="H134" s="387"/>
      <c r="I134" s="387"/>
      <c r="K134" s="141">
        <v>4.05</v>
      </c>
      <c r="R134" s="142"/>
      <c r="T134" s="143"/>
      <c r="AA134" s="144"/>
      <c r="AT134" s="140" t="s">
        <v>143</v>
      </c>
      <c r="AU134" s="140" t="s">
        <v>95</v>
      </c>
      <c r="AV134" s="10" t="s">
        <v>95</v>
      </c>
      <c r="AW134" s="10" t="s">
        <v>30</v>
      </c>
      <c r="AX134" s="10" t="s">
        <v>71</v>
      </c>
      <c r="AY134" s="140" t="s">
        <v>126</v>
      </c>
    </row>
    <row r="135" spans="2:65" s="12" customFormat="1" ht="16.5" customHeight="1">
      <c r="B135" s="150"/>
      <c r="E135" s="151" t="s">
        <v>5</v>
      </c>
      <c r="F135" s="390" t="s">
        <v>159</v>
      </c>
      <c r="G135" s="391"/>
      <c r="H135" s="391"/>
      <c r="I135" s="391"/>
      <c r="K135" s="152">
        <v>87.93</v>
      </c>
      <c r="R135" s="153"/>
      <c r="T135" s="154"/>
      <c r="AA135" s="155"/>
      <c r="AT135" s="151" t="s">
        <v>143</v>
      </c>
      <c r="AU135" s="151" t="s">
        <v>95</v>
      </c>
      <c r="AV135" s="12" t="s">
        <v>131</v>
      </c>
      <c r="AW135" s="12" t="s">
        <v>30</v>
      </c>
      <c r="AX135" s="12" t="s">
        <v>79</v>
      </c>
      <c r="AY135" s="151" t="s">
        <v>126</v>
      </c>
    </row>
    <row r="136" spans="2:65" s="1" customFormat="1" ht="25.5" customHeight="1">
      <c r="B136" s="113"/>
      <c r="C136" s="132" t="s">
        <v>189</v>
      </c>
      <c r="D136" s="132" t="s">
        <v>127</v>
      </c>
      <c r="E136" s="133" t="s">
        <v>161</v>
      </c>
      <c r="F136" s="379" t="s">
        <v>162</v>
      </c>
      <c r="G136" s="379"/>
      <c r="H136" s="379"/>
      <c r="I136" s="379"/>
      <c r="J136" s="134" t="s">
        <v>151</v>
      </c>
      <c r="K136" s="135">
        <v>17.28</v>
      </c>
      <c r="L136" s="380">
        <v>0</v>
      </c>
      <c r="M136" s="380"/>
      <c r="N136" s="381">
        <f>ROUND(L136*K136,2)</f>
        <v>0</v>
      </c>
      <c r="O136" s="381"/>
      <c r="P136" s="381"/>
      <c r="Q136" s="381"/>
      <c r="R136" s="114"/>
      <c r="T136" s="136" t="s">
        <v>5</v>
      </c>
      <c r="U136" s="42" t="s">
        <v>36</v>
      </c>
      <c r="W136" s="137">
        <f>V136*K136</f>
        <v>0</v>
      </c>
      <c r="X136" s="137">
        <v>0</v>
      </c>
      <c r="Y136" s="137">
        <f>X136*K136</f>
        <v>0</v>
      </c>
      <c r="Z136" s="137">
        <v>0</v>
      </c>
      <c r="AA136" s="138">
        <f>Z136*K136</f>
        <v>0</v>
      </c>
      <c r="AR136" s="20" t="s">
        <v>131</v>
      </c>
      <c r="AT136" s="20" t="s">
        <v>127</v>
      </c>
      <c r="AU136" s="20" t="s">
        <v>95</v>
      </c>
      <c r="AY136" s="20" t="s">
        <v>126</v>
      </c>
      <c r="BE136" s="98">
        <f>IF(U136="základní",N136,0)</f>
        <v>0</v>
      </c>
      <c r="BF136" s="98">
        <f>IF(U136="snížená",N136,0)</f>
        <v>0</v>
      </c>
      <c r="BG136" s="98">
        <f>IF(U136="zákl. přenesená",N136,0)</f>
        <v>0</v>
      </c>
      <c r="BH136" s="98">
        <f>IF(U136="sníž. přenesená",N136,0)</f>
        <v>0</v>
      </c>
      <c r="BI136" s="98">
        <f>IF(U136="nulová",N136,0)</f>
        <v>0</v>
      </c>
      <c r="BJ136" s="20" t="s">
        <v>79</v>
      </c>
      <c r="BK136" s="98">
        <f>ROUND(L136*K136,2)</f>
        <v>0</v>
      </c>
      <c r="BL136" s="20" t="s">
        <v>131</v>
      </c>
      <c r="BM136" s="20" t="s">
        <v>596</v>
      </c>
    </row>
    <row r="137" spans="2:65" s="10" customFormat="1" ht="16.5" customHeight="1">
      <c r="B137" s="139"/>
      <c r="E137" s="140" t="s">
        <v>5</v>
      </c>
      <c r="F137" s="382" t="s">
        <v>597</v>
      </c>
      <c r="G137" s="383"/>
      <c r="H137" s="383"/>
      <c r="I137" s="383"/>
      <c r="K137" s="141">
        <v>17.28</v>
      </c>
      <c r="R137" s="142"/>
      <c r="T137" s="143"/>
      <c r="AA137" s="144"/>
      <c r="AT137" s="140" t="s">
        <v>143</v>
      </c>
      <c r="AU137" s="140" t="s">
        <v>95</v>
      </c>
      <c r="AV137" s="10" t="s">
        <v>95</v>
      </c>
      <c r="AW137" s="10" t="s">
        <v>30</v>
      </c>
      <c r="AX137" s="10" t="s">
        <v>79</v>
      </c>
      <c r="AY137" s="140" t="s">
        <v>126</v>
      </c>
    </row>
    <row r="138" spans="2:65" s="1" customFormat="1" ht="25.5" customHeight="1">
      <c r="B138" s="113"/>
      <c r="C138" s="132" t="s">
        <v>194</v>
      </c>
      <c r="D138" s="132" t="s">
        <v>127</v>
      </c>
      <c r="E138" s="133" t="s">
        <v>195</v>
      </c>
      <c r="F138" s="379" t="s">
        <v>196</v>
      </c>
      <c r="G138" s="379"/>
      <c r="H138" s="379"/>
      <c r="I138" s="379"/>
      <c r="J138" s="134" t="s">
        <v>151</v>
      </c>
      <c r="K138" s="135">
        <v>207.876</v>
      </c>
      <c r="L138" s="380">
        <v>0</v>
      </c>
      <c r="M138" s="380"/>
      <c r="N138" s="381">
        <f>ROUND(L138*K138,2)</f>
        <v>0</v>
      </c>
      <c r="O138" s="381"/>
      <c r="P138" s="381"/>
      <c r="Q138" s="381"/>
      <c r="R138" s="114"/>
      <c r="T138" s="136" t="s">
        <v>5</v>
      </c>
      <c r="U138" s="42" t="s">
        <v>36</v>
      </c>
      <c r="W138" s="137">
        <f>V138*K138</f>
        <v>0</v>
      </c>
      <c r="X138" s="137">
        <v>0</v>
      </c>
      <c r="Y138" s="137">
        <f>X138*K138</f>
        <v>0</v>
      </c>
      <c r="Z138" s="137">
        <v>0</v>
      </c>
      <c r="AA138" s="138">
        <f>Z138*K138</f>
        <v>0</v>
      </c>
      <c r="AR138" s="20" t="s">
        <v>131</v>
      </c>
      <c r="AT138" s="20" t="s">
        <v>127</v>
      </c>
      <c r="AU138" s="20" t="s">
        <v>95</v>
      </c>
      <c r="AY138" s="20" t="s">
        <v>126</v>
      </c>
      <c r="BE138" s="98">
        <f>IF(U138="základní",N138,0)</f>
        <v>0</v>
      </c>
      <c r="BF138" s="98">
        <f>IF(U138="snížená",N138,0)</f>
        <v>0</v>
      </c>
      <c r="BG138" s="98">
        <f>IF(U138="zákl. přenesená",N138,0)</f>
        <v>0</v>
      </c>
      <c r="BH138" s="98">
        <f>IF(U138="sníž. přenesená",N138,0)</f>
        <v>0</v>
      </c>
      <c r="BI138" s="98">
        <f>IF(U138="nulová",N138,0)</f>
        <v>0</v>
      </c>
      <c r="BJ138" s="20" t="s">
        <v>79</v>
      </c>
      <c r="BK138" s="98">
        <f>ROUND(L138*K138,2)</f>
        <v>0</v>
      </c>
      <c r="BL138" s="20" t="s">
        <v>131</v>
      </c>
      <c r="BM138" s="20" t="s">
        <v>598</v>
      </c>
    </row>
    <row r="139" spans="2:65" s="11" customFormat="1" ht="16.5" customHeight="1">
      <c r="B139" s="145"/>
      <c r="E139" s="146" t="s">
        <v>5</v>
      </c>
      <c r="F139" s="384" t="s">
        <v>592</v>
      </c>
      <c r="G139" s="385"/>
      <c r="H139" s="385"/>
      <c r="I139" s="385"/>
      <c r="K139" s="146" t="s">
        <v>5</v>
      </c>
      <c r="R139" s="147"/>
      <c r="T139" s="148"/>
      <c r="AA139" s="149"/>
      <c r="AT139" s="146" t="s">
        <v>143</v>
      </c>
      <c r="AU139" s="146" t="s">
        <v>95</v>
      </c>
      <c r="AV139" s="11" t="s">
        <v>79</v>
      </c>
      <c r="AW139" s="11" t="s">
        <v>30</v>
      </c>
      <c r="AX139" s="11" t="s">
        <v>71</v>
      </c>
      <c r="AY139" s="146" t="s">
        <v>126</v>
      </c>
    </row>
    <row r="140" spans="2:65" s="10" customFormat="1" ht="16.5" customHeight="1">
      <c r="B140" s="139"/>
      <c r="E140" s="140" t="s">
        <v>5</v>
      </c>
      <c r="F140" s="386" t="s">
        <v>599</v>
      </c>
      <c r="G140" s="387"/>
      <c r="H140" s="387"/>
      <c r="I140" s="387"/>
      <c r="K140" s="141">
        <v>483.84</v>
      </c>
      <c r="R140" s="142"/>
      <c r="T140" s="143"/>
      <c r="AA140" s="144"/>
      <c r="AT140" s="140" t="s">
        <v>143</v>
      </c>
      <c r="AU140" s="140" t="s">
        <v>95</v>
      </c>
      <c r="AV140" s="10" t="s">
        <v>95</v>
      </c>
      <c r="AW140" s="10" t="s">
        <v>30</v>
      </c>
      <c r="AX140" s="10" t="s">
        <v>71</v>
      </c>
      <c r="AY140" s="140" t="s">
        <v>126</v>
      </c>
    </row>
    <row r="141" spans="2:65" s="11" customFormat="1" ht="16.5" customHeight="1">
      <c r="B141" s="145"/>
      <c r="E141" s="146" t="s">
        <v>5</v>
      </c>
      <c r="F141" s="388" t="s">
        <v>600</v>
      </c>
      <c r="G141" s="389"/>
      <c r="H141" s="389"/>
      <c r="I141" s="389"/>
      <c r="K141" s="146" t="s">
        <v>5</v>
      </c>
      <c r="R141" s="147"/>
      <c r="T141" s="148"/>
      <c r="AA141" s="149"/>
      <c r="AT141" s="146" t="s">
        <v>143</v>
      </c>
      <c r="AU141" s="146" t="s">
        <v>95</v>
      </c>
      <c r="AV141" s="11" t="s">
        <v>79</v>
      </c>
      <c r="AW141" s="11" t="s">
        <v>30</v>
      </c>
      <c r="AX141" s="11" t="s">
        <v>71</v>
      </c>
      <c r="AY141" s="146" t="s">
        <v>126</v>
      </c>
    </row>
    <row r="142" spans="2:65" s="10" customFormat="1" ht="16.5" customHeight="1">
      <c r="B142" s="139"/>
      <c r="E142" s="140" t="s">
        <v>5</v>
      </c>
      <c r="F142" s="386" t="s">
        <v>601</v>
      </c>
      <c r="G142" s="387"/>
      <c r="H142" s="387"/>
      <c r="I142" s="387"/>
      <c r="K142" s="141">
        <v>32.4</v>
      </c>
      <c r="R142" s="142"/>
      <c r="T142" s="143"/>
      <c r="AA142" s="144"/>
      <c r="AT142" s="140" t="s">
        <v>143</v>
      </c>
      <c r="AU142" s="140" t="s">
        <v>95</v>
      </c>
      <c r="AV142" s="10" t="s">
        <v>95</v>
      </c>
      <c r="AW142" s="10" t="s">
        <v>30</v>
      </c>
      <c r="AX142" s="10" t="s">
        <v>71</v>
      </c>
      <c r="AY142" s="140" t="s">
        <v>126</v>
      </c>
    </row>
    <row r="143" spans="2:65" s="11" customFormat="1" ht="16.5" customHeight="1">
      <c r="B143" s="145"/>
      <c r="E143" s="146" t="s">
        <v>5</v>
      </c>
      <c r="F143" s="388" t="s">
        <v>174</v>
      </c>
      <c r="G143" s="389"/>
      <c r="H143" s="389"/>
      <c r="I143" s="389"/>
      <c r="K143" s="146" t="s">
        <v>5</v>
      </c>
      <c r="R143" s="147"/>
      <c r="T143" s="148"/>
      <c r="AA143" s="149"/>
      <c r="AT143" s="146" t="s">
        <v>143</v>
      </c>
      <c r="AU143" s="146" t="s">
        <v>95</v>
      </c>
      <c r="AV143" s="11" t="s">
        <v>79</v>
      </c>
      <c r="AW143" s="11" t="s">
        <v>30</v>
      </c>
      <c r="AX143" s="11" t="s">
        <v>71</v>
      </c>
      <c r="AY143" s="146" t="s">
        <v>126</v>
      </c>
    </row>
    <row r="144" spans="2:65" s="10" customFormat="1" ht="16.5" customHeight="1">
      <c r="B144" s="139"/>
      <c r="E144" s="140" t="s">
        <v>5</v>
      </c>
      <c r="F144" s="386" t="s">
        <v>602</v>
      </c>
      <c r="G144" s="387"/>
      <c r="H144" s="387"/>
      <c r="I144" s="387"/>
      <c r="K144" s="141">
        <v>-87.93</v>
      </c>
      <c r="R144" s="142"/>
      <c r="T144" s="143"/>
      <c r="AA144" s="144"/>
      <c r="AT144" s="140" t="s">
        <v>143</v>
      </c>
      <c r="AU144" s="140" t="s">
        <v>95</v>
      </c>
      <c r="AV144" s="10" t="s">
        <v>95</v>
      </c>
      <c r="AW144" s="10" t="s">
        <v>30</v>
      </c>
      <c r="AX144" s="10" t="s">
        <v>71</v>
      </c>
      <c r="AY144" s="140" t="s">
        <v>126</v>
      </c>
    </row>
    <row r="145" spans="2:65" s="11" customFormat="1" ht="16.5" customHeight="1">
      <c r="B145" s="145"/>
      <c r="E145" s="146" t="s">
        <v>5</v>
      </c>
      <c r="F145" s="388" t="s">
        <v>603</v>
      </c>
      <c r="G145" s="389"/>
      <c r="H145" s="389"/>
      <c r="I145" s="389"/>
      <c r="K145" s="146" t="s">
        <v>5</v>
      </c>
      <c r="R145" s="147"/>
      <c r="T145" s="148"/>
      <c r="AA145" s="149"/>
      <c r="AT145" s="146" t="s">
        <v>143</v>
      </c>
      <c r="AU145" s="146" t="s">
        <v>95</v>
      </c>
      <c r="AV145" s="11" t="s">
        <v>79</v>
      </c>
      <c r="AW145" s="11" t="s">
        <v>30</v>
      </c>
      <c r="AX145" s="11" t="s">
        <v>71</v>
      </c>
      <c r="AY145" s="146" t="s">
        <v>126</v>
      </c>
    </row>
    <row r="146" spans="2:65" s="11" customFormat="1" ht="16.5" customHeight="1">
      <c r="B146" s="145"/>
      <c r="E146" s="146" t="s">
        <v>5</v>
      </c>
      <c r="F146" s="388" t="s">
        <v>604</v>
      </c>
      <c r="G146" s="389"/>
      <c r="H146" s="389"/>
      <c r="I146" s="389"/>
      <c r="K146" s="146" t="s">
        <v>5</v>
      </c>
      <c r="R146" s="147"/>
      <c r="T146" s="148"/>
      <c r="AA146" s="149"/>
      <c r="AT146" s="146" t="s">
        <v>143</v>
      </c>
      <c r="AU146" s="146" t="s">
        <v>95</v>
      </c>
      <c r="AV146" s="11" t="s">
        <v>79</v>
      </c>
      <c r="AW146" s="11" t="s">
        <v>30</v>
      </c>
      <c r="AX146" s="11" t="s">
        <v>71</v>
      </c>
      <c r="AY146" s="146" t="s">
        <v>126</v>
      </c>
    </row>
    <row r="147" spans="2:65" s="10" customFormat="1" ht="16.5" customHeight="1">
      <c r="B147" s="139"/>
      <c r="E147" s="140" t="s">
        <v>5</v>
      </c>
      <c r="F147" s="386" t="s">
        <v>605</v>
      </c>
      <c r="G147" s="387"/>
      <c r="H147" s="387"/>
      <c r="I147" s="387"/>
      <c r="K147" s="141">
        <v>-9.66</v>
      </c>
      <c r="R147" s="142"/>
      <c r="T147" s="143"/>
      <c r="AA147" s="144"/>
      <c r="AT147" s="140" t="s">
        <v>143</v>
      </c>
      <c r="AU147" s="140" t="s">
        <v>95</v>
      </c>
      <c r="AV147" s="10" t="s">
        <v>95</v>
      </c>
      <c r="AW147" s="10" t="s">
        <v>30</v>
      </c>
      <c r="AX147" s="10" t="s">
        <v>71</v>
      </c>
      <c r="AY147" s="140" t="s">
        <v>126</v>
      </c>
    </row>
    <row r="148" spans="2:65" s="11" customFormat="1" ht="16.5" customHeight="1">
      <c r="B148" s="145"/>
      <c r="E148" s="146" t="s">
        <v>5</v>
      </c>
      <c r="F148" s="388" t="s">
        <v>606</v>
      </c>
      <c r="G148" s="389"/>
      <c r="H148" s="389"/>
      <c r="I148" s="389"/>
      <c r="K148" s="146" t="s">
        <v>5</v>
      </c>
      <c r="R148" s="147"/>
      <c r="T148" s="148"/>
      <c r="AA148" s="149"/>
      <c r="AT148" s="146" t="s">
        <v>143</v>
      </c>
      <c r="AU148" s="146" t="s">
        <v>95</v>
      </c>
      <c r="AV148" s="11" t="s">
        <v>79</v>
      </c>
      <c r="AW148" s="11" t="s">
        <v>30</v>
      </c>
      <c r="AX148" s="11" t="s">
        <v>71</v>
      </c>
      <c r="AY148" s="146" t="s">
        <v>126</v>
      </c>
    </row>
    <row r="149" spans="2:65" s="10" customFormat="1" ht="16.5" customHeight="1">
      <c r="B149" s="139"/>
      <c r="E149" s="140" t="s">
        <v>5</v>
      </c>
      <c r="F149" s="386" t="s">
        <v>607</v>
      </c>
      <c r="G149" s="387"/>
      <c r="H149" s="387"/>
      <c r="I149" s="387"/>
      <c r="K149" s="141">
        <v>-2.8980000000000001</v>
      </c>
      <c r="R149" s="142"/>
      <c r="T149" s="143"/>
      <c r="AA149" s="144"/>
      <c r="AT149" s="140" t="s">
        <v>143</v>
      </c>
      <c r="AU149" s="140" t="s">
        <v>95</v>
      </c>
      <c r="AV149" s="10" t="s">
        <v>95</v>
      </c>
      <c r="AW149" s="10" t="s">
        <v>30</v>
      </c>
      <c r="AX149" s="10" t="s">
        <v>71</v>
      </c>
      <c r="AY149" s="140" t="s">
        <v>126</v>
      </c>
    </row>
    <row r="150" spans="2:65" s="12" customFormat="1" ht="16.5" customHeight="1">
      <c r="B150" s="150"/>
      <c r="E150" s="151" t="s">
        <v>5</v>
      </c>
      <c r="F150" s="390" t="s">
        <v>159</v>
      </c>
      <c r="G150" s="391"/>
      <c r="H150" s="391"/>
      <c r="I150" s="391"/>
      <c r="K150" s="152">
        <v>415.75200000000001</v>
      </c>
      <c r="R150" s="153"/>
      <c r="T150" s="154"/>
      <c r="AA150" s="155"/>
      <c r="AT150" s="151" t="s">
        <v>143</v>
      </c>
      <c r="AU150" s="151" t="s">
        <v>95</v>
      </c>
      <c r="AV150" s="12" t="s">
        <v>131</v>
      </c>
      <c r="AW150" s="12" t="s">
        <v>30</v>
      </c>
      <c r="AX150" s="12" t="s">
        <v>71</v>
      </c>
      <c r="AY150" s="151" t="s">
        <v>126</v>
      </c>
    </row>
    <row r="151" spans="2:65" s="11" customFormat="1" ht="16.5" customHeight="1">
      <c r="B151" s="145"/>
      <c r="E151" s="146" t="s">
        <v>5</v>
      </c>
      <c r="F151" s="388" t="s">
        <v>176</v>
      </c>
      <c r="G151" s="389"/>
      <c r="H151" s="389"/>
      <c r="I151" s="389"/>
      <c r="K151" s="146" t="s">
        <v>5</v>
      </c>
      <c r="R151" s="147"/>
      <c r="T151" s="148"/>
      <c r="AA151" s="149"/>
      <c r="AT151" s="146" t="s">
        <v>143</v>
      </c>
      <c r="AU151" s="146" t="s">
        <v>95</v>
      </c>
      <c r="AV151" s="11" t="s">
        <v>79</v>
      </c>
      <c r="AW151" s="11" t="s">
        <v>30</v>
      </c>
      <c r="AX151" s="11" t="s">
        <v>71</v>
      </c>
      <c r="AY151" s="146" t="s">
        <v>126</v>
      </c>
    </row>
    <row r="152" spans="2:65" s="10" customFormat="1" ht="16.5" customHeight="1">
      <c r="B152" s="139"/>
      <c r="E152" s="140" t="s">
        <v>5</v>
      </c>
      <c r="F152" s="386" t="s">
        <v>608</v>
      </c>
      <c r="G152" s="387"/>
      <c r="H152" s="387"/>
      <c r="I152" s="387"/>
      <c r="K152" s="141">
        <v>207.876</v>
      </c>
      <c r="R152" s="142"/>
      <c r="T152" s="143"/>
      <c r="AA152" s="144"/>
      <c r="AT152" s="140" t="s">
        <v>143</v>
      </c>
      <c r="AU152" s="140" t="s">
        <v>95</v>
      </c>
      <c r="AV152" s="10" t="s">
        <v>95</v>
      </c>
      <c r="AW152" s="10" t="s">
        <v>30</v>
      </c>
      <c r="AX152" s="10" t="s">
        <v>79</v>
      </c>
      <c r="AY152" s="140" t="s">
        <v>126</v>
      </c>
    </row>
    <row r="153" spans="2:65" s="1" customFormat="1" ht="25.5" customHeight="1">
      <c r="B153" s="113"/>
      <c r="C153" s="132" t="s">
        <v>204</v>
      </c>
      <c r="D153" s="132" t="s">
        <v>127</v>
      </c>
      <c r="E153" s="133" t="s">
        <v>205</v>
      </c>
      <c r="F153" s="379" t="s">
        <v>206</v>
      </c>
      <c r="G153" s="379"/>
      <c r="H153" s="379"/>
      <c r="I153" s="379"/>
      <c r="J153" s="134" t="s">
        <v>151</v>
      </c>
      <c r="K153" s="135">
        <v>103.938</v>
      </c>
      <c r="L153" s="380">
        <v>0</v>
      </c>
      <c r="M153" s="380"/>
      <c r="N153" s="381">
        <f>ROUND(L153*K153,2)</f>
        <v>0</v>
      </c>
      <c r="O153" s="381"/>
      <c r="P153" s="381"/>
      <c r="Q153" s="381"/>
      <c r="R153" s="114"/>
      <c r="T153" s="136" t="s">
        <v>5</v>
      </c>
      <c r="U153" s="42" t="s">
        <v>36</v>
      </c>
      <c r="W153" s="137">
        <f>V153*K153</f>
        <v>0</v>
      </c>
      <c r="X153" s="137">
        <v>0</v>
      </c>
      <c r="Y153" s="137">
        <f>X153*K153</f>
        <v>0</v>
      </c>
      <c r="Z153" s="137">
        <v>0</v>
      </c>
      <c r="AA153" s="138">
        <f>Z153*K153</f>
        <v>0</v>
      </c>
      <c r="AR153" s="20" t="s">
        <v>131</v>
      </c>
      <c r="AT153" s="20" t="s">
        <v>127</v>
      </c>
      <c r="AU153" s="20" t="s">
        <v>95</v>
      </c>
      <c r="AY153" s="20" t="s">
        <v>126</v>
      </c>
      <c r="BE153" s="98">
        <f>IF(U153="základní",N153,0)</f>
        <v>0</v>
      </c>
      <c r="BF153" s="98">
        <f>IF(U153="snížená",N153,0)</f>
        <v>0</v>
      </c>
      <c r="BG153" s="98">
        <f>IF(U153="zákl. přenesená",N153,0)</f>
        <v>0</v>
      </c>
      <c r="BH153" s="98">
        <f>IF(U153="sníž. přenesená",N153,0)</f>
        <v>0</v>
      </c>
      <c r="BI153" s="98">
        <f>IF(U153="nulová",N153,0)</f>
        <v>0</v>
      </c>
      <c r="BJ153" s="20" t="s">
        <v>79</v>
      </c>
      <c r="BK153" s="98">
        <f>ROUND(L153*K153,2)</f>
        <v>0</v>
      </c>
      <c r="BL153" s="20" t="s">
        <v>131</v>
      </c>
      <c r="BM153" s="20" t="s">
        <v>609</v>
      </c>
    </row>
    <row r="154" spans="2:65" s="11" customFormat="1" ht="16.5" customHeight="1">
      <c r="B154" s="145"/>
      <c r="E154" s="146" t="s">
        <v>5</v>
      </c>
      <c r="F154" s="384" t="s">
        <v>182</v>
      </c>
      <c r="G154" s="385"/>
      <c r="H154" s="385"/>
      <c r="I154" s="385"/>
      <c r="K154" s="146" t="s">
        <v>5</v>
      </c>
      <c r="R154" s="147"/>
      <c r="T154" s="148"/>
      <c r="AA154" s="149"/>
      <c r="AT154" s="146" t="s">
        <v>143</v>
      </c>
      <c r="AU154" s="146" t="s">
        <v>95</v>
      </c>
      <c r="AV154" s="11" t="s">
        <v>79</v>
      </c>
      <c r="AW154" s="11" t="s">
        <v>30</v>
      </c>
      <c r="AX154" s="11" t="s">
        <v>71</v>
      </c>
      <c r="AY154" s="146" t="s">
        <v>126</v>
      </c>
    </row>
    <row r="155" spans="2:65" s="10" customFormat="1" ht="16.5" customHeight="1">
      <c r="B155" s="139"/>
      <c r="E155" s="140" t="s">
        <v>5</v>
      </c>
      <c r="F155" s="386" t="s">
        <v>610</v>
      </c>
      <c r="G155" s="387"/>
      <c r="H155" s="387"/>
      <c r="I155" s="387"/>
      <c r="K155" s="141">
        <v>103.938</v>
      </c>
      <c r="R155" s="142"/>
      <c r="T155" s="143"/>
      <c r="AA155" s="144"/>
      <c r="AT155" s="140" t="s">
        <v>143</v>
      </c>
      <c r="AU155" s="140" t="s">
        <v>95</v>
      </c>
      <c r="AV155" s="10" t="s">
        <v>95</v>
      </c>
      <c r="AW155" s="10" t="s">
        <v>30</v>
      </c>
      <c r="AX155" s="10" t="s">
        <v>79</v>
      </c>
      <c r="AY155" s="140" t="s">
        <v>126</v>
      </c>
    </row>
    <row r="156" spans="2:65" s="1" customFormat="1" ht="25.5" customHeight="1">
      <c r="B156" s="113"/>
      <c r="C156" s="132" t="s">
        <v>209</v>
      </c>
      <c r="D156" s="132" t="s">
        <v>127</v>
      </c>
      <c r="E156" s="133" t="s">
        <v>210</v>
      </c>
      <c r="F156" s="379" t="s">
        <v>211</v>
      </c>
      <c r="G156" s="379"/>
      <c r="H156" s="379"/>
      <c r="I156" s="379"/>
      <c r="J156" s="134" t="s">
        <v>151</v>
      </c>
      <c r="K156" s="135">
        <v>207.876</v>
      </c>
      <c r="L156" s="380">
        <v>0</v>
      </c>
      <c r="M156" s="380"/>
      <c r="N156" s="381">
        <f>ROUND(L156*K156,2)</f>
        <v>0</v>
      </c>
      <c r="O156" s="381"/>
      <c r="P156" s="381"/>
      <c r="Q156" s="381"/>
      <c r="R156" s="114"/>
      <c r="T156" s="136" t="s">
        <v>5</v>
      </c>
      <c r="U156" s="42" t="s">
        <v>36</v>
      </c>
      <c r="W156" s="137">
        <f>V156*K156</f>
        <v>0</v>
      </c>
      <c r="X156" s="137">
        <v>0</v>
      </c>
      <c r="Y156" s="137">
        <f>X156*K156</f>
        <v>0</v>
      </c>
      <c r="Z156" s="137">
        <v>0</v>
      </c>
      <c r="AA156" s="138">
        <f>Z156*K156</f>
        <v>0</v>
      </c>
      <c r="AR156" s="20" t="s">
        <v>131</v>
      </c>
      <c r="AT156" s="20" t="s">
        <v>127</v>
      </c>
      <c r="AU156" s="20" t="s">
        <v>95</v>
      </c>
      <c r="AY156" s="20" t="s">
        <v>126</v>
      </c>
      <c r="BE156" s="98">
        <f>IF(U156="základní",N156,0)</f>
        <v>0</v>
      </c>
      <c r="BF156" s="98">
        <f>IF(U156="snížená",N156,0)</f>
        <v>0</v>
      </c>
      <c r="BG156" s="98">
        <f>IF(U156="zákl. přenesená",N156,0)</f>
        <v>0</v>
      </c>
      <c r="BH156" s="98">
        <f>IF(U156="sníž. přenesená",N156,0)</f>
        <v>0</v>
      </c>
      <c r="BI156" s="98">
        <f>IF(U156="nulová",N156,0)</f>
        <v>0</v>
      </c>
      <c r="BJ156" s="20" t="s">
        <v>79</v>
      </c>
      <c r="BK156" s="98">
        <f>ROUND(L156*K156,2)</f>
        <v>0</v>
      </c>
      <c r="BL156" s="20" t="s">
        <v>131</v>
      </c>
      <c r="BM156" s="20" t="s">
        <v>611</v>
      </c>
    </row>
    <row r="157" spans="2:65" s="11" customFormat="1" ht="16.5" customHeight="1">
      <c r="B157" s="145"/>
      <c r="E157" s="146" t="s">
        <v>5</v>
      </c>
      <c r="F157" s="384" t="s">
        <v>188</v>
      </c>
      <c r="G157" s="385"/>
      <c r="H157" s="385"/>
      <c r="I157" s="385"/>
      <c r="K157" s="146" t="s">
        <v>5</v>
      </c>
      <c r="R157" s="147"/>
      <c r="T157" s="148"/>
      <c r="AA157" s="149"/>
      <c r="AT157" s="146" t="s">
        <v>143</v>
      </c>
      <c r="AU157" s="146" t="s">
        <v>95</v>
      </c>
      <c r="AV157" s="11" t="s">
        <v>79</v>
      </c>
      <c r="AW157" s="11" t="s">
        <v>30</v>
      </c>
      <c r="AX157" s="11" t="s">
        <v>71</v>
      </c>
      <c r="AY157" s="146" t="s">
        <v>126</v>
      </c>
    </row>
    <row r="158" spans="2:65" s="10" customFormat="1" ht="16.5" customHeight="1">
      <c r="B158" s="139"/>
      <c r="E158" s="140" t="s">
        <v>5</v>
      </c>
      <c r="F158" s="386" t="s">
        <v>608</v>
      </c>
      <c r="G158" s="387"/>
      <c r="H158" s="387"/>
      <c r="I158" s="387"/>
      <c r="K158" s="141">
        <v>207.876</v>
      </c>
      <c r="R158" s="142"/>
      <c r="T158" s="143"/>
      <c r="AA158" s="144"/>
      <c r="AT158" s="140" t="s">
        <v>143</v>
      </c>
      <c r="AU158" s="140" t="s">
        <v>95</v>
      </c>
      <c r="AV158" s="10" t="s">
        <v>95</v>
      </c>
      <c r="AW158" s="10" t="s">
        <v>30</v>
      </c>
      <c r="AX158" s="10" t="s">
        <v>79</v>
      </c>
      <c r="AY158" s="140" t="s">
        <v>126</v>
      </c>
    </row>
    <row r="159" spans="2:65" s="1" customFormat="1" ht="25.5" customHeight="1">
      <c r="B159" s="113"/>
      <c r="C159" s="132" t="s">
        <v>213</v>
      </c>
      <c r="D159" s="132" t="s">
        <v>127</v>
      </c>
      <c r="E159" s="133" t="s">
        <v>214</v>
      </c>
      <c r="F159" s="379" t="s">
        <v>215</v>
      </c>
      <c r="G159" s="379"/>
      <c r="H159" s="379"/>
      <c r="I159" s="379"/>
      <c r="J159" s="134" t="s">
        <v>151</v>
      </c>
      <c r="K159" s="135">
        <v>103.938</v>
      </c>
      <c r="L159" s="380">
        <v>0</v>
      </c>
      <c r="M159" s="380"/>
      <c r="N159" s="381">
        <f>ROUND(L159*K159,2)</f>
        <v>0</v>
      </c>
      <c r="O159" s="381"/>
      <c r="P159" s="381"/>
      <c r="Q159" s="381"/>
      <c r="R159" s="114"/>
      <c r="T159" s="136" t="s">
        <v>5</v>
      </c>
      <c r="U159" s="42" t="s">
        <v>36</v>
      </c>
      <c r="W159" s="137">
        <f>V159*K159</f>
        <v>0</v>
      </c>
      <c r="X159" s="137">
        <v>0</v>
      </c>
      <c r="Y159" s="137">
        <f>X159*K159</f>
        <v>0</v>
      </c>
      <c r="Z159" s="137">
        <v>0</v>
      </c>
      <c r="AA159" s="138">
        <f>Z159*K159</f>
        <v>0</v>
      </c>
      <c r="AR159" s="20" t="s">
        <v>131</v>
      </c>
      <c r="AT159" s="20" t="s">
        <v>127</v>
      </c>
      <c r="AU159" s="20" t="s">
        <v>95</v>
      </c>
      <c r="AY159" s="20" t="s">
        <v>126</v>
      </c>
      <c r="BE159" s="98">
        <f>IF(U159="základní",N159,0)</f>
        <v>0</v>
      </c>
      <c r="BF159" s="98">
        <f>IF(U159="snížená",N159,0)</f>
        <v>0</v>
      </c>
      <c r="BG159" s="98">
        <f>IF(U159="zákl. přenesená",N159,0)</f>
        <v>0</v>
      </c>
      <c r="BH159" s="98">
        <f>IF(U159="sníž. přenesená",N159,0)</f>
        <v>0</v>
      </c>
      <c r="BI159" s="98">
        <f>IF(U159="nulová",N159,0)</f>
        <v>0</v>
      </c>
      <c r="BJ159" s="20" t="s">
        <v>79</v>
      </c>
      <c r="BK159" s="98">
        <f>ROUND(L159*K159,2)</f>
        <v>0</v>
      </c>
      <c r="BL159" s="20" t="s">
        <v>131</v>
      </c>
      <c r="BM159" s="20" t="s">
        <v>612</v>
      </c>
    </row>
    <row r="160" spans="2:65" s="11" customFormat="1" ht="16.5" customHeight="1">
      <c r="B160" s="145"/>
      <c r="E160" s="146" t="s">
        <v>5</v>
      </c>
      <c r="F160" s="384" t="s">
        <v>182</v>
      </c>
      <c r="G160" s="385"/>
      <c r="H160" s="385"/>
      <c r="I160" s="385"/>
      <c r="K160" s="146" t="s">
        <v>5</v>
      </c>
      <c r="R160" s="147"/>
      <c r="T160" s="148"/>
      <c r="AA160" s="149"/>
      <c r="AT160" s="146" t="s">
        <v>143</v>
      </c>
      <c r="AU160" s="146" t="s">
        <v>95</v>
      </c>
      <c r="AV160" s="11" t="s">
        <v>79</v>
      </c>
      <c r="AW160" s="11" t="s">
        <v>30</v>
      </c>
      <c r="AX160" s="11" t="s">
        <v>71</v>
      </c>
      <c r="AY160" s="146" t="s">
        <v>126</v>
      </c>
    </row>
    <row r="161" spans="2:65" s="10" customFormat="1" ht="16.5" customHeight="1">
      <c r="B161" s="139"/>
      <c r="E161" s="140" t="s">
        <v>5</v>
      </c>
      <c r="F161" s="386" t="s">
        <v>610</v>
      </c>
      <c r="G161" s="387"/>
      <c r="H161" s="387"/>
      <c r="I161" s="387"/>
      <c r="K161" s="141">
        <v>103.938</v>
      </c>
      <c r="R161" s="142"/>
      <c r="T161" s="143"/>
      <c r="AA161" s="144"/>
      <c r="AT161" s="140" t="s">
        <v>143</v>
      </c>
      <c r="AU161" s="140" t="s">
        <v>95</v>
      </c>
      <c r="AV161" s="10" t="s">
        <v>95</v>
      </c>
      <c r="AW161" s="10" t="s">
        <v>30</v>
      </c>
      <c r="AX161" s="10" t="s">
        <v>79</v>
      </c>
      <c r="AY161" s="140" t="s">
        <v>126</v>
      </c>
    </row>
    <row r="162" spans="2:65" s="1" customFormat="1" ht="25.5" customHeight="1">
      <c r="B162" s="113"/>
      <c r="C162" s="132" t="s">
        <v>11</v>
      </c>
      <c r="D162" s="132" t="s">
        <v>127</v>
      </c>
      <c r="E162" s="133" t="s">
        <v>244</v>
      </c>
      <c r="F162" s="379" t="s">
        <v>245</v>
      </c>
      <c r="G162" s="379"/>
      <c r="H162" s="379"/>
      <c r="I162" s="379"/>
      <c r="J162" s="134" t="s">
        <v>246</v>
      </c>
      <c r="K162" s="135">
        <v>806.4</v>
      </c>
      <c r="L162" s="380">
        <v>0</v>
      </c>
      <c r="M162" s="380"/>
      <c r="N162" s="381">
        <f>ROUND(L162*K162,2)</f>
        <v>0</v>
      </c>
      <c r="O162" s="381"/>
      <c r="P162" s="381"/>
      <c r="Q162" s="381"/>
      <c r="R162" s="114"/>
      <c r="T162" s="136" t="s">
        <v>5</v>
      </c>
      <c r="U162" s="42" t="s">
        <v>36</v>
      </c>
      <c r="W162" s="137">
        <f>V162*K162</f>
        <v>0</v>
      </c>
      <c r="X162" s="137">
        <v>8.4000000000000003E-4</v>
      </c>
      <c r="Y162" s="137">
        <f>X162*K162</f>
        <v>0.67737599999999998</v>
      </c>
      <c r="Z162" s="137">
        <v>0</v>
      </c>
      <c r="AA162" s="138">
        <f>Z162*K162</f>
        <v>0</v>
      </c>
      <c r="AR162" s="20" t="s">
        <v>131</v>
      </c>
      <c r="AT162" s="20" t="s">
        <v>127</v>
      </c>
      <c r="AU162" s="20" t="s">
        <v>95</v>
      </c>
      <c r="AY162" s="20" t="s">
        <v>126</v>
      </c>
      <c r="BE162" s="98">
        <f>IF(U162="základní",N162,0)</f>
        <v>0</v>
      </c>
      <c r="BF162" s="98">
        <f>IF(U162="snížená",N162,0)</f>
        <v>0</v>
      </c>
      <c r="BG162" s="98">
        <f>IF(U162="zákl. přenesená",N162,0)</f>
        <v>0</v>
      </c>
      <c r="BH162" s="98">
        <f>IF(U162="sníž. přenesená",N162,0)</f>
        <v>0</v>
      </c>
      <c r="BI162" s="98">
        <f>IF(U162="nulová",N162,0)</f>
        <v>0</v>
      </c>
      <c r="BJ162" s="20" t="s">
        <v>79</v>
      </c>
      <c r="BK162" s="98">
        <f>ROUND(L162*K162,2)</f>
        <v>0</v>
      </c>
      <c r="BL162" s="20" t="s">
        <v>131</v>
      </c>
      <c r="BM162" s="20" t="s">
        <v>613</v>
      </c>
    </row>
    <row r="163" spans="2:65" s="10" customFormat="1" ht="16.5" customHeight="1">
      <c r="B163" s="139"/>
      <c r="E163" s="140" t="s">
        <v>5</v>
      </c>
      <c r="F163" s="382" t="s">
        <v>614</v>
      </c>
      <c r="G163" s="383"/>
      <c r="H163" s="383"/>
      <c r="I163" s="383"/>
      <c r="K163" s="141">
        <v>806.4</v>
      </c>
      <c r="R163" s="142"/>
      <c r="T163" s="143"/>
      <c r="AA163" s="144"/>
      <c r="AT163" s="140" t="s">
        <v>143</v>
      </c>
      <c r="AU163" s="140" t="s">
        <v>95</v>
      </c>
      <c r="AV163" s="10" t="s">
        <v>95</v>
      </c>
      <c r="AW163" s="10" t="s">
        <v>30</v>
      </c>
      <c r="AX163" s="10" t="s">
        <v>79</v>
      </c>
      <c r="AY163" s="140" t="s">
        <v>126</v>
      </c>
    </row>
    <row r="164" spans="2:65" s="1" customFormat="1" ht="25.5" customHeight="1">
      <c r="B164" s="113"/>
      <c r="C164" s="132" t="s">
        <v>229</v>
      </c>
      <c r="D164" s="132" t="s">
        <v>127</v>
      </c>
      <c r="E164" s="133" t="s">
        <v>269</v>
      </c>
      <c r="F164" s="379" t="s">
        <v>270</v>
      </c>
      <c r="G164" s="379"/>
      <c r="H164" s="379"/>
      <c r="I164" s="379"/>
      <c r="J164" s="134" t="s">
        <v>246</v>
      </c>
      <c r="K164" s="135">
        <v>806.4</v>
      </c>
      <c r="L164" s="380">
        <v>0</v>
      </c>
      <c r="M164" s="380"/>
      <c r="N164" s="381">
        <f>ROUND(L164*K164,2)</f>
        <v>0</v>
      </c>
      <c r="O164" s="381"/>
      <c r="P164" s="381"/>
      <c r="Q164" s="381"/>
      <c r="R164" s="114"/>
      <c r="T164" s="136" t="s">
        <v>5</v>
      </c>
      <c r="U164" s="42" t="s">
        <v>36</v>
      </c>
      <c r="W164" s="137">
        <f>V164*K164</f>
        <v>0</v>
      </c>
      <c r="X164" s="137">
        <v>0</v>
      </c>
      <c r="Y164" s="137">
        <f>X164*K164</f>
        <v>0</v>
      </c>
      <c r="Z164" s="137">
        <v>0</v>
      </c>
      <c r="AA164" s="138">
        <f>Z164*K164</f>
        <v>0</v>
      </c>
      <c r="AR164" s="20" t="s">
        <v>131</v>
      </c>
      <c r="AT164" s="20" t="s">
        <v>127</v>
      </c>
      <c r="AU164" s="20" t="s">
        <v>95</v>
      </c>
      <c r="AY164" s="20" t="s">
        <v>126</v>
      </c>
      <c r="BE164" s="98">
        <f>IF(U164="základní",N164,0)</f>
        <v>0</v>
      </c>
      <c r="BF164" s="98">
        <f>IF(U164="snížená",N164,0)</f>
        <v>0</v>
      </c>
      <c r="BG164" s="98">
        <f>IF(U164="zákl. přenesená",N164,0)</f>
        <v>0</v>
      </c>
      <c r="BH164" s="98">
        <f>IF(U164="sníž. přenesená",N164,0)</f>
        <v>0</v>
      </c>
      <c r="BI164" s="98">
        <f>IF(U164="nulová",N164,0)</f>
        <v>0</v>
      </c>
      <c r="BJ164" s="20" t="s">
        <v>79</v>
      </c>
      <c r="BK164" s="98">
        <f>ROUND(L164*K164,2)</f>
        <v>0</v>
      </c>
      <c r="BL164" s="20" t="s">
        <v>131</v>
      </c>
      <c r="BM164" s="20" t="s">
        <v>615</v>
      </c>
    </row>
    <row r="165" spans="2:65" s="1" customFormat="1" ht="25.5" customHeight="1">
      <c r="B165" s="113"/>
      <c r="C165" s="132" t="s">
        <v>234</v>
      </c>
      <c r="D165" s="132" t="s">
        <v>127</v>
      </c>
      <c r="E165" s="133" t="s">
        <v>277</v>
      </c>
      <c r="F165" s="379" t="s">
        <v>278</v>
      </c>
      <c r="G165" s="379"/>
      <c r="H165" s="379"/>
      <c r="I165" s="379"/>
      <c r="J165" s="134" t="s">
        <v>151</v>
      </c>
      <c r="K165" s="135">
        <v>207.876</v>
      </c>
      <c r="L165" s="380">
        <v>0</v>
      </c>
      <c r="M165" s="380"/>
      <c r="N165" s="381">
        <f>ROUND(L165*K165,2)</f>
        <v>0</v>
      </c>
      <c r="O165" s="381"/>
      <c r="P165" s="381"/>
      <c r="Q165" s="381"/>
      <c r="R165" s="114"/>
      <c r="T165" s="136" t="s">
        <v>5</v>
      </c>
      <c r="U165" s="42" t="s">
        <v>36</v>
      </c>
      <c r="W165" s="137">
        <f>V165*K165</f>
        <v>0</v>
      </c>
      <c r="X165" s="137">
        <v>0</v>
      </c>
      <c r="Y165" s="137">
        <f>X165*K165</f>
        <v>0</v>
      </c>
      <c r="Z165" s="137">
        <v>0</v>
      </c>
      <c r="AA165" s="138">
        <f>Z165*K165</f>
        <v>0</v>
      </c>
      <c r="AR165" s="20" t="s">
        <v>131</v>
      </c>
      <c r="AT165" s="20" t="s">
        <v>127</v>
      </c>
      <c r="AU165" s="20" t="s">
        <v>95</v>
      </c>
      <c r="AY165" s="20" t="s">
        <v>126</v>
      </c>
      <c r="BE165" s="98">
        <f>IF(U165="základní",N165,0)</f>
        <v>0</v>
      </c>
      <c r="BF165" s="98">
        <f>IF(U165="snížená",N165,0)</f>
        <v>0</v>
      </c>
      <c r="BG165" s="98">
        <f>IF(U165="zákl. přenesená",N165,0)</f>
        <v>0</v>
      </c>
      <c r="BH165" s="98">
        <f>IF(U165="sníž. přenesená",N165,0)</f>
        <v>0</v>
      </c>
      <c r="BI165" s="98">
        <f>IF(U165="nulová",N165,0)</f>
        <v>0</v>
      </c>
      <c r="BJ165" s="20" t="s">
        <v>79</v>
      </c>
      <c r="BK165" s="98">
        <f>ROUND(L165*K165,2)</f>
        <v>0</v>
      </c>
      <c r="BL165" s="20" t="s">
        <v>131</v>
      </c>
      <c r="BM165" s="20" t="s">
        <v>616</v>
      </c>
    </row>
    <row r="166" spans="2:65" s="10" customFormat="1" ht="16.5" customHeight="1">
      <c r="B166" s="139"/>
      <c r="E166" s="140" t="s">
        <v>5</v>
      </c>
      <c r="F166" s="382" t="s">
        <v>617</v>
      </c>
      <c r="G166" s="383"/>
      <c r="H166" s="383"/>
      <c r="I166" s="383"/>
      <c r="K166" s="141">
        <v>415.75200000000001</v>
      </c>
      <c r="R166" s="142"/>
      <c r="T166" s="143"/>
      <c r="AA166" s="144"/>
      <c r="AT166" s="140" t="s">
        <v>143</v>
      </c>
      <c r="AU166" s="140" t="s">
        <v>95</v>
      </c>
      <c r="AV166" s="10" t="s">
        <v>95</v>
      </c>
      <c r="AW166" s="10" t="s">
        <v>30</v>
      </c>
      <c r="AX166" s="10" t="s">
        <v>71</v>
      </c>
      <c r="AY166" s="140" t="s">
        <v>126</v>
      </c>
    </row>
    <row r="167" spans="2:65" s="11" customFormat="1" ht="25.5" customHeight="1">
      <c r="B167" s="145"/>
      <c r="E167" s="146" t="s">
        <v>5</v>
      </c>
      <c r="F167" s="388" t="s">
        <v>283</v>
      </c>
      <c r="G167" s="389"/>
      <c r="H167" s="389"/>
      <c r="I167" s="389"/>
      <c r="K167" s="146" t="s">
        <v>5</v>
      </c>
      <c r="R167" s="147"/>
      <c r="T167" s="148"/>
      <c r="AA167" s="149"/>
      <c r="AT167" s="146" t="s">
        <v>143</v>
      </c>
      <c r="AU167" s="146" t="s">
        <v>95</v>
      </c>
      <c r="AV167" s="11" t="s">
        <v>79</v>
      </c>
      <c r="AW167" s="11" t="s">
        <v>30</v>
      </c>
      <c r="AX167" s="11" t="s">
        <v>71</v>
      </c>
      <c r="AY167" s="146" t="s">
        <v>126</v>
      </c>
    </row>
    <row r="168" spans="2:65" s="10" customFormat="1" ht="16.5" customHeight="1">
      <c r="B168" s="139"/>
      <c r="E168" s="140" t="s">
        <v>5</v>
      </c>
      <c r="F168" s="386" t="s">
        <v>608</v>
      </c>
      <c r="G168" s="387"/>
      <c r="H168" s="387"/>
      <c r="I168" s="387"/>
      <c r="K168" s="141">
        <v>207.876</v>
      </c>
      <c r="R168" s="142"/>
      <c r="T168" s="143"/>
      <c r="AA168" s="144"/>
      <c r="AT168" s="140" t="s">
        <v>143</v>
      </c>
      <c r="AU168" s="140" t="s">
        <v>95</v>
      </c>
      <c r="AV168" s="10" t="s">
        <v>95</v>
      </c>
      <c r="AW168" s="10" t="s">
        <v>30</v>
      </c>
      <c r="AX168" s="10" t="s">
        <v>79</v>
      </c>
      <c r="AY168" s="140" t="s">
        <v>126</v>
      </c>
    </row>
    <row r="169" spans="2:65" s="1" customFormat="1" ht="25.5" customHeight="1">
      <c r="B169" s="113"/>
      <c r="C169" s="132" t="s">
        <v>239</v>
      </c>
      <c r="D169" s="132" t="s">
        <v>127</v>
      </c>
      <c r="E169" s="133" t="s">
        <v>292</v>
      </c>
      <c r="F169" s="379" t="s">
        <v>293</v>
      </c>
      <c r="G169" s="379"/>
      <c r="H169" s="379"/>
      <c r="I169" s="379"/>
      <c r="J169" s="134" t="s">
        <v>151</v>
      </c>
      <c r="K169" s="135">
        <v>285.27800000000002</v>
      </c>
      <c r="L169" s="380">
        <v>0</v>
      </c>
      <c r="M169" s="380"/>
      <c r="N169" s="381">
        <f>ROUND(L169*K169,2)</f>
        <v>0</v>
      </c>
      <c r="O169" s="381"/>
      <c r="P169" s="381"/>
      <c r="Q169" s="381"/>
      <c r="R169" s="114"/>
      <c r="T169" s="136" t="s">
        <v>5</v>
      </c>
      <c r="U169" s="42" t="s">
        <v>36</v>
      </c>
      <c r="W169" s="137">
        <f>V169*K169</f>
        <v>0</v>
      </c>
      <c r="X169" s="137">
        <v>0</v>
      </c>
      <c r="Y169" s="137">
        <f>X169*K169</f>
        <v>0</v>
      </c>
      <c r="Z169" s="137">
        <v>0</v>
      </c>
      <c r="AA169" s="138">
        <f>Z169*K169</f>
        <v>0</v>
      </c>
      <c r="AR169" s="20" t="s">
        <v>131</v>
      </c>
      <c r="AT169" s="20" t="s">
        <v>127</v>
      </c>
      <c r="AU169" s="20" t="s">
        <v>95</v>
      </c>
      <c r="AY169" s="20" t="s">
        <v>126</v>
      </c>
      <c r="BE169" s="98">
        <f>IF(U169="základní",N169,0)</f>
        <v>0</v>
      </c>
      <c r="BF169" s="98">
        <f>IF(U169="snížená",N169,0)</f>
        <v>0</v>
      </c>
      <c r="BG169" s="98">
        <f>IF(U169="zákl. přenesená",N169,0)</f>
        <v>0</v>
      </c>
      <c r="BH169" s="98">
        <f>IF(U169="sníž. přenesená",N169,0)</f>
        <v>0</v>
      </c>
      <c r="BI169" s="98">
        <f>IF(U169="nulová",N169,0)</f>
        <v>0</v>
      </c>
      <c r="BJ169" s="20" t="s">
        <v>79</v>
      </c>
      <c r="BK169" s="98">
        <f>ROUND(L169*K169,2)</f>
        <v>0</v>
      </c>
      <c r="BL169" s="20" t="s">
        <v>131</v>
      </c>
      <c r="BM169" s="20" t="s">
        <v>618</v>
      </c>
    </row>
    <row r="170" spans="2:65" s="10" customFormat="1" ht="16.5" customHeight="1">
      <c r="B170" s="139"/>
      <c r="E170" s="140" t="s">
        <v>5</v>
      </c>
      <c r="F170" s="382" t="s">
        <v>619</v>
      </c>
      <c r="G170" s="383"/>
      <c r="H170" s="383"/>
      <c r="I170" s="383"/>
      <c r="K170" s="141">
        <v>285.27800000000002</v>
      </c>
      <c r="R170" s="142"/>
      <c r="T170" s="143"/>
      <c r="AA170" s="144"/>
      <c r="AT170" s="140" t="s">
        <v>143</v>
      </c>
      <c r="AU170" s="140" t="s">
        <v>95</v>
      </c>
      <c r="AV170" s="10" t="s">
        <v>95</v>
      </c>
      <c r="AW170" s="10" t="s">
        <v>30</v>
      </c>
      <c r="AX170" s="10" t="s">
        <v>79</v>
      </c>
      <c r="AY170" s="140" t="s">
        <v>126</v>
      </c>
    </row>
    <row r="171" spans="2:65" s="1" customFormat="1" ht="16.5" customHeight="1">
      <c r="B171" s="113"/>
      <c r="C171" s="132" t="s">
        <v>243</v>
      </c>
      <c r="D171" s="132" t="s">
        <v>127</v>
      </c>
      <c r="E171" s="133" t="s">
        <v>297</v>
      </c>
      <c r="F171" s="379" t="s">
        <v>298</v>
      </c>
      <c r="G171" s="379"/>
      <c r="H171" s="379"/>
      <c r="I171" s="379"/>
      <c r="J171" s="134" t="s">
        <v>151</v>
      </c>
      <c r="K171" s="135">
        <v>285.27800000000002</v>
      </c>
      <c r="L171" s="380">
        <v>0</v>
      </c>
      <c r="M171" s="380"/>
      <c r="N171" s="381">
        <f>ROUND(L171*K171,2)</f>
        <v>0</v>
      </c>
      <c r="O171" s="381"/>
      <c r="P171" s="381"/>
      <c r="Q171" s="381"/>
      <c r="R171" s="114"/>
      <c r="T171" s="136" t="s">
        <v>5</v>
      </c>
      <c r="U171" s="42" t="s">
        <v>36</v>
      </c>
      <c r="W171" s="137">
        <f>V171*K171</f>
        <v>0</v>
      </c>
      <c r="X171" s="137">
        <v>0</v>
      </c>
      <c r="Y171" s="137">
        <f>X171*K171</f>
        <v>0</v>
      </c>
      <c r="Z171" s="137">
        <v>0</v>
      </c>
      <c r="AA171" s="138">
        <f>Z171*K171</f>
        <v>0</v>
      </c>
      <c r="AR171" s="20" t="s">
        <v>131</v>
      </c>
      <c r="AT171" s="20" t="s">
        <v>127</v>
      </c>
      <c r="AU171" s="20" t="s">
        <v>95</v>
      </c>
      <c r="AY171" s="20" t="s">
        <v>126</v>
      </c>
      <c r="BE171" s="98">
        <f>IF(U171="základní",N171,0)</f>
        <v>0</v>
      </c>
      <c r="BF171" s="98">
        <f>IF(U171="snížená",N171,0)</f>
        <v>0</v>
      </c>
      <c r="BG171" s="98">
        <f>IF(U171="zákl. přenesená",N171,0)</f>
        <v>0</v>
      </c>
      <c r="BH171" s="98">
        <f>IF(U171="sníž. přenesená",N171,0)</f>
        <v>0</v>
      </c>
      <c r="BI171" s="98">
        <f>IF(U171="nulová",N171,0)</f>
        <v>0</v>
      </c>
      <c r="BJ171" s="20" t="s">
        <v>79</v>
      </c>
      <c r="BK171" s="98">
        <f>ROUND(L171*K171,2)</f>
        <v>0</v>
      </c>
      <c r="BL171" s="20" t="s">
        <v>131</v>
      </c>
      <c r="BM171" s="20" t="s">
        <v>620</v>
      </c>
    </row>
    <row r="172" spans="2:65" s="1" customFormat="1" ht="25.5" customHeight="1">
      <c r="B172" s="113"/>
      <c r="C172" s="132" t="s">
        <v>258</v>
      </c>
      <c r="D172" s="132" t="s">
        <v>127</v>
      </c>
      <c r="E172" s="133" t="s">
        <v>301</v>
      </c>
      <c r="F172" s="379" t="s">
        <v>302</v>
      </c>
      <c r="G172" s="379"/>
      <c r="H172" s="379"/>
      <c r="I172" s="379"/>
      <c r="J172" s="134" t="s">
        <v>303</v>
      </c>
      <c r="K172" s="135">
        <v>513.5</v>
      </c>
      <c r="L172" s="380">
        <v>0</v>
      </c>
      <c r="M172" s="380"/>
      <c r="N172" s="381">
        <f>ROUND(L172*K172,2)</f>
        <v>0</v>
      </c>
      <c r="O172" s="381"/>
      <c r="P172" s="381"/>
      <c r="Q172" s="381"/>
      <c r="R172" s="114"/>
      <c r="T172" s="136" t="s">
        <v>5</v>
      </c>
      <c r="U172" s="42" t="s">
        <v>36</v>
      </c>
      <c r="W172" s="137">
        <f>V172*K172</f>
        <v>0</v>
      </c>
      <c r="X172" s="137">
        <v>0</v>
      </c>
      <c r="Y172" s="137">
        <f>X172*K172</f>
        <v>0</v>
      </c>
      <c r="Z172" s="137">
        <v>0</v>
      </c>
      <c r="AA172" s="138">
        <f>Z172*K172</f>
        <v>0</v>
      </c>
      <c r="AR172" s="20" t="s">
        <v>131</v>
      </c>
      <c r="AT172" s="20" t="s">
        <v>127</v>
      </c>
      <c r="AU172" s="20" t="s">
        <v>95</v>
      </c>
      <c r="AY172" s="20" t="s">
        <v>126</v>
      </c>
      <c r="BE172" s="98">
        <f>IF(U172="základní",N172,0)</f>
        <v>0</v>
      </c>
      <c r="BF172" s="98">
        <f>IF(U172="snížená",N172,0)</f>
        <v>0</v>
      </c>
      <c r="BG172" s="98">
        <f>IF(U172="zákl. přenesená",N172,0)</f>
        <v>0</v>
      </c>
      <c r="BH172" s="98">
        <f>IF(U172="sníž. přenesená",N172,0)</f>
        <v>0</v>
      </c>
      <c r="BI172" s="98">
        <f>IF(U172="nulová",N172,0)</f>
        <v>0</v>
      </c>
      <c r="BJ172" s="20" t="s">
        <v>79</v>
      </c>
      <c r="BK172" s="98">
        <f>ROUND(L172*K172,2)</f>
        <v>0</v>
      </c>
      <c r="BL172" s="20" t="s">
        <v>131</v>
      </c>
      <c r="BM172" s="20" t="s">
        <v>621</v>
      </c>
    </row>
    <row r="173" spans="2:65" s="10" customFormat="1" ht="16.5" customHeight="1">
      <c r="B173" s="139"/>
      <c r="E173" s="140" t="s">
        <v>5</v>
      </c>
      <c r="F173" s="382" t="s">
        <v>622</v>
      </c>
      <c r="G173" s="383"/>
      <c r="H173" s="383"/>
      <c r="I173" s="383"/>
      <c r="K173" s="141">
        <v>513.5</v>
      </c>
      <c r="R173" s="142"/>
      <c r="T173" s="143"/>
      <c r="AA173" s="144"/>
      <c r="AT173" s="140" t="s">
        <v>143</v>
      </c>
      <c r="AU173" s="140" t="s">
        <v>95</v>
      </c>
      <c r="AV173" s="10" t="s">
        <v>95</v>
      </c>
      <c r="AW173" s="10" t="s">
        <v>30</v>
      </c>
      <c r="AX173" s="10" t="s">
        <v>79</v>
      </c>
      <c r="AY173" s="140" t="s">
        <v>126</v>
      </c>
    </row>
    <row r="174" spans="2:65" s="1" customFormat="1" ht="25.5" customHeight="1">
      <c r="B174" s="113"/>
      <c r="C174" s="132" t="s">
        <v>10</v>
      </c>
      <c r="D174" s="132" t="s">
        <v>127</v>
      </c>
      <c r="E174" s="133" t="s">
        <v>307</v>
      </c>
      <c r="F174" s="379" t="s">
        <v>308</v>
      </c>
      <c r="G174" s="379"/>
      <c r="H174" s="379"/>
      <c r="I174" s="379"/>
      <c r="J174" s="134" t="s">
        <v>151</v>
      </c>
      <c r="K174" s="135">
        <v>260.94799999999998</v>
      </c>
      <c r="L174" s="380">
        <v>0</v>
      </c>
      <c r="M174" s="380"/>
      <c r="N174" s="381">
        <f>ROUND(L174*K174,2)</f>
        <v>0</v>
      </c>
      <c r="O174" s="381"/>
      <c r="P174" s="381"/>
      <c r="Q174" s="381"/>
      <c r="R174" s="114"/>
      <c r="T174" s="136" t="s">
        <v>5</v>
      </c>
      <c r="U174" s="42" t="s">
        <v>36</v>
      </c>
      <c r="W174" s="137">
        <f>V174*K174</f>
        <v>0</v>
      </c>
      <c r="X174" s="137">
        <v>0</v>
      </c>
      <c r="Y174" s="137">
        <f>X174*K174</f>
        <v>0</v>
      </c>
      <c r="Z174" s="137">
        <v>0</v>
      </c>
      <c r="AA174" s="138">
        <f>Z174*K174</f>
        <v>0</v>
      </c>
      <c r="AR174" s="20" t="s">
        <v>131</v>
      </c>
      <c r="AT174" s="20" t="s">
        <v>127</v>
      </c>
      <c r="AU174" s="20" t="s">
        <v>95</v>
      </c>
      <c r="AY174" s="20" t="s">
        <v>126</v>
      </c>
      <c r="BE174" s="98">
        <f>IF(U174="základní",N174,0)</f>
        <v>0</v>
      </c>
      <c r="BF174" s="98">
        <f>IF(U174="snížená",N174,0)</f>
        <v>0</v>
      </c>
      <c r="BG174" s="98">
        <f>IF(U174="zákl. přenesená",N174,0)</f>
        <v>0</v>
      </c>
      <c r="BH174" s="98">
        <f>IF(U174="sníž. přenesená",N174,0)</f>
        <v>0</v>
      </c>
      <c r="BI174" s="98">
        <f>IF(U174="nulová",N174,0)</f>
        <v>0</v>
      </c>
      <c r="BJ174" s="20" t="s">
        <v>79</v>
      </c>
      <c r="BK174" s="98">
        <f>ROUND(L174*K174,2)</f>
        <v>0</v>
      </c>
      <c r="BL174" s="20" t="s">
        <v>131</v>
      </c>
      <c r="BM174" s="20" t="s">
        <v>623</v>
      </c>
    </row>
    <row r="175" spans="2:65" s="11" customFormat="1" ht="25.5" customHeight="1">
      <c r="B175" s="145"/>
      <c r="E175" s="146" t="s">
        <v>5</v>
      </c>
      <c r="F175" s="384" t="s">
        <v>624</v>
      </c>
      <c r="G175" s="385"/>
      <c r="H175" s="385"/>
      <c r="I175" s="385"/>
      <c r="K175" s="146" t="s">
        <v>5</v>
      </c>
      <c r="R175" s="147"/>
      <c r="T175" s="148"/>
      <c r="AA175" s="149"/>
      <c r="AT175" s="146" t="s">
        <v>143</v>
      </c>
      <c r="AU175" s="146" t="s">
        <v>95</v>
      </c>
      <c r="AV175" s="11" t="s">
        <v>79</v>
      </c>
      <c r="AW175" s="11" t="s">
        <v>30</v>
      </c>
      <c r="AX175" s="11" t="s">
        <v>71</v>
      </c>
      <c r="AY175" s="146" t="s">
        <v>126</v>
      </c>
    </row>
    <row r="176" spans="2:65" s="10" customFormat="1" ht="16.5" customHeight="1">
      <c r="B176" s="139"/>
      <c r="E176" s="140" t="s">
        <v>5</v>
      </c>
      <c r="F176" s="386" t="s">
        <v>625</v>
      </c>
      <c r="G176" s="387"/>
      <c r="H176" s="387"/>
      <c r="I176" s="387"/>
      <c r="K176" s="141">
        <v>260.94799999999998</v>
      </c>
      <c r="R176" s="142"/>
      <c r="T176" s="143"/>
      <c r="AA176" s="144"/>
      <c r="AT176" s="140" t="s">
        <v>143</v>
      </c>
      <c r="AU176" s="140" t="s">
        <v>95</v>
      </c>
      <c r="AV176" s="10" t="s">
        <v>95</v>
      </c>
      <c r="AW176" s="10" t="s">
        <v>30</v>
      </c>
      <c r="AX176" s="10" t="s">
        <v>79</v>
      </c>
      <c r="AY176" s="140" t="s">
        <v>126</v>
      </c>
    </row>
    <row r="177" spans="2:65" s="1" customFormat="1" ht="16.5" customHeight="1">
      <c r="B177" s="113"/>
      <c r="C177" s="156" t="s">
        <v>272</v>
      </c>
      <c r="D177" s="156" t="s">
        <v>313</v>
      </c>
      <c r="E177" s="157" t="s">
        <v>314</v>
      </c>
      <c r="F177" s="392" t="s">
        <v>315</v>
      </c>
      <c r="G177" s="392"/>
      <c r="H177" s="392"/>
      <c r="I177" s="392"/>
      <c r="J177" s="158" t="s">
        <v>303</v>
      </c>
      <c r="K177" s="159">
        <v>234.85300000000001</v>
      </c>
      <c r="L177" s="393">
        <v>0</v>
      </c>
      <c r="M177" s="393"/>
      <c r="N177" s="394">
        <f>ROUND(L177*K177,2)</f>
        <v>0</v>
      </c>
      <c r="O177" s="381"/>
      <c r="P177" s="381"/>
      <c r="Q177" s="381"/>
      <c r="R177" s="114"/>
      <c r="T177" s="136" t="s">
        <v>5</v>
      </c>
      <c r="U177" s="42" t="s">
        <v>36</v>
      </c>
      <c r="W177" s="137">
        <f>V177*K177</f>
        <v>0</v>
      </c>
      <c r="X177" s="137">
        <v>1</v>
      </c>
      <c r="Y177" s="137">
        <f>X177*K177</f>
        <v>234.85300000000001</v>
      </c>
      <c r="Z177" s="137">
        <v>0</v>
      </c>
      <c r="AA177" s="138">
        <f>Z177*K177</f>
        <v>0</v>
      </c>
      <c r="AR177" s="20" t="s">
        <v>178</v>
      </c>
      <c r="AT177" s="20" t="s">
        <v>313</v>
      </c>
      <c r="AU177" s="20" t="s">
        <v>95</v>
      </c>
      <c r="AY177" s="20" t="s">
        <v>126</v>
      </c>
      <c r="BE177" s="98">
        <f>IF(U177="základní",N177,0)</f>
        <v>0</v>
      </c>
      <c r="BF177" s="98">
        <f>IF(U177="snížená",N177,0)</f>
        <v>0</v>
      </c>
      <c r="BG177" s="98">
        <f>IF(U177="zákl. přenesená",N177,0)</f>
        <v>0</v>
      </c>
      <c r="BH177" s="98">
        <f>IF(U177="sníž. přenesená",N177,0)</f>
        <v>0</v>
      </c>
      <c r="BI177" s="98">
        <f>IF(U177="nulová",N177,0)</f>
        <v>0</v>
      </c>
      <c r="BJ177" s="20" t="s">
        <v>79</v>
      </c>
      <c r="BK177" s="98">
        <f>ROUND(L177*K177,2)</f>
        <v>0</v>
      </c>
      <c r="BL177" s="20" t="s">
        <v>131</v>
      </c>
      <c r="BM177" s="20" t="s">
        <v>626</v>
      </c>
    </row>
    <row r="178" spans="2:65" s="1" customFormat="1" ht="16.5" customHeight="1">
      <c r="B178" s="35"/>
      <c r="F178" s="395" t="s">
        <v>317</v>
      </c>
      <c r="G178" s="396"/>
      <c r="H178" s="396"/>
      <c r="I178" s="396"/>
      <c r="R178" s="36"/>
      <c r="T178" s="160"/>
      <c r="AA178" s="70"/>
      <c r="AT178" s="20" t="s">
        <v>318</v>
      </c>
      <c r="AU178" s="20" t="s">
        <v>95</v>
      </c>
    </row>
    <row r="179" spans="2:65" s="10" customFormat="1" ht="16.5" customHeight="1">
      <c r="B179" s="139"/>
      <c r="E179" s="140" t="s">
        <v>5</v>
      </c>
      <c r="F179" s="386" t="s">
        <v>627</v>
      </c>
      <c r="G179" s="387"/>
      <c r="H179" s="387"/>
      <c r="I179" s="387"/>
      <c r="K179" s="141">
        <v>234.85300000000001</v>
      </c>
      <c r="R179" s="142"/>
      <c r="T179" s="143"/>
      <c r="AA179" s="144"/>
      <c r="AT179" s="140" t="s">
        <v>143</v>
      </c>
      <c r="AU179" s="140" t="s">
        <v>95</v>
      </c>
      <c r="AV179" s="10" t="s">
        <v>95</v>
      </c>
      <c r="AW179" s="10" t="s">
        <v>30</v>
      </c>
      <c r="AX179" s="10" t="s">
        <v>79</v>
      </c>
      <c r="AY179" s="140" t="s">
        <v>126</v>
      </c>
    </row>
    <row r="180" spans="2:65" s="1" customFormat="1" ht="25.5" customHeight="1">
      <c r="B180" s="113"/>
      <c r="C180" s="132" t="s">
        <v>276</v>
      </c>
      <c r="D180" s="132" t="s">
        <v>127</v>
      </c>
      <c r="E180" s="133" t="s">
        <v>321</v>
      </c>
      <c r="F180" s="379" t="s">
        <v>322</v>
      </c>
      <c r="G180" s="379"/>
      <c r="H180" s="379"/>
      <c r="I180" s="379"/>
      <c r="J180" s="134" t="s">
        <v>151</v>
      </c>
      <c r="K180" s="135">
        <v>121.589</v>
      </c>
      <c r="L180" s="380">
        <v>0</v>
      </c>
      <c r="M180" s="380"/>
      <c r="N180" s="381">
        <f>ROUND(L180*K180,2)</f>
        <v>0</v>
      </c>
      <c r="O180" s="381"/>
      <c r="P180" s="381"/>
      <c r="Q180" s="381"/>
      <c r="R180" s="114"/>
      <c r="T180" s="136" t="s">
        <v>5</v>
      </c>
      <c r="U180" s="42" t="s">
        <v>36</v>
      </c>
      <c r="W180" s="137">
        <f>V180*K180</f>
        <v>0</v>
      </c>
      <c r="X180" s="137">
        <v>0</v>
      </c>
      <c r="Y180" s="137">
        <f>X180*K180</f>
        <v>0</v>
      </c>
      <c r="Z180" s="137">
        <v>0</v>
      </c>
      <c r="AA180" s="138">
        <f>Z180*K180</f>
        <v>0</v>
      </c>
      <c r="AR180" s="20" t="s">
        <v>131</v>
      </c>
      <c r="AT180" s="20" t="s">
        <v>127</v>
      </c>
      <c r="AU180" s="20" t="s">
        <v>95</v>
      </c>
      <c r="AY180" s="20" t="s">
        <v>126</v>
      </c>
      <c r="BE180" s="98">
        <f>IF(U180="základní",N180,0)</f>
        <v>0</v>
      </c>
      <c r="BF180" s="98">
        <f>IF(U180="snížená",N180,0)</f>
        <v>0</v>
      </c>
      <c r="BG180" s="98">
        <f>IF(U180="zákl. přenesená",N180,0)</f>
        <v>0</v>
      </c>
      <c r="BH180" s="98">
        <f>IF(U180="sníž. přenesená",N180,0)</f>
        <v>0</v>
      </c>
      <c r="BI180" s="98">
        <f>IF(U180="nulová",N180,0)</f>
        <v>0</v>
      </c>
      <c r="BJ180" s="20" t="s">
        <v>79</v>
      </c>
      <c r="BK180" s="98">
        <f>ROUND(L180*K180,2)</f>
        <v>0</v>
      </c>
      <c r="BL180" s="20" t="s">
        <v>131</v>
      </c>
      <c r="BM180" s="20" t="s">
        <v>628</v>
      </c>
    </row>
    <row r="181" spans="2:65" s="10" customFormat="1" ht="16.5" customHeight="1">
      <c r="B181" s="139"/>
      <c r="E181" s="140" t="s">
        <v>5</v>
      </c>
      <c r="F181" s="382" t="s">
        <v>629</v>
      </c>
      <c r="G181" s="383"/>
      <c r="H181" s="383"/>
      <c r="I181" s="383"/>
      <c r="K181" s="141">
        <v>121.589</v>
      </c>
      <c r="R181" s="142"/>
      <c r="T181" s="143"/>
      <c r="AA181" s="144"/>
      <c r="AT181" s="140" t="s">
        <v>143</v>
      </c>
      <c r="AU181" s="140" t="s">
        <v>95</v>
      </c>
      <c r="AV181" s="10" t="s">
        <v>95</v>
      </c>
      <c r="AW181" s="10" t="s">
        <v>30</v>
      </c>
      <c r="AX181" s="10" t="s">
        <v>79</v>
      </c>
      <c r="AY181" s="140" t="s">
        <v>126</v>
      </c>
    </row>
    <row r="182" spans="2:65" s="1" customFormat="1" ht="16.5" customHeight="1">
      <c r="B182" s="113"/>
      <c r="C182" s="156" t="s">
        <v>285</v>
      </c>
      <c r="D182" s="156" t="s">
        <v>313</v>
      </c>
      <c r="E182" s="157" t="s">
        <v>332</v>
      </c>
      <c r="F182" s="392" t="s">
        <v>333</v>
      </c>
      <c r="G182" s="392"/>
      <c r="H182" s="392"/>
      <c r="I182" s="392"/>
      <c r="J182" s="158" t="s">
        <v>303</v>
      </c>
      <c r="K182" s="159">
        <v>243.178</v>
      </c>
      <c r="L182" s="393">
        <v>0</v>
      </c>
      <c r="M182" s="393"/>
      <c r="N182" s="394">
        <f>ROUND(L182*K182,2)</f>
        <v>0</v>
      </c>
      <c r="O182" s="381"/>
      <c r="P182" s="381"/>
      <c r="Q182" s="381"/>
      <c r="R182" s="114"/>
      <c r="T182" s="136" t="s">
        <v>5</v>
      </c>
      <c r="U182" s="42" t="s">
        <v>36</v>
      </c>
      <c r="W182" s="137">
        <f>V182*K182</f>
        <v>0</v>
      </c>
      <c r="X182" s="137">
        <v>1</v>
      </c>
      <c r="Y182" s="137">
        <f>X182*K182</f>
        <v>243.178</v>
      </c>
      <c r="Z182" s="137">
        <v>0</v>
      </c>
      <c r="AA182" s="138">
        <f>Z182*K182</f>
        <v>0</v>
      </c>
      <c r="AR182" s="20" t="s">
        <v>178</v>
      </c>
      <c r="AT182" s="20" t="s">
        <v>313</v>
      </c>
      <c r="AU182" s="20" t="s">
        <v>95</v>
      </c>
      <c r="AY182" s="20" t="s">
        <v>126</v>
      </c>
      <c r="BE182" s="98">
        <f>IF(U182="základní",N182,0)</f>
        <v>0</v>
      </c>
      <c r="BF182" s="98">
        <f>IF(U182="snížená",N182,0)</f>
        <v>0</v>
      </c>
      <c r="BG182" s="98">
        <f>IF(U182="zákl. přenesená",N182,0)</f>
        <v>0</v>
      </c>
      <c r="BH182" s="98">
        <f>IF(U182="sníž. přenesená",N182,0)</f>
        <v>0</v>
      </c>
      <c r="BI182" s="98">
        <f>IF(U182="nulová",N182,0)</f>
        <v>0</v>
      </c>
      <c r="BJ182" s="20" t="s">
        <v>79</v>
      </c>
      <c r="BK182" s="98">
        <f>ROUND(L182*K182,2)</f>
        <v>0</v>
      </c>
      <c r="BL182" s="20" t="s">
        <v>131</v>
      </c>
      <c r="BM182" s="20" t="s">
        <v>630</v>
      </c>
    </row>
    <row r="183" spans="2:65" s="10" customFormat="1" ht="16.5" customHeight="1">
      <c r="B183" s="139"/>
      <c r="E183" s="140" t="s">
        <v>5</v>
      </c>
      <c r="F183" s="382" t="s">
        <v>631</v>
      </c>
      <c r="G183" s="383"/>
      <c r="H183" s="383"/>
      <c r="I183" s="383"/>
      <c r="K183" s="141">
        <v>243.178</v>
      </c>
      <c r="R183" s="142"/>
      <c r="T183" s="143"/>
      <c r="AA183" s="144"/>
      <c r="AT183" s="140" t="s">
        <v>143</v>
      </c>
      <c r="AU183" s="140" t="s">
        <v>95</v>
      </c>
      <c r="AV183" s="10" t="s">
        <v>95</v>
      </c>
      <c r="AW183" s="10" t="s">
        <v>30</v>
      </c>
      <c r="AX183" s="10" t="s">
        <v>79</v>
      </c>
      <c r="AY183" s="140" t="s">
        <v>126</v>
      </c>
    </row>
    <row r="184" spans="2:65" s="1" customFormat="1" ht="38.25" customHeight="1">
      <c r="B184" s="113"/>
      <c r="C184" s="132" t="s">
        <v>291</v>
      </c>
      <c r="D184" s="132" t="s">
        <v>127</v>
      </c>
      <c r="E184" s="133" t="s">
        <v>632</v>
      </c>
      <c r="F184" s="379" t="s">
        <v>633</v>
      </c>
      <c r="G184" s="379"/>
      <c r="H184" s="379"/>
      <c r="I184" s="379"/>
      <c r="J184" s="134" t="s">
        <v>246</v>
      </c>
      <c r="K184" s="135">
        <v>293.10000000000002</v>
      </c>
      <c r="L184" s="380">
        <v>0</v>
      </c>
      <c r="M184" s="380"/>
      <c r="N184" s="381">
        <f>ROUND(L184*K184,2)</f>
        <v>0</v>
      </c>
      <c r="O184" s="381"/>
      <c r="P184" s="381"/>
      <c r="Q184" s="381"/>
      <c r="R184" s="114"/>
      <c r="T184" s="136" t="s">
        <v>5</v>
      </c>
      <c r="U184" s="42" t="s">
        <v>36</v>
      </c>
      <c r="W184" s="137">
        <f>V184*K184</f>
        <v>0</v>
      </c>
      <c r="X184" s="137">
        <v>0</v>
      </c>
      <c r="Y184" s="137">
        <f>X184*K184</f>
        <v>0</v>
      </c>
      <c r="Z184" s="137">
        <v>0</v>
      </c>
      <c r="AA184" s="138">
        <f>Z184*K184</f>
        <v>0</v>
      </c>
      <c r="AR184" s="20" t="s">
        <v>131</v>
      </c>
      <c r="AT184" s="20" t="s">
        <v>127</v>
      </c>
      <c r="AU184" s="20" t="s">
        <v>95</v>
      </c>
      <c r="AY184" s="20" t="s">
        <v>126</v>
      </c>
      <c r="BE184" s="98">
        <f>IF(U184="základní",N184,0)</f>
        <v>0</v>
      </c>
      <c r="BF184" s="98">
        <f>IF(U184="snížená",N184,0)</f>
        <v>0</v>
      </c>
      <c r="BG184" s="98">
        <f>IF(U184="zákl. přenesená",N184,0)</f>
        <v>0</v>
      </c>
      <c r="BH184" s="98">
        <f>IF(U184="sníž. přenesená",N184,0)</f>
        <v>0</v>
      </c>
      <c r="BI184" s="98">
        <f>IF(U184="nulová",N184,0)</f>
        <v>0</v>
      </c>
      <c r="BJ184" s="20" t="s">
        <v>79</v>
      </c>
      <c r="BK184" s="98">
        <f>ROUND(L184*K184,2)</f>
        <v>0</v>
      </c>
      <c r="BL184" s="20" t="s">
        <v>131</v>
      </c>
      <c r="BM184" s="20" t="s">
        <v>634</v>
      </c>
    </row>
    <row r="185" spans="2:65" s="10" customFormat="1" ht="16.5" customHeight="1">
      <c r="B185" s="139"/>
      <c r="E185" s="140" t="s">
        <v>5</v>
      </c>
      <c r="F185" s="382" t="s">
        <v>635</v>
      </c>
      <c r="G185" s="383"/>
      <c r="H185" s="383"/>
      <c r="I185" s="383"/>
      <c r="K185" s="141">
        <v>293.10000000000002</v>
      </c>
      <c r="R185" s="142"/>
      <c r="T185" s="143"/>
      <c r="AA185" s="144"/>
      <c r="AT185" s="140" t="s">
        <v>143</v>
      </c>
      <c r="AU185" s="140" t="s">
        <v>95</v>
      </c>
      <c r="AV185" s="10" t="s">
        <v>95</v>
      </c>
      <c r="AW185" s="10" t="s">
        <v>30</v>
      </c>
      <c r="AX185" s="10" t="s">
        <v>79</v>
      </c>
      <c r="AY185" s="140" t="s">
        <v>126</v>
      </c>
    </row>
    <row r="186" spans="2:65" s="9" customFormat="1" ht="29.85" customHeight="1">
      <c r="B186" s="122"/>
      <c r="D186" s="131" t="s">
        <v>108</v>
      </c>
      <c r="E186" s="131"/>
      <c r="F186" s="131"/>
      <c r="G186" s="131"/>
      <c r="H186" s="131"/>
      <c r="I186" s="131"/>
      <c r="J186" s="131"/>
      <c r="K186" s="131"/>
      <c r="L186" s="131"/>
      <c r="M186" s="131"/>
      <c r="N186" s="403">
        <f>BK186</f>
        <v>0</v>
      </c>
      <c r="O186" s="404"/>
      <c r="P186" s="404"/>
      <c r="Q186" s="404"/>
      <c r="R186" s="124"/>
      <c r="T186" s="125"/>
      <c r="W186" s="126">
        <f>SUM(W187:W190)</f>
        <v>0</v>
      </c>
      <c r="Y186" s="126">
        <f>SUM(Y187:Y190)</f>
        <v>9.3933000000000003E-3</v>
      </c>
      <c r="AA186" s="127">
        <f>SUM(AA187:AA190)</f>
        <v>0</v>
      </c>
      <c r="AR186" s="128" t="s">
        <v>79</v>
      </c>
      <c r="AT186" s="129" t="s">
        <v>70</v>
      </c>
      <c r="AU186" s="129" t="s">
        <v>79</v>
      </c>
      <c r="AY186" s="128" t="s">
        <v>126</v>
      </c>
      <c r="BK186" s="130">
        <f>SUM(BK187:BK190)</f>
        <v>0</v>
      </c>
    </row>
    <row r="187" spans="2:65" s="1" customFormat="1" ht="25.5" customHeight="1">
      <c r="B187" s="113"/>
      <c r="C187" s="132" t="s">
        <v>296</v>
      </c>
      <c r="D187" s="132" t="s">
        <v>127</v>
      </c>
      <c r="E187" s="133" t="s">
        <v>354</v>
      </c>
      <c r="F187" s="379" t="s">
        <v>355</v>
      </c>
      <c r="G187" s="379"/>
      <c r="H187" s="379"/>
      <c r="I187" s="379"/>
      <c r="J187" s="134" t="s">
        <v>151</v>
      </c>
      <c r="K187" s="135">
        <v>30.24</v>
      </c>
      <c r="L187" s="380">
        <v>0</v>
      </c>
      <c r="M187" s="380"/>
      <c r="N187" s="381">
        <f>ROUND(L187*K187,2)</f>
        <v>0</v>
      </c>
      <c r="O187" s="381"/>
      <c r="P187" s="381"/>
      <c r="Q187" s="381"/>
      <c r="R187" s="114"/>
      <c r="T187" s="136" t="s">
        <v>5</v>
      </c>
      <c r="U187" s="42" t="s">
        <v>36</v>
      </c>
      <c r="W187" s="137">
        <f>V187*K187</f>
        <v>0</v>
      </c>
      <c r="X187" s="137">
        <v>0</v>
      </c>
      <c r="Y187" s="137">
        <f>X187*K187</f>
        <v>0</v>
      </c>
      <c r="Z187" s="137">
        <v>0</v>
      </c>
      <c r="AA187" s="138">
        <f>Z187*K187</f>
        <v>0</v>
      </c>
      <c r="AR187" s="20" t="s">
        <v>131</v>
      </c>
      <c r="AT187" s="20" t="s">
        <v>127</v>
      </c>
      <c r="AU187" s="20" t="s">
        <v>95</v>
      </c>
      <c r="AY187" s="20" t="s">
        <v>126</v>
      </c>
      <c r="BE187" s="98">
        <f>IF(U187="základní",N187,0)</f>
        <v>0</v>
      </c>
      <c r="BF187" s="98">
        <f>IF(U187="snížená",N187,0)</f>
        <v>0</v>
      </c>
      <c r="BG187" s="98">
        <f>IF(U187="zákl. přenesená",N187,0)</f>
        <v>0</v>
      </c>
      <c r="BH187" s="98">
        <f>IF(U187="sníž. přenesená",N187,0)</f>
        <v>0</v>
      </c>
      <c r="BI187" s="98">
        <f>IF(U187="nulová",N187,0)</f>
        <v>0</v>
      </c>
      <c r="BJ187" s="20" t="s">
        <v>79</v>
      </c>
      <c r="BK187" s="98">
        <f>ROUND(L187*K187,2)</f>
        <v>0</v>
      </c>
      <c r="BL187" s="20" t="s">
        <v>131</v>
      </c>
      <c r="BM187" s="20" t="s">
        <v>636</v>
      </c>
    </row>
    <row r="188" spans="2:65" s="10" customFormat="1" ht="16.5" customHeight="1">
      <c r="B188" s="139"/>
      <c r="E188" s="140" t="s">
        <v>5</v>
      </c>
      <c r="F188" s="382" t="s">
        <v>637</v>
      </c>
      <c r="G188" s="383"/>
      <c r="H188" s="383"/>
      <c r="I188" s="383"/>
      <c r="K188" s="141">
        <v>30.24</v>
      </c>
      <c r="R188" s="142"/>
      <c r="T188" s="143"/>
      <c r="AA188" s="144"/>
      <c r="AT188" s="140" t="s">
        <v>143</v>
      </c>
      <c r="AU188" s="140" t="s">
        <v>95</v>
      </c>
      <c r="AV188" s="10" t="s">
        <v>95</v>
      </c>
      <c r="AW188" s="10" t="s">
        <v>30</v>
      </c>
      <c r="AX188" s="10" t="s">
        <v>79</v>
      </c>
      <c r="AY188" s="140" t="s">
        <v>126</v>
      </c>
    </row>
    <row r="189" spans="2:65" s="1" customFormat="1" ht="25.5" customHeight="1">
      <c r="B189" s="113"/>
      <c r="C189" s="132" t="s">
        <v>300</v>
      </c>
      <c r="D189" s="132" t="s">
        <v>127</v>
      </c>
      <c r="E189" s="133" t="s">
        <v>638</v>
      </c>
      <c r="F189" s="379" t="s">
        <v>639</v>
      </c>
      <c r="G189" s="379"/>
      <c r="H189" s="379"/>
      <c r="I189" s="379"/>
      <c r="J189" s="134" t="s">
        <v>151</v>
      </c>
      <c r="K189" s="135">
        <v>0.57999999999999996</v>
      </c>
      <c r="L189" s="380">
        <v>0</v>
      </c>
      <c r="M189" s="380"/>
      <c r="N189" s="381">
        <f>ROUND(L189*K189,2)</f>
        <v>0</v>
      </c>
      <c r="O189" s="381"/>
      <c r="P189" s="381"/>
      <c r="Q189" s="381"/>
      <c r="R189" s="114"/>
      <c r="T189" s="136" t="s">
        <v>5</v>
      </c>
      <c r="U189" s="42" t="s">
        <v>36</v>
      </c>
      <c r="W189" s="137">
        <f>V189*K189</f>
        <v>0</v>
      </c>
      <c r="X189" s="137">
        <v>0</v>
      </c>
      <c r="Y189" s="137">
        <f>X189*K189</f>
        <v>0</v>
      </c>
      <c r="Z189" s="137">
        <v>0</v>
      </c>
      <c r="AA189" s="138">
        <f>Z189*K189</f>
        <v>0</v>
      </c>
      <c r="AR189" s="20" t="s">
        <v>131</v>
      </c>
      <c r="AT189" s="20" t="s">
        <v>127</v>
      </c>
      <c r="AU189" s="20" t="s">
        <v>95</v>
      </c>
      <c r="AY189" s="20" t="s">
        <v>126</v>
      </c>
      <c r="BE189" s="98">
        <f>IF(U189="základní",N189,0)</f>
        <v>0</v>
      </c>
      <c r="BF189" s="98">
        <f>IF(U189="snížená",N189,0)</f>
        <v>0</v>
      </c>
      <c r="BG189" s="98">
        <f>IF(U189="zákl. přenesená",N189,0)</f>
        <v>0</v>
      </c>
      <c r="BH189" s="98">
        <f>IF(U189="sníž. přenesená",N189,0)</f>
        <v>0</v>
      </c>
      <c r="BI189" s="98">
        <f>IF(U189="nulová",N189,0)</f>
        <v>0</v>
      </c>
      <c r="BJ189" s="20" t="s">
        <v>79</v>
      </c>
      <c r="BK189" s="98">
        <f>ROUND(L189*K189,2)</f>
        <v>0</v>
      </c>
      <c r="BL189" s="20" t="s">
        <v>131</v>
      </c>
      <c r="BM189" s="20" t="s">
        <v>640</v>
      </c>
    </row>
    <row r="190" spans="2:65" s="1" customFormat="1" ht="16.5" customHeight="1">
      <c r="B190" s="113"/>
      <c r="C190" s="132" t="s">
        <v>306</v>
      </c>
      <c r="D190" s="132" t="s">
        <v>127</v>
      </c>
      <c r="E190" s="133" t="s">
        <v>641</v>
      </c>
      <c r="F190" s="379" t="s">
        <v>642</v>
      </c>
      <c r="G190" s="379"/>
      <c r="H190" s="379"/>
      <c r="I190" s="379"/>
      <c r="J190" s="134" t="s">
        <v>246</v>
      </c>
      <c r="K190" s="135">
        <v>1.47</v>
      </c>
      <c r="L190" s="380">
        <v>0</v>
      </c>
      <c r="M190" s="380"/>
      <c r="N190" s="381">
        <f>ROUND(L190*K190,2)</f>
        <v>0</v>
      </c>
      <c r="O190" s="381"/>
      <c r="P190" s="381"/>
      <c r="Q190" s="381"/>
      <c r="R190" s="114"/>
      <c r="T190" s="136" t="s">
        <v>5</v>
      </c>
      <c r="U190" s="42" t="s">
        <v>36</v>
      </c>
      <c r="W190" s="137">
        <f>V190*K190</f>
        <v>0</v>
      </c>
      <c r="X190" s="137">
        <v>6.3899999999999998E-3</v>
      </c>
      <c r="Y190" s="137">
        <f>X190*K190</f>
        <v>9.3933000000000003E-3</v>
      </c>
      <c r="Z190" s="137">
        <v>0</v>
      </c>
      <c r="AA190" s="138">
        <f>Z190*K190</f>
        <v>0</v>
      </c>
      <c r="AR190" s="20" t="s">
        <v>131</v>
      </c>
      <c r="AT190" s="20" t="s">
        <v>127</v>
      </c>
      <c r="AU190" s="20" t="s">
        <v>95</v>
      </c>
      <c r="AY190" s="20" t="s">
        <v>126</v>
      </c>
      <c r="BE190" s="98">
        <f>IF(U190="základní",N190,0)</f>
        <v>0</v>
      </c>
      <c r="BF190" s="98">
        <f>IF(U190="snížená",N190,0)</f>
        <v>0</v>
      </c>
      <c r="BG190" s="98">
        <f>IF(U190="zákl. přenesená",N190,0)</f>
        <v>0</v>
      </c>
      <c r="BH190" s="98">
        <f>IF(U190="sníž. přenesená",N190,0)</f>
        <v>0</v>
      </c>
      <c r="BI190" s="98">
        <f>IF(U190="nulová",N190,0)</f>
        <v>0</v>
      </c>
      <c r="BJ190" s="20" t="s">
        <v>79</v>
      </c>
      <c r="BK190" s="98">
        <f>ROUND(L190*K190,2)</f>
        <v>0</v>
      </c>
      <c r="BL190" s="20" t="s">
        <v>131</v>
      </c>
      <c r="BM190" s="20" t="s">
        <v>643</v>
      </c>
    </row>
    <row r="191" spans="2:65" s="9" customFormat="1" ht="29.85" customHeight="1">
      <c r="B191" s="122"/>
      <c r="D191" s="131" t="s">
        <v>569</v>
      </c>
      <c r="E191" s="131"/>
      <c r="F191" s="131"/>
      <c r="G191" s="131"/>
      <c r="H191" s="131"/>
      <c r="I191" s="131"/>
      <c r="J191" s="131"/>
      <c r="K191" s="131"/>
      <c r="L191" s="131"/>
      <c r="M191" s="131"/>
      <c r="N191" s="405">
        <f>BK191</f>
        <v>0</v>
      </c>
      <c r="O191" s="406"/>
      <c r="P191" s="406"/>
      <c r="Q191" s="406"/>
      <c r="R191" s="124"/>
      <c r="T191" s="125"/>
      <c r="W191" s="126">
        <f>SUM(W192:W197)</f>
        <v>0</v>
      </c>
      <c r="Y191" s="126">
        <f>SUM(Y192:Y197)</f>
        <v>0</v>
      </c>
      <c r="AA191" s="127">
        <f>SUM(AA192:AA197)</f>
        <v>0</v>
      </c>
      <c r="AR191" s="128" t="s">
        <v>79</v>
      </c>
      <c r="AT191" s="129" t="s">
        <v>70</v>
      </c>
      <c r="AU191" s="129" t="s">
        <v>79</v>
      </c>
      <c r="AY191" s="128" t="s">
        <v>126</v>
      </c>
      <c r="BK191" s="130">
        <f>SUM(BK192:BK197)</f>
        <v>0</v>
      </c>
    </row>
    <row r="192" spans="2:65" s="1" customFormat="1" ht="16.5" customHeight="1">
      <c r="B192" s="113"/>
      <c r="C192" s="132" t="s">
        <v>312</v>
      </c>
      <c r="D192" s="132" t="s">
        <v>127</v>
      </c>
      <c r="E192" s="133" t="s">
        <v>644</v>
      </c>
      <c r="F192" s="379" t="s">
        <v>645</v>
      </c>
      <c r="G192" s="379"/>
      <c r="H192" s="379"/>
      <c r="I192" s="379"/>
      <c r="J192" s="134" t="s">
        <v>246</v>
      </c>
      <c r="K192" s="135">
        <v>60.78</v>
      </c>
      <c r="L192" s="380">
        <v>0</v>
      </c>
      <c r="M192" s="380"/>
      <c r="N192" s="381">
        <f>ROUND(L192*K192,2)</f>
        <v>0</v>
      </c>
      <c r="O192" s="381"/>
      <c r="P192" s="381"/>
      <c r="Q192" s="381"/>
      <c r="R192" s="114"/>
      <c r="T192" s="136" t="s">
        <v>5</v>
      </c>
      <c r="U192" s="42" t="s">
        <v>36</v>
      </c>
      <c r="W192" s="137">
        <f>V192*K192</f>
        <v>0</v>
      </c>
      <c r="X192" s="137">
        <v>0</v>
      </c>
      <c r="Y192" s="137">
        <f>X192*K192</f>
        <v>0</v>
      </c>
      <c r="Z192" s="137">
        <v>0</v>
      </c>
      <c r="AA192" s="138">
        <f>Z192*K192</f>
        <v>0</v>
      </c>
      <c r="AR192" s="20" t="s">
        <v>131</v>
      </c>
      <c r="AT192" s="20" t="s">
        <v>127</v>
      </c>
      <c r="AU192" s="20" t="s">
        <v>95</v>
      </c>
      <c r="AY192" s="20" t="s">
        <v>126</v>
      </c>
      <c r="BE192" s="98">
        <f>IF(U192="základní",N192,0)</f>
        <v>0</v>
      </c>
      <c r="BF192" s="98">
        <f>IF(U192="snížená",N192,0)</f>
        <v>0</v>
      </c>
      <c r="BG192" s="98">
        <f>IF(U192="zákl. přenesená",N192,0)</f>
        <v>0</v>
      </c>
      <c r="BH192" s="98">
        <f>IF(U192="sníž. přenesená",N192,0)</f>
        <v>0</v>
      </c>
      <c r="BI192" s="98">
        <f>IF(U192="nulová",N192,0)</f>
        <v>0</v>
      </c>
      <c r="BJ192" s="20" t="s">
        <v>79</v>
      </c>
      <c r="BK192" s="98">
        <f>ROUND(L192*K192,2)</f>
        <v>0</v>
      </c>
      <c r="BL192" s="20" t="s">
        <v>131</v>
      </c>
      <c r="BM192" s="20" t="s">
        <v>646</v>
      </c>
    </row>
    <row r="193" spans="2:65" s="10" customFormat="1" ht="16.5" customHeight="1">
      <c r="B193" s="139"/>
      <c r="E193" s="140" t="s">
        <v>5</v>
      </c>
      <c r="F193" s="382" t="s">
        <v>647</v>
      </c>
      <c r="G193" s="383"/>
      <c r="H193" s="383"/>
      <c r="I193" s="383"/>
      <c r="K193" s="141">
        <v>60.78</v>
      </c>
      <c r="R193" s="142"/>
      <c r="T193" s="143"/>
      <c r="AA193" s="144"/>
      <c r="AT193" s="140" t="s">
        <v>143</v>
      </c>
      <c r="AU193" s="140" t="s">
        <v>95</v>
      </c>
      <c r="AV193" s="10" t="s">
        <v>95</v>
      </c>
      <c r="AW193" s="10" t="s">
        <v>30</v>
      </c>
      <c r="AX193" s="10" t="s">
        <v>79</v>
      </c>
      <c r="AY193" s="140" t="s">
        <v>126</v>
      </c>
    </row>
    <row r="194" spans="2:65" s="1" customFormat="1" ht="25.5" customHeight="1">
      <c r="B194" s="113"/>
      <c r="C194" s="132" t="s">
        <v>320</v>
      </c>
      <c r="D194" s="132" t="s">
        <v>127</v>
      </c>
      <c r="E194" s="133" t="s">
        <v>648</v>
      </c>
      <c r="F194" s="379" t="s">
        <v>649</v>
      </c>
      <c r="G194" s="379"/>
      <c r="H194" s="379"/>
      <c r="I194" s="379"/>
      <c r="J194" s="134" t="s">
        <v>246</v>
      </c>
      <c r="K194" s="135">
        <v>30.39</v>
      </c>
      <c r="L194" s="380">
        <v>0</v>
      </c>
      <c r="M194" s="380"/>
      <c r="N194" s="381">
        <f>ROUND(L194*K194,2)</f>
        <v>0</v>
      </c>
      <c r="O194" s="381"/>
      <c r="P194" s="381"/>
      <c r="Q194" s="381"/>
      <c r="R194" s="114"/>
      <c r="T194" s="136" t="s">
        <v>5</v>
      </c>
      <c r="U194" s="42" t="s">
        <v>36</v>
      </c>
      <c r="W194" s="137">
        <f>V194*K194</f>
        <v>0</v>
      </c>
      <c r="X194" s="137">
        <v>0</v>
      </c>
      <c r="Y194" s="137">
        <f>X194*K194</f>
        <v>0</v>
      </c>
      <c r="Z194" s="137">
        <v>0</v>
      </c>
      <c r="AA194" s="138">
        <f>Z194*K194</f>
        <v>0</v>
      </c>
      <c r="AR194" s="20" t="s">
        <v>131</v>
      </c>
      <c r="AT194" s="20" t="s">
        <v>127</v>
      </c>
      <c r="AU194" s="20" t="s">
        <v>95</v>
      </c>
      <c r="AY194" s="20" t="s">
        <v>126</v>
      </c>
      <c r="BE194" s="98">
        <f>IF(U194="základní",N194,0)</f>
        <v>0</v>
      </c>
      <c r="BF194" s="98">
        <f>IF(U194="snížená",N194,0)</f>
        <v>0</v>
      </c>
      <c r="BG194" s="98">
        <f>IF(U194="zákl. přenesená",N194,0)</f>
        <v>0</v>
      </c>
      <c r="BH194" s="98">
        <f>IF(U194="sníž. přenesená",N194,0)</f>
        <v>0</v>
      </c>
      <c r="BI194" s="98">
        <f>IF(U194="nulová",N194,0)</f>
        <v>0</v>
      </c>
      <c r="BJ194" s="20" t="s">
        <v>79</v>
      </c>
      <c r="BK194" s="98">
        <f>ROUND(L194*K194,2)</f>
        <v>0</v>
      </c>
      <c r="BL194" s="20" t="s">
        <v>131</v>
      </c>
      <c r="BM194" s="20" t="s">
        <v>650</v>
      </c>
    </row>
    <row r="195" spans="2:65" s="1" customFormat="1" ht="38.25" customHeight="1">
      <c r="B195" s="113"/>
      <c r="C195" s="132" t="s">
        <v>331</v>
      </c>
      <c r="D195" s="132" t="s">
        <v>127</v>
      </c>
      <c r="E195" s="133" t="s">
        <v>651</v>
      </c>
      <c r="F195" s="379" t="s">
        <v>652</v>
      </c>
      <c r="G195" s="379"/>
      <c r="H195" s="379"/>
      <c r="I195" s="379"/>
      <c r="J195" s="134" t="s">
        <v>246</v>
      </c>
      <c r="K195" s="135">
        <v>30.39</v>
      </c>
      <c r="L195" s="380">
        <v>0</v>
      </c>
      <c r="M195" s="380"/>
      <c r="N195" s="381">
        <f>ROUND(L195*K195,2)</f>
        <v>0</v>
      </c>
      <c r="O195" s="381"/>
      <c r="P195" s="381"/>
      <c r="Q195" s="381"/>
      <c r="R195" s="114"/>
      <c r="T195" s="136" t="s">
        <v>5</v>
      </c>
      <c r="U195" s="42" t="s">
        <v>36</v>
      </c>
      <c r="W195" s="137">
        <f>V195*K195</f>
        <v>0</v>
      </c>
      <c r="X195" s="137">
        <v>0</v>
      </c>
      <c r="Y195" s="137">
        <f>X195*K195</f>
        <v>0</v>
      </c>
      <c r="Z195" s="137">
        <v>0</v>
      </c>
      <c r="AA195" s="138">
        <f>Z195*K195</f>
        <v>0</v>
      </c>
      <c r="AR195" s="20" t="s">
        <v>131</v>
      </c>
      <c r="AT195" s="20" t="s">
        <v>127</v>
      </c>
      <c r="AU195" s="20" t="s">
        <v>95</v>
      </c>
      <c r="AY195" s="20" t="s">
        <v>126</v>
      </c>
      <c r="BE195" s="98">
        <f>IF(U195="základní",N195,0)</f>
        <v>0</v>
      </c>
      <c r="BF195" s="98">
        <f>IF(U195="snížená",N195,0)</f>
        <v>0</v>
      </c>
      <c r="BG195" s="98">
        <f>IF(U195="zákl. přenesená",N195,0)</f>
        <v>0</v>
      </c>
      <c r="BH195" s="98">
        <f>IF(U195="sníž. přenesená",N195,0)</f>
        <v>0</v>
      </c>
      <c r="BI195" s="98">
        <f>IF(U195="nulová",N195,0)</f>
        <v>0</v>
      </c>
      <c r="BJ195" s="20" t="s">
        <v>79</v>
      </c>
      <c r="BK195" s="98">
        <f>ROUND(L195*K195,2)</f>
        <v>0</v>
      </c>
      <c r="BL195" s="20" t="s">
        <v>131</v>
      </c>
      <c r="BM195" s="20" t="s">
        <v>653</v>
      </c>
    </row>
    <row r="196" spans="2:65" s="1" customFormat="1" ht="25.5" customHeight="1">
      <c r="B196" s="113"/>
      <c r="C196" s="132" t="s">
        <v>336</v>
      </c>
      <c r="D196" s="132" t="s">
        <v>127</v>
      </c>
      <c r="E196" s="133" t="s">
        <v>654</v>
      </c>
      <c r="F196" s="379" t="s">
        <v>655</v>
      </c>
      <c r="G196" s="379"/>
      <c r="H196" s="379"/>
      <c r="I196" s="379"/>
      <c r="J196" s="134" t="s">
        <v>246</v>
      </c>
      <c r="K196" s="135">
        <v>30.39</v>
      </c>
      <c r="L196" s="380">
        <v>0</v>
      </c>
      <c r="M196" s="380"/>
      <c r="N196" s="381">
        <f>ROUND(L196*K196,2)</f>
        <v>0</v>
      </c>
      <c r="O196" s="381"/>
      <c r="P196" s="381"/>
      <c r="Q196" s="381"/>
      <c r="R196" s="114"/>
      <c r="T196" s="136" t="s">
        <v>5</v>
      </c>
      <c r="U196" s="42" t="s">
        <v>36</v>
      </c>
      <c r="W196" s="137">
        <f>V196*K196</f>
        <v>0</v>
      </c>
      <c r="X196" s="137">
        <v>0</v>
      </c>
      <c r="Y196" s="137">
        <f>X196*K196</f>
        <v>0</v>
      </c>
      <c r="Z196" s="137">
        <v>0</v>
      </c>
      <c r="AA196" s="138">
        <f>Z196*K196</f>
        <v>0</v>
      </c>
      <c r="AR196" s="20" t="s">
        <v>131</v>
      </c>
      <c r="AT196" s="20" t="s">
        <v>127</v>
      </c>
      <c r="AU196" s="20" t="s">
        <v>95</v>
      </c>
      <c r="AY196" s="20" t="s">
        <v>126</v>
      </c>
      <c r="BE196" s="98">
        <f>IF(U196="základní",N196,0)</f>
        <v>0</v>
      </c>
      <c r="BF196" s="98">
        <f>IF(U196="snížená",N196,0)</f>
        <v>0</v>
      </c>
      <c r="BG196" s="98">
        <f>IF(U196="zákl. přenesená",N196,0)</f>
        <v>0</v>
      </c>
      <c r="BH196" s="98">
        <f>IF(U196="sníž. přenesená",N196,0)</f>
        <v>0</v>
      </c>
      <c r="BI196" s="98">
        <f>IF(U196="nulová",N196,0)</f>
        <v>0</v>
      </c>
      <c r="BJ196" s="20" t="s">
        <v>79</v>
      </c>
      <c r="BK196" s="98">
        <f>ROUND(L196*K196,2)</f>
        <v>0</v>
      </c>
      <c r="BL196" s="20" t="s">
        <v>131</v>
      </c>
      <c r="BM196" s="20" t="s">
        <v>656</v>
      </c>
    </row>
    <row r="197" spans="2:65" s="1" customFormat="1" ht="38.25" customHeight="1">
      <c r="B197" s="113"/>
      <c r="C197" s="132" t="s">
        <v>341</v>
      </c>
      <c r="D197" s="132" t="s">
        <v>127</v>
      </c>
      <c r="E197" s="133" t="s">
        <v>657</v>
      </c>
      <c r="F197" s="379" t="s">
        <v>658</v>
      </c>
      <c r="G197" s="379"/>
      <c r="H197" s="379"/>
      <c r="I197" s="379"/>
      <c r="J197" s="134" t="s">
        <v>246</v>
      </c>
      <c r="K197" s="135">
        <v>30.39</v>
      </c>
      <c r="L197" s="380">
        <v>0</v>
      </c>
      <c r="M197" s="380"/>
      <c r="N197" s="381">
        <f>ROUND(L197*K197,2)</f>
        <v>0</v>
      </c>
      <c r="O197" s="381"/>
      <c r="P197" s="381"/>
      <c r="Q197" s="381"/>
      <c r="R197" s="114"/>
      <c r="T197" s="136" t="s">
        <v>5</v>
      </c>
      <c r="U197" s="42" t="s">
        <v>36</v>
      </c>
      <c r="W197" s="137">
        <f>V197*K197</f>
        <v>0</v>
      </c>
      <c r="X197" s="137">
        <v>0</v>
      </c>
      <c r="Y197" s="137">
        <f>X197*K197</f>
        <v>0</v>
      </c>
      <c r="Z197" s="137">
        <v>0</v>
      </c>
      <c r="AA197" s="138">
        <f>Z197*K197</f>
        <v>0</v>
      </c>
      <c r="AR197" s="20" t="s">
        <v>131</v>
      </c>
      <c r="AT197" s="20" t="s">
        <v>127</v>
      </c>
      <c r="AU197" s="20" t="s">
        <v>95</v>
      </c>
      <c r="AY197" s="20" t="s">
        <v>126</v>
      </c>
      <c r="BE197" s="98">
        <f>IF(U197="základní",N197,0)</f>
        <v>0</v>
      </c>
      <c r="BF197" s="98">
        <f>IF(U197="snížená",N197,0)</f>
        <v>0</v>
      </c>
      <c r="BG197" s="98">
        <f>IF(U197="zákl. přenesená",N197,0)</f>
        <v>0</v>
      </c>
      <c r="BH197" s="98">
        <f>IF(U197="sníž. přenesená",N197,0)</f>
        <v>0</v>
      </c>
      <c r="BI197" s="98">
        <f>IF(U197="nulová",N197,0)</f>
        <v>0</v>
      </c>
      <c r="BJ197" s="20" t="s">
        <v>79</v>
      </c>
      <c r="BK197" s="98">
        <f>ROUND(L197*K197,2)</f>
        <v>0</v>
      </c>
      <c r="BL197" s="20" t="s">
        <v>131</v>
      </c>
      <c r="BM197" s="20" t="s">
        <v>659</v>
      </c>
    </row>
    <row r="198" spans="2:65" s="9" customFormat="1" ht="29.85" customHeight="1">
      <c r="B198" s="122"/>
      <c r="D198" s="131" t="s">
        <v>109</v>
      </c>
      <c r="E198" s="131"/>
      <c r="F198" s="131"/>
      <c r="G198" s="131"/>
      <c r="H198" s="131"/>
      <c r="I198" s="131"/>
      <c r="J198" s="131"/>
      <c r="K198" s="131"/>
      <c r="L198" s="131"/>
      <c r="M198" s="131"/>
      <c r="N198" s="405">
        <f>BK198</f>
        <v>0</v>
      </c>
      <c r="O198" s="406"/>
      <c r="P198" s="406"/>
      <c r="Q198" s="406"/>
      <c r="R198" s="124"/>
      <c r="T198" s="125"/>
      <c r="W198" s="126">
        <f>SUM(W199:W251)</f>
        <v>0</v>
      </c>
      <c r="Y198" s="126">
        <f>SUM(Y199:Y251)</f>
        <v>7.2716371999999998</v>
      </c>
      <c r="AA198" s="127">
        <f>SUM(AA199:AA251)</f>
        <v>0</v>
      </c>
      <c r="AR198" s="128" t="s">
        <v>79</v>
      </c>
      <c r="AT198" s="129" t="s">
        <v>70</v>
      </c>
      <c r="AU198" s="129" t="s">
        <v>79</v>
      </c>
      <c r="AY198" s="128" t="s">
        <v>126</v>
      </c>
      <c r="BK198" s="130">
        <f>SUM(BK199:BK251)</f>
        <v>0</v>
      </c>
    </row>
    <row r="199" spans="2:65" s="1" customFormat="1" ht="38.25" customHeight="1">
      <c r="B199" s="113"/>
      <c r="C199" s="132" t="s">
        <v>353</v>
      </c>
      <c r="D199" s="132" t="s">
        <v>127</v>
      </c>
      <c r="E199" s="133" t="s">
        <v>660</v>
      </c>
      <c r="F199" s="379" t="s">
        <v>661</v>
      </c>
      <c r="G199" s="379"/>
      <c r="H199" s="379"/>
      <c r="I199" s="379"/>
      <c r="J199" s="134" t="s">
        <v>419</v>
      </c>
      <c r="K199" s="135">
        <v>1</v>
      </c>
      <c r="L199" s="380">
        <v>0</v>
      </c>
      <c r="M199" s="380"/>
      <c r="N199" s="381">
        <f t="shared" ref="N199:N230" si="10">ROUND(L199*K199,2)</f>
        <v>0</v>
      </c>
      <c r="O199" s="381"/>
      <c r="P199" s="381"/>
      <c r="Q199" s="381"/>
      <c r="R199" s="114"/>
      <c r="T199" s="136" t="s">
        <v>5</v>
      </c>
      <c r="U199" s="42" t="s">
        <v>36</v>
      </c>
      <c r="W199" s="137">
        <f t="shared" ref="W199:W230" si="11">V199*K199</f>
        <v>0</v>
      </c>
      <c r="X199" s="137">
        <v>0</v>
      </c>
      <c r="Y199" s="137">
        <f t="shared" ref="Y199:Y230" si="12">X199*K199</f>
        <v>0</v>
      </c>
      <c r="Z199" s="137">
        <v>0</v>
      </c>
      <c r="AA199" s="138">
        <f t="shared" ref="AA199:AA230" si="13">Z199*K199</f>
        <v>0</v>
      </c>
      <c r="AR199" s="20" t="s">
        <v>131</v>
      </c>
      <c r="AT199" s="20" t="s">
        <v>127</v>
      </c>
      <c r="AU199" s="20" t="s">
        <v>95</v>
      </c>
      <c r="AY199" s="20" t="s">
        <v>126</v>
      </c>
      <c r="BE199" s="98">
        <f t="shared" ref="BE199:BE230" si="14">IF(U199="základní",N199,0)</f>
        <v>0</v>
      </c>
      <c r="BF199" s="98">
        <f t="shared" ref="BF199:BF230" si="15">IF(U199="snížená",N199,0)</f>
        <v>0</v>
      </c>
      <c r="BG199" s="98">
        <f t="shared" ref="BG199:BG230" si="16">IF(U199="zákl. přenesená",N199,0)</f>
        <v>0</v>
      </c>
      <c r="BH199" s="98">
        <f t="shared" ref="BH199:BH230" si="17">IF(U199="sníž. přenesená",N199,0)</f>
        <v>0</v>
      </c>
      <c r="BI199" s="98">
        <f t="shared" ref="BI199:BI230" si="18">IF(U199="nulová",N199,0)</f>
        <v>0</v>
      </c>
      <c r="BJ199" s="20" t="s">
        <v>79</v>
      </c>
      <c r="BK199" s="98">
        <f t="shared" ref="BK199:BK230" si="19">ROUND(L199*K199,2)</f>
        <v>0</v>
      </c>
      <c r="BL199" s="20" t="s">
        <v>131</v>
      </c>
      <c r="BM199" s="20" t="s">
        <v>662</v>
      </c>
    </row>
    <row r="200" spans="2:65" s="1" customFormat="1" ht="38.25" customHeight="1">
      <c r="B200" s="113"/>
      <c r="C200" s="132" t="s">
        <v>371</v>
      </c>
      <c r="D200" s="132" t="s">
        <v>127</v>
      </c>
      <c r="E200" s="133" t="s">
        <v>663</v>
      </c>
      <c r="F200" s="379" t="s">
        <v>664</v>
      </c>
      <c r="G200" s="379"/>
      <c r="H200" s="379"/>
      <c r="I200" s="379"/>
      <c r="J200" s="134" t="s">
        <v>419</v>
      </c>
      <c r="K200" s="135">
        <v>2</v>
      </c>
      <c r="L200" s="380">
        <v>0</v>
      </c>
      <c r="M200" s="380"/>
      <c r="N200" s="381">
        <f t="shared" si="10"/>
        <v>0</v>
      </c>
      <c r="O200" s="381"/>
      <c r="P200" s="381"/>
      <c r="Q200" s="381"/>
      <c r="R200" s="114"/>
      <c r="T200" s="136" t="s">
        <v>5</v>
      </c>
      <c r="U200" s="42" t="s">
        <v>36</v>
      </c>
      <c r="W200" s="137">
        <f t="shared" si="11"/>
        <v>0</v>
      </c>
      <c r="X200" s="137">
        <v>0</v>
      </c>
      <c r="Y200" s="137">
        <f t="shared" si="12"/>
        <v>0</v>
      </c>
      <c r="Z200" s="137">
        <v>0</v>
      </c>
      <c r="AA200" s="138">
        <f t="shared" si="13"/>
        <v>0</v>
      </c>
      <c r="AR200" s="20" t="s">
        <v>131</v>
      </c>
      <c r="AT200" s="20" t="s">
        <v>127</v>
      </c>
      <c r="AU200" s="20" t="s">
        <v>95</v>
      </c>
      <c r="AY200" s="20" t="s">
        <v>126</v>
      </c>
      <c r="BE200" s="98">
        <f t="shared" si="14"/>
        <v>0</v>
      </c>
      <c r="BF200" s="98">
        <f t="shared" si="15"/>
        <v>0</v>
      </c>
      <c r="BG200" s="98">
        <f t="shared" si="16"/>
        <v>0</v>
      </c>
      <c r="BH200" s="98">
        <f t="shared" si="17"/>
        <v>0</v>
      </c>
      <c r="BI200" s="98">
        <f t="shared" si="18"/>
        <v>0</v>
      </c>
      <c r="BJ200" s="20" t="s">
        <v>79</v>
      </c>
      <c r="BK200" s="98">
        <f t="shared" si="19"/>
        <v>0</v>
      </c>
      <c r="BL200" s="20" t="s">
        <v>131</v>
      </c>
      <c r="BM200" s="20" t="s">
        <v>665</v>
      </c>
    </row>
    <row r="201" spans="2:65" s="1" customFormat="1" ht="38.25" customHeight="1">
      <c r="B201" s="113"/>
      <c r="C201" s="132" t="s">
        <v>379</v>
      </c>
      <c r="D201" s="132" t="s">
        <v>127</v>
      </c>
      <c r="E201" s="133" t="s">
        <v>666</v>
      </c>
      <c r="F201" s="379" t="s">
        <v>667</v>
      </c>
      <c r="G201" s="379"/>
      <c r="H201" s="379"/>
      <c r="I201" s="379"/>
      <c r="J201" s="134" t="s">
        <v>419</v>
      </c>
      <c r="K201" s="135">
        <v>1</v>
      </c>
      <c r="L201" s="380">
        <v>0</v>
      </c>
      <c r="M201" s="380"/>
      <c r="N201" s="381">
        <f t="shared" si="10"/>
        <v>0</v>
      </c>
      <c r="O201" s="381"/>
      <c r="P201" s="381"/>
      <c r="Q201" s="381"/>
      <c r="R201" s="114"/>
      <c r="T201" s="136" t="s">
        <v>5</v>
      </c>
      <c r="U201" s="42" t="s">
        <v>36</v>
      </c>
      <c r="W201" s="137">
        <f t="shared" si="11"/>
        <v>0</v>
      </c>
      <c r="X201" s="137">
        <v>0</v>
      </c>
      <c r="Y201" s="137">
        <f t="shared" si="12"/>
        <v>0</v>
      </c>
      <c r="Z201" s="137">
        <v>0</v>
      </c>
      <c r="AA201" s="138">
        <f t="shared" si="13"/>
        <v>0</v>
      </c>
      <c r="AR201" s="20" t="s">
        <v>131</v>
      </c>
      <c r="AT201" s="20" t="s">
        <v>127</v>
      </c>
      <c r="AU201" s="20" t="s">
        <v>95</v>
      </c>
      <c r="AY201" s="20" t="s">
        <v>126</v>
      </c>
      <c r="BE201" s="98">
        <f t="shared" si="14"/>
        <v>0</v>
      </c>
      <c r="BF201" s="98">
        <f t="shared" si="15"/>
        <v>0</v>
      </c>
      <c r="BG201" s="98">
        <f t="shared" si="16"/>
        <v>0</v>
      </c>
      <c r="BH201" s="98">
        <f t="shared" si="17"/>
        <v>0</v>
      </c>
      <c r="BI201" s="98">
        <f t="shared" si="18"/>
        <v>0</v>
      </c>
      <c r="BJ201" s="20" t="s">
        <v>79</v>
      </c>
      <c r="BK201" s="98">
        <f t="shared" si="19"/>
        <v>0</v>
      </c>
      <c r="BL201" s="20" t="s">
        <v>131</v>
      </c>
      <c r="BM201" s="20" t="s">
        <v>668</v>
      </c>
    </row>
    <row r="202" spans="2:65" s="1" customFormat="1" ht="25.5" customHeight="1">
      <c r="B202" s="113"/>
      <c r="C202" s="156" t="s">
        <v>384</v>
      </c>
      <c r="D202" s="156" t="s">
        <v>313</v>
      </c>
      <c r="E202" s="157" t="s">
        <v>669</v>
      </c>
      <c r="F202" s="392" t="s">
        <v>670</v>
      </c>
      <c r="G202" s="392"/>
      <c r="H202" s="392"/>
      <c r="I202" s="392"/>
      <c r="J202" s="158" t="s">
        <v>419</v>
      </c>
      <c r="K202" s="159">
        <v>1</v>
      </c>
      <c r="L202" s="393">
        <v>0</v>
      </c>
      <c r="M202" s="393"/>
      <c r="N202" s="394">
        <f t="shared" si="10"/>
        <v>0</v>
      </c>
      <c r="O202" s="381"/>
      <c r="P202" s="381"/>
      <c r="Q202" s="381"/>
      <c r="R202" s="114"/>
      <c r="T202" s="136" t="s">
        <v>5</v>
      </c>
      <c r="U202" s="42" t="s">
        <v>36</v>
      </c>
      <c r="W202" s="137">
        <f t="shared" si="11"/>
        <v>0</v>
      </c>
      <c r="X202" s="137">
        <v>1.4999999999999999E-2</v>
      </c>
      <c r="Y202" s="137">
        <f t="shared" si="12"/>
        <v>1.4999999999999999E-2</v>
      </c>
      <c r="Z202" s="137">
        <v>0</v>
      </c>
      <c r="AA202" s="138">
        <f t="shared" si="13"/>
        <v>0</v>
      </c>
      <c r="AR202" s="20" t="s">
        <v>178</v>
      </c>
      <c r="AT202" s="20" t="s">
        <v>313</v>
      </c>
      <c r="AU202" s="20" t="s">
        <v>95</v>
      </c>
      <c r="AY202" s="20" t="s">
        <v>126</v>
      </c>
      <c r="BE202" s="98">
        <f t="shared" si="14"/>
        <v>0</v>
      </c>
      <c r="BF202" s="98">
        <f t="shared" si="15"/>
        <v>0</v>
      </c>
      <c r="BG202" s="98">
        <f t="shared" si="16"/>
        <v>0</v>
      </c>
      <c r="BH202" s="98">
        <f t="shared" si="17"/>
        <v>0</v>
      </c>
      <c r="BI202" s="98">
        <f t="shared" si="18"/>
        <v>0</v>
      </c>
      <c r="BJ202" s="20" t="s">
        <v>79</v>
      </c>
      <c r="BK202" s="98">
        <f t="shared" si="19"/>
        <v>0</v>
      </c>
      <c r="BL202" s="20" t="s">
        <v>131</v>
      </c>
      <c r="BM202" s="20" t="s">
        <v>671</v>
      </c>
    </row>
    <row r="203" spans="2:65" s="1" customFormat="1" ht="38.25" customHeight="1">
      <c r="B203" s="113"/>
      <c r="C203" s="132" t="s">
        <v>388</v>
      </c>
      <c r="D203" s="132" t="s">
        <v>127</v>
      </c>
      <c r="E203" s="133" t="s">
        <v>672</v>
      </c>
      <c r="F203" s="379" t="s">
        <v>673</v>
      </c>
      <c r="G203" s="379"/>
      <c r="H203" s="379"/>
      <c r="I203" s="379"/>
      <c r="J203" s="134" t="s">
        <v>419</v>
      </c>
      <c r="K203" s="135">
        <v>2</v>
      </c>
      <c r="L203" s="380">
        <v>0</v>
      </c>
      <c r="M203" s="380"/>
      <c r="N203" s="381">
        <f t="shared" si="10"/>
        <v>0</v>
      </c>
      <c r="O203" s="381"/>
      <c r="P203" s="381"/>
      <c r="Q203" s="381"/>
      <c r="R203" s="114"/>
      <c r="T203" s="136" t="s">
        <v>5</v>
      </c>
      <c r="U203" s="42" t="s">
        <v>36</v>
      </c>
      <c r="W203" s="137">
        <f t="shared" si="11"/>
        <v>0</v>
      </c>
      <c r="X203" s="137">
        <v>0</v>
      </c>
      <c r="Y203" s="137">
        <f t="shared" si="12"/>
        <v>0</v>
      </c>
      <c r="Z203" s="137">
        <v>0</v>
      </c>
      <c r="AA203" s="138">
        <f t="shared" si="13"/>
        <v>0</v>
      </c>
      <c r="AR203" s="20" t="s">
        <v>131</v>
      </c>
      <c r="AT203" s="20" t="s">
        <v>127</v>
      </c>
      <c r="AU203" s="20" t="s">
        <v>95</v>
      </c>
      <c r="AY203" s="20" t="s">
        <v>126</v>
      </c>
      <c r="BE203" s="98">
        <f t="shared" si="14"/>
        <v>0</v>
      </c>
      <c r="BF203" s="98">
        <f t="shared" si="15"/>
        <v>0</v>
      </c>
      <c r="BG203" s="98">
        <f t="shared" si="16"/>
        <v>0</v>
      </c>
      <c r="BH203" s="98">
        <f t="shared" si="17"/>
        <v>0</v>
      </c>
      <c r="BI203" s="98">
        <f t="shared" si="18"/>
        <v>0</v>
      </c>
      <c r="BJ203" s="20" t="s">
        <v>79</v>
      </c>
      <c r="BK203" s="98">
        <f t="shared" si="19"/>
        <v>0</v>
      </c>
      <c r="BL203" s="20" t="s">
        <v>131</v>
      </c>
      <c r="BM203" s="20" t="s">
        <v>674</v>
      </c>
    </row>
    <row r="204" spans="2:65" s="1" customFormat="1" ht="25.5" customHeight="1">
      <c r="B204" s="113"/>
      <c r="C204" s="156" t="s">
        <v>392</v>
      </c>
      <c r="D204" s="156" t="s">
        <v>313</v>
      </c>
      <c r="E204" s="157" t="s">
        <v>675</v>
      </c>
      <c r="F204" s="392" t="s">
        <v>676</v>
      </c>
      <c r="G204" s="392"/>
      <c r="H204" s="392"/>
      <c r="I204" s="392"/>
      <c r="J204" s="158" t="s">
        <v>419</v>
      </c>
      <c r="K204" s="159">
        <v>2</v>
      </c>
      <c r="L204" s="393">
        <v>0</v>
      </c>
      <c r="M204" s="393"/>
      <c r="N204" s="394">
        <f t="shared" si="10"/>
        <v>0</v>
      </c>
      <c r="O204" s="381"/>
      <c r="P204" s="381"/>
      <c r="Q204" s="381"/>
      <c r="R204" s="114"/>
      <c r="T204" s="136" t="s">
        <v>5</v>
      </c>
      <c r="U204" s="42" t="s">
        <v>36</v>
      </c>
      <c r="W204" s="137">
        <f t="shared" si="11"/>
        <v>0</v>
      </c>
      <c r="X204" s="137">
        <v>1.4999999999999999E-2</v>
      </c>
      <c r="Y204" s="137">
        <f t="shared" si="12"/>
        <v>0.03</v>
      </c>
      <c r="Z204" s="137">
        <v>0</v>
      </c>
      <c r="AA204" s="138">
        <f t="shared" si="13"/>
        <v>0</v>
      </c>
      <c r="AR204" s="20" t="s">
        <v>178</v>
      </c>
      <c r="AT204" s="20" t="s">
        <v>313</v>
      </c>
      <c r="AU204" s="20" t="s">
        <v>95</v>
      </c>
      <c r="AY204" s="20" t="s">
        <v>126</v>
      </c>
      <c r="BE204" s="98">
        <f t="shared" si="14"/>
        <v>0</v>
      </c>
      <c r="BF204" s="98">
        <f t="shared" si="15"/>
        <v>0</v>
      </c>
      <c r="BG204" s="98">
        <f t="shared" si="16"/>
        <v>0</v>
      </c>
      <c r="BH204" s="98">
        <f t="shared" si="17"/>
        <v>0</v>
      </c>
      <c r="BI204" s="98">
        <f t="shared" si="18"/>
        <v>0</v>
      </c>
      <c r="BJ204" s="20" t="s">
        <v>79</v>
      </c>
      <c r="BK204" s="98">
        <f t="shared" si="19"/>
        <v>0</v>
      </c>
      <c r="BL204" s="20" t="s">
        <v>131</v>
      </c>
      <c r="BM204" s="20" t="s">
        <v>677</v>
      </c>
    </row>
    <row r="205" spans="2:65" s="1" customFormat="1" ht="25.5" customHeight="1">
      <c r="B205" s="113"/>
      <c r="C205" s="132" t="s">
        <v>396</v>
      </c>
      <c r="D205" s="132" t="s">
        <v>127</v>
      </c>
      <c r="E205" s="133" t="s">
        <v>678</v>
      </c>
      <c r="F205" s="379" t="s">
        <v>679</v>
      </c>
      <c r="G205" s="379"/>
      <c r="H205" s="379"/>
      <c r="I205" s="379"/>
      <c r="J205" s="134" t="s">
        <v>419</v>
      </c>
      <c r="K205" s="135">
        <v>4</v>
      </c>
      <c r="L205" s="380">
        <v>0</v>
      </c>
      <c r="M205" s="380"/>
      <c r="N205" s="381">
        <f t="shared" si="10"/>
        <v>0</v>
      </c>
      <c r="O205" s="381"/>
      <c r="P205" s="381"/>
      <c r="Q205" s="381"/>
      <c r="R205" s="114"/>
      <c r="T205" s="136" t="s">
        <v>5</v>
      </c>
      <c r="U205" s="42" t="s">
        <v>36</v>
      </c>
      <c r="W205" s="137">
        <f t="shared" si="11"/>
        <v>0</v>
      </c>
      <c r="X205" s="137">
        <v>1.67E-3</v>
      </c>
      <c r="Y205" s="137">
        <f t="shared" si="12"/>
        <v>6.6800000000000002E-3</v>
      </c>
      <c r="Z205" s="137">
        <v>0</v>
      </c>
      <c r="AA205" s="138">
        <f t="shared" si="13"/>
        <v>0</v>
      </c>
      <c r="AR205" s="20" t="s">
        <v>131</v>
      </c>
      <c r="AT205" s="20" t="s">
        <v>127</v>
      </c>
      <c r="AU205" s="20" t="s">
        <v>95</v>
      </c>
      <c r="AY205" s="20" t="s">
        <v>126</v>
      </c>
      <c r="BE205" s="98">
        <f t="shared" si="14"/>
        <v>0</v>
      </c>
      <c r="BF205" s="98">
        <f t="shared" si="15"/>
        <v>0</v>
      </c>
      <c r="BG205" s="98">
        <f t="shared" si="16"/>
        <v>0</v>
      </c>
      <c r="BH205" s="98">
        <f t="shared" si="17"/>
        <v>0</v>
      </c>
      <c r="BI205" s="98">
        <f t="shared" si="18"/>
        <v>0</v>
      </c>
      <c r="BJ205" s="20" t="s">
        <v>79</v>
      </c>
      <c r="BK205" s="98">
        <f t="shared" si="19"/>
        <v>0</v>
      </c>
      <c r="BL205" s="20" t="s">
        <v>131</v>
      </c>
      <c r="BM205" s="20" t="s">
        <v>680</v>
      </c>
    </row>
    <row r="206" spans="2:65" s="1" customFormat="1" ht="25.5" customHeight="1">
      <c r="B206" s="113"/>
      <c r="C206" s="156" t="s">
        <v>400</v>
      </c>
      <c r="D206" s="156" t="s">
        <v>313</v>
      </c>
      <c r="E206" s="157" t="s">
        <v>681</v>
      </c>
      <c r="F206" s="392" t="s">
        <v>682</v>
      </c>
      <c r="G206" s="392"/>
      <c r="H206" s="392"/>
      <c r="I206" s="392"/>
      <c r="J206" s="158" t="s">
        <v>419</v>
      </c>
      <c r="K206" s="159">
        <v>4</v>
      </c>
      <c r="L206" s="393">
        <v>0</v>
      </c>
      <c r="M206" s="393"/>
      <c r="N206" s="394">
        <f t="shared" si="10"/>
        <v>0</v>
      </c>
      <c r="O206" s="381"/>
      <c r="P206" s="381"/>
      <c r="Q206" s="381"/>
      <c r="R206" s="114"/>
      <c r="T206" s="136" t="s">
        <v>5</v>
      </c>
      <c r="U206" s="42" t="s">
        <v>36</v>
      </c>
      <c r="W206" s="137">
        <f t="shared" si="11"/>
        <v>0</v>
      </c>
      <c r="X206" s="137">
        <v>1.2200000000000001E-2</v>
      </c>
      <c r="Y206" s="137">
        <f t="shared" si="12"/>
        <v>4.8800000000000003E-2</v>
      </c>
      <c r="Z206" s="137">
        <v>0</v>
      </c>
      <c r="AA206" s="138">
        <f t="shared" si="13"/>
        <v>0</v>
      </c>
      <c r="AR206" s="20" t="s">
        <v>178</v>
      </c>
      <c r="AT206" s="20" t="s">
        <v>313</v>
      </c>
      <c r="AU206" s="20" t="s">
        <v>95</v>
      </c>
      <c r="AY206" s="20" t="s">
        <v>126</v>
      </c>
      <c r="BE206" s="98">
        <f t="shared" si="14"/>
        <v>0</v>
      </c>
      <c r="BF206" s="98">
        <f t="shared" si="15"/>
        <v>0</v>
      </c>
      <c r="BG206" s="98">
        <f t="shared" si="16"/>
        <v>0</v>
      </c>
      <c r="BH206" s="98">
        <f t="shared" si="17"/>
        <v>0</v>
      </c>
      <c r="BI206" s="98">
        <f t="shared" si="18"/>
        <v>0</v>
      </c>
      <c r="BJ206" s="20" t="s">
        <v>79</v>
      </c>
      <c r="BK206" s="98">
        <f t="shared" si="19"/>
        <v>0</v>
      </c>
      <c r="BL206" s="20" t="s">
        <v>131</v>
      </c>
      <c r="BM206" s="20" t="s">
        <v>683</v>
      </c>
    </row>
    <row r="207" spans="2:65" s="1" customFormat="1" ht="25.5" customHeight="1">
      <c r="B207" s="113"/>
      <c r="C207" s="132" t="s">
        <v>404</v>
      </c>
      <c r="D207" s="132" t="s">
        <v>127</v>
      </c>
      <c r="E207" s="133" t="s">
        <v>684</v>
      </c>
      <c r="F207" s="379" t="s">
        <v>685</v>
      </c>
      <c r="G207" s="379"/>
      <c r="H207" s="379"/>
      <c r="I207" s="379"/>
      <c r="J207" s="134" t="s">
        <v>419</v>
      </c>
      <c r="K207" s="135">
        <v>3</v>
      </c>
      <c r="L207" s="380">
        <v>0</v>
      </c>
      <c r="M207" s="380"/>
      <c r="N207" s="381">
        <f t="shared" si="10"/>
        <v>0</v>
      </c>
      <c r="O207" s="381"/>
      <c r="P207" s="381"/>
      <c r="Q207" s="381"/>
      <c r="R207" s="114"/>
      <c r="T207" s="136" t="s">
        <v>5</v>
      </c>
      <c r="U207" s="42" t="s">
        <v>36</v>
      </c>
      <c r="W207" s="137">
        <f t="shared" si="11"/>
        <v>0</v>
      </c>
      <c r="X207" s="137">
        <v>1.67E-3</v>
      </c>
      <c r="Y207" s="137">
        <f t="shared" si="12"/>
        <v>5.0100000000000006E-3</v>
      </c>
      <c r="Z207" s="137">
        <v>0</v>
      </c>
      <c r="AA207" s="138">
        <f t="shared" si="13"/>
        <v>0</v>
      </c>
      <c r="AR207" s="20" t="s">
        <v>131</v>
      </c>
      <c r="AT207" s="20" t="s">
        <v>127</v>
      </c>
      <c r="AU207" s="20" t="s">
        <v>95</v>
      </c>
      <c r="AY207" s="20" t="s">
        <v>126</v>
      </c>
      <c r="BE207" s="98">
        <f t="shared" si="14"/>
        <v>0</v>
      </c>
      <c r="BF207" s="98">
        <f t="shared" si="15"/>
        <v>0</v>
      </c>
      <c r="BG207" s="98">
        <f t="shared" si="16"/>
        <v>0</v>
      </c>
      <c r="BH207" s="98">
        <f t="shared" si="17"/>
        <v>0</v>
      </c>
      <c r="BI207" s="98">
        <f t="shared" si="18"/>
        <v>0</v>
      </c>
      <c r="BJ207" s="20" t="s">
        <v>79</v>
      </c>
      <c r="BK207" s="98">
        <f t="shared" si="19"/>
        <v>0</v>
      </c>
      <c r="BL207" s="20" t="s">
        <v>131</v>
      </c>
      <c r="BM207" s="20" t="s">
        <v>686</v>
      </c>
    </row>
    <row r="208" spans="2:65" s="1" customFormat="1" ht="16.5" customHeight="1">
      <c r="B208" s="113"/>
      <c r="C208" s="156" t="s">
        <v>408</v>
      </c>
      <c r="D208" s="156" t="s">
        <v>313</v>
      </c>
      <c r="E208" s="157" t="s">
        <v>687</v>
      </c>
      <c r="F208" s="392" t="s">
        <v>688</v>
      </c>
      <c r="G208" s="392"/>
      <c r="H208" s="392"/>
      <c r="I208" s="392"/>
      <c r="J208" s="158" t="s">
        <v>419</v>
      </c>
      <c r="K208" s="159">
        <v>3</v>
      </c>
      <c r="L208" s="393">
        <v>0</v>
      </c>
      <c r="M208" s="393"/>
      <c r="N208" s="394">
        <f t="shared" si="10"/>
        <v>0</v>
      </c>
      <c r="O208" s="381"/>
      <c r="P208" s="381"/>
      <c r="Q208" s="381"/>
      <c r="R208" s="114"/>
      <c r="T208" s="136" t="s">
        <v>5</v>
      </c>
      <c r="U208" s="42" t="s">
        <v>36</v>
      </c>
      <c r="W208" s="137">
        <f t="shared" si="11"/>
        <v>0</v>
      </c>
      <c r="X208" s="137">
        <v>1.6400000000000001E-2</v>
      </c>
      <c r="Y208" s="137">
        <f t="shared" si="12"/>
        <v>4.9200000000000008E-2</v>
      </c>
      <c r="Z208" s="137">
        <v>0</v>
      </c>
      <c r="AA208" s="138">
        <f t="shared" si="13"/>
        <v>0</v>
      </c>
      <c r="AR208" s="20" t="s">
        <v>178</v>
      </c>
      <c r="AT208" s="20" t="s">
        <v>313</v>
      </c>
      <c r="AU208" s="20" t="s">
        <v>95</v>
      </c>
      <c r="AY208" s="20" t="s">
        <v>126</v>
      </c>
      <c r="BE208" s="98">
        <f t="shared" si="14"/>
        <v>0</v>
      </c>
      <c r="BF208" s="98">
        <f t="shared" si="15"/>
        <v>0</v>
      </c>
      <c r="BG208" s="98">
        <f t="shared" si="16"/>
        <v>0</v>
      </c>
      <c r="BH208" s="98">
        <f t="shared" si="17"/>
        <v>0</v>
      </c>
      <c r="BI208" s="98">
        <f t="shared" si="18"/>
        <v>0</v>
      </c>
      <c r="BJ208" s="20" t="s">
        <v>79</v>
      </c>
      <c r="BK208" s="98">
        <f t="shared" si="19"/>
        <v>0</v>
      </c>
      <c r="BL208" s="20" t="s">
        <v>131</v>
      </c>
      <c r="BM208" s="20" t="s">
        <v>689</v>
      </c>
    </row>
    <row r="209" spans="2:65" s="1" customFormat="1" ht="25.5" customHeight="1">
      <c r="B209" s="113"/>
      <c r="C209" s="132" t="s">
        <v>412</v>
      </c>
      <c r="D209" s="132" t="s">
        <v>127</v>
      </c>
      <c r="E209" s="133" t="s">
        <v>690</v>
      </c>
      <c r="F209" s="379" t="s">
        <v>691</v>
      </c>
      <c r="G209" s="379"/>
      <c r="H209" s="379"/>
      <c r="I209" s="379"/>
      <c r="J209" s="134" t="s">
        <v>419</v>
      </c>
      <c r="K209" s="135">
        <v>1</v>
      </c>
      <c r="L209" s="380">
        <v>0</v>
      </c>
      <c r="M209" s="380"/>
      <c r="N209" s="381">
        <f t="shared" si="10"/>
        <v>0</v>
      </c>
      <c r="O209" s="381"/>
      <c r="P209" s="381"/>
      <c r="Q209" s="381"/>
      <c r="R209" s="114"/>
      <c r="T209" s="136" t="s">
        <v>5</v>
      </c>
      <c r="U209" s="42" t="s">
        <v>36</v>
      </c>
      <c r="W209" s="137">
        <f t="shared" si="11"/>
        <v>0</v>
      </c>
      <c r="X209" s="137">
        <v>3.0100000000000001E-3</v>
      </c>
      <c r="Y209" s="137">
        <f t="shared" si="12"/>
        <v>3.0100000000000001E-3</v>
      </c>
      <c r="Z209" s="137">
        <v>0</v>
      </c>
      <c r="AA209" s="138">
        <f t="shared" si="13"/>
        <v>0</v>
      </c>
      <c r="AR209" s="20" t="s">
        <v>131</v>
      </c>
      <c r="AT209" s="20" t="s">
        <v>127</v>
      </c>
      <c r="AU209" s="20" t="s">
        <v>95</v>
      </c>
      <c r="AY209" s="20" t="s">
        <v>126</v>
      </c>
      <c r="BE209" s="98">
        <f t="shared" si="14"/>
        <v>0</v>
      </c>
      <c r="BF209" s="98">
        <f t="shared" si="15"/>
        <v>0</v>
      </c>
      <c r="BG209" s="98">
        <f t="shared" si="16"/>
        <v>0</v>
      </c>
      <c r="BH209" s="98">
        <f t="shared" si="17"/>
        <v>0</v>
      </c>
      <c r="BI209" s="98">
        <f t="shared" si="18"/>
        <v>0</v>
      </c>
      <c r="BJ209" s="20" t="s">
        <v>79</v>
      </c>
      <c r="BK209" s="98">
        <f t="shared" si="19"/>
        <v>0</v>
      </c>
      <c r="BL209" s="20" t="s">
        <v>131</v>
      </c>
      <c r="BM209" s="20" t="s">
        <v>692</v>
      </c>
    </row>
    <row r="210" spans="2:65" s="1" customFormat="1" ht="16.5" customHeight="1">
      <c r="B210" s="113"/>
      <c r="C210" s="156" t="s">
        <v>416</v>
      </c>
      <c r="D210" s="156" t="s">
        <v>313</v>
      </c>
      <c r="E210" s="157" t="s">
        <v>693</v>
      </c>
      <c r="F210" s="392" t="s">
        <v>694</v>
      </c>
      <c r="G210" s="392"/>
      <c r="H210" s="392"/>
      <c r="I210" s="392"/>
      <c r="J210" s="158" t="s">
        <v>419</v>
      </c>
      <c r="K210" s="159">
        <v>1</v>
      </c>
      <c r="L210" s="393">
        <v>0</v>
      </c>
      <c r="M210" s="393"/>
      <c r="N210" s="394">
        <f t="shared" si="10"/>
        <v>0</v>
      </c>
      <c r="O210" s="381"/>
      <c r="P210" s="381"/>
      <c r="Q210" s="381"/>
      <c r="R210" s="114"/>
      <c r="T210" s="136" t="s">
        <v>5</v>
      </c>
      <c r="U210" s="42" t="s">
        <v>36</v>
      </c>
      <c r="W210" s="137">
        <f t="shared" si="11"/>
        <v>0</v>
      </c>
      <c r="X210" s="137">
        <v>1.6400000000000001E-2</v>
      </c>
      <c r="Y210" s="137">
        <f t="shared" si="12"/>
        <v>1.6400000000000001E-2</v>
      </c>
      <c r="Z210" s="137">
        <v>0</v>
      </c>
      <c r="AA210" s="138">
        <f t="shared" si="13"/>
        <v>0</v>
      </c>
      <c r="AR210" s="20" t="s">
        <v>178</v>
      </c>
      <c r="AT210" s="20" t="s">
        <v>313</v>
      </c>
      <c r="AU210" s="20" t="s">
        <v>95</v>
      </c>
      <c r="AY210" s="20" t="s">
        <v>126</v>
      </c>
      <c r="BE210" s="98">
        <f t="shared" si="14"/>
        <v>0</v>
      </c>
      <c r="BF210" s="98">
        <f t="shared" si="15"/>
        <v>0</v>
      </c>
      <c r="BG210" s="98">
        <f t="shared" si="16"/>
        <v>0</v>
      </c>
      <c r="BH210" s="98">
        <f t="shared" si="17"/>
        <v>0</v>
      </c>
      <c r="BI210" s="98">
        <f t="shared" si="18"/>
        <v>0</v>
      </c>
      <c r="BJ210" s="20" t="s">
        <v>79</v>
      </c>
      <c r="BK210" s="98">
        <f t="shared" si="19"/>
        <v>0</v>
      </c>
      <c r="BL210" s="20" t="s">
        <v>131</v>
      </c>
      <c r="BM210" s="20" t="s">
        <v>695</v>
      </c>
    </row>
    <row r="211" spans="2:65" s="1" customFormat="1" ht="25.5" customHeight="1">
      <c r="B211" s="113"/>
      <c r="C211" s="132" t="s">
        <v>421</v>
      </c>
      <c r="D211" s="132" t="s">
        <v>127</v>
      </c>
      <c r="E211" s="133" t="s">
        <v>696</v>
      </c>
      <c r="F211" s="379" t="s">
        <v>697</v>
      </c>
      <c r="G211" s="379"/>
      <c r="H211" s="379"/>
      <c r="I211" s="379"/>
      <c r="J211" s="134" t="s">
        <v>419</v>
      </c>
      <c r="K211" s="135">
        <v>4</v>
      </c>
      <c r="L211" s="380">
        <v>0</v>
      </c>
      <c r="M211" s="380"/>
      <c r="N211" s="381">
        <f t="shared" si="10"/>
        <v>0</v>
      </c>
      <c r="O211" s="381"/>
      <c r="P211" s="381"/>
      <c r="Q211" s="381"/>
      <c r="R211" s="114"/>
      <c r="T211" s="136" t="s">
        <v>5</v>
      </c>
      <c r="U211" s="42" t="s">
        <v>36</v>
      </c>
      <c r="W211" s="137">
        <f t="shared" si="11"/>
        <v>0</v>
      </c>
      <c r="X211" s="137">
        <v>1.7099999999999999E-3</v>
      </c>
      <c r="Y211" s="137">
        <f t="shared" si="12"/>
        <v>6.8399999999999997E-3</v>
      </c>
      <c r="Z211" s="137">
        <v>0</v>
      </c>
      <c r="AA211" s="138">
        <f t="shared" si="13"/>
        <v>0</v>
      </c>
      <c r="AR211" s="20" t="s">
        <v>131</v>
      </c>
      <c r="AT211" s="20" t="s">
        <v>127</v>
      </c>
      <c r="AU211" s="20" t="s">
        <v>95</v>
      </c>
      <c r="AY211" s="20" t="s">
        <v>126</v>
      </c>
      <c r="BE211" s="98">
        <f t="shared" si="14"/>
        <v>0</v>
      </c>
      <c r="BF211" s="98">
        <f t="shared" si="15"/>
        <v>0</v>
      </c>
      <c r="BG211" s="98">
        <f t="shared" si="16"/>
        <v>0</v>
      </c>
      <c r="BH211" s="98">
        <f t="shared" si="17"/>
        <v>0</v>
      </c>
      <c r="BI211" s="98">
        <f t="shared" si="18"/>
        <v>0</v>
      </c>
      <c r="BJ211" s="20" t="s">
        <v>79</v>
      </c>
      <c r="BK211" s="98">
        <f t="shared" si="19"/>
        <v>0</v>
      </c>
      <c r="BL211" s="20" t="s">
        <v>131</v>
      </c>
      <c r="BM211" s="20" t="s">
        <v>698</v>
      </c>
    </row>
    <row r="212" spans="2:65" s="1" customFormat="1" ht="38.25" customHeight="1">
      <c r="B212" s="113"/>
      <c r="C212" s="156" t="s">
        <v>425</v>
      </c>
      <c r="D212" s="156" t="s">
        <v>313</v>
      </c>
      <c r="E212" s="157" t="s">
        <v>699</v>
      </c>
      <c r="F212" s="392" t="s">
        <v>700</v>
      </c>
      <c r="G212" s="392"/>
      <c r="H212" s="392"/>
      <c r="I212" s="392"/>
      <c r="J212" s="158" t="s">
        <v>419</v>
      </c>
      <c r="K212" s="159">
        <v>2</v>
      </c>
      <c r="L212" s="393">
        <v>0</v>
      </c>
      <c r="M212" s="393"/>
      <c r="N212" s="394">
        <f t="shared" si="10"/>
        <v>0</v>
      </c>
      <c r="O212" s="381"/>
      <c r="P212" s="381"/>
      <c r="Q212" s="381"/>
      <c r="R212" s="114"/>
      <c r="T212" s="136" t="s">
        <v>5</v>
      </c>
      <c r="U212" s="42" t="s">
        <v>36</v>
      </c>
      <c r="W212" s="137">
        <f t="shared" si="11"/>
        <v>0</v>
      </c>
      <c r="X212" s="137">
        <v>1.9699999999999999E-2</v>
      </c>
      <c r="Y212" s="137">
        <f t="shared" si="12"/>
        <v>3.9399999999999998E-2</v>
      </c>
      <c r="Z212" s="137">
        <v>0</v>
      </c>
      <c r="AA212" s="138">
        <f t="shared" si="13"/>
        <v>0</v>
      </c>
      <c r="AR212" s="20" t="s">
        <v>178</v>
      </c>
      <c r="AT212" s="20" t="s">
        <v>313</v>
      </c>
      <c r="AU212" s="20" t="s">
        <v>95</v>
      </c>
      <c r="AY212" s="20" t="s">
        <v>126</v>
      </c>
      <c r="BE212" s="98">
        <f t="shared" si="14"/>
        <v>0</v>
      </c>
      <c r="BF212" s="98">
        <f t="shared" si="15"/>
        <v>0</v>
      </c>
      <c r="BG212" s="98">
        <f t="shared" si="16"/>
        <v>0</v>
      </c>
      <c r="BH212" s="98">
        <f t="shared" si="17"/>
        <v>0</v>
      </c>
      <c r="BI212" s="98">
        <f t="shared" si="18"/>
        <v>0</v>
      </c>
      <c r="BJ212" s="20" t="s">
        <v>79</v>
      </c>
      <c r="BK212" s="98">
        <f t="shared" si="19"/>
        <v>0</v>
      </c>
      <c r="BL212" s="20" t="s">
        <v>131</v>
      </c>
      <c r="BM212" s="20" t="s">
        <v>701</v>
      </c>
    </row>
    <row r="213" spans="2:65" s="1" customFormat="1" ht="38.25" customHeight="1">
      <c r="B213" s="113"/>
      <c r="C213" s="156" t="s">
        <v>430</v>
      </c>
      <c r="D213" s="156" t="s">
        <v>313</v>
      </c>
      <c r="E213" s="157" t="s">
        <v>702</v>
      </c>
      <c r="F213" s="392" t="s">
        <v>703</v>
      </c>
      <c r="G213" s="392"/>
      <c r="H213" s="392"/>
      <c r="I213" s="392"/>
      <c r="J213" s="158" t="s">
        <v>419</v>
      </c>
      <c r="K213" s="159">
        <v>2</v>
      </c>
      <c r="L213" s="393">
        <v>0</v>
      </c>
      <c r="M213" s="393"/>
      <c r="N213" s="394">
        <f t="shared" si="10"/>
        <v>0</v>
      </c>
      <c r="O213" s="381"/>
      <c r="P213" s="381"/>
      <c r="Q213" s="381"/>
      <c r="R213" s="114"/>
      <c r="T213" s="136" t="s">
        <v>5</v>
      </c>
      <c r="U213" s="42" t="s">
        <v>36</v>
      </c>
      <c r="W213" s="137">
        <f t="shared" si="11"/>
        <v>0</v>
      </c>
      <c r="X213" s="137">
        <v>1.78E-2</v>
      </c>
      <c r="Y213" s="137">
        <f t="shared" si="12"/>
        <v>3.56E-2</v>
      </c>
      <c r="Z213" s="137">
        <v>0</v>
      </c>
      <c r="AA213" s="138">
        <f t="shared" si="13"/>
        <v>0</v>
      </c>
      <c r="AR213" s="20" t="s">
        <v>178</v>
      </c>
      <c r="AT213" s="20" t="s">
        <v>313</v>
      </c>
      <c r="AU213" s="20" t="s">
        <v>95</v>
      </c>
      <c r="AY213" s="20" t="s">
        <v>126</v>
      </c>
      <c r="BE213" s="98">
        <f t="shared" si="14"/>
        <v>0</v>
      </c>
      <c r="BF213" s="98">
        <f t="shared" si="15"/>
        <v>0</v>
      </c>
      <c r="BG213" s="98">
        <f t="shared" si="16"/>
        <v>0</v>
      </c>
      <c r="BH213" s="98">
        <f t="shared" si="17"/>
        <v>0</v>
      </c>
      <c r="BI213" s="98">
        <f t="shared" si="18"/>
        <v>0</v>
      </c>
      <c r="BJ213" s="20" t="s">
        <v>79</v>
      </c>
      <c r="BK213" s="98">
        <f t="shared" si="19"/>
        <v>0</v>
      </c>
      <c r="BL213" s="20" t="s">
        <v>131</v>
      </c>
      <c r="BM213" s="20" t="s">
        <v>704</v>
      </c>
    </row>
    <row r="214" spans="2:65" s="1" customFormat="1" ht="25.5" customHeight="1">
      <c r="B214" s="113"/>
      <c r="C214" s="132" t="s">
        <v>434</v>
      </c>
      <c r="D214" s="132" t="s">
        <v>127</v>
      </c>
      <c r="E214" s="133" t="s">
        <v>705</v>
      </c>
      <c r="F214" s="379" t="s">
        <v>706</v>
      </c>
      <c r="G214" s="379"/>
      <c r="H214" s="379"/>
      <c r="I214" s="379"/>
      <c r="J214" s="134" t="s">
        <v>419</v>
      </c>
      <c r="K214" s="135">
        <v>1</v>
      </c>
      <c r="L214" s="380">
        <v>0</v>
      </c>
      <c r="M214" s="380"/>
      <c r="N214" s="381">
        <f t="shared" si="10"/>
        <v>0</v>
      </c>
      <c r="O214" s="381"/>
      <c r="P214" s="381"/>
      <c r="Q214" s="381"/>
      <c r="R214" s="114"/>
      <c r="T214" s="136" t="s">
        <v>5</v>
      </c>
      <c r="U214" s="42" t="s">
        <v>36</v>
      </c>
      <c r="W214" s="137">
        <f t="shared" si="11"/>
        <v>0</v>
      </c>
      <c r="X214" s="137">
        <v>4.4999999999999997E-3</v>
      </c>
      <c r="Y214" s="137">
        <f t="shared" si="12"/>
        <v>4.4999999999999997E-3</v>
      </c>
      <c r="Z214" s="137">
        <v>0</v>
      </c>
      <c r="AA214" s="138">
        <f t="shared" si="13"/>
        <v>0</v>
      </c>
      <c r="AR214" s="20" t="s">
        <v>131</v>
      </c>
      <c r="AT214" s="20" t="s">
        <v>127</v>
      </c>
      <c r="AU214" s="20" t="s">
        <v>95</v>
      </c>
      <c r="AY214" s="20" t="s">
        <v>126</v>
      </c>
      <c r="BE214" s="98">
        <f t="shared" si="14"/>
        <v>0</v>
      </c>
      <c r="BF214" s="98">
        <f t="shared" si="15"/>
        <v>0</v>
      </c>
      <c r="BG214" s="98">
        <f t="shared" si="16"/>
        <v>0</v>
      </c>
      <c r="BH214" s="98">
        <f t="shared" si="17"/>
        <v>0</v>
      </c>
      <c r="BI214" s="98">
        <f t="shared" si="18"/>
        <v>0</v>
      </c>
      <c r="BJ214" s="20" t="s">
        <v>79</v>
      </c>
      <c r="BK214" s="98">
        <f t="shared" si="19"/>
        <v>0</v>
      </c>
      <c r="BL214" s="20" t="s">
        <v>131</v>
      </c>
      <c r="BM214" s="20" t="s">
        <v>707</v>
      </c>
    </row>
    <row r="215" spans="2:65" s="1" customFormat="1" ht="38.25" customHeight="1">
      <c r="B215" s="113"/>
      <c r="C215" s="156" t="s">
        <v>438</v>
      </c>
      <c r="D215" s="156" t="s">
        <v>313</v>
      </c>
      <c r="E215" s="157" t="s">
        <v>708</v>
      </c>
      <c r="F215" s="392" t="s">
        <v>709</v>
      </c>
      <c r="G215" s="392"/>
      <c r="H215" s="392"/>
      <c r="I215" s="392"/>
      <c r="J215" s="158" t="s">
        <v>419</v>
      </c>
      <c r="K215" s="159">
        <v>1</v>
      </c>
      <c r="L215" s="393">
        <v>0</v>
      </c>
      <c r="M215" s="393"/>
      <c r="N215" s="394">
        <f t="shared" si="10"/>
        <v>0</v>
      </c>
      <c r="O215" s="381"/>
      <c r="P215" s="381"/>
      <c r="Q215" s="381"/>
      <c r="R215" s="114"/>
      <c r="T215" s="136" t="s">
        <v>5</v>
      </c>
      <c r="U215" s="42" t="s">
        <v>36</v>
      </c>
      <c r="W215" s="137">
        <f t="shared" si="11"/>
        <v>0</v>
      </c>
      <c r="X215" s="137">
        <v>0.05</v>
      </c>
      <c r="Y215" s="137">
        <f t="shared" si="12"/>
        <v>0.05</v>
      </c>
      <c r="Z215" s="137">
        <v>0</v>
      </c>
      <c r="AA215" s="138">
        <f t="shared" si="13"/>
        <v>0</v>
      </c>
      <c r="AR215" s="20" t="s">
        <v>178</v>
      </c>
      <c r="AT215" s="20" t="s">
        <v>313</v>
      </c>
      <c r="AU215" s="20" t="s">
        <v>95</v>
      </c>
      <c r="AY215" s="20" t="s">
        <v>126</v>
      </c>
      <c r="BE215" s="98">
        <f t="shared" si="14"/>
        <v>0</v>
      </c>
      <c r="BF215" s="98">
        <f t="shared" si="15"/>
        <v>0</v>
      </c>
      <c r="BG215" s="98">
        <f t="shared" si="16"/>
        <v>0</v>
      </c>
      <c r="BH215" s="98">
        <f t="shared" si="17"/>
        <v>0</v>
      </c>
      <c r="BI215" s="98">
        <f t="shared" si="18"/>
        <v>0</v>
      </c>
      <c r="BJ215" s="20" t="s">
        <v>79</v>
      </c>
      <c r="BK215" s="98">
        <f t="shared" si="19"/>
        <v>0</v>
      </c>
      <c r="BL215" s="20" t="s">
        <v>131</v>
      </c>
      <c r="BM215" s="20" t="s">
        <v>710</v>
      </c>
    </row>
    <row r="216" spans="2:65" s="1" customFormat="1" ht="38.25" customHeight="1">
      <c r="B216" s="113"/>
      <c r="C216" s="132" t="s">
        <v>442</v>
      </c>
      <c r="D216" s="132" t="s">
        <v>127</v>
      </c>
      <c r="E216" s="133" t="s">
        <v>711</v>
      </c>
      <c r="F216" s="379" t="s">
        <v>712</v>
      </c>
      <c r="G216" s="379"/>
      <c r="H216" s="379"/>
      <c r="I216" s="379"/>
      <c r="J216" s="134" t="s">
        <v>140</v>
      </c>
      <c r="K216" s="135">
        <v>252</v>
      </c>
      <c r="L216" s="380">
        <v>0</v>
      </c>
      <c r="M216" s="380"/>
      <c r="N216" s="381">
        <f t="shared" si="10"/>
        <v>0</v>
      </c>
      <c r="O216" s="381"/>
      <c r="P216" s="381"/>
      <c r="Q216" s="381"/>
      <c r="R216" s="114"/>
      <c r="T216" s="136" t="s">
        <v>5</v>
      </c>
      <c r="U216" s="42" t="s">
        <v>36</v>
      </c>
      <c r="W216" s="137">
        <f t="shared" si="11"/>
        <v>0</v>
      </c>
      <c r="X216" s="137">
        <v>0</v>
      </c>
      <c r="Y216" s="137">
        <f t="shared" si="12"/>
        <v>0</v>
      </c>
      <c r="Z216" s="137">
        <v>0</v>
      </c>
      <c r="AA216" s="138">
        <f t="shared" si="13"/>
        <v>0</v>
      </c>
      <c r="AR216" s="20" t="s">
        <v>131</v>
      </c>
      <c r="AT216" s="20" t="s">
        <v>127</v>
      </c>
      <c r="AU216" s="20" t="s">
        <v>95</v>
      </c>
      <c r="AY216" s="20" t="s">
        <v>126</v>
      </c>
      <c r="BE216" s="98">
        <f t="shared" si="14"/>
        <v>0</v>
      </c>
      <c r="BF216" s="98">
        <f t="shared" si="15"/>
        <v>0</v>
      </c>
      <c r="BG216" s="98">
        <f t="shared" si="16"/>
        <v>0</v>
      </c>
      <c r="BH216" s="98">
        <f t="shared" si="17"/>
        <v>0</v>
      </c>
      <c r="BI216" s="98">
        <f t="shared" si="18"/>
        <v>0</v>
      </c>
      <c r="BJ216" s="20" t="s">
        <v>79</v>
      </c>
      <c r="BK216" s="98">
        <f t="shared" si="19"/>
        <v>0</v>
      </c>
      <c r="BL216" s="20" t="s">
        <v>131</v>
      </c>
      <c r="BM216" s="20" t="s">
        <v>713</v>
      </c>
    </row>
    <row r="217" spans="2:65" s="1" customFormat="1" ht="38.25" customHeight="1">
      <c r="B217" s="113"/>
      <c r="C217" s="156" t="s">
        <v>446</v>
      </c>
      <c r="D217" s="156" t="s">
        <v>313</v>
      </c>
      <c r="E217" s="157" t="s">
        <v>714</v>
      </c>
      <c r="F217" s="392" t="s">
        <v>715</v>
      </c>
      <c r="G217" s="392"/>
      <c r="H217" s="392"/>
      <c r="I217" s="392"/>
      <c r="J217" s="158" t="s">
        <v>140</v>
      </c>
      <c r="K217" s="159">
        <v>257.04000000000002</v>
      </c>
      <c r="L217" s="393">
        <v>0</v>
      </c>
      <c r="M217" s="393"/>
      <c r="N217" s="394">
        <f t="shared" si="10"/>
        <v>0</v>
      </c>
      <c r="O217" s="381"/>
      <c r="P217" s="381"/>
      <c r="Q217" s="381"/>
      <c r="R217" s="114"/>
      <c r="T217" s="136" t="s">
        <v>5</v>
      </c>
      <c r="U217" s="42" t="s">
        <v>36</v>
      </c>
      <c r="W217" s="137">
        <f t="shared" si="11"/>
        <v>0</v>
      </c>
      <c r="X217" s="137">
        <v>3.1800000000000001E-3</v>
      </c>
      <c r="Y217" s="137">
        <f t="shared" si="12"/>
        <v>0.81738720000000009</v>
      </c>
      <c r="Z217" s="137">
        <v>0</v>
      </c>
      <c r="AA217" s="138">
        <f t="shared" si="13"/>
        <v>0</v>
      </c>
      <c r="AR217" s="20" t="s">
        <v>178</v>
      </c>
      <c r="AT217" s="20" t="s">
        <v>313</v>
      </c>
      <c r="AU217" s="20" t="s">
        <v>95</v>
      </c>
      <c r="AY217" s="20" t="s">
        <v>126</v>
      </c>
      <c r="BE217" s="98">
        <f t="shared" si="14"/>
        <v>0</v>
      </c>
      <c r="BF217" s="98">
        <f t="shared" si="15"/>
        <v>0</v>
      </c>
      <c r="BG217" s="98">
        <f t="shared" si="16"/>
        <v>0</v>
      </c>
      <c r="BH217" s="98">
        <f t="shared" si="17"/>
        <v>0</v>
      </c>
      <c r="BI217" s="98">
        <f t="shared" si="18"/>
        <v>0</v>
      </c>
      <c r="BJ217" s="20" t="s">
        <v>79</v>
      </c>
      <c r="BK217" s="98">
        <f t="shared" si="19"/>
        <v>0</v>
      </c>
      <c r="BL217" s="20" t="s">
        <v>131</v>
      </c>
      <c r="BM217" s="20" t="s">
        <v>716</v>
      </c>
    </row>
    <row r="218" spans="2:65" s="1" customFormat="1" ht="25.5" customHeight="1">
      <c r="B218" s="113"/>
      <c r="C218" s="132" t="s">
        <v>450</v>
      </c>
      <c r="D218" s="132" t="s">
        <v>127</v>
      </c>
      <c r="E218" s="133" t="s">
        <v>717</v>
      </c>
      <c r="F218" s="379" t="s">
        <v>718</v>
      </c>
      <c r="G218" s="379"/>
      <c r="H218" s="379"/>
      <c r="I218" s="379"/>
      <c r="J218" s="134" t="s">
        <v>419</v>
      </c>
      <c r="K218" s="135">
        <v>5</v>
      </c>
      <c r="L218" s="380">
        <v>0</v>
      </c>
      <c r="M218" s="380"/>
      <c r="N218" s="381">
        <f t="shared" si="10"/>
        <v>0</v>
      </c>
      <c r="O218" s="381"/>
      <c r="P218" s="381"/>
      <c r="Q218" s="381"/>
      <c r="R218" s="114"/>
      <c r="T218" s="136" t="s">
        <v>5</v>
      </c>
      <c r="U218" s="42" t="s">
        <v>36</v>
      </c>
      <c r="W218" s="137">
        <f t="shared" si="11"/>
        <v>0</v>
      </c>
      <c r="X218" s="137">
        <v>0</v>
      </c>
      <c r="Y218" s="137">
        <f t="shared" si="12"/>
        <v>0</v>
      </c>
      <c r="Z218" s="137">
        <v>0</v>
      </c>
      <c r="AA218" s="138">
        <f t="shared" si="13"/>
        <v>0</v>
      </c>
      <c r="AR218" s="20" t="s">
        <v>131</v>
      </c>
      <c r="AT218" s="20" t="s">
        <v>127</v>
      </c>
      <c r="AU218" s="20" t="s">
        <v>95</v>
      </c>
      <c r="AY218" s="20" t="s">
        <v>126</v>
      </c>
      <c r="BE218" s="98">
        <f t="shared" si="14"/>
        <v>0</v>
      </c>
      <c r="BF218" s="98">
        <f t="shared" si="15"/>
        <v>0</v>
      </c>
      <c r="BG218" s="98">
        <f t="shared" si="16"/>
        <v>0</v>
      </c>
      <c r="BH218" s="98">
        <f t="shared" si="17"/>
        <v>0</v>
      </c>
      <c r="BI218" s="98">
        <f t="shared" si="18"/>
        <v>0</v>
      </c>
      <c r="BJ218" s="20" t="s">
        <v>79</v>
      </c>
      <c r="BK218" s="98">
        <f t="shared" si="19"/>
        <v>0</v>
      </c>
      <c r="BL218" s="20" t="s">
        <v>131</v>
      </c>
      <c r="BM218" s="20" t="s">
        <v>719</v>
      </c>
    </row>
    <row r="219" spans="2:65" s="1" customFormat="1" ht="16.5" customHeight="1">
      <c r="B219" s="113"/>
      <c r="C219" s="156" t="s">
        <v>454</v>
      </c>
      <c r="D219" s="156" t="s">
        <v>313</v>
      </c>
      <c r="E219" s="157" t="s">
        <v>720</v>
      </c>
      <c r="F219" s="392" t="s">
        <v>721</v>
      </c>
      <c r="G219" s="392"/>
      <c r="H219" s="392"/>
      <c r="I219" s="392"/>
      <c r="J219" s="158" t="s">
        <v>419</v>
      </c>
      <c r="K219" s="159">
        <v>3</v>
      </c>
      <c r="L219" s="393">
        <v>0</v>
      </c>
      <c r="M219" s="393"/>
      <c r="N219" s="394">
        <f t="shared" si="10"/>
        <v>0</v>
      </c>
      <c r="O219" s="381"/>
      <c r="P219" s="381"/>
      <c r="Q219" s="381"/>
      <c r="R219" s="114"/>
      <c r="T219" s="136" t="s">
        <v>5</v>
      </c>
      <c r="U219" s="42" t="s">
        <v>36</v>
      </c>
      <c r="W219" s="137">
        <f t="shared" si="11"/>
        <v>0</v>
      </c>
      <c r="X219" s="137">
        <v>3.8999999999999999E-4</v>
      </c>
      <c r="Y219" s="137">
        <f t="shared" si="12"/>
        <v>1.17E-3</v>
      </c>
      <c r="Z219" s="137">
        <v>0</v>
      </c>
      <c r="AA219" s="138">
        <f t="shared" si="13"/>
        <v>0</v>
      </c>
      <c r="AR219" s="20" t="s">
        <v>178</v>
      </c>
      <c r="AT219" s="20" t="s">
        <v>313</v>
      </c>
      <c r="AU219" s="20" t="s">
        <v>95</v>
      </c>
      <c r="AY219" s="20" t="s">
        <v>126</v>
      </c>
      <c r="BE219" s="98">
        <f t="shared" si="14"/>
        <v>0</v>
      </c>
      <c r="BF219" s="98">
        <f t="shared" si="15"/>
        <v>0</v>
      </c>
      <c r="BG219" s="98">
        <f t="shared" si="16"/>
        <v>0</v>
      </c>
      <c r="BH219" s="98">
        <f t="shared" si="17"/>
        <v>0</v>
      </c>
      <c r="BI219" s="98">
        <f t="shared" si="18"/>
        <v>0</v>
      </c>
      <c r="BJ219" s="20" t="s">
        <v>79</v>
      </c>
      <c r="BK219" s="98">
        <f t="shared" si="19"/>
        <v>0</v>
      </c>
      <c r="BL219" s="20" t="s">
        <v>131</v>
      </c>
      <c r="BM219" s="20" t="s">
        <v>722</v>
      </c>
    </row>
    <row r="220" spans="2:65" s="1" customFormat="1" ht="25.5" customHeight="1">
      <c r="B220" s="113"/>
      <c r="C220" s="156" t="s">
        <v>458</v>
      </c>
      <c r="D220" s="156" t="s">
        <v>313</v>
      </c>
      <c r="E220" s="157" t="s">
        <v>723</v>
      </c>
      <c r="F220" s="392" t="s">
        <v>724</v>
      </c>
      <c r="G220" s="392"/>
      <c r="H220" s="392"/>
      <c r="I220" s="392"/>
      <c r="J220" s="158" t="s">
        <v>419</v>
      </c>
      <c r="K220" s="159">
        <v>1</v>
      </c>
      <c r="L220" s="393">
        <v>0</v>
      </c>
      <c r="M220" s="393"/>
      <c r="N220" s="394">
        <f t="shared" si="10"/>
        <v>0</v>
      </c>
      <c r="O220" s="381"/>
      <c r="P220" s="381"/>
      <c r="Q220" s="381"/>
      <c r="R220" s="114"/>
      <c r="T220" s="136" t="s">
        <v>5</v>
      </c>
      <c r="U220" s="42" t="s">
        <v>36</v>
      </c>
      <c r="W220" s="137">
        <f t="shared" si="11"/>
        <v>0</v>
      </c>
      <c r="X220" s="137">
        <v>3.5999999999999999E-3</v>
      </c>
      <c r="Y220" s="137">
        <f t="shared" si="12"/>
        <v>3.5999999999999999E-3</v>
      </c>
      <c r="Z220" s="137">
        <v>0</v>
      </c>
      <c r="AA220" s="138">
        <f t="shared" si="13"/>
        <v>0</v>
      </c>
      <c r="AR220" s="20" t="s">
        <v>178</v>
      </c>
      <c r="AT220" s="20" t="s">
        <v>313</v>
      </c>
      <c r="AU220" s="20" t="s">
        <v>95</v>
      </c>
      <c r="AY220" s="20" t="s">
        <v>126</v>
      </c>
      <c r="BE220" s="98">
        <f t="shared" si="14"/>
        <v>0</v>
      </c>
      <c r="BF220" s="98">
        <f t="shared" si="15"/>
        <v>0</v>
      </c>
      <c r="BG220" s="98">
        <f t="shared" si="16"/>
        <v>0</v>
      </c>
      <c r="BH220" s="98">
        <f t="shared" si="17"/>
        <v>0</v>
      </c>
      <c r="BI220" s="98">
        <f t="shared" si="18"/>
        <v>0</v>
      </c>
      <c r="BJ220" s="20" t="s">
        <v>79</v>
      </c>
      <c r="BK220" s="98">
        <f t="shared" si="19"/>
        <v>0</v>
      </c>
      <c r="BL220" s="20" t="s">
        <v>131</v>
      </c>
      <c r="BM220" s="20" t="s">
        <v>725</v>
      </c>
    </row>
    <row r="221" spans="2:65" s="1" customFormat="1" ht="16.5" customHeight="1">
      <c r="B221" s="113"/>
      <c r="C221" s="156" t="s">
        <v>462</v>
      </c>
      <c r="D221" s="156" t="s">
        <v>313</v>
      </c>
      <c r="E221" s="157" t="s">
        <v>726</v>
      </c>
      <c r="F221" s="392" t="s">
        <v>727</v>
      </c>
      <c r="G221" s="392"/>
      <c r="H221" s="392"/>
      <c r="I221" s="392"/>
      <c r="J221" s="158" t="s">
        <v>728</v>
      </c>
      <c r="K221" s="159">
        <v>1</v>
      </c>
      <c r="L221" s="393">
        <v>0</v>
      </c>
      <c r="M221" s="393"/>
      <c r="N221" s="394">
        <f t="shared" si="10"/>
        <v>0</v>
      </c>
      <c r="O221" s="381"/>
      <c r="P221" s="381"/>
      <c r="Q221" s="381"/>
      <c r="R221" s="114"/>
      <c r="T221" s="136" t="s">
        <v>5</v>
      </c>
      <c r="U221" s="42" t="s">
        <v>36</v>
      </c>
      <c r="W221" s="137">
        <f t="shared" si="11"/>
        <v>0</v>
      </c>
      <c r="X221" s="137">
        <v>4.8000000000000001E-4</v>
      </c>
      <c r="Y221" s="137">
        <f t="shared" si="12"/>
        <v>4.8000000000000001E-4</v>
      </c>
      <c r="Z221" s="137">
        <v>0</v>
      </c>
      <c r="AA221" s="138">
        <f t="shared" si="13"/>
        <v>0</v>
      </c>
      <c r="AR221" s="20" t="s">
        <v>178</v>
      </c>
      <c r="AT221" s="20" t="s">
        <v>313</v>
      </c>
      <c r="AU221" s="20" t="s">
        <v>95</v>
      </c>
      <c r="AY221" s="20" t="s">
        <v>126</v>
      </c>
      <c r="BE221" s="98">
        <f t="shared" si="14"/>
        <v>0</v>
      </c>
      <c r="BF221" s="98">
        <f t="shared" si="15"/>
        <v>0</v>
      </c>
      <c r="BG221" s="98">
        <f t="shared" si="16"/>
        <v>0</v>
      </c>
      <c r="BH221" s="98">
        <f t="shared" si="17"/>
        <v>0</v>
      </c>
      <c r="BI221" s="98">
        <f t="shared" si="18"/>
        <v>0</v>
      </c>
      <c r="BJ221" s="20" t="s">
        <v>79</v>
      </c>
      <c r="BK221" s="98">
        <f t="shared" si="19"/>
        <v>0</v>
      </c>
      <c r="BL221" s="20" t="s">
        <v>131</v>
      </c>
      <c r="BM221" s="20" t="s">
        <v>729</v>
      </c>
    </row>
    <row r="222" spans="2:65" s="1" customFormat="1" ht="25.5" customHeight="1">
      <c r="B222" s="113"/>
      <c r="C222" s="132" t="s">
        <v>466</v>
      </c>
      <c r="D222" s="132" t="s">
        <v>127</v>
      </c>
      <c r="E222" s="133" t="s">
        <v>730</v>
      </c>
      <c r="F222" s="379" t="s">
        <v>731</v>
      </c>
      <c r="G222" s="379"/>
      <c r="H222" s="379"/>
      <c r="I222" s="379"/>
      <c r="J222" s="134" t="s">
        <v>419</v>
      </c>
      <c r="K222" s="135">
        <v>64</v>
      </c>
      <c r="L222" s="380">
        <v>0</v>
      </c>
      <c r="M222" s="380"/>
      <c r="N222" s="381">
        <f t="shared" si="10"/>
        <v>0</v>
      </c>
      <c r="O222" s="381"/>
      <c r="P222" s="381"/>
      <c r="Q222" s="381"/>
      <c r="R222" s="114"/>
      <c r="T222" s="136" t="s">
        <v>5</v>
      </c>
      <c r="U222" s="42" t="s">
        <v>36</v>
      </c>
      <c r="W222" s="137">
        <f t="shared" si="11"/>
        <v>0</v>
      </c>
      <c r="X222" s="137">
        <v>0</v>
      </c>
      <c r="Y222" s="137">
        <f t="shared" si="12"/>
        <v>0</v>
      </c>
      <c r="Z222" s="137">
        <v>0</v>
      </c>
      <c r="AA222" s="138">
        <f t="shared" si="13"/>
        <v>0</v>
      </c>
      <c r="AR222" s="20" t="s">
        <v>131</v>
      </c>
      <c r="AT222" s="20" t="s">
        <v>127</v>
      </c>
      <c r="AU222" s="20" t="s">
        <v>95</v>
      </c>
      <c r="AY222" s="20" t="s">
        <v>126</v>
      </c>
      <c r="BE222" s="98">
        <f t="shared" si="14"/>
        <v>0</v>
      </c>
      <c r="BF222" s="98">
        <f t="shared" si="15"/>
        <v>0</v>
      </c>
      <c r="BG222" s="98">
        <f t="shared" si="16"/>
        <v>0</v>
      </c>
      <c r="BH222" s="98">
        <f t="shared" si="17"/>
        <v>0</v>
      </c>
      <c r="BI222" s="98">
        <f t="shared" si="18"/>
        <v>0</v>
      </c>
      <c r="BJ222" s="20" t="s">
        <v>79</v>
      </c>
      <c r="BK222" s="98">
        <f t="shared" si="19"/>
        <v>0</v>
      </c>
      <c r="BL222" s="20" t="s">
        <v>131</v>
      </c>
      <c r="BM222" s="20" t="s">
        <v>732</v>
      </c>
    </row>
    <row r="223" spans="2:65" s="1" customFormat="1" ht="25.5" customHeight="1">
      <c r="B223" s="113"/>
      <c r="C223" s="156" t="s">
        <v>470</v>
      </c>
      <c r="D223" s="156" t="s">
        <v>313</v>
      </c>
      <c r="E223" s="157" t="s">
        <v>733</v>
      </c>
      <c r="F223" s="392" t="s">
        <v>734</v>
      </c>
      <c r="G223" s="392"/>
      <c r="H223" s="392"/>
      <c r="I223" s="392"/>
      <c r="J223" s="158" t="s">
        <v>419</v>
      </c>
      <c r="K223" s="159">
        <v>36</v>
      </c>
      <c r="L223" s="393">
        <v>0</v>
      </c>
      <c r="M223" s="393"/>
      <c r="N223" s="394">
        <f t="shared" si="10"/>
        <v>0</v>
      </c>
      <c r="O223" s="381"/>
      <c r="P223" s="381"/>
      <c r="Q223" s="381"/>
      <c r="R223" s="114"/>
      <c r="T223" s="136" t="s">
        <v>5</v>
      </c>
      <c r="U223" s="42" t="s">
        <v>36</v>
      </c>
      <c r="W223" s="137">
        <f t="shared" si="11"/>
        <v>0</v>
      </c>
      <c r="X223" s="137">
        <v>7.2000000000000005E-4</v>
      </c>
      <c r="Y223" s="137">
        <f t="shared" si="12"/>
        <v>2.5920000000000002E-2</v>
      </c>
      <c r="Z223" s="137">
        <v>0</v>
      </c>
      <c r="AA223" s="138">
        <f t="shared" si="13"/>
        <v>0</v>
      </c>
      <c r="AR223" s="20" t="s">
        <v>178</v>
      </c>
      <c r="AT223" s="20" t="s">
        <v>313</v>
      </c>
      <c r="AU223" s="20" t="s">
        <v>95</v>
      </c>
      <c r="AY223" s="20" t="s">
        <v>126</v>
      </c>
      <c r="BE223" s="98">
        <f t="shared" si="14"/>
        <v>0</v>
      </c>
      <c r="BF223" s="98">
        <f t="shared" si="15"/>
        <v>0</v>
      </c>
      <c r="BG223" s="98">
        <f t="shared" si="16"/>
        <v>0</v>
      </c>
      <c r="BH223" s="98">
        <f t="shared" si="17"/>
        <v>0</v>
      </c>
      <c r="BI223" s="98">
        <f t="shared" si="18"/>
        <v>0</v>
      </c>
      <c r="BJ223" s="20" t="s">
        <v>79</v>
      </c>
      <c r="BK223" s="98">
        <f t="shared" si="19"/>
        <v>0</v>
      </c>
      <c r="BL223" s="20" t="s">
        <v>131</v>
      </c>
      <c r="BM223" s="20" t="s">
        <v>735</v>
      </c>
    </row>
    <row r="224" spans="2:65" s="1" customFormat="1" ht="25.5" customHeight="1">
      <c r="B224" s="113"/>
      <c r="C224" s="156" t="s">
        <v>474</v>
      </c>
      <c r="D224" s="156" t="s">
        <v>313</v>
      </c>
      <c r="E224" s="157" t="s">
        <v>736</v>
      </c>
      <c r="F224" s="392" t="s">
        <v>737</v>
      </c>
      <c r="G224" s="392"/>
      <c r="H224" s="392"/>
      <c r="I224" s="392"/>
      <c r="J224" s="158" t="s">
        <v>419</v>
      </c>
      <c r="K224" s="159">
        <v>14</v>
      </c>
      <c r="L224" s="393">
        <v>0</v>
      </c>
      <c r="M224" s="393"/>
      <c r="N224" s="394">
        <f t="shared" si="10"/>
        <v>0</v>
      </c>
      <c r="O224" s="381"/>
      <c r="P224" s="381"/>
      <c r="Q224" s="381"/>
      <c r="R224" s="114"/>
      <c r="T224" s="136" t="s">
        <v>5</v>
      </c>
      <c r="U224" s="42" t="s">
        <v>36</v>
      </c>
      <c r="W224" s="137">
        <f t="shared" si="11"/>
        <v>0</v>
      </c>
      <c r="X224" s="137">
        <v>3.5999999999999999E-3</v>
      </c>
      <c r="Y224" s="137">
        <f t="shared" si="12"/>
        <v>5.04E-2</v>
      </c>
      <c r="Z224" s="137">
        <v>0</v>
      </c>
      <c r="AA224" s="138">
        <f t="shared" si="13"/>
        <v>0</v>
      </c>
      <c r="AR224" s="20" t="s">
        <v>178</v>
      </c>
      <c r="AT224" s="20" t="s">
        <v>313</v>
      </c>
      <c r="AU224" s="20" t="s">
        <v>95</v>
      </c>
      <c r="AY224" s="20" t="s">
        <v>126</v>
      </c>
      <c r="BE224" s="98">
        <f t="shared" si="14"/>
        <v>0</v>
      </c>
      <c r="BF224" s="98">
        <f t="shared" si="15"/>
        <v>0</v>
      </c>
      <c r="BG224" s="98">
        <f t="shared" si="16"/>
        <v>0</v>
      </c>
      <c r="BH224" s="98">
        <f t="shared" si="17"/>
        <v>0</v>
      </c>
      <c r="BI224" s="98">
        <f t="shared" si="18"/>
        <v>0</v>
      </c>
      <c r="BJ224" s="20" t="s">
        <v>79</v>
      </c>
      <c r="BK224" s="98">
        <f t="shared" si="19"/>
        <v>0</v>
      </c>
      <c r="BL224" s="20" t="s">
        <v>131</v>
      </c>
      <c r="BM224" s="20" t="s">
        <v>738</v>
      </c>
    </row>
    <row r="225" spans="2:65" s="1" customFormat="1" ht="16.5" customHeight="1">
      <c r="B225" s="113"/>
      <c r="C225" s="156" t="s">
        <v>478</v>
      </c>
      <c r="D225" s="156" t="s">
        <v>313</v>
      </c>
      <c r="E225" s="157" t="s">
        <v>739</v>
      </c>
      <c r="F225" s="392" t="s">
        <v>740</v>
      </c>
      <c r="G225" s="392"/>
      <c r="H225" s="392"/>
      <c r="I225" s="392"/>
      <c r="J225" s="158" t="s">
        <v>728</v>
      </c>
      <c r="K225" s="159">
        <v>14</v>
      </c>
      <c r="L225" s="393">
        <v>0</v>
      </c>
      <c r="M225" s="393"/>
      <c r="N225" s="394">
        <f t="shared" si="10"/>
        <v>0</v>
      </c>
      <c r="O225" s="381"/>
      <c r="P225" s="381"/>
      <c r="Q225" s="381"/>
      <c r="R225" s="114"/>
      <c r="T225" s="136" t="s">
        <v>5</v>
      </c>
      <c r="U225" s="42" t="s">
        <v>36</v>
      </c>
      <c r="W225" s="137">
        <f t="shared" si="11"/>
        <v>0</v>
      </c>
      <c r="X225" s="137">
        <v>4.8000000000000001E-4</v>
      </c>
      <c r="Y225" s="137">
        <f t="shared" si="12"/>
        <v>6.7200000000000003E-3</v>
      </c>
      <c r="Z225" s="137">
        <v>0</v>
      </c>
      <c r="AA225" s="138">
        <f t="shared" si="13"/>
        <v>0</v>
      </c>
      <c r="AR225" s="20" t="s">
        <v>178</v>
      </c>
      <c r="AT225" s="20" t="s">
        <v>313</v>
      </c>
      <c r="AU225" s="20" t="s">
        <v>95</v>
      </c>
      <c r="AY225" s="20" t="s">
        <v>126</v>
      </c>
      <c r="BE225" s="98">
        <f t="shared" si="14"/>
        <v>0</v>
      </c>
      <c r="BF225" s="98">
        <f t="shared" si="15"/>
        <v>0</v>
      </c>
      <c r="BG225" s="98">
        <f t="shared" si="16"/>
        <v>0</v>
      </c>
      <c r="BH225" s="98">
        <f t="shared" si="17"/>
        <v>0</v>
      </c>
      <c r="BI225" s="98">
        <f t="shared" si="18"/>
        <v>0</v>
      </c>
      <c r="BJ225" s="20" t="s">
        <v>79</v>
      </c>
      <c r="BK225" s="98">
        <f t="shared" si="19"/>
        <v>0</v>
      </c>
      <c r="BL225" s="20" t="s">
        <v>131</v>
      </c>
      <c r="BM225" s="20" t="s">
        <v>741</v>
      </c>
    </row>
    <row r="226" spans="2:65" s="1" customFormat="1" ht="25.5" customHeight="1">
      <c r="B226" s="113"/>
      <c r="C226" s="132" t="s">
        <v>482</v>
      </c>
      <c r="D226" s="132" t="s">
        <v>127</v>
      </c>
      <c r="E226" s="133" t="s">
        <v>742</v>
      </c>
      <c r="F226" s="379" t="s">
        <v>743</v>
      </c>
      <c r="G226" s="379"/>
      <c r="H226" s="379"/>
      <c r="I226" s="379"/>
      <c r="J226" s="134" t="s">
        <v>419</v>
      </c>
      <c r="K226" s="135">
        <v>1</v>
      </c>
      <c r="L226" s="380">
        <v>0</v>
      </c>
      <c r="M226" s="380"/>
      <c r="N226" s="381">
        <f t="shared" si="10"/>
        <v>0</v>
      </c>
      <c r="O226" s="381"/>
      <c r="P226" s="381"/>
      <c r="Q226" s="381"/>
      <c r="R226" s="114"/>
      <c r="T226" s="136" t="s">
        <v>5</v>
      </c>
      <c r="U226" s="42" t="s">
        <v>36</v>
      </c>
      <c r="W226" s="137">
        <f t="shared" si="11"/>
        <v>0</v>
      </c>
      <c r="X226" s="137">
        <v>0</v>
      </c>
      <c r="Y226" s="137">
        <f t="shared" si="12"/>
        <v>0</v>
      </c>
      <c r="Z226" s="137">
        <v>0</v>
      </c>
      <c r="AA226" s="138">
        <f t="shared" si="13"/>
        <v>0</v>
      </c>
      <c r="AR226" s="20" t="s">
        <v>131</v>
      </c>
      <c r="AT226" s="20" t="s">
        <v>127</v>
      </c>
      <c r="AU226" s="20" t="s">
        <v>95</v>
      </c>
      <c r="AY226" s="20" t="s">
        <v>126</v>
      </c>
      <c r="BE226" s="98">
        <f t="shared" si="14"/>
        <v>0</v>
      </c>
      <c r="BF226" s="98">
        <f t="shared" si="15"/>
        <v>0</v>
      </c>
      <c r="BG226" s="98">
        <f t="shared" si="16"/>
        <v>0</v>
      </c>
      <c r="BH226" s="98">
        <f t="shared" si="17"/>
        <v>0</v>
      </c>
      <c r="BI226" s="98">
        <f t="shared" si="18"/>
        <v>0</v>
      </c>
      <c r="BJ226" s="20" t="s">
        <v>79</v>
      </c>
      <c r="BK226" s="98">
        <f t="shared" si="19"/>
        <v>0</v>
      </c>
      <c r="BL226" s="20" t="s">
        <v>131</v>
      </c>
      <c r="BM226" s="20" t="s">
        <v>744</v>
      </c>
    </row>
    <row r="227" spans="2:65" s="1" customFormat="1" ht="16.5" customHeight="1">
      <c r="B227" s="113"/>
      <c r="C227" s="156" t="s">
        <v>486</v>
      </c>
      <c r="D227" s="156" t="s">
        <v>313</v>
      </c>
      <c r="E227" s="157" t="s">
        <v>745</v>
      </c>
      <c r="F227" s="392" t="s">
        <v>746</v>
      </c>
      <c r="G227" s="392"/>
      <c r="H227" s="392"/>
      <c r="I227" s="392"/>
      <c r="J227" s="158" t="s">
        <v>419</v>
      </c>
      <c r="K227" s="159">
        <v>1</v>
      </c>
      <c r="L227" s="393">
        <v>0</v>
      </c>
      <c r="M227" s="393"/>
      <c r="N227" s="394">
        <f t="shared" si="10"/>
        <v>0</v>
      </c>
      <c r="O227" s="381"/>
      <c r="P227" s="381"/>
      <c r="Q227" s="381"/>
      <c r="R227" s="114"/>
      <c r="T227" s="136" t="s">
        <v>5</v>
      </c>
      <c r="U227" s="42" t="s">
        <v>36</v>
      </c>
      <c r="W227" s="137">
        <f t="shared" si="11"/>
        <v>0</v>
      </c>
      <c r="X227" s="137">
        <v>1.1900000000000001E-3</v>
      </c>
      <c r="Y227" s="137">
        <f t="shared" si="12"/>
        <v>1.1900000000000001E-3</v>
      </c>
      <c r="Z227" s="137">
        <v>0</v>
      </c>
      <c r="AA227" s="138">
        <f t="shared" si="13"/>
        <v>0</v>
      </c>
      <c r="AR227" s="20" t="s">
        <v>178</v>
      </c>
      <c r="AT227" s="20" t="s">
        <v>313</v>
      </c>
      <c r="AU227" s="20" t="s">
        <v>95</v>
      </c>
      <c r="AY227" s="20" t="s">
        <v>126</v>
      </c>
      <c r="BE227" s="98">
        <f t="shared" si="14"/>
        <v>0</v>
      </c>
      <c r="BF227" s="98">
        <f t="shared" si="15"/>
        <v>0</v>
      </c>
      <c r="BG227" s="98">
        <f t="shared" si="16"/>
        <v>0</v>
      </c>
      <c r="BH227" s="98">
        <f t="shared" si="17"/>
        <v>0</v>
      </c>
      <c r="BI227" s="98">
        <f t="shared" si="18"/>
        <v>0</v>
      </c>
      <c r="BJ227" s="20" t="s">
        <v>79</v>
      </c>
      <c r="BK227" s="98">
        <f t="shared" si="19"/>
        <v>0</v>
      </c>
      <c r="BL227" s="20" t="s">
        <v>131</v>
      </c>
      <c r="BM227" s="20" t="s">
        <v>747</v>
      </c>
    </row>
    <row r="228" spans="2:65" s="1" customFormat="1" ht="25.5" customHeight="1">
      <c r="B228" s="113"/>
      <c r="C228" s="132" t="s">
        <v>490</v>
      </c>
      <c r="D228" s="132" t="s">
        <v>127</v>
      </c>
      <c r="E228" s="133" t="s">
        <v>748</v>
      </c>
      <c r="F228" s="379" t="s">
        <v>749</v>
      </c>
      <c r="G228" s="379"/>
      <c r="H228" s="379"/>
      <c r="I228" s="379"/>
      <c r="J228" s="134" t="s">
        <v>419</v>
      </c>
      <c r="K228" s="135">
        <v>1</v>
      </c>
      <c r="L228" s="380">
        <v>0</v>
      </c>
      <c r="M228" s="380"/>
      <c r="N228" s="381">
        <f t="shared" si="10"/>
        <v>0</v>
      </c>
      <c r="O228" s="381"/>
      <c r="P228" s="381"/>
      <c r="Q228" s="381"/>
      <c r="R228" s="114"/>
      <c r="T228" s="136" t="s">
        <v>5</v>
      </c>
      <c r="U228" s="42" t="s">
        <v>36</v>
      </c>
      <c r="W228" s="137">
        <f t="shared" si="11"/>
        <v>0</v>
      </c>
      <c r="X228" s="137">
        <v>0</v>
      </c>
      <c r="Y228" s="137">
        <f t="shared" si="12"/>
        <v>0</v>
      </c>
      <c r="Z228" s="137">
        <v>0</v>
      </c>
      <c r="AA228" s="138">
        <f t="shared" si="13"/>
        <v>0</v>
      </c>
      <c r="AR228" s="20" t="s">
        <v>131</v>
      </c>
      <c r="AT228" s="20" t="s">
        <v>127</v>
      </c>
      <c r="AU228" s="20" t="s">
        <v>95</v>
      </c>
      <c r="AY228" s="20" t="s">
        <v>126</v>
      </c>
      <c r="BE228" s="98">
        <f t="shared" si="14"/>
        <v>0</v>
      </c>
      <c r="BF228" s="98">
        <f t="shared" si="15"/>
        <v>0</v>
      </c>
      <c r="BG228" s="98">
        <f t="shared" si="16"/>
        <v>0</v>
      </c>
      <c r="BH228" s="98">
        <f t="shared" si="17"/>
        <v>0</v>
      </c>
      <c r="BI228" s="98">
        <f t="shared" si="18"/>
        <v>0</v>
      </c>
      <c r="BJ228" s="20" t="s">
        <v>79</v>
      </c>
      <c r="BK228" s="98">
        <f t="shared" si="19"/>
        <v>0</v>
      </c>
      <c r="BL228" s="20" t="s">
        <v>131</v>
      </c>
      <c r="BM228" s="20" t="s">
        <v>750</v>
      </c>
    </row>
    <row r="229" spans="2:65" s="1" customFormat="1" ht="16.5" customHeight="1">
      <c r="B229" s="113"/>
      <c r="C229" s="156" t="s">
        <v>494</v>
      </c>
      <c r="D229" s="156" t="s">
        <v>313</v>
      </c>
      <c r="E229" s="157" t="s">
        <v>751</v>
      </c>
      <c r="F229" s="392" t="s">
        <v>752</v>
      </c>
      <c r="G229" s="392"/>
      <c r="H229" s="392"/>
      <c r="I229" s="392"/>
      <c r="J229" s="158" t="s">
        <v>419</v>
      </c>
      <c r="K229" s="159">
        <v>1</v>
      </c>
      <c r="L229" s="393">
        <v>0</v>
      </c>
      <c r="M229" s="393"/>
      <c r="N229" s="394">
        <f t="shared" si="10"/>
        <v>0</v>
      </c>
      <c r="O229" s="381"/>
      <c r="P229" s="381"/>
      <c r="Q229" s="381"/>
      <c r="R229" s="114"/>
      <c r="T229" s="136" t="s">
        <v>5</v>
      </c>
      <c r="U229" s="42" t="s">
        <v>36</v>
      </c>
      <c r="W229" s="137">
        <f t="shared" si="11"/>
        <v>0</v>
      </c>
      <c r="X229" s="137">
        <v>5.5999999999999995E-4</v>
      </c>
      <c r="Y229" s="137">
        <f t="shared" si="12"/>
        <v>5.5999999999999995E-4</v>
      </c>
      <c r="Z229" s="137">
        <v>0</v>
      </c>
      <c r="AA229" s="138">
        <f t="shared" si="13"/>
        <v>0</v>
      </c>
      <c r="AR229" s="20" t="s">
        <v>178</v>
      </c>
      <c r="AT229" s="20" t="s">
        <v>313</v>
      </c>
      <c r="AU229" s="20" t="s">
        <v>95</v>
      </c>
      <c r="AY229" s="20" t="s">
        <v>126</v>
      </c>
      <c r="BE229" s="98">
        <f t="shared" si="14"/>
        <v>0</v>
      </c>
      <c r="BF229" s="98">
        <f t="shared" si="15"/>
        <v>0</v>
      </c>
      <c r="BG229" s="98">
        <f t="shared" si="16"/>
        <v>0</v>
      </c>
      <c r="BH229" s="98">
        <f t="shared" si="17"/>
        <v>0</v>
      </c>
      <c r="BI229" s="98">
        <f t="shared" si="18"/>
        <v>0</v>
      </c>
      <c r="BJ229" s="20" t="s">
        <v>79</v>
      </c>
      <c r="BK229" s="98">
        <f t="shared" si="19"/>
        <v>0</v>
      </c>
      <c r="BL229" s="20" t="s">
        <v>131</v>
      </c>
      <c r="BM229" s="20" t="s">
        <v>753</v>
      </c>
    </row>
    <row r="230" spans="2:65" s="1" customFormat="1" ht="25.5" customHeight="1">
      <c r="B230" s="113"/>
      <c r="C230" s="132" t="s">
        <v>498</v>
      </c>
      <c r="D230" s="132" t="s">
        <v>127</v>
      </c>
      <c r="E230" s="133" t="s">
        <v>754</v>
      </c>
      <c r="F230" s="379" t="s">
        <v>755</v>
      </c>
      <c r="G230" s="379"/>
      <c r="H230" s="379"/>
      <c r="I230" s="379"/>
      <c r="J230" s="134" t="s">
        <v>419</v>
      </c>
      <c r="K230" s="135">
        <v>1</v>
      </c>
      <c r="L230" s="380">
        <v>0</v>
      </c>
      <c r="M230" s="380"/>
      <c r="N230" s="381">
        <f t="shared" si="10"/>
        <v>0</v>
      </c>
      <c r="O230" s="381"/>
      <c r="P230" s="381"/>
      <c r="Q230" s="381"/>
      <c r="R230" s="114"/>
      <c r="T230" s="136" t="s">
        <v>5</v>
      </c>
      <c r="U230" s="42" t="s">
        <v>36</v>
      </c>
      <c r="W230" s="137">
        <f t="shared" si="11"/>
        <v>0</v>
      </c>
      <c r="X230" s="137">
        <v>0</v>
      </c>
      <c r="Y230" s="137">
        <f t="shared" si="12"/>
        <v>0</v>
      </c>
      <c r="Z230" s="137">
        <v>0</v>
      </c>
      <c r="AA230" s="138">
        <f t="shared" si="13"/>
        <v>0</v>
      </c>
      <c r="AR230" s="20" t="s">
        <v>131</v>
      </c>
      <c r="AT230" s="20" t="s">
        <v>127</v>
      </c>
      <c r="AU230" s="20" t="s">
        <v>95</v>
      </c>
      <c r="AY230" s="20" t="s">
        <v>126</v>
      </c>
      <c r="BE230" s="98">
        <f t="shared" si="14"/>
        <v>0</v>
      </c>
      <c r="BF230" s="98">
        <f t="shared" si="15"/>
        <v>0</v>
      </c>
      <c r="BG230" s="98">
        <f t="shared" si="16"/>
        <v>0</v>
      </c>
      <c r="BH230" s="98">
        <f t="shared" si="17"/>
        <v>0</v>
      </c>
      <c r="BI230" s="98">
        <f t="shared" si="18"/>
        <v>0</v>
      </c>
      <c r="BJ230" s="20" t="s">
        <v>79</v>
      </c>
      <c r="BK230" s="98">
        <f t="shared" si="19"/>
        <v>0</v>
      </c>
      <c r="BL230" s="20" t="s">
        <v>131</v>
      </c>
      <c r="BM230" s="20" t="s">
        <v>756</v>
      </c>
    </row>
    <row r="231" spans="2:65" s="1" customFormat="1" ht="16.5" customHeight="1">
      <c r="B231" s="113"/>
      <c r="C231" s="156" t="s">
        <v>502</v>
      </c>
      <c r="D231" s="156" t="s">
        <v>313</v>
      </c>
      <c r="E231" s="157" t="s">
        <v>757</v>
      </c>
      <c r="F231" s="392" t="s">
        <v>758</v>
      </c>
      <c r="G231" s="392"/>
      <c r="H231" s="392"/>
      <c r="I231" s="392"/>
      <c r="J231" s="158" t="s">
        <v>419</v>
      </c>
      <c r="K231" s="159">
        <v>1</v>
      </c>
      <c r="L231" s="393">
        <v>0</v>
      </c>
      <c r="M231" s="393"/>
      <c r="N231" s="394">
        <f t="shared" ref="N231:N251" si="20">ROUND(L231*K231,2)</f>
        <v>0</v>
      </c>
      <c r="O231" s="381"/>
      <c r="P231" s="381"/>
      <c r="Q231" s="381"/>
      <c r="R231" s="114"/>
      <c r="T231" s="136" t="s">
        <v>5</v>
      </c>
      <c r="U231" s="42" t="s">
        <v>36</v>
      </c>
      <c r="W231" s="137">
        <f t="shared" ref="W231:W251" si="21">V231*K231</f>
        <v>0</v>
      </c>
      <c r="X231" s="137">
        <v>5.5999999999999995E-4</v>
      </c>
      <c r="Y231" s="137">
        <f t="shared" ref="Y231:Y251" si="22">X231*K231</f>
        <v>5.5999999999999995E-4</v>
      </c>
      <c r="Z231" s="137">
        <v>0</v>
      </c>
      <c r="AA231" s="138">
        <f t="shared" ref="AA231:AA251" si="23">Z231*K231</f>
        <v>0</v>
      </c>
      <c r="AR231" s="20" t="s">
        <v>178</v>
      </c>
      <c r="AT231" s="20" t="s">
        <v>313</v>
      </c>
      <c r="AU231" s="20" t="s">
        <v>95</v>
      </c>
      <c r="AY231" s="20" t="s">
        <v>126</v>
      </c>
      <c r="BE231" s="98">
        <f t="shared" ref="BE231:BE251" si="24">IF(U231="základní",N231,0)</f>
        <v>0</v>
      </c>
      <c r="BF231" s="98">
        <f t="shared" ref="BF231:BF251" si="25">IF(U231="snížená",N231,0)</f>
        <v>0</v>
      </c>
      <c r="BG231" s="98">
        <f t="shared" ref="BG231:BG251" si="26">IF(U231="zákl. přenesená",N231,0)</f>
        <v>0</v>
      </c>
      <c r="BH231" s="98">
        <f t="shared" ref="BH231:BH251" si="27">IF(U231="sníž. přenesená",N231,0)</f>
        <v>0</v>
      </c>
      <c r="BI231" s="98">
        <f t="shared" ref="BI231:BI251" si="28">IF(U231="nulová",N231,0)</f>
        <v>0</v>
      </c>
      <c r="BJ231" s="20" t="s">
        <v>79</v>
      </c>
      <c r="BK231" s="98">
        <f t="shared" ref="BK231:BK251" si="29">ROUND(L231*K231,2)</f>
        <v>0</v>
      </c>
      <c r="BL231" s="20" t="s">
        <v>131</v>
      </c>
      <c r="BM231" s="20" t="s">
        <v>759</v>
      </c>
    </row>
    <row r="232" spans="2:65" s="1" customFormat="1" ht="25.5" customHeight="1">
      <c r="B232" s="113"/>
      <c r="C232" s="132" t="s">
        <v>506</v>
      </c>
      <c r="D232" s="132" t="s">
        <v>127</v>
      </c>
      <c r="E232" s="133" t="s">
        <v>760</v>
      </c>
      <c r="F232" s="379" t="s">
        <v>761</v>
      </c>
      <c r="G232" s="379"/>
      <c r="H232" s="379"/>
      <c r="I232" s="379"/>
      <c r="J232" s="134" t="s">
        <v>419</v>
      </c>
      <c r="K232" s="135">
        <v>5</v>
      </c>
      <c r="L232" s="380">
        <v>0</v>
      </c>
      <c r="M232" s="380"/>
      <c r="N232" s="381">
        <f t="shared" si="20"/>
        <v>0</v>
      </c>
      <c r="O232" s="381"/>
      <c r="P232" s="381"/>
      <c r="Q232" s="381"/>
      <c r="R232" s="114"/>
      <c r="T232" s="136" t="s">
        <v>5</v>
      </c>
      <c r="U232" s="42" t="s">
        <v>36</v>
      </c>
      <c r="W232" s="137">
        <f t="shared" si="21"/>
        <v>0</v>
      </c>
      <c r="X232" s="137">
        <v>8.5999999999999998E-4</v>
      </c>
      <c r="Y232" s="137">
        <f t="shared" si="22"/>
        <v>4.3E-3</v>
      </c>
      <c r="Z232" s="137">
        <v>0</v>
      </c>
      <c r="AA232" s="138">
        <f t="shared" si="23"/>
        <v>0</v>
      </c>
      <c r="AR232" s="20" t="s">
        <v>131</v>
      </c>
      <c r="AT232" s="20" t="s">
        <v>127</v>
      </c>
      <c r="AU232" s="20" t="s">
        <v>95</v>
      </c>
      <c r="AY232" s="20" t="s">
        <v>126</v>
      </c>
      <c r="BE232" s="98">
        <f t="shared" si="24"/>
        <v>0</v>
      </c>
      <c r="BF232" s="98">
        <f t="shared" si="25"/>
        <v>0</v>
      </c>
      <c r="BG232" s="98">
        <f t="shared" si="26"/>
        <v>0</v>
      </c>
      <c r="BH232" s="98">
        <f t="shared" si="27"/>
        <v>0</v>
      </c>
      <c r="BI232" s="98">
        <f t="shared" si="28"/>
        <v>0</v>
      </c>
      <c r="BJ232" s="20" t="s">
        <v>79</v>
      </c>
      <c r="BK232" s="98">
        <f t="shared" si="29"/>
        <v>0</v>
      </c>
      <c r="BL232" s="20" t="s">
        <v>131</v>
      </c>
      <c r="BM232" s="20" t="s">
        <v>762</v>
      </c>
    </row>
    <row r="233" spans="2:65" s="1" customFormat="1" ht="16.5" customHeight="1">
      <c r="B233" s="113"/>
      <c r="C233" s="156" t="s">
        <v>510</v>
      </c>
      <c r="D233" s="156" t="s">
        <v>313</v>
      </c>
      <c r="E233" s="157" t="s">
        <v>763</v>
      </c>
      <c r="F233" s="392" t="s">
        <v>764</v>
      </c>
      <c r="G233" s="392"/>
      <c r="H233" s="392"/>
      <c r="I233" s="392"/>
      <c r="J233" s="158" t="s">
        <v>419</v>
      </c>
      <c r="K233" s="159">
        <v>5</v>
      </c>
      <c r="L233" s="393">
        <v>0</v>
      </c>
      <c r="M233" s="393"/>
      <c r="N233" s="394">
        <f t="shared" si="20"/>
        <v>0</v>
      </c>
      <c r="O233" s="381"/>
      <c r="P233" s="381"/>
      <c r="Q233" s="381"/>
      <c r="R233" s="114"/>
      <c r="T233" s="136" t="s">
        <v>5</v>
      </c>
      <c r="U233" s="42" t="s">
        <v>36</v>
      </c>
      <c r="W233" s="137">
        <f t="shared" si="21"/>
        <v>0</v>
      </c>
      <c r="X233" s="137">
        <v>1.7999999999999999E-2</v>
      </c>
      <c r="Y233" s="137">
        <f t="shared" si="22"/>
        <v>0.09</v>
      </c>
      <c r="Z233" s="137">
        <v>0</v>
      </c>
      <c r="AA233" s="138">
        <f t="shared" si="23"/>
        <v>0</v>
      </c>
      <c r="AR233" s="20" t="s">
        <v>178</v>
      </c>
      <c r="AT233" s="20" t="s">
        <v>313</v>
      </c>
      <c r="AU233" s="20" t="s">
        <v>95</v>
      </c>
      <c r="AY233" s="20" t="s">
        <v>126</v>
      </c>
      <c r="BE233" s="98">
        <f t="shared" si="24"/>
        <v>0</v>
      </c>
      <c r="BF233" s="98">
        <f t="shared" si="25"/>
        <v>0</v>
      </c>
      <c r="BG233" s="98">
        <f t="shared" si="26"/>
        <v>0</v>
      </c>
      <c r="BH233" s="98">
        <f t="shared" si="27"/>
        <v>0</v>
      </c>
      <c r="BI233" s="98">
        <f t="shared" si="28"/>
        <v>0</v>
      </c>
      <c r="BJ233" s="20" t="s">
        <v>79</v>
      </c>
      <c r="BK233" s="98">
        <f t="shared" si="29"/>
        <v>0</v>
      </c>
      <c r="BL233" s="20" t="s">
        <v>131</v>
      </c>
      <c r="BM233" s="20" t="s">
        <v>765</v>
      </c>
    </row>
    <row r="234" spans="2:65" s="1" customFormat="1" ht="16.5" customHeight="1">
      <c r="B234" s="113"/>
      <c r="C234" s="132" t="s">
        <v>345</v>
      </c>
      <c r="D234" s="132" t="s">
        <v>127</v>
      </c>
      <c r="E234" s="133" t="s">
        <v>766</v>
      </c>
      <c r="F234" s="379" t="s">
        <v>767</v>
      </c>
      <c r="G234" s="379"/>
      <c r="H234" s="379"/>
      <c r="I234" s="379"/>
      <c r="J234" s="134" t="s">
        <v>419</v>
      </c>
      <c r="K234" s="135">
        <v>4</v>
      </c>
      <c r="L234" s="380">
        <v>0</v>
      </c>
      <c r="M234" s="380"/>
      <c r="N234" s="381">
        <f t="shared" si="20"/>
        <v>0</v>
      </c>
      <c r="O234" s="381"/>
      <c r="P234" s="381"/>
      <c r="Q234" s="381"/>
      <c r="R234" s="114"/>
      <c r="T234" s="136" t="s">
        <v>5</v>
      </c>
      <c r="U234" s="42" t="s">
        <v>36</v>
      </c>
      <c r="W234" s="137">
        <f t="shared" si="21"/>
        <v>0</v>
      </c>
      <c r="X234" s="137">
        <v>3.4000000000000002E-4</v>
      </c>
      <c r="Y234" s="137">
        <f t="shared" si="22"/>
        <v>1.3600000000000001E-3</v>
      </c>
      <c r="Z234" s="137">
        <v>0</v>
      </c>
      <c r="AA234" s="138">
        <f t="shared" si="23"/>
        <v>0</v>
      </c>
      <c r="AR234" s="20" t="s">
        <v>131</v>
      </c>
      <c r="AT234" s="20" t="s">
        <v>127</v>
      </c>
      <c r="AU234" s="20" t="s">
        <v>95</v>
      </c>
      <c r="AY234" s="20" t="s">
        <v>126</v>
      </c>
      <c r="BE234" s="98">
        <f t="shared" si="24"/>
        <v>0</v>
      </c>
      <c r="BF234" s="98">
        <f t="shared" si="25"/>
        <v>0</v>
      </c>
      <c r="BG234" s="98">
        <f t="shared" si="26"/>
        <v>0</v>
      </c>
      <c r="BH234" s="98">
        <f t="shared" si="27"/>
        <v>0</v>
      </c>
      <c r="BI234" s="98">
        <f t="shared" si="28"/>
        <v>0</v>
      </c>
      <c r="BJ234" s="20" t="s">
        <v>79</v>
      </c>
      <c r="BK234" s="98">
        <f t="shared" si="29"/>
        <v>0</v>
      </c>
      <c r="BL234" s="20" t="s">
        <v>131</v>
      </c>
      <c r="BM234" s="20" t="s">
        <v>768</v>
      </c>
    </row>
    <row r="235" spans="2:65" s="1" customFormat="1" ht="16.5" customHeight="1">
      <c r="B235" s="113"/>
      <c r="C235" s="156" t="s">
        <v>367</v>
      </c>
      <c r="D235" s="156" t="s">
        <v>313</v>
      </c>
      <c r="E235" s="157" t="s">
        <v>769</v>
      </c>
      <c r="F235" s="392" t="s">
        <v>770</v>
      </c>
      <c r="G235" s="392"/>
      <c r="H235" s="392"/>
      <c r="I235" s="392"/>
      <c r="J235" s="158" t="s">
        <v>419</v>
      </c>
      <c r="K235" s="159">
        <v>4</v>
      </c>
      <c r="L235" s="393">
        <v>0</v>
      </c>
      <c r="M235" s="393"/>
      <c r="N235" s="394">
        <f t="shared" si="20"/>
        <v>0</v>
      </c>
      <c r="O235" s="381"/>
      <c r="P235" s="381"/>
      <c r="Q235" s="381"/>
      <c r="R235" s="114"/>
      <c r="T235" s="136" t="s">
        <v>5</v>
      </c>
      <c r="U235" s="42" t="s">
        <v>36</v>
      </c>
      <c r="W235" s="137">
        <f t="shared" si="21"/>
        <v>0</v>
      </c>
      <c r="X235" s="137">
        <v>3.7499999999999999E-2</v>
      </c>
      <c r="Y235" s="137">
        <f t="shared" si="22"/>
        <v>0.15</v>
      </c>
      <c r="Z235" s="137">
        <v>0</v>
      </c>
      <c r="AA235" s="138">
        <f t="shared" si="23"/>
        <v>0</v>
      </c>
      <c r="AR235" s="20" t="s">
        <v>178</v>
      </c>
      <c r="AT235" s="20" t="s">
        <v>313</v>
      </c>
      <c r="AU235" s="20" t="s">
        <v>95</v>
      </c>
      <c r="AY235" s="20" t="s">
        <v>126</v>
      </c>
      <c r="BE235" s="98">
        <f t="shared" si="24"/>
        <v>0</v>
      </c>
      <c r="BF235" s="98">
        <f t="shared" si="25"/>
        <v>0</v>
      </c>
      <c r="BG235" s="98">
        <f t="shared" si="26"/>
        <v>0</v>
      </c>
      <c r="BH235" s="98">
        <f t="shared" si="27"/>
        <v>0</v>
      </c>
      <c r="BI235" s="98">
        <f t="shared" si="28"/>
        <v>0</v>
      </c>
      <c r="BJ235" s="20" t="s">
        <v>79</v>
      </c>
      <c r="BK235" s="98">
        <f t="shared" si="29"/>
        <v>0</v>
      </c>
      <c r="BL235" s="20" t="s">
        <v>131</v>
      </c>
      <c r="BM235" s="20" t="s">
        <v>771</v>
      </c>
    </row>
    <row r="236" spans="2:65" s="1" customFormat="1" ht="25.5" customHeight="1">
      <c r="B236" s="113"/>
      <c r="C236" s="132" t="s">
        <v>349</v>
      </c>
      <c r="D236" s="132" t="s">
        <v>127</v>
      </c>
      <c r="E236" s="133" t="s">
        <v>772</v>
      </c>
      <c r="F236" s="379" t="s">
        <v>773</v>
      </c>
      <c r="G236" s="379"/>
      <c r="H236" s="379"/>
      <c r="I236" s="379"/>
      <c r="J236" s="134" t="s">
        <v>419</v>
      </c>
      <c r="K236" s="135">
        <v>5</v>
      </c>
      <c r="L236" s="380">
        <v>0</v>
      </c>
      <c r="M236" s="380"/>
      <c r="N236" s="381">
        <f t="shared" si="20"/>
        <v>0</v>
      </c>
      <c r="O236" s="381"/>
      <c r="P236" s="381"/>
      <c r="Q236" s="381"/>
      <c r="R236" s="114"/>
      <c r="T236" s="136" t="s">
        <v>5</v>
      </c>
      <c r="U236" s="42" t="s">
        <v>36</v>
      </c>
      <c r="W236" s="137">
        <f t="shared" si="21"/>
        <v>0</v>
      </c>
      <c r="X236" s="137">
        <v>1.65E-3</v>
      </c>
      <c r="Y236" s="137">
        <f t="shared" si="22"/>
        <v>8.2500000000000004E-3</v>
      </c>
      <c r="Z236" s="137">
        <v>0</v>
      </c>
      <c r="AA236" s="138">
        <f t="shared" si="23"/>
        <v>0</v>
      </c>
      <c r="AR236" s="20" t="s">
        <v>131</v>
      </c>
      <c r="AT236" s="20" t="s">
        <v>127</v>
      </c>
      <c r="AU236" s="20" t="s">
        <v>95</v>
      </c>
      <c r="AY236" s="20" t="s">
        <v>126</v>
      </c>
      <c r="BE236" s="98">
        <f t="shared" si="24"/>
        <v>0</v>
      </c>
      <c r="BF236" s="98">
        <f t="shared" si="25"/>
        <v>0</v>
      </c>
      <c r="BG236" s="98">
        <f t="shared" si="26"/>
        <v>0</v>
      </c>
      <c r="BH236" s="98">
        <f t="shared" si="27"/>
        <v>0</v>
      </c>
      <c r="BI236" s="98">
        <f t="shared" si="28"/>
        <v>0</v>
      </c>
      <c r="BJ236" s="20" t="s">
        <v>79</v>
      </c>
      <c r="BK236" s="98">
        <f t="shared" si="29"/>
        <v>0</v>
      </c>
      <c r="BL236" s="20" t="s">
        <v>131</v>
      </c>
      <c r="BM236" s="20" t="s">
        <v>774</v>
      </c>
    </row>
    <row r="237" spans="2:65" s="1" customFormat="1" ht="16.5" customHeight="1">
      <c r="B237" s="113"/>
      <c r="C237" s="156" t="s">
        <v>775</v>
      </c>
      <c r="D237" s="156" t="s">
        <v>313</v>
      </c>
      <c r="E237" s="157" t="s">
        <v>776</v>
      </c>
      <c r="F237" s="392" t="s">
        <v>777</v>
      </c>
      <c r="G237" s="392"/>
      <c r="H237" s="392"/>
      <c r="I237" s="392"/>
      <c r="J237" s="158" t="s">
        <v>419</v>
      </c>
      <c r="K237" s="159">
        <v>5</v>
      </c>
      <c r="L237" s="393">
        <v>0</v>
      </c>
      <c r="M237" s="393"/>
      <c r="N237" s="394">
        <f t="shared" si="20"/>
        <v>0</v>
      </c>
      <c r="O237" s="381"/>
      <c r="P237" s="381"/>
      <c r="Q237" s="381"/>
      <c r="R237" s="114"/>
      <c r="T237" s="136" t="s">
        <v>5</v>
      </c>
      <c r="U237" s="42" t="s">
        <v>36</v>
      </c>
      <c r="W237" s="137">
        <f t="shared" si="21"/>
        <v>0</v>
      </c>
      <c r="X237" s="137">
        <v>2.3E-2</v>
      </c>
      <c r="Y237" s="137">
        <f t="shared" si="22"/>
        <v>0.11499999999999999</v>
      </c>
      <c r="Z237" s="137">
        <v>0</v>
      </c>
      <c r="AA237" s="138">
        <f t="shared" si="23"/>
        <v>0</v>
      </c>
      <c r="AR237" s="20" t="s">
        <v>178</v>
      </c>
      <c r="AT237" s="20" t="s">
        <v>313</v>
      </c>
      <c r="AU237" s="20" t="s">
        <v>95</v>
      </c>
      <c r="AY237" s="20" t="s">
        <v>126</v>
      </c>
      <c r="BE237" s="98">
        <f t="shared" si="24"/>
        <v>0</v>
      </c>
      <c r="BF237" s="98">
        <f t="shared" si="25"/>
        <v>0</v>
      </c>
      <c r="BG237" s="98">
        <f t="shared" si="26"/>
        <v>0</v>
      </c>
      <c r="BH237" s="98">
        <f t="shared" si="27"/>
        <v>0</v>
      </c>
      <c r="BI237" s="98">
        <f t="shared" si="28"/>
        <v>0</v>
      </c>
      <c r="BJ237" s="20" t="s">
        <v>79</v>
      </c>
      <c r="BK237" s="98">
        <f t="shared" si="29"/>
        <v>0</v>
      </c>
      <c r="BL237" s="20" t="s">
        <v>131</v>
      </c>
      <c r="BM237" s="20" t="s">
        <v>778</v>
      </c>
    </row>
    <row r="238" spans="2:65" s="1" customFormat="1" ht="25.5" customHeight="1">
      <c r="B238" s="113"/>
      <c r="C238" s="132" t="s">
        <v>779</v>
      </c>
      <c r="D238" s="132" t="s">
        <v>127</v>
      </c>
      <c r="E238" s="133" t="s">
        <v>780</v>
      </c>
      <c r="F238" s="379" t="s">
        <v>781</v>
      </c>
      <c r="G238" s="379"/>
      <c r="H238" s="379"/>
      <c r="I238" s="379"/>
      <c r="J238" s="134" t="s">
        <v>140</v>
      </c>
      <c r="K238" s="135">
        <v>252</v>
      </c>
      <c r="L238" s="380">
        <v>0</v>
      </c>
      <c r="M238" s="380"/>
      <c r="N238" s="381">
        <f t="shared" si="20"/>
        <v>0</v>
      </c>
      <c r="O238" s="381"/>
      <c r="P238" s="381"/>
      <c r="Q238" s="381"/>
      <c r="R238" s="114"/>
      <c r="T238" s="136" t="s">
        <v>5</v>
      </c>
      <c r="U238" s="42" t="s">
        <v>36</v>
      </c>
      <c r="W238" s="137">
        <f t="shared" si="21"/>
        <v>0</v>
      </c>
      <c r="X238" s="137">
        <v>0</v>
      </c>
      <c r="Y238" s="137">
        <f t="shared" si="22"/>
        <v>0</v>
      </c>
      <c r="Z238" s="137">
        <v>0</v>
      </c>
      <c r="AA238" s="138">
        <f t="shared" si="23"/>
        <v>0</v>
      </c>
      <c r="AR238" s="20" t="s">
        <v>131</v>
      </c>
      <c r="AT238" s="20" t="s">
        <v>127</v>
      </c>
      <c r="AU238" s="20" t="s">
        <v>95</v>
      </c>
      <c r="AY238" s="20" t="s">
        <v>126</v>
      </c>
      <c r="BE238" s="98">
        <f t="shared" si="24"/>
        <v>0</v>
      </c>
      <c r="BF238" s="98">
        <f t="shared" si="25"/>
        <v>0</v>
      </c>
      <c r="BG238" s="98">
        <f t="shared" si="26"/>
        <v>0</v>
      </c>
      <c r="BH238" s="98">
        <f t="shared" si="27"/>
        <v>0</v>
      </c>
      <c r="BI238" s="98">
        <f t="shared" si="28"/>
        <v>0</v>
      </c>
      <c r="BJ238" s="20" t="s">
        <v>79</v>
      </c>
      <c r="BK238" s="98">
        <f t="shared" si="29"/>
        <v>0</v>
      </c>
      <c r="BL238" s="20" t="s">
        <v>131</v>
      </c>
      <c r="BM238" s="20" t="s">
        <v>782</v>
      </c>
    </row>
    <row r="239" spans="2:65" s="1" customFormat="1" ht="25.5" customHeight="1">
      <c r="B239" s="113"/>
      <c r="C239" s="132" t="s">
        <v>783</v>
      </c>
      <c r="D239" s="132" t="s">
        <v>127</v>
      </c>
      <c r="E239" s="133" t="s">
        <v>784</v>
      </c>
      <c r="F239" s="379" t="s">
        <v>785</v>
      </c>
      <c r="G239" s="379"/>
      <c r="H239" s="379"/>
      <c r="I239" s="379"/>
      <c r="J239" s="134" t="s">
        <v>140</v>
      </c>
      <c r="K239" s="135">
        <v>252</v>
      </c>
      <c r="L239" s="380">
        <v>0</v>
      </c>
      <c r="M239" s="380"/>
      <c r="N239" s="381">
        <f t="shared" si="20"/>
        <v>0</v>
      </c>
      <c r="O239" s="381"/>
      <c r="P239" s="381"/>
      <c r="Q239" s="381"/>
      <c r="R239" s="114"/>
      <c r="T239" s="136" t="s">
        <v>5</v>
      </c>
      <c r="U239" s="42" t="s">
        <v>36</v>
      </c>
      <c r="W239" s="137">
        <f t="shared" si="21"/>
        <v>0</v>
      </c>
      <c r="X239" s="137">
        <v>0</v>
      </c>
      <c r="Y239" s="137">
        <f t="shared" si="22"/>
        <v>0</v>
      </c>
      <c r="Z239" s="137">
        <v>0</v>
      </c>
      <c r="AA239" s="138">
        <f t="shared" si="23"/>
        <v>0</v>
      </c>
      <c r="AR239" s="20" t="s">
        <v>131</v>
      </c>
      <c r="AT239" s="20" t="s">
        <v>127</v>
      </c>
      <c r="AU239" s="20" t="s">
        <v>95</v>
      </c>
      <c r="AY239" s="20" t="s">
        <v>126</v>
      </c>
      <c r="BE239" s="98">
        <f t="shared" si="24"/>
        <v>0</v>
      </c>
      <c r="BF239" s="98">
        <f t="shared" si="25"/>
        <v>0</v>
      </c>
      <c r="BG239" s="98">
        <f t="shared" si="26"/>
        <v>0</v>
      </c>
      <c r="BH239" s="98">
        <f t="shared" si="27"/>
        <v>0</v>
      </c>
      <c r="BI239" s="98">
        <f t="shared" si="28"/>
        <v>0</v>
      </c>
      <c r="BJ239" s="20" t="s">
        <v>79</v>
      </c>
      <c r="BK239" s="98">
        <f t="shared" si="29"/>
        <v>0</v>
      </c>
      <c r="BL239" s="20" t="s">
        <v>131</v>
      </c>
      <c r="BM239" s="20" t="s">
        <v>786</v>
      </c>
    </row>
    <row r="240" spans="2:65" s="1" customFormat="1" ht="25.5" customHeight="1">
      <c r="B240" s="113"/>
      <c r="C240" s="132" t="s">
        <v>787</v>
      </c>
      <c r="D240" s="132" t="s">
        <v>127</v>
      </c>
      <c r="E240" s="133" t="s">
        <v>788</v>
      </c>
      <c r="F240" s="379" t="s">
        <v>789</v>
      </c>
      <c r="G240" s="379"/>
      <c r="H240" s="379"/>
      <c r="I240" s="379"/>
      <c r="J240" s="134" t="s">
        <v>419</v>
      </c>
      <c r="K240" s="135">
        <v>6</v>
      </c>
      <c r="L240" s="380">
        <v>0</v>
      </c>
      <c r="M240" s="380"/>
      <c r="N240" s="381">
        <f t="shared" si="20"/>
        <v>0</v>
      </c>
      <c r="O240" s="381"/>
      <c r="P240" s="381"/>
      <c r="Q240" s="381"/>
      <c r="R240" s="114"/>
      <c r="T240" s="136" t="s">
        <v>5</v>
      </c>
      <c r="U240" s="42" t="s">
        <v>36</v>
      </c>
      <c r="W240" s="137">
        <f t="shared" si="21"/>
        <v>0</v>
      </c>
      <c r="X240" s="137">
        <v>0.46009</v>
      </c>
      <c r="Y240" s="137">
        <f t="shared" si="22"/>
        <v>2.7605399999999998</v>
      </c>
      <c r="Z240" s="137">
        <v>0</v>
      </c>
      <c r="AA240" s="138">
        <f t="shared" si="23"/>
        <v>0</v>
      </c>
      <c r="AR240" s="20" t="s">
        <v>131</v>
      </c>
      <c r="AT240" s="20" t="s">
        <v>127</v>
      </c>
      <c r="AU240" s="20" t="s">
        <v>95</v>
      </c>
      <c r="AY240" s="20" t="s">
        <v>126</v>
      </c>
      <c r="BE240" s="98">
        <f t="shared" si="24"/>
        <v>0</v>
      </c>
      <c r="BF240" s="98">
        <f t="shared" si="25"/>
        <v>0</v>
      </c>
      <c r="BG240" s="98">
        <f t="shared" si="26"/>
        <v>0</v>
      </c>
      <c r="BH240" s="98">
        <f t="shared" si="27"/>
        <v>0</v>
      </c>
      <c r="BI240" s="98">
        <f t="shared" si="28"/>
        <v>0</v>
      </c>
      <c r="BJ240" s="20" t="s">
        <v>79</v>
      </c>
      <c r="BK240" s="98">
        <f t="shared" si="29"/>
        <v>0</v>
      </c>
      <c r="BL240" s="20" t="s">
        <v>131</v>
      </c>
      <c r="BM240" s="20" t="s">
        <v>790</v>
      </c>
    </row>
    <row r="241" spans="2:65" s="1" customFormat="1" ht="16.5" customHeight="1">
      <c r="B241" s="113"/>
      <c r="C241" s="132" t="s">
        <v>791</v>
      </c>
      <c r="D241" s="132" t="s">
        <v>127</v>
      </c>
      <c r="E241" s="133" t="s">
        <v>792</v>
      </c>
      <c r="F241" s="379" t="s">
        <v>793</v>
      </c>
      <c r="G241" s="379"/>
      <c r="H241" s="379"/>
      <c r="I241" s="379"/>
      <c r="J241" s="134" t="s">
        <v>419</v>
      </c>
      <c r="K241" s="135">
        <v>10</v>
      </c>
      <c r="L241" s="380">
        <v>0</v>
      </c>
      <c r="M241" s="380"/>
      <c r="N241" s="381">
        <f t="shared" si="20"/>
        <v>0</v>
      </c>
      <c r="O241" s="381"/>
      <c r="P241" s="381"/>
      <c r="Q241" s="381"/>
      <c r="R241" s="114"/>
      <c r="T241" s="136" t="s">
        <v>5</v>
      </c>
      <c r="U241" s="42" t="s">
        <v>36</v>
      </c>
      <c r="W241" s="137">
        <f t="shared" si="21"/>
        <v>0</v>
      </c>
      <c r="X241" s="137">
        <v>0.12303</v>
      </c>
      <c r="Y241" s="137">
        <f t="shared" si="22"/>
        <v>1.2302999999999999</v>
      </c>
      <c r="Z241" s="137">
        <v>0</v>
      </c>
      <c r="AA241" s="138">
        <f t="shared" si="23"/>
        <v>0</v>
      </c>
      <c r="AR241" s="20" t="s">
        <v>131</v>
      </c>
      <c r="AT241" s="20" t="s">
        <v>127</v>
      </c>
      <c r="AU241" s="20" t="s">
        <v>95</v>
      </c>
      <c r="AY241" s="20" t="s">
        <v>126</v>
      </c>
      <c r="BE241" s="98">
        <f t="shared" si="24"/>
        <v>0</v>
      </c>
      <c r="BF241" s="98">
        <f t="shared" si="25"/>
        <v>0</v>
      </c>
      <c r="BG241" s="98">
        <f t="shared" si="26"/>
        <v>0</v>
      </c>
      <c r="BH241" s="98">
        <f t="shared" si="27"/>
        <v>0</v>
      </c>
      <c r="BI241" s="98">
        <f t="shared" si="28"/>
        <v>0</v>
      </c>
      <c r="BJ241" s="20" t="s">
        <v>79</v>
      </c>
      <c r="BK241" s="98">
        <f t="shared" si="29"/>
        <v>0</v>
      </c>
      <c r="BL241" s="20" t="s">
        <v>131</v>
      </c>
      <c r="BM241" s="20" t="s">
        <v>794</v>
      </c>
    </row>
    <row r="242" spans="2:65" s="1" customFormat="1" ht="16.5" customHeight="1">
      <c r="B242" s="113"/>
      <c r="C242" s="156" t="s">
        <v>795</v>
      </c>
      <c r="D242" s="156" t="s">
        <v>313</v>
      </c>
      <c r="E242" s="157" t="s">
        <v>796</v>
      </c>
      <c r="F242" s="392" t="s">
        <v>797</v>
      </c>
      <c r="G242" s="392"/>
      <c r="H242" s="392"/>
      <c r="I242" s="392"/>
      <c r="J242" s="158" t="s">
        <v>419</v>
      </c>
      <c r="K242" s="159">
        <v>10</v>
      </c>
      <c r="L242" s="393">
        <v>0</v>
      </c>
      <c r="M242" s="393"/>
      <c r="N242" s="394">
        <f t="shared" si="20"/>
        <v>0</v>
      </c>
      <c r="O242" s="381"/>
      <c r="P242" s="381"/>
      <c r="Q242" s="381"/>
      <c r="R242" s="114"/>
      <c r="T242" s="136" t="s">
        <v>5</v>
      </c>
      <c r="U242" s="42" t="s">
        <v>36</v>
      </c>
      <c r="W242" s="137">
        <f t="shared" si="21"/>
        <v>0</v>
      </c>
      <c r="X242" s="137">
        <v>1.3299999999999999E-2</v>
      </c>
      <c r="Y242" s="137">
        <f t="shared" si="22"/>
        <v>0.13300000000000001</v>
      </c>
      <c r="Z242" s="137">
        <v>0</v>
      </c>
      <c r="AA242" s="138">
        <f t="shared" si="23"/>
        <v>0</v>
      </c>
      <c r="AR242" s="20" t="s">
        <v>178</v>
      </c>
      <c r="AT242" s="20" t="s">
        <v>313</v>
      </c>
      <c r="AU242" s="20" t="s">
        <v>95</v>
      </c>
      <c r="AY242" s="20" t="s">
        <v>126</v>
      </c>
      <c r="BE242" s="98">
        <f t="shared" si="24"/>
        <v>0</v>
      </c>
      <c r="BF242" s="98">
        <f t="shared" si="25"/>
        <v>0</v>
      </c>
      <c r="BG242" s="98">
        <f t="shared" si="26"/>
        <v>0</v>
      </c>
      <c r="BH242" s="98">
        <f t="shared" si="27"/>
        <v>0</v>
      </c>
      <c r="BI242" s="98">
        <f t="shared" si="28"/>
        <v>0</v>
      </c>
      <c r="BJ242" s="20" t="s">
        <v>79</v>
      </c>
      <c r="BK242" s="98">
        <f t="shared" si="29"/>
        <v>0</v>
      </c>
      <c r="BL242" s="20" t="s">
        <v>131</v>
      </c>
      <c r="BM242" s="20" t="s">
        <v>798</v>
      </c>
    </row>
    <row r="243" spans="2:65" s="1" customFormat="1" ht="25.5" customHeight="1">
      <c r="B243" s="113"/>
      <c r="C243" s="156" t="s">
        <v>799</v>
      </c>
      <c r="D243" s="156" t="s">
        <v>313</v>
      </c>
      <c r="E243" s="157" t="s">
        <v>800</v>
      </c>
      <c r="F243" s="392" t="s">
        <v>801</v>
      </c>
      <c r="G243" s="392"/>
      <c r="H243" s="392"/>
      <c r="I243" s="392"/>
      <c r="J243" s="158" t="s">
        <v>419</v>
      </c>
      <c r="K243" s="159">
        <v>10</v>
      </c>
      <c r="L243" s="393">
        <v>0</v>
      </c>
      <c r="M243" s="393"/>
      <c r="N243" s="394">
        <f t="shared" si="20"/>
        <v>0</v>
      </c>
      <c r="O243" s="381"/>
      <c r="P243" s="381"/>
      <c r="Q243" s="381"/>
      <c r="R243" s="114"/>
      <c r="T243" s="136" t="s">
        <v>5</v>
      </c>
      <c r="U243" s="42" t="s">
        <v>36</v>
      </c>
      <c r="W243" s="137">
        <f t="shared" si="21"/>
        <v>0</v>
      </c>
      <c r="X243" s="137">
        <v>8.9999999999999998E-4</v>
      </c>
      <c r="Y243" s="137">
        <f t="shared" si="22"/>
        <v>8.9999999999999993E-3</v>
      </c>
      <c r="Z243" s="137">
        <v>0</v>
      </c>
      <c r="AA243" s="138">
        <f t="shared" si="23"/>
        <v>0</v>
      </c>
      <c r="AR243" s="20" t="s">
        <v>178</v>
      </c>
      <c r="AT243" s="20" t="s">
        <v>313</v>
      </c>
      <c r="AU243" s="20" t="s">
        <v>95</v>
      </c>
      <c r="AY243" s="20" t="s">
        <v>126</v>
      </c>
      <c r="BE243" s="98">
        <f t="shared" si="24"/>
        <v>0</v>
      </c>
      <c r="BF243" s="98">
        <f t="shared" si="25"/>
        <v>0</v>
      </c>
      <c r="BG243" s="98">
        <f t="shared" si="26"/>
        <v>0</v>
      </c>
      <c r="BH243" s="98">
        <f t="shared" si="27"/>
        <v>0</v>
      </c>
      <c r="BI243" s="98">
        <f t="shared" si="28"/>
        <v>0</v>
      </c>
      <c r="BJ243" s="20" t="s">
        <v>79</v>
      </c>
      <c r="BK243" s="98">
        <f t="shared" si="29"/>
        <v>0</v>
      </c>
      <c r="BL243" s="20" t="s">
        <v>131</v>
      </c>
      <c r="BM243" s="20" t="s">
        <v>802</v>
      </c>
    </row>
    <row r="244" spans="2:65" s="1" customFormat="1" ht="25.5" customHeight="1">
      <c r="B244" s="113"/>
      <c r="C244" s="156" t="s">
        <v>803</v>
      </c>
      <c r="D244" s="156" t="s">
        <v>313</v>
      </c>
      <c r="E244" s="157" t="s">
        <v>804</v>
      </c>
      <c r="F244" s="392" t="s">
        <v>805</v>
      </c>
      <c r="G244" s="392"/>
      <c r="H244" s="392"/>
      <c r="I244" s="392"/>
      <c r="J244" s="158" t="s">
        <v>419</v>
      </c>
      <c r="K244" s="159">
        <v>5</v>
      </c>
      <c r="L244" s="393">
        <v>0</v>
      </c>
      <c r="M244" s="393"/>
      <c r="N244" s="394">
        <f t="shared" si="20"/>
        <v>0</v>
      </c>
      <c r="O244" s="381"/>
      <c r="P244" s="381"/>
      <c r="Q244" s="381"/>
      <c r="R244" s="114"/>
      <c r="T244" s="136" t="s">
        <v>5</v>
      </c>
      <c r="U244" s="42" t="s">
        <v>36</v>
      </c>
      <c r="W244" s="137">
        <f t="shared" si="21"/>
        <v>0</v>
      </c>
      <c r="X244" s="137">
        <v>3.5000000000000001E-3</v>
      </c>
      <c r="Y244" s="137">
        <f t="shared" si="22"/>
        <v>1.7500000000000002E-2</v>
      </c>
      <c r="Z244" s="137">
        <v>0</v>
      </c>
      <c r="AA244" s="138">
        <f t="shared" si="23"/>
        <v>0</v>
      </c>
      <c r="AR244" s="20" t="s">
        <v>178</v>
      </c>
      <c r="AT244" s="20" t="s">
        <v>313</v>
      </c>
      <c r="AU244" s="20" t="s">
        <v>95</v>
      </c>
      <c r="AY244" s="20" t="s">
        <v>126</v>
      </c>
      <c r="BE244" s="98">
        <f t="shared" si="24"/>
        <v>0</v>
      </c>
      <c r="BF244" s="98">
        <f t="shared" si="25"/>
        <v>0</v>
      </c>
      <c r="BG244" s="98">
        <f t="shared" si="26"/>
        <v>0</v>
      </c>
      <c r="BH244" s="98">
        <f t="shared" si="27"/>
        <v>0</v>
      </c>
      <c r="BI244" s="98">
        <f t="shared" si="28"/>
        <v>0</v>
      </c>
      <c r="BJ244" s="20" t="s">
        <v>79</v>
      </c>
      <c r="BK244" s="98">
        <f t="shared" si="29"/>
        <v>0</v>
      </c>
      <c r="BL244" s="20" t="s">
        <v>131</v>
      </c>
      <c r="BM244" s="20" t="s">
        <v>806</v>
      </c>
    </row>
    <row r="245" spans="2:65" s="1" customFormat="1" ht="25.5" customHeight="1">
      <c r="B245" s="113"/>
      <c r="C245" s="156" t="s">
        <v>807</v>
      </c>
      <c r="D245" s="156" t="s">
        <v>313</v>
      </c>
      <c r="E245" s="157" t="s">
        <v>808</v>
      </c>
      <c r="F245" s="392" t="s">
        <v>809</v>
      </c>
      <c r="G245" s="392"/>
      <c r="H245" s="392"/>
      <c r="I245" s="392"/>
      <c r="J245" s="158" t="s">
        <v>419</v>
      </c>
      <c r="K245" s="159">
        <v>5</v>
      </c>
      <c r="L245" s="393">
        <v>0</v>
      </c>
      <c r="M245" s="393"/>
      <c r="N245" s="394">
        <f t="shared" si="20"/>
        <v>0</v>
      </c>
      <c r="O245" s="381"/>
      <c r="P245" s="381"/>
      <c r="Q245" s="381"/>
      <c r="R245" s="114"/>
      <c r="T245" s="136" t="s">
        <v>5</v>
      </c>
      <c r="U245" s="42" t="s">
        <v>36</v>
      </c>
      <c r="W245" s="137">
        <f t="shared" si="21"/>
        <v>0</v>
      </c>
      <c r="X245" s="137">
        <v>4.0000000000000001E-3</v>
      </c>
      <c r="Y245" s="137">
        <f t="shared" si="22"/>
        <v>0.02</v>
      </c>
      <c r="Z245" s="137">
        <v>0</v>
      </c>
      <c r="AA245" s="138">
        <f t="shared" si="23"/>
        <v>0</v>
      </c>
      <c r="AR245" s="20" t="s">
        <v>178</v>
      </c>
      <c r="AT245" s="20" t="s">
        <v>313</v>
      </c>
      <c r="AU245" s="20" t="s">
        <v>95</v>
      </c>
      <c r="AY245" s="20" t="s">
        <v>126</v>
      </c>
      <c r="BE245" s="98">
        <f t="shared" si="24"/>
        <v>0</v>
      </c>
      <c r="BF245" s="98">
        <f t="shared" si="25"/>
        <v>0</v>
      </c>
      <c r="BG245" s="98">
        <f t="shared" si="26"/>
        <v>0</v>
      </c>
      <c r="BH245" s="98">
        <f t="shared" si="27"/>
        <v>0</v>
      </c>
      <c r="BI245" s="98">
        <f t="shared" si="28"/>
        <v>0</v>
      </c>
      <c r="BJ245" s="20" t="s">
        <v>79</v>
      </c>
      <c r="BK245" s="98">
        <f t="shared" si="29"/>
        <v>0</v>
      </c>
      <c r="BL245" s="20" t="s">
        <v>131</v>
      </c>
      <c r="BM245" s="20" t="s">
        <v>810</v>
      </c>
    </row>
    <row r="246" spans="2:65" s="1" customFormat="1" ht="16.5" customHeight="1">
      <c r="B246" s="113"/>
      <c r="C246" s="132" t="s">
        <v>811</v>
      </c>
      <c r="D246" s="132" t="s">
        <v>127</v>
      </c>
      <c r="E246" s="133" t="s">
        <v>812</v>
      </c>
      <c r="F246" s="379" t="s">
        <v>813</v>
      </c>
      <c r="G246" s="379"/>
      <c r="H246" s="379"/>
      <c r="I246" s="379"/>
      <c r="J246" s="134" t="s">
        <v>419</v>
      </c>
      <c r="K246" s="135">
        <v>4</v>
      </c>
      <c r="L246" s="380">
        <v>0</v>
      </c>
      <c r="M246" s="380"/>
      <c r="N246" s="381">
        <f t="shared" si="20"/>
        <v>0</v>
      </c>
      <c r="O246" s="381"/>
      <c r="P246" s="381"/>
      <c r="Q246" s="381"/>
      <c r="R246" s="114"/>
      <c r="T246" s="136" t="s">
        <v>5</v>
      </c>
      <c r="U246" s="42" t="s">
        <v>36</v>
      </c>
      <c r="W246" s="137">
        <f t="shared" si="21"/>
        <v>0</v>
      </c>
      <c r="X246" s="137">
        <v>0.32906000000000002</v>
      </c>
      <c r="Y246" s="137">
        <f t="shared" si="22"/>
        <v>1.3162400000000001</v>
      </c>
      <c r="Z246" s="137">
        <v>0</v>
      </c>
      <c r="AA246" s="138">
        <f t="shared" si="23"/>
        <v>0</v>
      </c>
      <c r="AR246" s="20" t="s">
        <v>131</v>
      </c>
      <c r="AT246" s="20" t="s">
        <v>127</v>
      </c>
      <c r="AU246" s="20" t="s">
        <v>95</v>
      </c>
      <c r="AY246" s="20" t="s">
        <v>126</v>
      </c>
      <c r="BE246" s="98">
        <f t="shared" si="24"/>
        <v>0</v>
      </c>
      <c r="BF246" s="98">
        <f t="shared" si="25"/>
        <v>0</v>
      </c>
      <c r="BG246" s="98">
        <f t="shared" si="26"/>
        <v>0</v>
      </c>
      <c r="BH246" s="98">
        <f t="shared" si="27"/>
        <v>0</v>
      </c>
      <c r="BI246" s="98">
        <f t="shared" si="28"/>
        <v>0</v>
      </c>
      <c r="BJ246" s="20" t="s">
        <v>79</v>
      </c>
      <c r="BK246" s="98">
        <f t="shared" si="29"/>
        <v>0</v>
      </c>
      <c r="BL246" s="20" t="s">
        <v>131</v>
      </c>
      <c r="BM246" s="20" t="s">
        <v>814</v>
      </c>
    </row>
    <row r="247" spans="2:65" s="1" customFormat="1" ht="16.5" customHeight="1">
      <c r="B247" s="113"/>
      <c r="C247" s="156" t="s">
        <v>815</v>
      </c>
      <c r="D247" s="156" t="s">
        <v>313</v>
      </c>
      <c r="E247" s="157" t="s">
        <v>816</v>
      </c>
      <c r="F247" s="392" t="s">
        <v>817</v>
      </c>
      <c r="G247" s="392"/>
      <c r="H247" s="392"/>
      <c r="I247" s="392"/>
      <c r="J247" s="158" t="s">
        <v>419</v>
      </c>
      <c r="K247" s="159">
        <v>4</v>
      </c>
      <c r="L247" s="393">
        <v>0</v>
      </c>
      <c r="M247" s="393"/>
      <c r="N247" s="394">
        <f t="shared" si="20"/>
        <v>0</v>
      </c>
      <c r="O247" s="381"/>
      <c r="P247" s="381"/>
      <c r="Q247" s="381"/>
      <c r="R247" s="114"/>
      <c r="T247" s="136" t="s">
        <v>5</v>
      </c>
      <c r="U247" s="42" t="s">
        <v>36</v>
      </c>
      <c r="W247" s="137">
        <f t="shared" si="21"/>
        <v>0</v>
      </c>
      <c r="X247" s="137">
        <v>2.9499999999999998E-2</v>
      </c>
      <c r="Y247" s="137">
        <f t="shared" si="22"/>
        <v>0.11799999999999999</v>
      </c>
      <c r="Z247" s="137">
        <v>0</v>
      </c>
      <c r="AA247" s="138">
        <f t="shared" si="23"/>
        <v>0</v>
      </c>
      <c r="AR247" s="20" t="s">
        <v>178</v>
      </c>
      <c r="AT247" s="20" t="s">
        <v>313</v>
      </c>
      <c r="AU247" s="20" t="s">
        <v>95</v>
      </c>
      <c r="AY247" s="20" t="s">
        <v>126</v>
      </c>
      <c r="BE247" s="98">
        <f t="shared" si="24"/>
        <v>0</v>
      </c>
      <c r="BF247" s="98">
        <f t="shared" si="25"/>
        <v>0</v>
      </c>
      <c r="BG247" s="98">
        <f t="shared" si="26"/>
        <v>0</v>
      </c>
      <c r="BH247" s="98">
        <f t="shared" si="27"/>
        <v>0</v>
      </c>
      <c r="BI247" s="98">
        <f t="shared" si="28"/>
        <v>0</v>
      </c>
      <c r="BJ247" s="20" t="s">
        <v>79</v>
      </c>
      <c r="BK247" s="98">
        <f t="shared" si="29"/>
        <v>0</v>
      </c>
      <c r="BL247" s="20" t="s">
        <v>131</v>
      </c>
      <c r="BM247" s="20" t="s">
        <v>818</v>
      </c>
    </row>
    <row r="248" spans="2:65" s="1" customFormat="1" ht="25.5" customHeight="1">
      <c r="B248" s="113"/>
      <c r="C248" s="156" t="s">
        <v>819</v>
      </c>
      <c r="D248" s="156" t="s">
        <v>313</v>
      </c>
      <c r="E248" s="157" t="s">
        <v>820</v>
      </c>
      <c r="F248" s="392" t="s">
        <v>821</v>
      </c>
      <c r="G248" s="392"/>
      <c r="H248" s="392"/>
      <c r="I248" s="392"/>
      <c r="J248" s="158" t="s">
        <v>419</v>
      </c>
      <c r="K248" s="159">
        <v>4</v>
      </c>
      <c r="L248" s="393">
        <v>0</v>
      </c>
      <c r="M248" s="393"/>
      <c r="N248" s="394">
        <f t="shared" si="20"/>
        <v>0</v>
      </c>
      <c r="O248" s="381"/>
      <c r="P248" s="381"/>
      <c r="Q248" s="381"/>
      <c r="R248" s="114"/>
      <c r="T248" s="136" t="s">
        <v>5</v>
      </c>
      <c r="U248" s="42" t="s">
        <v>36</v>
      </c>
      <c r="W248" s="137">
        <f t="shared" si="21"/>
        <v>0</v>
      </c>
      <c r="X248" s="137">
        <v>1.9E-3</v>
      </c>
      <c r="Y248" s="137">
        <f t="shared" si="22"/>
        <v>7.6E-3</v>
      </c>
      <c r="Z248" s="137">
        <v>0</v>
      </c>
      <c r="AA248" s="138">
        <f t="shared" si="23"/>
        <v>0</v>
      </c>
      <c r="AR248" s="20" t="s">
        <v>178</v>
      </c>
      <c r="AT248" s="20" t="s">
        <v>313</v>
      </c>
      <c r="AU248" s="20" t="s">
        <v>95</v>
      </c>
      <c r="AY248" s="20" t="s">
        <v>126</v>
      </c>
      <c r="BE248" s="98">
        <f t="shared" si="24"/>
        <v>0</v>
      </c>
      <c r="BF248" s="98">
        <f t="shared" si="25"/>
        <v>0</v>
      </c>
      <c r="BG248" s="98">
        <f t="shared" si="26"/>
        <v>0</v>
      </c>
      <c r="BH248" s="98">
        <f t="shared" si="27"/>
        <v>0</v>
      </c>
      <c r="BI248" s="98">
        <f t="shared" si="28"/>
        <v>0</v>
      </c>
      <c r="BJ248" s="20" t="s">
        <v>79</v>
      </c>
      <c r="BK248" s="98">
        <f t="shared" si="29"/>
        <v>0</v>
      </c>
      <c r="BL248" s="20" t="s">
        <v>131</v>
      </c>
      <c r="BM248" s="20" t="s">
        <v>822</v>
      </c>
    </row>
    <row r="249" spans="2:65" s="1" customFormat="1" ht="25.5" customHeight="1">
      <c r="B249" s="113"/>
      <c r="C249" s="132" t="s">
        <v>823</v>
      </c>
      <c r="D249" s="132" t="s">
        <v>127</v>
      </c>
      <c r="E249" s="133" t="s">
        <v>824</v>
      </c>
      <c r="F249" s="379" t="s">
        <v>825</v>
      </c>
      <c r="G249" s="379"/>
      <c r="H249" s="379"/>
      <c r="I249" s="379"/>
      <c r="J249" s="134" t="s">
        <v>419</v>
      </c>
      <c r="K249" s="135">
        <v>8</v>
      </c>
      <c r="L249" s="380">
        <v>0</v>
      </c>
      <c r="M249" s="380"/>
      <c r="N249" s="381">
        <f t="shared" si="20"/>
        <v>0</v>
      </c>
      <c r="O249" s="381"/>
      <c r="P249" s="381"/>
      <c r="Q249" s="381"/>
      <c r="R249" s="114"/>
      <c r="T249" s="136" t="s">
        <v>5</v>
      </c>
      <c r="U249" s="42" t="s">
        <v>36</v>
      </c>
      <c r="W249" s="137">
        <f t="shared" si="21"/>
        <v>0</v>
      </c>
      <c r="X249" s="137">
        <v>1.6000000000000001E-4</v>
      </c>
      <c r="Y249" s="137">
        <f t="shared" si="22"/>
        <v>1.2800000000000001E-3</v>
      </c>
      <c r="Z249" s="137">
        <v>0</v>
      </c>
      <c r="AA249" s="138">
        <f t="shared" si="23"/>
        <v>0</v>
      </c>
      <c r="AR249" s="20" t="s">
        <v>131</v>
      </c>
      <c r="AT249" s="20" t="s">
        <v>127</v>
      </c>
      <c r="AU249" s="20" t="s">
        <v>95</v>
      </c>
      <c r="AY249" s="20" t="s">
        <v>126</v>
      </c>
      <c r="BE249" s="98">
        <f t="shared" si="24"/>
        <v>0</v>
      </c>
      <c r="BF249" s="98">
        <f t="shared" si="25"/>
        <v>0</v>
      </c>
      <c r="BG249" s="98">
        <f t="shared" si="26"/>
        <v>0</v>
      </c>
      <c r="BH249" s="98">
        <f t="shared" si="27"/>
        <v>0</v>
      </c>
      <c r="BI249" s="98">
        <f t="shared" si="28"/>
        <v>0</v>
      </c>
      <c r="BJ249" s="20" t="s">
        <v>79</v>
      </c>
      <c r="BK249" s="98">
        <f t="shared" si="29"/>
        <v>0</v>
      </c>
      <c r="BL249" s="20" t="s">
        <v>131</v>
      </c>
      <c r="BM249" s="20" t="s">
        <v>826</v>
      </c>
    </row>
    <row r="250" spans="2:65" s="1" customFormat="1" ht="25.5" customHeight="1">
      <c r="B250" s="113"/>
      <c r="C250" s="132" t="s">
        <v>827</v>
      </c>
      <c r="D250" s="132" t="s">
        <v>127</v>
      </c>
      <c r="E250" s="133" t="s">
        <v>828</v>
      </c>
      <c r="F250" s="379" t="s">
        <v>829</v>
      </c>
      <c r="G250" s="379"/>
      <c r="H250" s="379"/>
      <c r="I250" s="379"/>
      <c r="J250" s="134" t="s">
        <v>140</v>
      </c>
      <c r="K250" s="135">
        <v>280</v>
      </c>
      <c r="L250" s="380">
        <v>0</v>
      </c>
      <c r="M250" s="380"/>
      <c r="N250" s="381">
        <f t="shared" si="20"/>
        <v>0</v>
      </c>
      <c r="O250" s="381"/>
      <c r="P250" s="381"/>
      <c r="Q250" s="381"/>
      <c r="R250" s="114"/>
      <c r="T250" s="136" t="s">
        <v>5</v>
      </c>
      <c r="U250" s="42" t="s">
        <v>36</v>
      </c>
      <c r="W250" s="137">
        <f t="shared" si="21"/>
        <v>0</v>
      </c>
      <c r="X250" s="137">
        <v>1.9000000000000001E-4</v>
      </c>
      <c r="Y250" s="137">
        <f t="shared" si="22"/>
        <v>5.3200000000000004E-2</v>
      </c>
      <c r="Z250" s="137">
        <v>0</v>
      </c>
      <c r="AA250" s="138">
        <f t="shared" si="23"/>
        <v>0</v>
      </c>
      <c r="AR250" s="20" t="s">
        <v>131</v>
      </c>
      <c r="AT250" s="20" t="s">
        <v>127</v>
      </c>
      <c r="AU250" s="20" t="s">
        <v>95</v>
      </c>
      <c r="AY250" s="20" t="s">
        <v>126</v>
      </c>
      <c r="BE250" s="98">
        <f t="shared" si="24"/>
        <v>0</v>
      </c>
      <c r="BF250" s="98">
        <f t="shared" si="25"/>
        <v>0</v>
      </c>
      <c r="BG250" s="98">
        <f t="shared" si="26"/>
        <v>0</v>
      </c>
      <c r="BH250" s="98">
        <f t="shared" si="27"/>
        <v>0</v>
      </c>
      <c r="BI250" s="98">
        <f t="shared" si="28"/>
        <v>0</v>
      </c>
      <c r="BJ250" s="20" t="s">
        <v>79</v>
      </c>
      <c r="BK250" s="98">
        <f t="shared" si="29"/>
        <v>0</v>
      </c>
      <c r="BL250" s="20" t="s">
        <v>131</v>
      </c>
      <c r="BM250" s="20" t="s">
        <v>830</v>
      </c>
    </row>
    <row r="251" spans="2:65" s="1" customFormat="1" ht="25.5" customHeight="1">
      <c r="B251" s="113"/>
      <c r="C251" s="132" t="s">
        <v>831</v>
      </c>
      <c r="D251" s="132" t="s">
        <v>127</v>
      </c>
      <c r="E251" s="133" t="s">
        <v>832</v>
      </c>
      <c r="F251" s="379" t="s">
        <v>833</v>
      </c>
      <c r="G251" s="379"/>
      <c r="H251" s="379"/>
      <c r="I251" s="379"/>
      <c r="J251" s="134" t="s">
        <v>140</v>
      </c>
      <c r="K251" s="135">
        <v>252</v>
      </c>
      <c r="L251" s="380">
        <v>0</v>
      </c>
      <c r="M251" s="380"/>
      <c r="N251" s="381">
        <f t="shared" si="20"/>
        <v>0</v>
      </c>
      <c r="O251" s="381"/>
      <c r="P251" s="381"/>
      <c r="Q251" s="381"/>
      <c r="R251" s="114"/>
      <c r="T251" s="136" t="s">
        <v>5</v>
      </c>
      <c r="U251" s="42" t="s">
        <v>36</v>
      </c>
      <c r="W251" s="137">
        <f t="shared" si="21"/>
        <v>0</v>
      </c>
      <c r="X251" s="137">
        <v>6.9999999999999994E-5</v>
      </c>
      <c r="Y251" s="137">
        <f t="shared" si="22"/>
        <v>1.7639999999999999E-2</v>
      </c>
      <c r="Z251" s="137">
        <v>0</v>
      </c>
      <c r="AA251" s="138">
        <f t="shared" si="23"/>
        <v>0</v>
      </c>
      <c r="AR251" s="20" t="s">
        <v>131</v>
      </c>
      <c r="AT251" s="20" t="s">
        <v>127</v>
      </c>
      <c r="AU251" s="20" t="s">
        <v>95</v>
      </c>
      <c r="AY251" s="20" t="s">
        <v>126</v>
      </c>
      <c r="BE251" s="98">
        <f t="shared" si="24"/>
        <v>0</v>
      </c>
      <c r="BF251" s="98">
        <f t="shared" si="25"/>
        <v>0</v>
      </c>
      <c r="BG251" s="98">
        <f t="shared" si="26"/>
        <v>0</v>
      </c>
      <c r="BH251" s="98">
        <f t="shared" si="27"/>
        <v>0</v>
      </c>
      <c r="BI251" s="98">
        <f t="shared" si="28"/>
        <v>0</v>
      </c>
      <c r="BJ251" s="20" t="s">
        <v>79</v>
      </c>
      <c r="BK251" s="98">
        <f t="shared" si="29"/>
        <v>0</v>
      </c>
      <c r="BL251" s="20" t="s">
        <v>131</v>
      </c>
      <c r="BM251" s="20" t="s">
        <v>834</v>
      </c>
    </row>
    <row r="252" spans="2:65" s="9" customFormat="1" ht="29.85" customHeight="1">
      <c r="B252" s="122"/>
      <c r="D252" s="131" t="s">
        <v>570</v>
      </c>
      <c r="E252" s="131"/>
      <c r="F252" s="131"/>
      <c r="G252" s="131"/>
      <c r="H252" s="131"/>
      <c r="I252" s="131"/>
      <c r="J252" s="131"/>
      <c r="K252" s="131"/>
      <c r="L252" s="131"/>
      <c r="M252" s="131"/>
      <c r="N252" s="405">
        <f>BK252</f>
        <v>0</v>
      </c>
      <c r="O252" s="406"/>
      <c r="P252" s="406"/>
      <c r="Q252" s="406"/>
      <c r="R252" s="124"/>
      <c r="T252" s="125"/>
      <c r="W252" s="126">
        <f>SUM(W253:W256)</f>
        <v>0</v>
      </c>
      <c r="Y252" s="126">
        <f>SUM(Y253:Y256)</f>
        <v>0.37709500000000001</v>
      </c>
      <c r="AA252" s="127">
        <f>SUM(AA253:AA256)</f>
        <v>0</v>
      </c>
      <c r="AR252" s="128" t="s">
        <v>79</v>
      </c>
      <c r="AT252" s="129" t="s">
        <v>70</v>
      </c>
      <c r="AU252" s="129" t="s">
        <v>79</v>
      </c>
      <c r="AY252" s="128" t="s">
        <v>126</v>
      </c>
      <c r="BK252" s="130">
        <f>SUM(BK253:BK256)</f>
        <v>0</v>
      </c>
    </row>
    <row r="253" spans="2:65" s="1" customFormat="1" ht="38.25" customHeight="1">
      <c r="B253" s="113"/>
      <c r="C253" s="132" t="s">
        <v>835</v>
      </c>
      <c r="D253" s="132" t="s">
        <v>127</v>
      </c>
      <c r="E253" s="133" t="s">
        <v>836</v>
      </c>
      <c r="F253" s="379" t="s">
        <v>837</v>
      </c>
      <c r="G253" s="379"/>
      <c r="H253" s="379"/>
      <c r="I253" s="379"/>
      <c r="J253" s="134" t="s">
        <v>140</v>
      </c>
      <c r="K253" s="135">
        <v>2</v>
      </c>
      <c r="L253" s="380">
        <v>0</v>
      </c>
      <c r="M253" s="380"/>
      <c r="N253" s="381">
        <f>ROUND(L253*K253,2)</f>
        <v>0</v>
      </c>
      <c r="O253" s="381"/>
      <c r="P253" s="381"/>
      <c r="Q253" s="381"/>
      <c r="R253" s="114"/>
      <c r="T253" s="136" t="s">
        <v>5</v>
      </c>
      <c r="U253" s="42" t="s">
        <v>36</v>
      </c>
      <c r="W253" s="137">
        <f>V253*K253</f>
        <v>0</v>
      </c>
      <c r="X253" s="137">
        <v>0.1295</v>
      </c>
      <c r="Y253" s="137">
        <f>X253*K253</f>
        <v>0.25900000000000001</v>
      </c>
      <c r="Z253" s="137">
        <v>0</v>
      </c>
      <c r="AA253" s="138">
        <f>Z253*K253</f>
        <v>0</v>
      </c>
      <c r="AR253" s="20" t="s">
        <v>131</v>
      </c>
      <c r="AT253" s="20" t="s">
        <v>127</v>
      </c>
      <c r="AU253" s="20" t="s">
        <v>95</v>
      </c>
      <c r="AY253" s="20" t="s">
        <v>126</v>
      </c>
      <c r="BE253" s="98">
        <f>IF(U253="základní",N253,0)</f>
        <v>0</v>
      </c>
      <c r="BF253" s="98">
        <f>IF(U253="snížená",N253,0)</f>
        <v>0</v>
      </c>
      <c r="BG253" s="98">
        <f>IF(U253="zákl. přenesená",N253,0)</f>
        <v>0</v>
      </c>
      <c r="BH253" s="98">
        <f>IF(U253="sníž. přenesená",N253,0)</f>
        <v>0</v>
      </c>
      <c r="BI253" s="98">
        <f>IF(U253="nulová",N253,0)</f>
        <v>0</v>
      </c>
      <c r="BJ253" s="20" t="s">
        <v>79</v>
      </c>
      <c r="BK253" s="98">
        <f>ROUND(L253*K253,2)</f>
        <v>0</v>
      </c>
      <c r="BL253" s="20" t="s">
        <v>131</v>
      </c>
      <c r="BM253" s="20" t="s">
        <v>838</v>
      </c>
    </row>
    <row r="254" spans="2:65" s="1" customFormat="1" ht="25.5" customHeight="1">
      <c r="B254" s="113"/>
      <c r="C254" s="156" t="s">
        <v>839</v>
      </c>
      <c r="D254" s="156" t="s">
        <v>313</v>
      </c>
      <c r="E254" s="157" t="s">
        <v>840</v>
      </c>
      <c r="F254" s="392" t="s">
        <v>841</v>
      </c>
      <c r="G254" s="392"/>
      <c r="H254" s="392"/>
      <c r="I254" s="392"/>
      <c r="J254" s="158" t="s">
        <v>140</v>
      </c>
      <c r="K254" s="159">
        <v>2</v>
      </c>
      <c r="L254" s="393">
        <v>0</v>
      </c>
      <c r="M254" s="393"/>
      <c r="N254" s="394">
        <f>ROUND(L254*K254,2)</f>
        <v>0</v>
      </c>
      <c r="O254" s="381"/>
      <c r="P254" s="381"/>
      <c r="Q254" s="381"/>
      <c r="R254" s="114"/>
      <c r="T254" s="136" t="s">
        <v>5</v>
      </c>
      <c r="U254" s="42" t="s">
        <v>36</v>
      </c>
      <c r="W254" s="137">
        <f>V254*K254</f>
        <v>0</v>
      </c>
      <c r="X254" s="137">
        <v>5.8000000000000003E-2</v>
      </c>
      <c r="Y254" s="137">
        <f>X254*K254</f>
        <v>0.11600000000000001</v>
      </c>
      <c r="Z254" s="137">
        <v>0</v>
      </c>
      <c r="AA254" s="138">
        <f>Z254*K254</f>
        <v>0</v>
      </c>
      <c r="AR254" s="20" t="s">
        <v>178</v>
      </c>
      <c r="AT254" s="20" t="s">
        <v>313</v>
      </c>
      <c r="AU254" s="20" t="s">
        <v>95</v>
      </c>
      <c r="AY254" s="20" t="s">
        <v>126</v>
      </c>
      <c r="BE254" s="98">
        <f>IF(U254="základní",N254,0)</f>
        <v>0</v>
      </c>
      <c r="BF254" s="98">
        <f>IF(U254="snížená",N254,0)</f>
        <v>0</v>
      </c>
      <c r="BG254" s="98">
        <f>IF(U254="zákl. přenesená",N254,0)</f>
        <v>0</v>
      </c>
      <c r="BH254" s="98">
        <f>IF(U254="sníž. přenesená",N254,0)</f>
        <v>0</v>
      </c>
      <c r="BI254" s="98">
        <f>IF(U254="nulová",N254,0)</f>
        <v>0</v>
      </c>
      <c r="BJ254" s="20" t="s">
        <v>79</v>
      </c>
      <c r="BK254" s="98">
        <f>ROUND(L254*K254,2)</f>
        <v>0</v>
      </c>
      <c r="BL254" s="20" t="s">
        <v>131</v>
      </c>
      <c r="BM254" s="20" t="s">
        <v>842</v>
      </c>
    </row>
    <row r="255" spans="2:65" s="1" customFormat="1" ht="16.5" customHeight="1">
      <c r="B255" s="113"/>
      <c r="C255" s="132" t="s">
        <v>843</v>
      </c>
      <c r="D255" s="132" t="s">
        <v>127</v>
      </c>
      <c r="E255" s="133" t="s">
        <v>844</v>
      </c>
      <c r="F255" s="379" t="s">
        <v>845</v>
      </c>
      <c r="G255" s="379"/>
      <c r="H255" s="379"/>
      <c r="I255" s="379"/>
      <c r="J255" s="134" t="s">
        <v>140</v>
      </c>
      <c r="K255" s="135">
        <v>41.9</v>
      </c>
      <c r="L255" s="380">
        <v>0</v>
      </c>
      <c r="M255" s="380"/>
      <c r="N255" s="381">
        <f>ROUND(L255*K255,2)</f>
        <v>0</v>
      </c>
      <c r="O255" s="381"/>
      <c r="P255" s="381"/>
      <c r="Q255" s="381"/>
      <c r="R255" s="114"/>
      <c r="T255" s="136" t="s">
        <v>5</v>
      </c>
      <c r="U255" s="42" t="s">
        <v>36</v>
      </c>
      <c r="W255" s="137">
        <f>V255*K255</f>
        <v>0</v>
      </c>
      <c r="X255" s="137">
        <v>5.0000000000000002E-5</v>
      </c>
      <c r="Y255" s="137">
        <f>X255*K255</f>
        <v>2.0950000000000001E-3</v>
      </c>
      <c r="Z255" s="137">
        <v>0</v>
      </c>
      <c r="AA255" s="138">
        <f>Z255*K255</f>
        <v>0</v>
      </c>
      <c r="AR255" s="20" t="s">
        <v>131</v>
      </c>
      <c r="AT255" s="20" t="s">
        <v>127</v>
      </c>
      <c r="AU255" s="20" t="s">
        <v>95</v>
      </c>
      <c r="AY255" s="20" t="s">
        <v>126</v>
      </c>
      <c r="BE255" s="98">
        <f>IF(U255="základní",N255,0)</f>
        <v>0</v>
      </c>
      <c r="BF255" s="98">
        <f>IF(U255="snížená",N255,0)</f>
        <v>0</v>
      </c>
      <c r="BG255" s="98">
        <f>IF(U255="zákl. přenesená",N255,0)</f>
        <v>0</v>
      </c>
      <c r="BH255" s="98">
        <f>IF(U255="sníž. přenesená",N255,0)</f>
        <v>0</v>
      </c>
      <c r="BI255" s="98">
        <f>IF(U255="nulová",N255,0)</f>
        <v>0</v>
      </c>
      <c r="BJ255" s="20" t="s">
        <v>79</v>
      </c>
      <c r="BK255" s="98">
        <f>ROUND(L255*K255,2)</f>
        <v>0</v>
      </c>
      <c r="BL255" s="20" t="s">
        <v>131</v>
      </c>
      <c r="BM255" s="20" t="s">
        <v>846</v>
      </c>
    </row>
    <row r="256" spans="2:65" s="1" customFormat="1" ht="25.5" customHeight="1">
      <c r="B256" s="113"/>
      <c r="C256" s="132" t="s">
        <v>847</v>
      </c>
      <c r="D256" s="132" t="s">
        <v>127</v>
      </c>
      <c r="E256" s="133" t="s">
        <v>848</v>
      </c>
      <c r="F256" s="379" t="s">
        <v>849</v>
      </c>
      <c r="G256" s="379"/>
      <c r="H256" s="379"/>
      <c r="I256" s="379"/>
      <c r="J256" s="134" t="s">
        <v>140</v>
      </c>
      <c r="K256" s="135">
        <v>41.9</v>
      </c>
      <c r="L256" s="380">
        <v>0</v>
      </c>
      <c r="M256" s="380"/>
      <c r="N256" s="381">
        <f>ROUND(L256*K256,2)</f>
        <v>0</v>
      </c>
      <c r="O256" s="381"/>
      <c r="P256" s="381"/>
      <c r="Q256" s="381"/>
      <c r="R256" s="114"/>
      <c r="T256" s="136" t="s">
        <v>5</v>
      </c>
      <c r="U256" s="42" t="s">
        <v>36</v>
      </c>
      <c r="W256" s="137">
        <f>V256*K256</f>
        <v>0</v>
      </c>
      <c r="X256" s="137">
        <v>0</v>
      </c>
      <c r="Y256" s="137">
        <f>X256*K256</f>
        <v>0</v>
      </c>
      <c r="Z256" s="137">
        <v>0</v>
      </c>
      <c r="AA256" s="138">
        <f>Z256*K256</f>
        <v>0</v>
      </c>
      <c r="AR256" s="20" t="s">
        <v>131</v>
      </c>
      <c r="AT256" s="20" t="s">
        <v>127</v>
      </c>
      <c r="AU256" s="20" t="s">
        <v>95</v>
      </c>
      <c r="AY256" s="20" t="s">
        <v>126</v>
      </c>
      <c r="BE256" s="98">
        <f>IF(U256="základní",N256,0)</f>
        <v>0</v>
      </c>
      <c r="BF256" s="98">
        <f>IF(U256="snížená",N256,0)</f>
        <v>0</v>
      </c>
      <c r="BG256" s="98">
        <f>IF(U256="zákl. přenesená",N256,0)</f>
        <v>0</v>
      </c>
      <c r="BH256" s="98">
        <f>IF(U256="sníž. přenesená",N256,0)</f>
        <v>0</v>
      </c>
      <c r="BI256" s="98">
        <f>IF(U256="nulová",N256,0)</f>
        <v>0</v>
      </c>
      <c r="BJ256" s="20" t="s">
        <v>79</v>
      </c>
      <c r="BK256" s="98">
        <f>ROUND(L256*K256,2)</f>
        <v>0</v>
      </c>
      <c r="BL256" s="20" t="s">
        <v>131</v>
      </c>
      <c r="BM256" s="20" t="s">
        <v>850</v>
      </c>
    </row>
    <row r="257" spans="2:65" s="9" customFormat="1" ht="29.85" customHeight="1">
      <c r="B257" s="122"/>
      <c r="D257" s="131" t="s">
        <v>571</v>
      </c>
      <c r="E257" s="131"/>
      <c r="F257" s="131"/>
      <c r="G257" s="131"/>
      <c r="H257" s="131"/>
      <c r="I257" s="131"/>
      <c r="J257" s="131"/>
      <c r="K257" s="131"/>
      <c r="L257" s="131"/>
      <c r="M257" s="131"/>
      <c r="N257" s="405">
        <f>BK257</f>
        <v>0</v>
      </c>
      <c r="O257" s="406"/>
      <c r="P257" s="406"/>
      <c r="Q257" s="406"/>
      <c r="R257" s="124"/>
      <c r="T257" s="125"/>
      <c r="W257" s="126">
        <f>SUM(W258:W263)</f>
        <v>0</v>
      </c>
      <c r="Y257" s="126">
        <f>SUM(Y258:Y263)</f>
        <v>0</v>
      </c>
      <c r="AA257" s="127">
        <f>SUM(AA258:AA263)</f>
        <v>0</v>
      </c>
      <c r="AR257" s="128" t="s">
        <v>79</v>
      </c>
      <c r="AT257" s="129" t="s">
        <v>70</v>
      </c>
      <c r="AU257" s="129" t="s">
        <v>79</v>
      </c>
      <c r="AY257" s="128" t="s">
        <v>126</v>
      </c>
      <c r="BK257" s="130">
        <f>SUM(BK258:BK263)</f>
        <v>0</v>
      </c>
    </row>
    <row r="258" spans="2:65" s="1" customFormat="1" ht="38.25" customHeight="1">
      <c r="B258" s="113"/>
      <c r="C258" s="132" t="s">
        <v>851</v>
      </c>
      <c r="D258" s="132" t="s">
        <v>127</v>
      </c>
      <c r="E258" s="133" t="s">
        <v>852</v>
      </c>
      <c r="F258" s="379" t="s">
        <v>853</v>
      </c>
      <c r="G258" s="379"/>
      <c r="H258" s="379"/>
      <c r="I258" s="379"/>
      <c r="J258" s="134" t="s">
        <v>303</v>
      </c>
      <c r="K258" s="135">
        <v>24.722000000000001</v>
      </c>
      <c r="L258" s="380">
        <v>0</v>
      </c>
      <c r="M258" s="380"/>
      <c r="N258" s="381">
        <f t="shared" ref="N258:N263" si="30">ROUND(L258*K258,2)</f>
        <v>0</v>
      </c>
      <c r="O258" s="381"/>
      <c r="P258" s="381"/>
      <c r="Q258" s="381"/>
      <c r="R258" s="114"/>
      <c r="T258" s="136" t="s">
        <v>5</v>
      </c>
      <c r="U258" s="42" t="s">
        <v>36</v>
      </c>
      <c r="W258" s="137">
        <f t="shared" ref="W258:W263" si="31">V258*K258</f>
        <v>0</v>
      </c>
      <c r="X258" s="137">
        <v>0</v>
      </c>
      <c r="Y258" s="137">
        <f t="shared" ref="Y258:Y263" si="32">X258*K258</f>
        <v>0</v>
      </c>
      <c r="Z258" s="137">
        <v>0</v>
      </c>
      <c r="AA258" s="138">
        <f t="shared" ref="AA258:AA263" si="33">Z258*K258</f>
        <v>0</v>
      </c>
      <c r="AR258" s="20" t="s">
        <v>131</v>
      </c>
      <c r="AT258" s="20" t="s">
        <v>127</v>
      </c>
      <c r="AU258" s="20" t="s">
        <v>95</v>
      </c>
      <c r="AY258" s="20" t="s">
        <v>126</v>
      </c>
      <c r="BE258" s="98">
        <f t="shared" ref="BE258:BE263" si="34">IF(U258="základní",N258,0)</f>
        <v>0</v>
      </c>
      <c r="BF258" s="98">
        <f t="shared" ref="BF258:BF263" si="35">IF(U258="snížená",N258,0)</f>
        <v>0</v>
      </c>
      <c r="BG258" s="98">
        <f t="shared" ref="BG258:BG263" si="36">IF(U258="zákl. přenesená",N258,0)</f>
        <v>0</v>
      </c>
      <c r="BH258" s="98">
        <f t="shared" ref="BH258:BH263" si="37">IF(U258="sníž. přenesená",N258,0)</f>
        <v>0</v>
      </c>
      <c r="BI258" s="98">
        <f t="shared" ref="BI258:BI263" si="38">IF(U258="nulová",N258,0)</f>
        <v>0</v>
      </c>
      <c r="BJ258" s="20" t="s">
        <v>79</v>
      </c>
      <c r="BK258" s="98">
        <f t="shared" ref="BK258:BK263" si="39">ROUND(L258*K258,2)</f>
        <v>0</v>
      </c>
      <c r="BL258" s="20" t="s">
        <v>131</v>
      </c>
      <c r="BM258" s="20" t="s">
        <v>854</v>
      </c>
    </row>
    <row r="259" spans="2:65" s="1" customFormat="1" ht="25.5" customHeight="1">
      <c r="B259" s="113"/>
      <c r="C259" s="132" t="s">
        <v>855</v>
      </c>
      <c r="D259" s="132" t="s">
        <v>127</v>
      </c>
      <c r="E259" s="133" t="s">
        <v>856</v>
      </c>
      <c r="F259" s="379" t="s">
        <v>857</v>
      </c>
      <c r="G259" s="379"/>
      <c r="H259" s="379"/>
      <c r="I259" s="379"/>
      <c r="J259" s="134" t="s">
        <v>303</v>
      </c>
      <c r="K259" s="135">
        <v>173.054</v>
      </c>
      <c r="L259" s="380">
        <v>0</v>
      </c>
      <c r="M259" s="380"/>
      <c r="N259" s="381">
        <f t="shared" si="30"/>
        <v>0</v>
      </c>
      <c r="O259" s="381"/>
      <c r="P259" s="381"/>
      <c r="Q259" s="381"/>
      <c r="R259" s="114"/>
      <c r="T259" s="136" t="s">
        <v>5</v>
      </c>
      <c r="U259" s="42" t="s">
        <v>36</v>
      </c>
      <c r="W259" s="137">
        <f t="shared" si="31"/>
        <v>0</v>
      </c>
      <c r="X259" s="137">
        <v>0</v>
      </c>
      <c r="Y259" s="137">
        <f t="shared" si="32"/>
        <v>0</v>
      </c>
      <c r="Z259" s="137">
        <v>0</v>
      </c>
      <c r="AA259" s="138">
        <f t="shared" si="33"/>
        <v>0</v>
      </c>
      <c r="AR259" s="20" t="s">
        <v>131</v>
      </c>
      <c r="AT259" s="20" t="s">
        <v>127</v>
      </c>
      <c r="AU259" s="20" t="s">
        <v>95</v>
      </c>
      <c r="AY259" s="20" t="s">
        <v>126</v>
      </c>
      <c r="BE259" s="98">
        <f t="shared" si="34"/>
        <v>0</v>
      </c>
      <c r="BF259" s="98">
        <f t="shared" si="35"/>
        <v>0</v>
      </c>
      <c r="BG259" s="98">
        <f t="shared" si="36"/>
        <v>0</v>
      </c>
      <c r="BH259" s="98">
        <f t="shared" si="37"/>
        <v>0</v>
      </c>
      <c r="BI259" s="98">
        <f t="shared" si="38"/>
        <v>0</v>
      </c>
      <c r="BJ259" s="20" t="s">
        <v>79</v>
      </c>
      <c r="BK259" s="98">
        <f t="shared" si="39"/>
        <v>0</v>
      </c>
      <c r="BL259" s="20" t="s">
        <v>131</v>
      </c>
      <c r="BM259" s="20" t="s">
        <v>858</v>
      </c>
    </row>
    <row r="260" spans="2:65" s="1" customFormat="1" ht="25.5" customHeight="1">
      <c r="B260" s="113"/>
      <c r="C260" s="132" t="s">
        <v>859</v>
      </c>
      <c r="D260" s="132" t="s">
        <v>127</v>
      </c>
      <c r="E260" s="133" t="s">
        <v>860</v>
      </c>
      <c r="F260" s="379" t="s">
        <v>861</v>
      </c>
      <c r="G260" s="379"/>
      <c r="H260" s="379"/>
      <c r="I260" s="379"/>
      <c r="J260" s="134" t="s">
        <v>303</v>
      </c>
      <c r="K260" s="135">
        <v>24.722000000000001</v>
      </c>
      <c r="L260" s="380">
        <v>0</v>
      </c>
      <c r="M260" s="380"/>
      <c r="N260" s="381">
        <f t="shared" si="30"/>
        <v>0</v>
      </c>
      <c r="O260" s="381"/>
      <c r="P260" s="381"/>
      <c r="Q260" s="381"/>
      <c r="R260" s="114"/>
      <c r="T260" s="136" t="s">
        <v>5</v>
      </c>
      <c r="U260" s="42" t="s">
        <v>36</v>
      </c>
      <c r="W260" s="137">
        <f t="shared" si="31"/>
        <v>0</v>
      </c>
      <c r="X260" s="137">
        <v>0</v>
      </c>
      <c r="Y260" s="137">
        <f t="shared" si="32"/>
        <v>0</v>
      </c>
      <c r="Z260" s="137">
        <v>0</v>
      </c>
      <c r="AA260" s="138">
        <f t="shared" si="33"/>
        <v>0</v>
      </c>
      <c r="AR260" s="20" t="s">
        <v>131</v>
      </c>
      <c r="AT260" s="20" t="s">
        <v>127</v>
      </c>
      <c r="AU260" s="20" t="s">
        <v>95</v>
      </c>
      <c r="AY260" s="20" t="s">
        <v>126</v>
      </c>
      <c r="BE260" s="98">
        <f t="shared" si="34"/>
        <v>0</v>
      </c>
      <c r="BF260" s="98">
        <f t="shared" si="35"/>
        <v>0</v>
      </c>
      <c r="BG260" s="98">
        <f t="shared" si="36"/>
        <v>0</v>
      </c>
      <c r="BH260" s="98">
        <f t="shared" si="37"/>
        <v>0</v>
      </c>
      <c r="BI260" s="98">
        <f t="shared" si="38"/>
        <v>0</v>
      </c>
      <c r="BJ260" s="20" t="s">
        <v>79</v>
      </c>
      <c r="BK260" s="98">
        <f t="shared" si="39"/>
        <v>0</v>
      </c>
      <c r="BL260" s="20" t="s">
        <v>131</v>
      </c>
      <c r="BM260" s="20" t="s">
        <v>862</v>
      </c>
    </row>
    <row r="261" spans="2:65" s="1" customFormat="1" ht="25.5" customHeight="1">
      <c r="B261" s="113"/>
      <c r="C261" s="132" t="s">
        <v>863</v>
      </c>
      <c r="D261" s="132" t="s">
        <v>127</v>
      </c>
      <c r="E261" s="133" t="s">
        <v>864</v>
      </c>
      <c r="F261" s="379" t="s">
        <v>865</v>
      </c>
      <c r="G261" s="379"/>
      <c r="H261" s="379"/>
      <c r="I261" s="379"/>
      <c r="J261" s="134" t="s">
        <v>303</v>
      </c>
      <c r="K261" s="135">
        <v>6.6859999999999999</v>
      </c>
      <c r="L261" s="380">
        <v>0</v>
      </c>
      <c r="M261" s="380"/>
      <c r="N261" s="381">
        <f t="shared" si="30"/>
        <v>0</v>
      </c>
      <c r="O261" s="381"/>
      <c r="P261" s="381"/>
      <c r="Q261" s="381"/>
      <c r="R261" s="114"/>
      <c r="T261" s="136" t="s">
        <v>5</v>
      </c>
      <c r="U261" s="42" t="s">
        <v>36</v>
      </c>
      <c r="W261" s="137">
        <f t="shared" si="31"/>
        <v>0</v>
      </c>
      <c r="X261" s="137">
        <v>0</v>
      </c>
      <c r="Y261" s="137">
        <f t="shared" si="32"/>
        <v>0</v>
      </c>
      <c r="Z261" s="137">
        <v>0</v>
      </c>
      <c r="AA261" s="138">
        <f t="shared" si="33"/>
        <v>0</v>
      </c>
      <c r="AR261" s="20" t="s">
        <v>131</v>
      </c>
      <c r="AT261" s="20" t="s">
        <v>127</v>
      </c>
      <c r="AU261" s="20" t="s">
        <v>95</v>
      </c>
      <c r="AY261" s="20" t="s">
        <v>126</v>
      </c>
      <c r="BE261" s="98">
        <f t="shared" si="34"/>
        <v>0</v>
      </c>
      <c r="BF261" s="98">
        <f t="shared" si="35"/>
        <v>0</v>
      </c>
      <c r="BG261" s="98">
        <f t="shared" si="36"/>
        <v>0</v>
      </c>
      <c r="BH261" s="98">
        <f t="shared" si="37"/>
        <v>0</v>
      </c>
      <c r="BI261" s="98">
        <f t="shared" si="38"/>
        <v>0</v>
      </c>
      <c r="BJ261" s="20" t="s">
        <v>79</v>
      </c>
      <c r="BK261" s="98">
        <f t="shared" si="39"/>
        <v>0</v>
      </c>
      <c r="BL261" s="20" t="s">
        <v>131</v>
      </c>
      <c r="BM261" s="20" t="s">
        <v>866</v>
      </c>
    </row>
    <row r="262" spans="2:65" s="1" customFormat="1" ht="25.5" customHeight="1">
      <c r="B262" s="113"/>
      <c r="C262" s="132" t="s">
        <v>867</v>
      </c>
      <c r="D262" s="132" t="s">
        <v>127</v>
      </c>
      <c r="E262" s="133" t="s">
        <v>868</v>
      </c>
      <c r="F262" s="379" t="s">
        <v>869</v>
      </c>
      <c r="G262" s="379"/>
      <c r="H262" s="379"/>
      <c r="I262" s="379"/>
      <c r="J262" s="134" t="s">
        <v>303</v>
      </c>
      <c r="K262" s="135">
        <v>17.626000000000001</v>
      </c>
      <c r="L262" s="380">
        <v>0</v>
      </c>
      <c r="M262" s="380"/>
      <c r="N262" s="381">
        <f t="shared" si="30"/>
        <v>0</v>
      </c>
      <c r="O262" s="381"/>
      <c r="P262" s="381"/>
      <c r="Q262" s="381"/>
      <c r="R262" s="114"/>
      <c r="T262" s="136" t="s">
        <v>5</v>
      </c>
      <c r="U262" s="42" t="s">
        <v>36</v>
      </c>
      <c r="W262" s="137">
        <f t="shared" si="31"/>
        <v>0</v>
      </c>
      <c r="X262" s="137">
        <v>0</v>
      </c>
      <c r="Y262" s="137">
        <f t="shared" si="32"/>
        <v>0</v>
      </c>
      <c r="Z262" s="137">
        <v>0</v>
      </c>
      <c r="AA262" s="138">
        <f t="shared" si="33"/>
        <v>0</v>
      </c>
      <c r="AR262" s="20" t="s">
        <v>131</v>
      </c>
      <c r="AT262" s="20" t="s">
        <v>127</v>
      </c>
      <c r="AU262" s="20" t="s">
        <v>95</v>
      </c>
      <c r="AY262" s="20" t="s">
        <v>126</v>
      </c>
      <c r="BE262" s="98">
        <f t="shared" si="34"/>
        <v>0</v>
      </c>
      <c r="BF262" s="98">
        <f t="shared" si="35"/>
        <v>0</v>
      </c>
      <c r="BG262" s="98">
        <f t="shared" si="36"/>
        <v>0</v>
      </c>
      <c r="BH262" s="98">
        <f t="shared" si="37"/>
        <v>0</v>
      </c>
      <c r="BI262" s="98">
        <f t="shared" si="38"/>
        <v>0</v>
      </c>
      <c r="BJ262" s="20" t="s">
        <v>79</v>
      </c>
      <c r="BK262" s="98">
        <f t="shared" si="39"/>
        <v>0</v>
      </c>
      <c r="BL262" s="20" t="s">
        <v>131</v>
      </c>
      <c r="BM262" s="20" t="s">
        <v>870</v>
      </c>
    </row>
    <row r="263" spans="2:65" s="1" customFormat="1" ht="25.5" customHeight="1">
      <c r="B263" s="113"/>
      <c r="C263" s="132" t="s">
        <v>871</v>
      </c>
      <c r="D263" s="132" t="s">
        <v>127</v>
      </c>
      <c r="E263" s="133" t="s">
        <v>872</v>
      </c>
      <c r="F263" s="379" t="s">
        <v>873</v>
      </c>
      <c r="G263" s="379"/>
      <c r="H263" s="379"/>
      <c r="I263" s="379"/>
      <c r="J263" s="134" t="s">
        <v>303</v>
      </c>
      <c r="K263" s="135">
        <v>0.41</v>
      </c>
      <c r="L263" s="380">
        <v>0</v>
      </c>
      <c r="M263" s="380"/>
      <c r="N263" s="381">
        <f t="shared" si="30"/>
        <v>0</v>
      </c>
      <c r="O263" s="381"/>
      <c r="P263" s="381"/>
      <c r="Q263" s="381"/>
      <c r="R263" s="114"/>
      <c r="T263" s="136" t="s">
        <v>5</v>
      </c>
      <c r="U263" s="42" t="s">
        <v>36</v>
      </c>
      <c r="W263" s="137">
        <f t="shared" si="31"/>
        <v>0</v>
      </c>
      <c r="X263" s="137">
        <v>0</v>
      </c>
      <c r="Y263" s="137">
        <f t="shared" si="32"/>
        <v>0</v>
      </c>
      <c r="Z263" s="137">
        <v>0</v>
      </c>
      <c r="AA263" s="138">
        <f t="shared" si="33"/>
        <v>0</v>
      </c>
      <c r="AR263" s="20" t="s">
        <v>131</v>
      </c>
      <c r="AT263" s="20" t="s">
        <v>127</v>
      </c>
      <c r="AU263" s="20" t="s">
        <v>95</v>
      </c>
      <c r="AY263" s="20" t="s">
        <v>126</v>
      </c>
      <c r="BE263" s="98">
        <f t="shared" si="34"/>
        <v>0</v>
      </c>
      <c r="BF263" s="98">
        <f t="shared" si="35"/>
        <v>0</v>
      </c>
      <c r="BG263" s="98">
        <f t="shared" si="36"/>
        <v>0</v>
      </c>
      <c r="BH263" s="98">
        <f t="shared" si="37"/>
        <v>0</v>
      </c>
      <c r="BI263" s="98">
        <f t="shared" si="38"/>
        <v>0</v>
      </c>
      <c r="BJ263" s="20" t="s">
        <v>79</v>
      </c>
      <c r="BK263" s="98">
        <f t="shared" si="39"/>
        <v>0</v>
      </c>
      <c r="BL263" s="20" t="s">
        <v>131</v>
      </c>
      <c r="BM263" s="20" t="s">
        <v>874</v>
      </c>
    </row>
    <row r="264" spans="2:65" s="9" customFormat="1" ht="29.85" customHeight="1">
      <c r="B264" s="122"/>
      <c r="D264" s="131" t="s">
        <v>110</v>
      </c>
      <c r="E264" s="131"/>
      <c r="F264" s="131"/>
      <c r="G264" s="131"/>
      <c r="H264" s="131"/>
      <c r="I264" s="131"/>
      <c r="J264" s="131"/>
      <c r="K264" s="131"/>
      <c r="L264" s="131"/>
      <c r="M264" s="131"/>
      <c r="N264" s="405">
        <f>BK264</f>
        <v>0</v>
      </c>
      <c r="O264" s="406"/>
      <c r="P264" s="406"/>
      <c r="Q264" s="406"/>
      <c r="R264" s="124"/>
      <c r="T264" s="125"/>
      <c r="W264" s="126">
        <f>W265</f>
        <v>0</v>
      </c>
      <c r="Y264" s="126">
        <f>Y265</f>
        <v>0</v>
      </c>
      <c r="AA264" s="127">
        <f>AA265</f>
        <v>0</v>
      </c>
      <c r="AR264" s="128" t="s">
        <v>79</v>
      </c>
      <c r="AT264" s="129" t="s">
        <v>70</v>
      </c>
      <c r="AU264" s="129" t="s">
        <v>79</v>
      </c>
      <c r="AY264" s="128" t="s">
        <v>126</v>
      </c>
      <c r="BK264" s="130">
        <f>BK265</f>
        <v>0</v>
      </c>
    </row>
    <row r="265" spans="2:65" s="1" customFormat="1" ht="25.5" customHeight="1">
      <c r="B265" s="113"/>
      <c r="C265" s="132" t="s">
        <v>875</v>
      </c>
      <c r="D265" s="132" t="s">
        <v>127</v>
      </c>
      <c r="E265" s="133" t="s">
        <v>511</v>
      </c>
      <c r="F265" s="379" t="s">
        <v>512</v>
      </c>
      <c r="G265" s="379"/>
      <c r="H265" s="379"/>
      <c r="I265" s="379"/>
      <c r="J265" s="134" t="s">
        <v>303</v>
      </c>
      <c r="K265" s="135">
        <v>486.649</v>
      </c>
      <c r="L265" s="380">
        <v>0</v>
      </c>
      <c r="M265" s="380"/>
      <c r="N265" s="381">
        <f>ROUND(L265*K265,2)</f>
        <v>0</v>
      </c>
      <c r="O265" s="381"/>
      <c r="P265" s="381"/>
      <c r="Q265" s="381"/>
      <c r="R265" s="114"/>
      <c r="T265" s="136" t="s">
        <v>5</v>
      </c>
      <c r="U265" s="42" t="s">
        <v>36</v>
      </c>
      <c r="W265" s="137">
        <f>V265*K265</f>
        <v>0</v>
      </c>
      <c r="X265" s="137">
        <v>0</v>
      </c>
      <c r="Y265" s="137">
        <f>X265*K265</f>
        <v>0</v>
      </c>
      <c r="Z265" s="137">
        <v>0</v>
      </c>
      <c r="AA265" s="138">
        <f>Z265*K265</f>
        <v>0</v>
      </c>
      <c r="AR265" s="20" t="s">
        <v>131</v>
      </c>
      <c r="AT265" s="20" t="s">
        <v>127</v>
      </c>
      <c r="AU265" s="20" t="s">
        <v>95</v>
      </c>
      <c r="AY265" s="20" t="s">
        <v>126</v>
      </c>
      <c r="BE265" s="98">
        <f>IF(U265="základní",N265,0)</f>
        <v>0</v>
      </c>
      <c r="BF265" s="98">
        <f>IF(U265="snížená",N265,0)</f>
        <v>0</v>
      </c>
      <c r="BG265" s="98">
        <f>IF(U265="zákl. přenesená",N265,0)</f>
        <v>0</v>
      </c>
      <c r="BH265" s="98">
        <f>IF(U265="sníž. přenesená",N265,0)</f>
        <v>0</v>
      </c>
      <c r="BI265" s="98">
        <f>IF(U265="nulová",N265,0)</f>
        <v>0</v>
      </c>
      <c r="BJ265" s="20" t="s">
        <v>79</v>
      </c>
      <c r="BK265" s="98">
        <f>ROUND(L265*K265,2)</f>
        <v>0</v>
      </c>
      <c r="BL265" s="20" t="s">
        <v>131</v>
      </c>
      <c r="BM265" s="20" t="s">
        <v>876</v>
      </c>
    </row>
    <row r="266" spans="2:65" s="1" customFormat="1" ht="8.25" customHeight="1">
      <c r="B266" s="35"/>
      <c r="D266" s="123"/>
      <c r="N266" s="397"/>
      <c r="O266" s="398"/>
      <c r="P266" s="398"/>
      <c r="Q266" s="398"/>
      <c r="R266" s="36"/>
      <c r="T266" s="161"/>
      <c r="U266" s="54"/>
      <c r="V266" s="54"/>
      <c r="W266" s="54"/>
      <c r="X266" s="54"/>
      <c r="Y266" s="54"/>
      <c r="Z266" s="54"/>
      <c r="AA266" s="56"/>
      <c r="AT266" s="20" t="s">
        <v>70</v>
      </c>
      <c r="AU266" s="20" t="s">
        <v>71</v>
      </c>
      <c r="AY266" s="20" t="s">
        <v>514</v>
      </c>
      <c r="BK266" s="98">
        <v>0</v>
      </c>
    </row>
    <row r="267" spans="2:65" s="1" customFormat="1" ht="6.95" customHeight="1">
      <c r="B267" s="57"/>
      <c r="C267" s="58"/>
      <c r="D267" s="58"/>
      <c r="E267" s="58"/>
      <c r="F267" s="58"/>
      <c r="G267" s="58"/>
      <c r="H267" s="58"/>
      <c r="I267" s="58"/>
      <c r="J267" s="58"/>
      <c r="K267" s="58"/>
      <c r="L267" s="58"/>
      <c r="M267" s="58"/>
      <c r="N267" s="58"/>
      <c r="O267" s="58"/>
      <c r="P267" s="58"/>
      <c r="Q267" s="58"/>
      <c r="R267" s="59"/>
    </row>
  </sheetData>
  <mergeCells count="403">
    <mergeCell ref="N266:Q266"/>
    <mergeCell ref="H1:K1"/>
    <mergeCell ref="S2:AC2"/>
    <mergeCell ref="F263:I263"/>
    <mergeCell ref="L263:M263"/>
    <mergeCell ref="N263:Q263"/>
    <mergeCell ref="F265:I265"/>
    <mergeCell ref="L265:M265"/>
    <mergeCell ref="N265:Q265"/>
    <mergeCell ref="N116:Q116"/>
    <mergeCell ref="N117:Q117"/>
    <mergeCell ref="N118:Q118"/>
    <mergeCell ref="N186:Q186"/>
    <mergeCell ref="N191:Q191"/>
    <mergeCell ref="N198:Q198"/>
    <mergeCell ref="N252:Q252"/>
    <mergeCell ref="N257:Q257"/>
    <mergeCell ref="N264:Q264"/>
    <mergeCell ref="F260:I260"/>
    <mergeCell ref="L260:M260"/>
    <mergeCell ref="N260:Q260"/>
    <mergeCell ref="F261:I261"/>
    <mergeCell ref="L261:M261"/>
    <mergeCell ref="N261:Q261"/>
    <mergeCell ref="F262:I262"/>
    <mergeCell ref="L262:M262"/>
    <mergeCell ref="N262:Q262"/>
    <mergeCell ref="F256:I256"/>
    <mergeCell ref="L256:M256"/>
    <mergeCell ref="N256:Q256"/>
    <mergeCell ref="F258:I258"/>
    <mergeCell ref="L258:M258"/>
    <mergeCell ref="N258:Q258"/>
    <mergeCell ref="F259:I259"/>
    <mergeCell ref="L259:M259"/>
    <mergeCell ref="N259:Q259"/>
    <mergeCell ref="F253:I253"/>
    <mergeCell ref="L253:M253"/>
    <mergeCell ref="N253:Q253"/>
    <mergeCell ref="F254:I254"/>
    <mergeCell ref="L254:M254"/>
    <mergeCell ref="N254:Q254"/>
    <mergeCell ref="F255:I255"/>
    <mergeCell ref="L255:M255"/>
    <mergeCell ref="N255:Q255"/>
    <mergeCell ref="F249:I249"/>
    <mergeCell ref="L249:M249"/>
    <mergeCell ref="N249:Q249"/>
    <mergeCell ref="F250:I250"/>
    <mergeCell ref="L250:M250"/>
    <mergeCell ref="N250:Q250"/>
    <mergeCell ref="F251:I251"/>
    <mergeCell ref="L251:M251"/>
    <mergeCell ref="N251:Q251"/>
    <mergeCell ref="F246:I246"/>
    <mergeCell ref="L246:M246"/>
    <mergeCell ref="N246:Q246"/>
    <mergeCell ref="F247:I247"/>
    <mergeCell ref="L247:M247"/>
    <mergeCell ref="N247:Q247"/>
    <mergeCell ref="F248:I248"/>
    <mergeCell ref="L248:M248"/>
    <mergeCell ref="N248:Q248"/>
    <mergeCell ref="F243:I243"/>
    <mergeCell ref="L243:M243"/>
    <mergeCell ref="N243:Q243"/>
    <mergeCell ref="F244:I244"/>
    <mergeCell ref="L244:M244"/>
    <mergeCell ref="N244:Q244"/>
    <mergeCell ref="F245:I245"/>
    <mergeCell ref="L245:M245"/>
    <mergeCell ref="N245:Q245"/>
    <mergeCell ref="F240:I240"/>
    <mergeCell ref="L240:M240"/>
    <mergeCell ref="N240:Q240"/>
    <mergeCell ref="F241:I241"/>
    <mergeCell ref="L241:M241"/>
    <mergeCell ref="N241:Q241"/>
    <mergeCell ref="F242:I242"/>
    <mergeCell ref="L242:M242"/>
    <mergeCell ref="N242:Q242"/>
    <mergeCell ref="F237:I237"/>
    <mergeCell ref="L237:M237"/>
    <mergeCell ref="N237:Q237"/>
    <mergeCell ref="F238:I238"/>
    <mergeCell ref="L238:M238"/>
    <mergeCell ref="N238:Q238"/>
    <mergeCell ref="F239:I239"/>
    <mergeCell ref="L239:M239"/>
    <mergeCell ref="N239:Q239"/>
    <mergeCell ref="F234:I234"/>
    <mergeCell ref="L234:M234"/>
    <mergeCell ref="N234:Q234"/>
    <mergeCell ref="F235:I235"/>
    <mergeCell ref="L235:M235"/>
    <mergeCell ref="N235:Q235"/>
    <mergeCell ref="F236:I236"/>
    <mergeCell ref="L236:M236"/>
    <mergeCell ref="N236:Q236"/>
    <mergeCell ref="F231:I231"/>
    <mergeCell ref="L231:M231"/>
    <mergeCell ref="N231:Q231"/>
    <mergeCell ref="F232:I232"/>
    <mergeCell ref="L232:M232"/>
    <mergeCell ref="N232:Q232"/>
    <mergeCell ref="F233:I233"/>
    <mergeCell ref="L233:M233"/>
    <mergeCell ref="N233:Q233"/>
    <mergeCell ref="F228:I228"/>
    <mergeCell ref="L228:M228"/>
    <mergeCell ref="N228:Q228"/>
    <mergeCell ref="F229:I229"/>
    <mergeCell ref="L229:M229"/>
    <mergeCell ref="N229:Q229"/>
    <mergeCell ref="F230:I230"/>
    <mergeCell ref="L230:M230"/>
    <mergeCell ref="N230:Q230"/>
    <mergeCell ref="F225:I225"/>
    <mergeCell ref="L225:M225"/>
    <mergeCell ref="N225:Q225"/>
    <mergeCell ref="F226:I226"/>
    <mergeCell ref="L226:M226"/>
    <mergeCell ref="N226:Q226"/>
    <mergeCell ref="F227:I227"/>
    <mergeCell ref="L227:M227"/>
    <mergeCell ref="N227:Q227"/>
    <mergeCell ref="F222:I222"/>
    <mergeCell ref="L222:M222"/>
    <mergeCell ref="N222:Q222"/>
    <mergeCell ref="F223:I223"/>
    <mergeCell ref="L223:M223"/>
    <mergeCell ref="N223:Q223"/>
    <mergeCell ref="F224:I224"/>
    <mergeCell ref="L224:M224"/>
    <mergeCell ref="N224:Q224"/>
    <mergeCell ref="F219:I219"/>
    <mergeCell ref="L219:M219"/>
    <mergeCell ref="N219:Q219"/>
    <mergeCell ref="F220:I220"/>
    <mergeCell ref="L220:M220"/>
    <mergeCell ref="N220:Q220"/>
    <mergeCell ref="F221:I221"/>
    <mergeCell ref="L221:M221"/>
    <mergeCell ref="N221:Q221"/>
    <mergeCell ref="F216:I216"/>
    <mergeCell ref="L216:M216"/>
    <mergeCell ref="N216:Q216"/>
    <mergeCell ref="F217:I217"/>
    <mergeCell ref="L217:M217"/>
    <mergeCell ref="N217:Q217"/>
    <mergeCell ref="F218:I218"/>
    <mergeCell ref="L218:M218"/>
    <mergeCell ref="N218:Q218"/>
    <mergeCell ref="F213:I213"/>
    <mergeCell ref="L213:M213"/>
    <mergeCell ref="N213:Q213"/>
    <mergeCell ref="F214:I214"/>
    <mergeCell ref="L214:M214"/>
    <mergeCell ref="N214:Q214"/>
    <mergeCell ref="F215:I215"/>
    <mergeCell ref="L215:M215"/>
    <mergeCell ref="N215:Q215"/>
    <mergeCell ref="F210:I210"/>
    <mergeCell ref="L210:M210"/>
    <mergeCell ref="N210:Q210"/>
    <mergeCell ref="F211:I211"/>
    <mergeCell ref="L211:M211"/>
    <mergeCell ref="N211:Q211"/>
    <mergeCell ref="F212:I212"/>
    <mergeCell ref="L212:M212"/>
    <mergeCell ref="N212:Q212"/>
    <mergeCell ref="F207:I207"/>
    <mergeCell ref="L207:M207"/>
    <mergeCell ref="N207:Q207"/>
    <mergeCell ref="F208:I208"/>
    <mergeCell ref="L208:M208"/>
    <mergeCell ref="N208:Q208"/>
    <mergeCell ref="F209:I209"/>
    <mergeCell ref="L209:M209"/>
    <mergeCell ref="N209:Q209"/>
    <mergeCell ref="F204:I204"/>
    <mergeCell ref="L204:M204"/>
    <mergeCell ref="N204:Q204"/>
    <mergeCell ref="F205:I205"/>
    <mergeCell ref="L205:M205"/>
    <mergeCell ref="N205:Q205"/>
    <mergeCell ref="F206:I206"/>
    <mergeCell ref="L206:M206"/>
    <mergeCell ref="N206:Q206"/>
    <mergeCell ref="F201:I201"/>
    <mergeCell ref="L201:M201"/>
    <mergeCell ref="N201:Q201"/>
    <mergeCell ref="F202:I202"/>
    <mergeCell ref="L202:M202"/>
    <mergeCell ref="N202:Q202"/>
    <mergeCell ref="F203:I203"/>
    <mergeCell ref="L203:M203"/>
    <mergeCell ref="N203:Q203"/>
    <mergeCell ref="F197:I197"/>
    <mergeCell ref="L197:M197"/>
    <mergeCell ref="N197:Q197"/>
    <mergeCell ref="F199:I199"/>
    <mergeCell ref="L199:M199"/>
    <mergeCell ref="N199:Q199"/>
    <mergeCell ref="F200:I200"/>
    <mergeCell ref="L200:M200"/>
    <mergeCell ref="N200:Q200"/>
    <mergeCell ref="F193:I193"/>
    <mergeCell ref="F194:I194"/>
    <mergeCell ref="L194:M194"/>
    <mergeCell ref="N194:Q194"/>
    <mergeCell ref="F195:I195"/>
    <mergeCell ref="L195:M195"/>
    <mergeCell ref="N195:Q195"/>
    <mergeCell ref="F196:I196"/>
    <mergeCell ref="L196:M196"/>
    <mergeCell ref="N196:Q196"/>
    <mergeCell ref="F189:I189"/>
    <mergeCell ref="L189:M189"/>
    <mergeCell ref="N189:Q189"/>
    <mergeCell ref="F190:I190"/>
    <mergeCell ref="L190:M190"/>
    <mergeCell ref="N190:Q190"/>
    <mergeCell ref="F192:I192"/>
    <mergeCell ref="L192:M192"/>
    <mergeCell ref="N192:Q192"/>
    <mergeCell ref="F183:I183"/>
    <mergeCell ref="F184:I184"/>
    <mergeCell ref="L184:M184"/>
    <mergeCell ref="N184:Q184"/>
    <mergeCell ref="F185:I185"/>
    <mergeCell ref="F187:I187"/>
    <mergeCell ref="L187:M187"/>
    <mergeCell ref="N187:Q187"/>
    <mergeCell ref="F188:I188"/>
    <mergeCell ref="F178:I178"/>
    <mergeCell ref="F179:I179"/>
    <mergeCell ref="F180:I180"/>
    <mergeCell ref="L180:M180"/>
    <mergeCell ref="N180:Q180"/>
    <mergeCell ref="F181:I181"/>
    <mergeCell ref="F182:I182"/>
    <mergeCell ref="L182:M182"/>
    <mergeCell ref="N182:Q182"/>
    <mergeCell ref="F173:I173"/>
    <mergeCell ref="F174:I174"/>
    <mergeCell ref="L174:M174"/>
    <mergeCell ref="N174:Q174"/>
    <mergeCell ref="F175:I175"/>
    <mergeCell ref="F176:I176"/>
    <mergeCell ref="F177:I177"/>
    <mergeCell ref="L177:M177"/>
    <mergeCell ref="N177:Q177"/>
    <mergeCell ref="F168:I168"/>
    <mergeCell ref="F169:I169"/>
    <mergeCell ref="L169:M169"/>
    <mergeCell ref="N169:Q169"/>
    <mergeCell ref="F170:I170"/>
    <mergeCell ref="F171:I171"/>
    <mergeCell ref="L171:M171"/>
    <mergeCell ref="N171:Q171"/>
    <mergeCell ref="F172:I172"/>
    <mergeCell ref="L172:M172"/>
    <mergeCell ref="N172:Q172"/>
    <mergeCell ref="F163:I163"/>
    <mergeCell ref="F164:I164"/>
    <mergeCell ref="L164:M164"/>
    <mergeCell ref="N164:Q164"/>
    <mergeCell ref="F165:I165"/>
    <mergeCell ref="L165:M165"/>
    <mergeCell ref="N165:Q165"/>
    <mergeCell ref="F166:I166"/>
    <mergeCell ref="F167:I167"/>
    <mergeCell ref="F158:I158"/>
    <mergeCell ref="F159:I159"/>
    <mergeCell ref="L159:M159"/>
    <mergeCell ref="N159:Q159"/>
    <mergeCell ref="F160:I160"/>
    <mergeCell ref="F161:I161"/>
    <mergeCell ref="F162:I162"/>
    <mergeCell ref="L162:M162"/>
    <mergeCell ref="N162:Q162"/>
    <mergeCell ref="F153:I153"/>
    <mergeCell ref="L153:M153"/>
    <mergeCell ref="N153:Q153"/>
    <mergeCell ref="F154:I154"/>
    <mergeCell ref="F155:I155"/>
    <mergeCell ref="F156:I156"/>
    <mergeCell ref="L156:M156"/>
    <mergeCell ref="N156:Q156"/>
    <mergeCell ref="F157:I157"/>
    <mergeCell ref="F144:I144"/>
    <mergeCell ref="F145:I145"/>
    <mergeCell ref="F146:I146"/>
    <mergeCell ref="F147:I147"/>
    <mergeCell ref="F148:I148"/>
    <mergeCell ref="F149:I149"/>
    <mergeCell ref="F150:I150"/>
    <mergeCell ref="F151:I151"/>
    <mergeCell ref="F152:I152"/>
    <mergeCell ref="F137:I137"/>
    <mergeCell ref="F138:I138"/>
    <mergeCell ref="L138:M138"/>
    <mergeCell ref="N138:Q138"/>
    <mergeCell ref="F139:I139"/>
    <mergeCell ref="F140:I140"/>
    <mergeCell ref="F141:I141"/>
    <mergeCell ref="F142:I142"/>
    <mergeCell ref="F143:I143"/>
    <mergeCell ref="F130:I130"/>
    <mergeCell ref="L130:M130"/>
    <mergeCell ref="N130:Q130"/>
    <mergeCell ref="F131:I131"/>
    <mergeCell ref="F132:I132"/>
    <mergeCell ref="F133:I133"/>
    <mergeCell ref="F134:I134"/>
    <mergeCell ref="F135:I135"/>
    <mergeCell ref="F136:I136"/>
    <mergeCell ref="L136:M136"/>
    <mergeCell ref="N136:Q136"/>
    <mergeCell ref="F125:I125"/>
    <mergeCell ref="F126:I126"/>
    <mergeCell ref="L126:M126"/>
    <mergeCell ref="N126:Q126"/>
    <mergeCell ref="F127:I127"/>
    <mergeCell ref="F128:I128"/>
    <mergeCell ref="L128:M128"/>
    <mergeCell ref="N128:Q128"/>
    <mergeCell ref="F129:I129"/>
    <mergeCell ref="F122:I122"/>
    <mergeCell ref="L122:M122"/>
    <mergeCell ref="N122:Q122"/>
    <mergeCell ref="F123:I123"/>
    <mergeCell ref="L123:M123"/>
    <mergeCell ref="N123:Q123"/>
    <mergeCell ref="F124:I124"/>
    <mergeCell ref="L124:M124"/>
    <mergeCell ref="N124:Q124"/>
    <mergeCell ref="F119:I119"/>
    <mergeCell ref="L119:M119"/>
    <mergeCell ref="N119:Q119"/>
    <mergeCell ref="F120:I120"/>
    <mergeCell ref="L120:M120"/>
    <mergeCell ref="N120:Q120"/>
    <mergeCell ref="F121:I121"/>
    <mergeCell ref="L121:M121"/>
    <mergeCell ref="N121:Q121"/>
    <mergeCell ref="L99:Q99"/>
    <mergeCell ref="C105:Q105"/>
    <mergeCell ref="F107:P107"/>
    <mergeCell ref="F108:P108"/>
    <mergeCell ref="M110:P110"/>
    <mergeCell ref="M112:Q112"/>
    <mergeCell ref="M113:Q113"/>
    <mergeCell ref="F115:I115"/>
    <mergeCell ref="L115:M115"/>
    <mergeCell ref="N115:Q115"/>
    <mergeCell ref="N89:Q89"/>
    <mergeCell ref="N90:Q90"/>
    <mergeCell ref="N91:Q91"/>
    <mergeCell ref="N92:Q92"/>
    <mergeCell ref="N93:Q93"/>
    <mergeCell ref="N94:Q94"/>
    <mergeCell ref="N95:Q95"/>
    <mergeCell ref="N96:Q96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hyperlinks>
    <hyperlink ref="F1:G1" location="C2" display="1) Krycí list rozpočtu" xr:uid="{00000000-0004-0000-0400-000000000000}"/>
    <hyperlink ref="H1:K1" location="C86" display="2) Rekapitulace rozpočtu" xr:uid="{00000000-0004-0000-0400-000001000000}"/>
    <hyperlink ref="L1" location="C122" display="3) Rozpočet" xr:uid="{00000000-0004-0000-0400-000002000000}"/>
    <hyperlink ref="S1:T1" location="'Rekapitulace stavby'!C2" display="Rekapitulace stavby" xr:uid="{00000000-0004-0000-0400-000003000000}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208"/>
  <sheetViews>
    <sheetView tabSelected="1" view="pageBreakPreview" topLeftCell="A61" zoomScaleNormal="90" zoomScaleSheetLayoutView="100" workbookViewId="0">
      <selection activeCell="L86" sqref="L86"/>
    </sheetView>
  </sheetViews>
  <sheetFormatPr defaultColWidth="10.5" defaultRowHeight="12.75"/>
  <cols>
    <col min="1" max="1" width="7.1640625" style="263" customWidth="1"/>
    <col min="2" max="2" width="13.83203125" style="263" customWidth="1"/>
    <col min="3" max="3" width="10.83203125" style="263" customWidth="1"/>
    <col min="4" max="6" width="10.5" style="263" customWidth="1"/>
    <col min="7" max="7" width="73.33203125" style="263" customWidth="1"/>
    <col min="8" max="8" width="7" style="266" customWidth="1"/>
    <col min="9" max="9" width="10.5" style="263" customWidth="1"/>
    <col min="10" max="10" width="12.6640625" style="264" customWidth="1"/>
    <col min="11" max="11" width="10.83203125" style="265" customWidth="1"/>
    <col min="12" max="12" width="15.5" style="264" customWidth="1"/>
    <col min="13" max="13" width="14.5" style="264" customWidth="1"/>
    <col min="14" max="14" width="21" style="263" customWidth="1"/>
    <col min="15" max="15" width="12.33203125" style="263" customWidth="1"/>
    <col min="16" max="16" width="13.6640625" style="263" customWidth="1"/>
    <col min="17" max="16384" width="10.5" style="263"/>
  </cols>
  <sheetData>
    <row r="1" spans="1:14" ht="25.5">
      <c r="A1" s="422" t="s">
        <v>1364</v>
      </c>
      <c r="B1" s="422"/>
      <c r="C1" s="422"/>
      <c r="D1" s="422"/>
      <c r="E1" s="422"/>
      <c r="F1" s="422"/>
      <c r="G1" s="422"/>
      <c r="H1" s="422"/>
      <c r="I1" s="422"/>
      <c r="J1" s="422"/>
      <c r="K1" s="422"/>
      <c r="L1" s="422"/>
      <c r="M1" s="422"/>
      <c r="N1" s="422"/>
    </row>
    <row r="2" spans="1:14" ht="20.25">
      <c r="A2" s="423" t="s">
        <v>1363</v>
      </c>
      <c r="B2" s="423"/>
      <c r="C2" s="423"/>
      <c r="D2" s="423"/>
      <c r="E2" s="423"/>
      <c r="F2" s="423"/>
      <c r="G2" s="423"/>
      <c r="H2" s="423"/>
      <c r="I2" s="423"/>
      <c r="J2" s="423"/>
      <c r="K2" s="423"/>
      <c r="L2" s="423"/>
      <c r="M2" s="423"/>
      <c r="N2" s="423"/>
    </row>
    <row r="3" spans="1:14" ht="12.6" customHeight="1">
      <c r="A3" s="308"/>
      <c r="B3" s="308"/>
      <c r="C3" s="308"/>
      <c r="D3" s="308"/>
      <c r="E3" s="308"/>
      <c r="F3" s="308"/>
      <c r="G3" s="308"/>
      <c r="H3" s="308"/>
      <c r="I3" s="308"/>
      <c r="J3" s="309"/>
      <c r="K3" s="310"/>
      <c r="L3" s="309"/>
      <c r="M3" s="309"/>
      <c r="N3" s="308"/>
    </row>
    <row r="5" spans="1:14" ht="15.75">
      <c r="A5" s="304" t="s">
        <v>1362</v>
      </c>
      <c r="B5" s="304"/>
      <c r="C5" s="307" t="s">
        <v>1361</v>
      </c>
      <c r="D5" s="304"/>
      <c r="E5" s="304"/>
      <c r="F5" s="304"/>
      <c r="G5" s="302"/>
      <c r="H5" s="303"/>
      <c r="I5" s="302"/>
      <c r="J5" s="300"/>
      <c r="K5" s="300"/>
      <c r="L5" s="301"/>
      <c r="M5" s="300"/>
      <c r="N5" s="275"/>
    </row>
    <row r="6" spans="1:14" ht="15.75">
      <c r="A6" s="304"/>
      <c r="B6" s="304"/>
      <c r="C6" s="304" t="s">
        <v>1360</v>
      </c>
      <c r="D6" s="304"/>
      <c r="E6" s="304"/>
      <c r="F6" s="304"/>
      <c r="G6" s="302"/>
      <c r="H6" s="303"/>
      <c r="I6" s="302"/>
      <c r="J6" s="300"/>
      <c r="K6" s="300"/>
      <c r="L6" s="301"/>
      <c r="M6" s="300"/>
      <c r="N6" s="275"/>
    </row>
    <row r="7" spans="1:14" ht="15.75">
      <c r="A7" s="304"/>
      <c r="B7" s="304"/>
      <c r="C7" s="304"/>
      <c r="D7" s="304"/>
      <c r="E7" s="304"/>
      <c r="F7" s="304"/>
      <c r="G7" s="302"/>
      <c r="H7" s="303"/>
      <c r="I7" s="302"/>
      <c r="J7" s="300"/>
      <c r="K7" s="306" t="s">
        <v>1359</v>
      </c>
      <c r="M7" s="306" t="s">
        <v>1358</v>
      </c>
    </row>
    <row r="8" spans="1:14" ht="15.75">
      <c r="A8" s="304" t="s">
        <v>1357</v>
      </c>
      <c r="B8" s="304"/>
      <c r="C8" s="305" t="s">
        <v>1356</v>
      </c>
      <c r="D8" s="304"/>
      <c r="E8" s="304"/>
      <c r="F8" s="304"/>
      <c r="G8" s="302"/>
      <c r="H8" s="303"/>
      <c r="I8" s="302"/>
      <c r="J8" s="300"/>
      <c r="K8" s="300" t="s">
        <v>1355</v>
      </c>
      <c r="M8" s="300" t="s">
        <v>1354</v>
      </c>
    </row>
    <row r="9" spans="1:14" ht="15.75">
      <c r="A9" s="304"/>
      <c r="B9" s="304"/>
      <c r="C9" s="304"/>
      <c r="D9" s="304"/>
      <c r="E9" s="304"/>
      <c r="F9" s="304"/>
      <c r="G9" s="302"/>
      <c r="H9" s="303"/>
      <c r="I9" s="302"/>
      <c r="J9" s="300"/>
      <c r="K9" s="300"/>
      <c r="M9" s="263"/>
    </row>
    <row r="10" spans="1:14" ht="15.75">
      <c r="A10" s="304" t="s">
        <v>1353</v>
      </c>
      <c r="B10" s="304"/>
      <c r="C10" s="304" t="s">
        <v>1352</v>
      </c>
      <c r="D10" s="304"/>
      <c r="E10" s="304"/>
      <c r="F10" s="304"/>
      <c r="G10" s="302"/>
      <c r="H10" s="303"/>
      <c r="I10" s="302"/>
      <c r="J10" s="300"/>
      <c r="K10" s="300" t="s">
        <v>1351</v>
      </c>
      <c r="M10" s="263"/>
    </row>
    <row r="11" spans="1:14" ht="15.75">
      <c r="A11" s="304"/>
      <c r="B11" s="304"/>
      <c r="C11" s="304"/>
      <c r="D11" s="304"/>
      <c r="E11" s="304"/>
      <c r="F11" s="304"/>
      <c r="G11" s="302"/>
      <c r="H11" s="303"/>
      <c r="I11" s="302"/>
      <c r="J11" s="300"/>
      <c r="K11" s="300"/>
      <c r="M11" s="263"/>
    </row>
    <row r="12" spans="1:14" ht="15.75">
      <c r="A12" s="304"/>
      <c r="B12" s="304"/>
      <c r="C12" s="304"/>
      <c r="D12" s="304"/>
      <c r="E12" s="302"/>
      <c r="F12" s="302"/>
      <c r="G12" s="302"/>
      <c r="H12" s="303"/>
      <c r="I12" s="302"/>
      <c r="J12" s="300"/>
      <c r="K12" s="301"/>
      <c r="L12" s="300"/>
    </row>
    <row r="13" spans="1:14">
      <c r="A13" s="266" t="s">
        <v>922</v>
      </c>
      <c r="B13" s="266"/>
      <c r="C13" s="413" t="s">
        <v>924</v>
      </c>
      <c r="D13" s="413"/>
      <c r="E13" s="413"/>
      <c r="F13" s="413"/>
      <c r="G13" s="413"/>
      <c r="H13" s="266" t="s">
        <v>925</v>
      </c>
      <c r="I13" s="266" t="s">
        <v>117</v>
      </c>
      <c r="J13" s="414" t="s">
        <v>1234</v>
      </c>
      <c r="K13" s="414"/>
      <c r="L13" s="412" t="s">
        <v>1233</v>
      </c>
      <c r="M13" s="412"/>
      <c r="N13" s="266" t="s">
        <v>1232</v>
      </c>
    </row>
    <row r="14" spans="1:14">
      <c r="J14" s="278" t="s">
        <v>1231</v>
      </c>
      <c r="K14" s="277" t="s">
        <v>1230</v>
      </c>
      <c r="L14" s="276" t="s">
        <v>1231</v>
      </c>
      <c r="M14" s="276" t="s">
        <v>1230</v>
      </c>
    </row>
    <row r="15" spans="1:14" ht="15">
      <c r="C15" s="420" t="s">
        <v>1350</v>
      </c>
      <c r="D15" s="420"/>
      <c r="E15" s="420"/>
      <c r="F15" s="420"/>
      <c r="G15" s="263" t="s">
        <v>1349</v>
      </c>
    </row>
    <row r="16" spans="1:14" ht="15">
      <c r="C16" s="299"/>
      <c r="D16" s="299"/>
      <c r="E16" s="299"/>
      <c r="F16" s="299"/>
    </row>
    <row r="17" spans="1:14" s="279" customFormat="1">
      <c r="A17" s="279" t="s">
        <v>1324</v>
      </c>
      <c r="C17" s="279" t="s">
        <v>1348</v>
      </c>
      <c r="H17" s="292"/>
      <c r="J17" s="297"/>
      <c r="K17" s="298"/>
      <c r="L17" s="297">
        <f>SUM(L143)</f>
        <v>0</v>
      </c>
      <c r="M17" s="297">
        <f>SUM(M143)</f>
        <v>0</v>
      </c>
      <c r="N17" s="275">
        <f>SUM(L17:M17)</f>
        <v>0</v>
      </c>
    </row>
    <row r="18" spans="1:14" s="279" customFormat="1">
      <c r="C18" s="281"/>
      <c r="D18" s="281"/>
      <c r="E18" s="281"/>
      <c r="F18" s="281"/>
      <c r="H18" s="292"/>
      <c r="J18" s="297"/>
      <c r="K18" s="298"/>
      <c r="L18" s="297"/>
      <c r="M18" s="297"/>
      <c r="N18" s="275"/>
    </row>
    <row r="19" spans="1:14" s="279" customFormat="1">
      <c r="A19" s="279" t="s">
        <v>1321</v>
      </c>
      <c r="C19" s="279" t="s">
        <v>1347</v>
      </c>
      <c r="J19" s="297"/>
      <c r="K19" s="298"/>
      <c r="L19" s="297">
        <f>SUM(L185)</f>
        <v>0</v>
      </c>
      <c r="M19" s="297">
        <f>SUM(M185)</f>
        <v>0</v>
      </c>
      <c r="N19" s="275">
        <f>SUM(L19:M19)</f>
        <v>0</v>
      </c>
    </row>
    <row r="20" spans="1:14" s="279" customFormat="1">
      <c r="C20" s="281"/>
      <c r="D20" s="281"/>
      <c r="E20" s="281"/>
      <c r="F20" s="281"/>
      <c r="J20" s="297"/>
      <c r="K20" s="298"/>
      <c r="L20" s="297"/>
      <c r="M20" s="297"/>
      <c r="N20" s="297"/>
    </row>
    <row r="21" spans="1:14" s="279" customFormat="1">
      <c r="A21" s="279" t="s">
        <v>1318</v>
      </c>
      <c r="C21" s="421" t="s">
        <v>1346</v>
      </c>
      <c r="D21" s="421"/>
      <c r="E21" s="421"/>
      <c r="F21" s="421"/>
      <c r="H21" s="284"/>
      <c r="J21" s="297"/>
      <c r="K21" s="298"/>
      <c r="L21" s="297"/>
      <c r="M21" s="297">
        <f>SUM(M197)</f>
        <v>0</v>
      </c>
      <c r="N21" s="275">
        <f>SUM(L21:M21)</f>
        <v>0</v>
      </c>
    </row>
    <row r="22" spans="1:14" s="279" customFormat="1">
      <c r="C22" s="421"/>
      <c r="D22" s="421"/>
      <c r="E22" s="421"/>
      <c r="F22" s="421"/>
      <c r="H22" s="292"/>
      <c r="J22" s="297"/>
      <c r="K22" s="298"/>
      <c r="L22" s="297"/>
      <c r="M22" s="297"/>
    </row>
    <row r="23" spans="1:14" s="279" customFormat="1">
      <c r="A23" s="279" t="s">
        <v>1315</v>
      </c>
      <c r="C23" s="263" t="s">
        <v>1345</v>
      </c>
      <c r="D23" s="263"/>
      <c r="E23" s="263"/>
      <c r="F23" s="263"/>
      <c r="H23" s="292"/>
      <c r="J23" s="297"/>
      <c r="K23" s="298"/>
      <c r="L23" s="264"/>
      <c r="M23" s="264">
        <f>SUM(M208)</f>
        <v>0</v>
      </c>
      <c r="N23" s="275">
        <f>SUM(M23)</f>
        <v>0</v>
      </c>
    </row>
    <row r="24" spans="1:14" s="279" customFormat="1">
      <c r="C24" s="421"/>
      <c r="D24" s="421"/>
      <c r="E24" s="421"/>
      <c r="F24" s="421"/>
      <c r="H24" s="292"/>
      <c r="J24" s="297"/>
      <c r="K24" s="298"/>
      <c r="L24" s="297"/>
      <c r="M24" s="297"/>
    </row>
    <row r="25" spans="1:14" s="279" customFormat="1">
      <c r="C25" s="292"/>
      <c r="D25" s="292"/>
      <c r="E25" s="292"/>
      <c r="F25" s="292"/>
      <c r="H25" s="292"/>
      <c r="J25" s="297"/>
      <c r="K25" s="298"/>
      <c r="L25" s="297"/>
      <c r="M25" s="297"/>
    </row>
    <row r="26" spans="1:14" ht="18">
      <c r="A26" s="410" t="s">
        <v>1344</v>
      </c>
      <c r="B26" s="410"/>
      <c r="C26" s="410"/>
      <c r="D26" s="410"/>
      <c r="E26" s="410"/>
      <c r="F26" s="410"/>
      <c r="G26" s="410"/>
      <c r="H26" s="271"/>
      <c r="I26" s="269"/>
      <c r="J26" s="270"/>
      <c r="K26" s="269"/>
      <c r="L26" s="268"/>
      <c r="M26" s="268"/>
      <c r="N26" s="296">
        <f>SUM(N17:N25)</f>
        <v>0</v>
      </c>
    </row>
    <row r="27" spans="1:14" ht="15.75">
      <c r="A27" s="273" t="s">
        <v>1343</v>
      </c>
      <c r="B27" s="273"/>
      <c r="C27" s="419">
        <v>0.21</v>
      </c>
      <c r="D27" s="419"/>
      <c r="E27" s="419"/>
      <c r="F27" s="419"/>
      <c r="G27" s="273"/>
      <c r="H27" s="280"/>
      <c r="I27" s="265"/>
      <c r="L27" s="295"/>
      <c r="M27" s="295"/>
      <c r="N27" s="295">
        <f>1.21*N26</f>
        <v>0</v>
      </c>
    </row>
    <row r="28" spans="1:14" ht="15.75">
      <c r="A28" s="273"/>
      <c r="B28" s="273"/>
      <c r="C28" s="273"/>
      <c r="D28" s="273"/>
      <c r="E28" s="273"/>
      <c r="F28" s="273"/>
      <c r="G28" s="273"/>
      <c r="H28" s="280"/>
      <c r="I28" s="265"/>
      <c r="L28" s="295"/>
      <c r="M28" s="295"/>
      <c r="N28" s="295"/>
    </row>
    <row r="29" spans="1:14" ht="15.75">
      <c r="A29" s="273"/>
      <c r="B29" s="273"/>
      <c r="C29" s="273"/>
      <c r="D29" s="273"/>
      <c r="E29" s="273"/>
      <c r="F29" s="273"/>
      <c r="G29" s="273"/>
      <c r="H29" s="280"/>
      <c r="I29" s="265"/>
      <c r="L29" s="295"/>
      <c r="M29" s="295"/>
      <c r="N29" s="295"/>
    </row>
    <row r="30" spans="1:14">
      <c r="C30" s="294" t="s">
        <v>1342</v>
      </c>
      <c r="J30" s="278"/>
      <c r="K30" s="277"/>
      <c r="L30" s="276"/>
      <c r="M30" s="276"/>
    </row>
    <row r="31" spans="1:14">
      <c r="C31" s="263" t="s">
        <v>1341</v>
      </c>
      <c r="J31" s="278"/>
      <c r="K31" s="277"/>
      <c r="L31" s="276"/>
      <c r="M31" s="276"/>
    </row>
    <row r="32" spans="1:14">
      <c r="C32" s="263" t="s">
        <v>1340</v>
      </c>
      <c r="J32" s="278"/>
      <c r="K32" s="277"/>
      <c r="L32" s="276"/>
      <c r="M32" s="276"/>
    </row>
    <row r="33" spans="1:14">
      <c r="C33" s="263" t="s">
        <v>1339</v>
      </c>
      <c r="J33" s="278"/>
      <c r="K33" s="277"/>
      <c r="L33" s="276"/>
      <c r="M33" s="276"/>
    </row>
    <row r="34" spans="1:14">
      <c r="C34" s="263" t="s">
        <v>1338</v>
      </c>
      <c r="J34" s="278"/>
      <c r="K34" s="277"/>
      <c r="L34" s="276"/>
      <c r="M34" s="276"/>
    </row>
    <row r="35" spans="1:14">
      <c r="C35" s="263" t="s">
        <v>1337</v>
      </c>
      <c r="J35" s="278"/>
      <c r="K35" s="277"/>
      <c r="L35" s="276"/>
      <c r="M35" s="276"/>
    </row>
    <row r="36" spans="1:14">
      <c r="C36" s="263" t="s">
        <v>1336</v>
      </c>
      <c r="J36" s="278"/>
      <c r="K36" s="277"/>
      <c r="L36" s="276"/>
      <c r="M36" s="276"/>
    </row>
    <row r="37" spans="1:14">
      <c r="C37" s="263" t="s">
        <v>1335</v>
      </c>
      <c r="J37" s="278"/>
      <c r="K37" s="277"/>
      <c r="L37" s="276"/>
      <c r="M37" s="276"/>
    </row>
    <row r="38" spans="1:14">
      <c r="C38" s="263" t="s">
        <v>1334</v>
      </c>
      <c r="J38" s="278"/>
      <c r="K38" s="277"/>
      <c r="L38" s="276"/>
      <c r="M38" s="276"/>
    </row>
    <row r="39" spans="1:14">
      <c r="C39" s="263" t="s">
        <v>1333</v>
      </c>
      <c r="J39" s="278"/>
      <c r="K39" s="277"/>
      <c r="L39" s="276"/>
      <c r="M39" s="276"/>
    </row>
    <row r="40" spans="1:14">
      <c r="C40" s="263" t="s">
        <v>1332</v>
      </c>
      <c r="J40" s="278"/>
      <c r="K40" s="277"/>
      <c r="L40" s="276"/>
      <c r="M40" s="276"/>
    </row>
    <row r="41" spans="1:14">
      <c r="C41" s="263" t="s">
        <v>1331</v>
      </c>
      <c r="J41" s="278"/>
      <c r="K41" s="277"/>
      <c r="L41" s="276"/>
      <c r="M41" s="276"/>
    </row>
    <row r="42" spans="1:14">
      <c r="C42" s="263" t="s">
        <v>1330</v>
      </c>
      <c r="J42" s="278"/>
      <c r="K42" s="277"/>
      <c r="L42" s="276"/>
      <c r="M42" s="276"/>
    </row>
    <row r="43" spans="1:14">
      <c r="C43" s="263" t="s">
        <v>1329</v>
      </c>
      <c r="J43" s="278"/>
      <c r="K43" s="277"/>
      <c r="L43" s="276"/>
      <c r="M43" s="276"/>
    </row>
    <row r="44" spans="1:14">
      <c r="C44" s="263" t="s">
        <v>1328</v>
      </c>
      <c r="J44" s="278"/>
      <c r="K44" s="277"/>
      <c r="L44" s="276"/>
      <c r="M44" s="276"/>
    </row>
    <row r="45" spans="1:14">
      <c r="C45" s="263" t="s">
        <v>1327</v>
      </c>
      <c r="J45" s="278"/>
      <c r="K45" s="277"/>
      <c r="L45" s="276"/>
      <c r="M45" s="276"/>
    </row>
    <row r="46" spans="1:14">
      <c r="J46" s="278"/>
      <c r="K46" s="277"/>
      <c r="L46" s="276"/>
      <c r="M46" s="276"/>
    </row>
    <row r="47" spans="1:14">
      <c r="A47" s="266" t="s">
        <v>922</v>
      </c>
      <c r="B47" s="266"/>
      <c r="C47" s="413" t="s">
        <v>924</v>
      </c>
      <c r="D47" s="413"/>
      <c r="E47" s="413"/>
      <c r="F47" s="413"/>
      <c r="G47" s="413"/>
      <c r="H47" s="266" t="s">
        <v>925</v>
      </c>
      <c r="I47" s="266" t="s">
        <v>117</v>
      </c>
      <c r="J47" s="414" t="s">
        <v>1234</v>
      </c>
      <c r="K47" s="414"/>
      <c r="L47" s="412" t="s">
        <v>1233</v>
      </c>
      <c r="M47" s="412"/>
      <c r="N47" s="266" t="s">
        <v>1232</v>
      </c>
    </row>
    <row r="48" spans="1:14">
      <c r="J48" s="278" t="s">
        <v>1231</v>
      </c>
      <c r="K48" s="277" t="s">
        <v>1230</v>
      </c>
      <c r="L48" s="276" t="s">
        <v>1231</v>
      </c>
      <c r="M48" s="276" t="s">
        <v>1230</v>
      </c>
    </row>
    <row r="49" spans="1:14">
      <c r="J49" s="278"/>
      <c r="K49" s="277"/>
      <c r="L49" s="276"/>
      <c r="M49" s="276"/>
    </row>
    <row r="50" spans="1:14" ht="15.75">
      <c r="A50" s="408" t="s">
        <v>1326</v>
      </c>
      <c r="B50" s="408"/>
      <c r="C50" s="408"/>
      <c r="D50" s="408"/>
      <c r="E50" s="408"/>
      <c r="N50" s="264"/>
    </row>
    <row r="51" spans="1:14">
      <c r="A51" s="417" t="s">
        <v>1325</v>
      </c>
      <c r="B51" s="417"/>
      <c r="C51" s="417"/>
      <c r="D51" s="417"/>
      <c r="E51" s="417"/>
      <c r="F51" s="417"/>
      <c r="G51" s="417"/>
      <c r="N51" s="275"/>
    </row>
    <row r="52" spans="1:14">
      <c r="A52" s="263" t="s">
        <v>1324</v>
      </c>
      <c r="C52" s="409" t="s">
        <v>1323</v>
      </c>
      <c r="D52" s="409"/>
      <c r="E52" s="409"/>
      <c r="F52" s="409"/>
      <c r="G52" s="409"/>
      <c r="H52" s="292" t="s">
        <v>728</v>
      </c>
      <c r="I52" s="265">
        <v>19</v>
      </c>
      <c r="L52" s="264">
        <v>0</v>
      </c>
      <c r="M52" s="264">
        <f>I52*K52</f>
        <v>0</v>
      </c>
    </row>
    <row r="53" spans="1:14">
      <c r="C53" s="272" t="s">
        <v>1322</v>
      </c>
      <c r="D53" s="272"/>
      <c r="E53" s="272"/>
      <c r="F53" s="272"/>
      <c r="G53" s="272"/>
      <c r="H53" s="292"/>
      <c r="I53" s="265"/>
    </row>
    <row r="54" spans="1:14">
      <c r="C54" s="272"/>
      <c r="D54" s="272"/>
      <c r="E54" s="272"/>
      <c r="F54" s="272"/>
      <c r="G54" s="272"/>
      <c r="H54" s="292"/>
      <c r="I54" s="265"/>
    </row>
    <row r="55" spans="1:14">
      <c r="A55" s="263" t="s">
        <v>1321</v>
      </c>
      <c r="C55" s="409" t="s">
        <v>1320</v>
      </c>
      <c r="D55" s="409"/>
      <c r="E55" s="409"/>
      <c r="F55" s="409"/>
      <c r="G55" s="409"/>
      <c r="H55" s="292" t="s">
        <v>728</v>
      </c>
      <c r="I55" s="265">
        <v>3</v>
      </c>
      <c r="L55" s="264">
        <f>I55*J55</f>
        <v>0</v>
      </c>
      <c r="M55" s="264">
        <f>I55*K55</f>
        <v>0</v>
      </c>
    </row>
    <row r="56" spans="1:14">
      <c r="C56" s="272" t="s">
        <v>1319</v>
      </c>
      <c r="D56" s="272"/>
      <c r="E56" s="272"/>
      <c r="F56" s="272"/>
      <c r="G56" s="272"/>
      <c r="H56" s="292"/>
      <c r="I56" s="265"/>
    </row>
    <row r="57" spans="1:14">
      <c r="C57" s="272"/>
      <c r="D57" s="272"/>
      <c r="E57" s="272"/>
      <c r="F57" s="272"/>
      <c r="G57" s="272"/>
      <c r="H57" s="292"/>
      <c r="I57" s="265"/>
    </row>
    <row r="58" spans="1:14">
      <c r="A58" s="263" t="s">
        <v>1318</v>
      </c>
      <c r="C58" s="272" t="s">
        <v>1317</v>
      </c>
      <c r="D58" s="272"/>
      <c r="E58" s="272"/>
      <c r="F58" s="272"/>
      <c r="G58" s="272"/>
      <c r="H58" s="292" t="s">
        <v>728</v>
      </c>
      <c r="I58" s="265">
        <v>19</v>
      </c>
      <c r="L58" s="264">
        <f>I58*J58</f>
        <v>0</v>
      </c>
      <c r="M58" s="264">
        <f>I58*K58</f>
        <v>0</v>
      </c>
    </row>
    <row r="59" spans="1:14">
      <c r="C59" s="272" t="s">
        <v>1316</v>
      </c>
      <c r="D59" s="272"/>
      <c r="E59" s="272"/>
      <c r="F59" s="272"/>
      <c r="G59" s="272"/>
      <c r="H59" s="292"/>
      <c r="I59" s="265"/>
    </row>
    <row r="60" spans="1:14">
      <c r="C60" s="272"/>
      <c r="D60" s="272"/>
      <c r="E60" s="272"/>
      <c r="F60" s="272"/>
      <c r="G60" s="272"/>
      <c r="H60" s="292"/>
      <c r="I60" s="265"/>
    </row>
    <row r="61" spans="1:14">
      <c r="A61" s="263" t="s">
        <v>1315</v>
      </c>
      <c r="C61" s="272" t="s">
        <v>1314</v>
      </c>
      <c r="D61" s="272"/>
      <c r="E61" s="272"/>
      <c r="F61" s="272"/>
      <c r="G61" s="272"/>
      <c r="H61" s="292" t="s">
        <v>728</v>
      </c>
      <c r="I61" s="265">
        <v>3</v>
      </c>
      <c r="L61" s="264">
        <f>I61*J61</f>
        <v>0</v>
      </c>
      <c r="M61" s="264">
        <f>I61*K61</f>
        <v>0</v>
      </c>
    </row>
    <row r="62" spans="1:14">
      <c r="C62" s="272" t="s">
        <v>1313</v>
      </c>
      <c r="D62" s="272"/>
      <c r="E62" s="272"/>
      <c r="F62" s="272"/>
      <c r="G62" s="272"/>
      <c r="H62" s="292"/>
      <c r="I62" s="265"/>
    </row>
    <row r="63" spans="1:14">
      <c r="C63" s="272"/>
      <c r="D63" s="272"/>
      <c r="E63" s="272"/>
      <c r="F63" s="272"/>
      <c r="G63" s="272"/>
      <c r="H63" s="292"/>
      <c r="I63" s="265"/>
    </row>
    <row r="64" spans="1:14">
      <c r="A64" s="263" t="s">
        <v>1312</v>
      </c>
      <c r="C64" s="409" t="s">
        <v>1311</v>
      </c>
      <c r="D64" s="409"/>
      <c r="E64" s="409"/>
      <c r="F64" s="409"/>
      <c r="G64" s="409"/>
      <c r="H64" s="292" t="s">
        <v>728</v>
      </c>
      <c r="I64" s="265">
        <v>2</v>
      </c>
      <c r="L64" s="264">
        <f>I64*J64</f>
        <v>0</v>
      </c>
      <c r="M64" s="264">
        <f>I64*K64</f>
        <v>0</v>
      </c>
    </row>
    <row r="65" spans="1:14">
      <c r="C65" s="272" t="s">
        <v>1310</v>
      </c>
      <c r="D65" s="272"/>
      <c r="E65" s="272"/>
      <c r="F65" s="272"/>
      <c r="G65" s="272"/>
      <c r="H65" s="292"/>
      <c r="I65" s="265"/>
    </row>
    <row r="66" spans="1:14">
      <c r="C66" s="272"/>
      <c r="D66" s="272"/>
      <c r="E66" s="272"/>
      <c r="F66" s="272"/>
      <c r="G66" s="272"/>
      <c r="H66" s="292"/>
      <c r="I66" s="265"/>
    </row>
    <row r="67" spans="1:14">
      <c r="A67" s="263" t="s">
        <v>1309</v>
      </c>
      <c r="C67" s="409" t="s">
        <v>1308</v>
      </c>
      <c r="D67" s="409"/>
      <c r="E67" s="409"/>
      <c r="F67" s="409"/>
      <c r="G67" s="409"/>
      <c r="H67" s="292" t="s">
        <v>728</v>
      </c>
      <c r="I67" s="265">
        <v>2</v>
      </c>
      <c r="L67" s="264">
        <f>I67*J67</f>
        <v>0</v>
      </c>
      <c r="M67" s="264">
        <f>I67*K67</f>
        <v>0</v>
      </c>
    </row>
    <row r="68" spans="1:14">
      <c r="C68" s="293" t="s">
        <v>1307</v>
      </c>
      <c r="D68" s="272"/>
      <c r="E68" s="272"/>
      <c r="F68" s="272"/>
      <c r="G68" s="272"/>
      <c r="H68" s="292"/>
      <c r="I68" s="265"/>
    </row>
    <row r="69" spans="1:14">
      <c r="C69" s="272"/>
      <c r="D69" s="272"/>
      <c r="E69" s="272"/>
      <c r="F69" s="272"/>
      <c r="G69" s="272"/>
      <c r="H69" s="292"/>
      <c r="I69" s="265"/>
    </row>
    <row r="70" spans="1:14">
      <c r="A70" s="263" t="s">
        <v>1306</v>
      </c>
      <c r="C70" s="409" t="s">
        <v>1305</v>
      </c>
      <c r="D70" s="409"/>
      <c r="E70" s="409"/>
      <c r="F70" s="409"/>
      <c r="G70" s="409"/>
      <c r="H70" s="266" t="s">
        <v>728</v>
      </c>
      <c r="I70" s="265">
        <v>24</v>
      </c>
      <c r="L70" s="264">
        <f>I70*J70</f>
        <v>0</v>
      </c>
      <c r="M70" s="264">
        <f>I70*K70</f>
        <v>0</v>
      </c>
    </row>
    <row r="71" spans="1:14">
      <c r="C71" s="272"/>
      <c r="D71" s="272"/>
      <c r="E71" s="272"/>
      <c r="F71" s="272"/>
      <c r="G71" s="272"/>
      <c r="I71" s="265"/>
    </row>
    <row r="72" spans="1:14">
      <c r="A72" s="263" t="s">
        <v>1304</v>
      </c>
      <c r="C72" s="409" t="s">
        <v>1303</v>
      </c>
      <c r="D72" s="409"/>
      <c r="E72" s="409"/>
      <c r="F72" s="409"/>
      <c r="G72" s="409"/>
      <c r="H72" s="292" t="s">
        <v>728</v>
      </c>
      <c r="I72" s="265">
        <v>25</v>
      </c>
      <c r="L72" s="264">
        <f>I72*J72</f>
        <v>0</v>
      </c>
      <c r="M72" s="264">
        <f>I72*K72</f>
        <v>0</v>
      </c>
    </row>
    <row r="73" spans="1:14">
      <c r="C73" s="272"/>
      <c r="D73" s="272"/>
      <c r="E73" s="272"/>
      <c r="F73" s="272"/>
      <c r="G73" s="272"/>
      <c r="H73" s="292"/>
      <c r="I73" s="265"/>
    </row>
    <row r="74" spans="1:14">
      <c r="A74" s="263" t="s">
        <v>1302</v>
      </c>
      <c r="C74" s="409" t="s">
        <v>1301</v>
      </c>
      <c r="D74" s="409"/>
      <c r="E74" s="409"/>
      <c r="F74" s="409"/>
      <c r="G74" s="409"/>
      <c r="H74" s="292" t="s">
        <v>728</v>
      </c>
      <c r="I74" s="265">
        <v>24</v>
      </c>
      <c r="L74" s="264">
        <f>I74*J74</f>
        <v>0</v>
      </c>
      <c r="M74" s="264">
        <f>I74*K74</f>
        <v>0</v>
      </c>
    </row>
    <row r="75" spans="1:14">
      <c r="C75" s="272"/>
      <c r="D75" s="272"/>
      <c r="E75" s="272"/>
      <c r="F75" s="272"/>
      <c r="G75" s="272"/>
      <c r="H75" s="292"/>
      <c r="I75" s="265"/>
    </row>
    <row r="76" spans="1:14">
      <c r="A76" s="418" t="s">
        <v>1300</v>
      </c>
      <c r="B76" s="418"/>
      <c r="C76" s="418"/>
      <c r="D76" s="418"/>
      <c r="E76" s="418"/>
      <c r="F76" s="418"/>
      <c r="G76" s="418"/>
      <c r="H76" s="418"/>
      <c r="I76" s="418"/>
      <c r="J76" s="418"/>
      <c r="K76" s="418"/>
      <c r="L76" s="291">
        <f>SUM(L52:L75)</f>
        <v>0</v>
      </c>
      <c r="M76" s="275">
        <f>SUM(M52:M75)</f>
        <v>0</v>
      </c>
      <c r="N76" s="275">
        <f>SUM(L76:M76)</f>
        <v>0</v>
      </c>
    </row>
    <row r="77" spans="1:14">
      <c r="A77" s="290"/>
      <c r="B77" s="290"/>
      <c r="C77" s="290"/>
      <c r="D77" s="290"/>
      <c r="E77" s="290"/>
      <c r="F77" s="290"/>
      <c r="G77" s="290"/>
      <c r="H77" s="290"/>
      <c r="I77" s="290"/>
      <c r="J77" s="290"/>
      <c r="K77" s="290"/>
      <c r="L77" s="275"/>
      <c r="M77" s="275"/>
    </row>
    <row r="78" spans="1:14">
      <c r="A78" s="290"/>
      <c r="B78" s="290"/>
      <c r="C78" s="290"/>
      <c r="D78" s="290"/>
      <c r="E78" s="290"/>
      <c r="F78" s="290"/>
      <c r="G78" s="290"/>
      <c r="H78" s="290"/>
      <c r="I78" s="290"/>
      <c r="J78" s="290"/>
      <c r="K78" s="290"/>
      <c r="L78" s="275"/>
      <c r="M78" s="275"/>
    </row>
    <row r="79" spans="1:14">
      <c r="A79" s="417" t="s">
        <v>1299</v>
      </c>
      <c r="B79" s="417"/>
      <c r="C79" s="417"/>
      <c r="D79" s="417"/>
      <c r="E79" s="417"/>
      <c r="F79" s="417"/>
      <c r="G79" s="417"/>
      <c r="I79" s="265"/>
      <c r="N79" s="275"/>
    </row>
    <row r="80" spans="1:14">
      <c r="A80" s="286"/>
      <c r="B80" s="286"/>
      <c r="C80" s="286"/>
      <c r="D80" s="286"/>
      <c r="E80" s="286"/>
      <c r="F80" s="286"/>
      <c r="G80" s="286"/>
      <c r="I80" s="265"/>
      <c r="N80" s="275"/>
    </row>
    <row r="81" spans="1:16">
      <c r="A81" s="417" t="s">
        <v>1298</v>
      </c>
      <c r="B81" s="417"/>
      <c r="C81" s="417"/>
      <c r="D81" s="417"/>
      <c r="E81" s="417"/>
      <c r="F81" s="417"/>
      <c r="G81" s="417"/>
      <c r="I81" s="265"/>
      <c r="N81" s="275"/>
    </row>
    <row r="82" spans="1:16">
      <c r="A82" s="263" t="s">
        <v>1297</v>
      </c>
      <c r="C82" s="409" t="s">
        <v>1296</v>
      </c>
      <c r="D82" s="409"/>
      <c r="E82" s="409"/>
      <c r="F82" s="409"/>
      <c r="G82" s="409"/>
      <c r="H82" s="289" t="s">
        <v>728</v>
      </c>
      <c r="I82" s="287">
        <v>4</v>
      </c>
      <c r="L82" s="264">
        <f>I82*J82</f>
        <v>0</v>
      </c>
      <c r="M82" s="264">
        <f>I82*K82</f>
        <v>0</v>
      </c>
    </row>
    <row r="83" spans="1:16">
      <c r="C83" s="409"/>
      <c r="D83" s="409"/>
      <c r="E83" s="409"/>
      <c r="F83" s="409"/>
      <c r="G83" s="409"/>
      <c r="I83" s="265"/>
    </row>
    <row r="84" spans="1:16">
      <c r="A84" s="263" t="s">
        <v>1295</v>
      </c>
      <c r="C84" s="409" t="s">
        <v>1294</v>
      </c>
      <c r="D84" s="409"/>
      <c r="E84" s="409"/>
      <c r="F84" s="409"/>
      <c r="G84" s="409"/>
      <c r="H84" s="289" t="s">
        <v>728</v>
      </c>
      <c r="I84" s="265">
        <v>24</v>
      </c>
      <c r="L84" s="264">
        <f>I84*J84</f>
        <v>0</v>
      </c>
      <c r="M84" s="264">
        <f>I84*K84</f>
        <v>0</v>
      </c>
    </row>
    <row r="85" spans="1:16">
      <c r="C85" s="272"/>
      <c r="D85" s="272"/>
      <c r="E85" s="272"/>
      <c r="F85" s="272"/>
      <c r="G85" s="272"/>
      <c r="H85" s="289"/>
      <c r="I85" s="265"/>
    </row>
    <row r="86" spans="1:16">
      <c r="A86" s="418" t="s">
        <v>1293</v>
      </c>
      <c r="B86" s="418"/>
      <c r="C86" s="418"/>
      <c r="D86" s="418"/>
      <c r="E86" s="418"/>
      <c r="F86" s="418"/>
      <c r="G86" s="418"/>
      <c r="H86" s="418"/>
      <c r="I86" s="418"/>
      <c r="J86" s="418"/>
      <c r="K86" s="418"/>
      <c r="L86" s="275">
        <f>SUM(L82:L85)</f>
        <v>0</v>
      </c>
      <c r="M86" s="275">
        <f>SUM(M82:M85)</f>
        <v>0</v>
      </c>
      <c r="N86" s="275">
        <f>SUM(L86:M86)</f>
        <v>0</v>
      </c>
    </row>
    <row r="87" spans="1:16">
      <c r="C87" s="272"/>
      <c r="D87" s="272"/>
      <c r="E87" s="272"/>
      <c r="F87" s="272"/>
      <c r="G87" s="272"/>
      <c r="H87" s="289"/>
      <c r="I87" s="265"/>
    </row>
    <row r="88" spans="1:16">
      <c r="A88" s="418" t="s">
        <v>1292</v>
      </c>
      <c r="B88" s="418"/>
      <c r="C88" s="418"/>
      <c r="D88" s="418"/>
      <c r="E88" s="418"/>
      <c r="F88" s="418"/>
      <c r="G88" s="418"/>
      <c r="H88" s="418"/>
      <c r="I88" s="418"/>
      <c r="J88" s="418"/>
      <c r="K88" s="418"/>
      <c r="L88" s="275">
        <f>SUM(L86)</f>
        <v>0</v>
      </c>
      <c r="M88" s="275">
        <f>SUM(M86)</f>
        <v>0</v>
      </c>
      <c r="N88" s="275">
        <f>SUM(L88:M88)</f>
        <v>0</v>
      </c>
    </row>
    <row r="89" spans="1:16">
      <c r="A89" s="283"/>
      <c r="B89" s="283"/>
      <c r="C89" s="283"/>
      <c r="D89" s="283"/>
      <c r="E89" s="283"/>
      <c r="F89" s="283"/>
      <c r="G89" s="283"/>
      <c r="H89" s="283"/>
      <c r="I89" s="283"/>
      <c r="J89" s="283"/>
      <c r="K89" s="283"/>
      <c r="L89" s="275"/>
      <c r="M89" s="275"/>
      <c r="N89" s="275"/>
    </row>
    <row r="90" spans="1:16">
      <c r="A90" s="283"/>
      <c r="B90" s="283"/>
      <c r="C90" s="283"/>
      <c r="D90" s="283"/>
      <c r="E90" s="283"/>
      <c r="F90" s="283"/>
      <c r="G90" s="283"/>
      <c r="H90" s="283"/>
      <c r="I90" s="283"/>
      <c r="J90" s="283"/>
      <c r="K90" s="283"/>
      <c r="L90" s="275"/>
      <c r="M90" s="275"/>
      <c r="N90" s="275"/>
    </row>
    <row r="91" spans="1:16">
      <c r="A91" s="417" t="s">
        <v>1291</v>
      </c>
      <c r="B91" s="417"/>
      <c r="C91" s="417"/>
      <c r="D91" s="417"/>
      <c r="E91" s="417"/>
      <c r="F91" s="417"/>
      <c r="G91" s="417"/>
      <c r="I91" s="265"/>
      <c r="N91" s="275"/>
    </row>
    <row r="92" spans="1:16">
      <c r="A92" s="263" t="s">
        <v>1287</v>
      </c>
      <c r="C92" s="409" t="s">
        <v>1290</v>
      </c>
      <c r="D92" s="409"/>
      <c r="E92" s="409"/>
      <c r="F92" s="409"/>
      <c r="G92" s="409"/>
      <c r="H92" s="266" t="s">
        <v>140</v>
      </c>
      <c r="I92" s="265">
        <v>240</v>
      </c>
      <c r="L92" s="264">
        <f>I92*J92</f>
        <v>0</v>
      </c>
      <c r="M92" s="264">
        <f>I92*K92</f>
        <v>0</v>
      </c>
    </row>
    <row r="93" spans="1:16">
      <c r="C93" s="272"/>
      <c r="D93" s="272"/>
      <c r="E93" s="272"/>
      <c r="F93" s="272"/>
      <c r="G93" s="272"/>
      <c r="I93" s="265"/>
    </row>
    <row r="94" spans="1:16">
      <c r="A94" s="263" t="s">
        <v>1289</v>
      </c>
      <c r="C94" s="409" t="s">
        <v>1288</v>
      </c>
      <c r="D94" s="409"/>
      <c r="E94" s="409"/>
      <c r="F94" s="409"/>
      <c r="G94" s="409"/>
      <c r="H94" s="266" t="s">
        <v>140</v>
      </c>
      <c r="I94" s="265">
        <v>26</v>
      </c>
      <c r="L94" s="264">
        <f>I94*J94</f>
        <v>0</v>
      </c>
      <c r="M94" s="264">
        <f>I94*K94</f>
        <v>0</v>
      </c>
      <c r="P94" s="264"/>
    </row>
    <row r="95" spans="1:16">
      <c r="C95" s="272"/>
      <c r="D95" s="272"/>
      <c r="E95" s="272"/>
      <c r="F95" s="272"/>
      <c r="G95" s="272"/>
      <c r="I95" s="265"/>
    </row>
    <row r="96" spans="1:16">
      <c r="A96" s="263" t="s">
        <v>1287</v>
      </c>
      <c r="C96" s="409" t="s">
        <v>1286</v>
      </c>
      <c r="D96" s="409"/>
      <c r="E96" s="409"/>
      <c r="F96" s="409"/>
      <c r="G96" s="409"/>
      <c r="H96" s="266" t="s">
        <v>140</v>
      </c>
      <c r="I96" s="265">
        <v>162</v>
      </c>
      <c r="L96" s="264">
        <f>I96*J96</f>
        <v>0</v>
      </c>
      <c r="M96" s="264">
        <f>I96*K96</f>
        <v>0</v>
      </c>
      <c r="P96" s="264"/>
    </row>
    <row r="97" spans="1:16">
      <c r="C97" s="272"/>
      <c r="D97" s="272"/>
      <c r="E97" s="272"/>
      <c r="F97" s="272"/>
      <c r="G97" s="272"/>
      <c r="I97" s="265"/>
      <c r="P97" s="264"/>
    </row>
    <row r="98" spans="1:16">
      <c r="A98" s="263" t="s">
        <v>1285</v>
      </c>
      <c r="C98" s="409" t="s">
        <v>1284</v>
      </c>
      <c r="D98" s="409"/>
      <c r="E98" s="409"/>
      <c r="F98" s="409"/>
      <c r="G98" s="409"/>
      <c r="H98" s="266" t="s">
        <v>140</v>
      </c>
      <c r="I98" s="265">
        <v>681</v>
      </c>
      <c r="L98" s="264">
        <f>I98*J98</f>
        <v>0</v>
      </c>
      <c r="M98" s="264">
        <f>I98*K98</f>
        <v>0</v>
      </c>
      <c r="P98" s="264"/>
    </row>
    <row r="99" spans="1:16">
      <c r="C99" s="272"/>
      <c r="D99" s="272"/>
      <c r="E99" s="272"/>
      <c r="F99" s="272"/>
      <c r="G99" s="272"/>
      <c r="I99" s="265"/>
      <c r="P99" s="264"/>
    </row>
    <row r="100" spans="1:16" ht="15.75">
      <c r="A100" s="263" t="s">
        <v>1283</v>
      </c>
      <c r="C100" s="409" t="s">
        <v>1282</v>
      </c>
      <c r="D100" s="409"/>
      <c r="E100" s="409"/>
      <c r="F100" s="409"/>
      <c r="G100" s="409"/>
      <c r="H100" s="266" t="s">
        <v>728</v>
      </c>
      <c r="I100" s="265">
        <v>61</v>
      </c>
      <c r="L100" s="264">
        <f>I100*J100</f>
        <v>0</v>
      </c>
      <c r="M100" s="264">
        <f>I100*K100</f>
        <v>0</v>
      </c>
      <c r="P100" s="264"/>
    </row>
    <row r="101" spans="1:16">
      <c r="C101" s="272"/>
      <c r="D101" s="272"/>
      <c r="E101" s="272"/>
      <c r="F101" s="272"/>
      <c r="G101" s="272"/>
      <c r="I101" s="265"/>
    </row>
    <row r="102" spans="1:16" ht="15.75">
      <c r="A102" s="263" t="s">
        <v>1281</v>
      </c>
      <c r="C102" s="409" t="s">
        <v>1280</v>
      </c>
      <c r="D102" s="409"/>
      <c r="E102" s="409"/>
      <c r="F102" s="409"/>
      <c r="G102" s="409"/>
      <c r="H102" s="266" t="s">
        <v>728</v>
      </c>
      <c r="I102" s="265">
        <v>48</v>
      </c>
      <c r="M102" s="264">
        <f>I102*K102</f>
        <v>0</v>
      </c>
    </row>
    <row r="103" spans="1:16">
      <c r="C103" s="272"/>
      <c r="D103" s="272"/>
      <c r="E103" s="272"/>
      <c r="F103" s="272"/>
      <c r="G103" s="272"/>
      <c r="I103" s="265"/>
    </row>
    <row r="104" spans="1:16" ht="15.75">
      <c r="A104" s="263" t="s">
        <v>1279</v>
      </c>
      <c r="C104" s="409" t="s">
        <v>1278</v>
      </c>
      <c r="D104" s="409"/>
      <c r="E104" s="409"/>
      <c r="F104" s="409"/>
      <c r="G104" s="409"/>
      <c r="H104" s="266" t="s">
        <v>728</v>
      </c>
      <c r="I104" s="265">
        <v>61</v>
      </c>
      <c r="M104" s="264">
        <f>I104*K104</f>
        <v>0</v>
      </c>
    </row>
    <row r="105" spans="1:16">
      <c r="C105" s="272"/>
      <c r="D105" s="272"/>
      <c r="E105" s="272"/>
      <c r="F105" s="272"/>
      <c r="G105" s="272"/>
      <c r="I105" s="265"/>
    </row>
    <row r="106" spans="1:16">
      <c r="A106" s="263" t="s">
        <v>1277</v>
      </c>
      <c r="C106" s="272" t="s">
        <v>1276</v>
      </c>
      <c r="D106" s="272"/>
      <c r="E106" s="272"/>
      <c r="F106" s="272"/>
      <c r="G106" s="272"/>
      <c r="H106" s="266" t="s">
        <v>728</v>
      </c>
      <c r="I106" s="265">
        <v>63</v>
      </c>
      <c r="L106" s="264">
        <f>I106*J106</f>
        <v>0</v>
      </c>
      <c r="M106" s="264">
        <f>I106*K106</f>
        <v>0</v>
      </c>
    </row>
    <row r="107" spans="1:16">
      <c r="C107" s="272"/>
      <c r="D107" s="272"/>
      <c r="E107" s="272"/>
      <c r="F107" s="272"/>
      <c r="G107" s="272"/>
      <c r="I107" s="265"/>
    </row>
    <row r="108" spans="1:16">
      <c r="A108" s="418" t="s">
        <v>1275</v>
      </c>
      <c r="B108" s="418"/>
      <c r="C108" s="418"/>
      <c r="D108" s="418"/>
      <c r="E108" s="418"/>
      <c r="F108" s="418"/>
      <c r="G108" s="418"/>
      <c r="H108" s="418"/>
      <c r="I108" s="418"/>
      <c r="J108" s="418"/>
      <c r="K108" s="418"/>
      <c r="L108" s="275">
        <f>SUM(L92:L107)</f>
        <v>0</v>
      </c>
      <c r="M108" s="275">
        <f>SUM(M92:M107)</f>
        <v>0</v>
      </c>
      <c r="N108" s="275">
        <f>SUM(L108:M108)</f>
        <v>0</v>
      </c>
    </row>
    <row r="109" spans="1:16">
      <c r="C109" s="272"/>
      <c r="D109" s="272"/>
      <c r="E109" s="272"/>
      <c r="F109" s="272"/>
      <c r="G109" s="272"/>
      <c r="I109" s="265"/>
    </row>
    <row r="110" spans="1:16">
      <c r="A110" s="266" t="s">
        <v>922</v>
      </c>
      <c r="B110" s="266"/>
      <c r="C110" s="413" t="s">
        <v>924</v>
      </c>
      <c r="D110" s="413"/>
      <c r="E110" s="413"/>
      <c r="F110" s="413"/>
      <c r="G110" s="413"/>
      <c r="H110" s="266" t="s">
        <v>925</v>
      </c>
      <c r="I110" s="266" t="s">
        <v>117</v>
      </c>
      <c r="J110" s="414" t="s">
        <v>1234</v>
      </c>
      <c r="K110" s="414"/>
      <c r="L110" s="412" t="s">
        <v>1233</v>
      </c>
      <c r="M110" s="412"/>
      <c r="N110" s="266" t="s">
        <v>1232</v>
      </c>
    </row>
    <row r="111" spans="1:16">
      <c r="J111" s="278" t="s">
        <v>1231</v>
      </c>
      <c r="K111" s="277" t="s">
        <v>1230</v>
      </c>
      <c r="L111" s="276" t="s">
        <v>1231</v>
      </c>
      <c r="M111" s="276" t="s">
        <v>1230</v>
      </c>
    </row>
    <row r="112" spans="1:16">
      <c r="C112" s="272"/>
      <c r="D112" s="272"/>
      <c r="E112" s="272"/>
      <c r="F112" s="272"/>
      <c r="G112" s="272"/>
      <c r="I112" s="265"/>
    </row>
    <row r="113" spans="1:14">
      <c r="A113" s="417" t="s">
        <v>1274</v>
      </c>
      <c r="B113" s="417"/>
      <c r="C113" s="417"/>
      <c r="D113" s="417"/>
      <c r="E113" s="417"/>
      <c r="F113" s="417"/>
      <c r="G113" s="417"/>
      <c r="I113" s="265"/>
      <c r="N113" s="275"/>
    </row>
    <row r="114" spans="1:14">
      <c r="A114" s="263" t="s">
        <v>1273</v>
      </c>
      <c r="C114" s="409" t="s">
        <v>1272</v>
      </c>
      <c r="D114" s="409"/>
      <c r="E114" s="409"/>
      <c r="F114" s="409"/>
      <c r="G114" s="409"/>
      <c r="H114" s="266" t="s">
        <v>1044</v>
      </c>
      <c r="I114" s="265">
        <v>337.3</v>
      </c>
      <c r="L114" s="264">
        <f>I114*J114</f>
        <v>0</v>
      </c>
      <c r="M114" s="264">
        <f>I114*K114</f>
        <v>0</v>
      </c>
    </row>
    <row r="115" spans="1:14">
      <c r="C115" s="272"/>
      <c r="D115" s="272"/>
      <c r="E115" s="272"/>
      <c r="F115" s="272"/>
      <c r="G115" s="272"/>
      <c r="I115" s="265"/>
    </row>
    <row r="116" spans="1:14">
      <c r="A116" s="263" t="s">
        <v>1271</v>
      </c>
      <c r="C116" s="409" t="s">
        <v>1270</v>
      </c>
      <c r="D116" s="409"/>
      <c r="E116" s="409"/>
      <c r="F116" s="409"/>
      <c r="G116" s="409"/>
      <c r="H116" s="266" t="s">
        <v>1044</v>
      </c>
      <c r="I116" s="265">
        <v>54</v>
      </c>
      <c r="L116" s="264">
        <f>I116*J116</f>
        <v>0</v>
      </c>
      <c r="M116" s="264">
        <f>I116*K116</f>
        <v>0</v>
      </c>
    </row>
    <row r="117" spans="1:14">
      <c r="C117" s="272"/>
      <c r="D117" s="272"/>
      <c r="E117" s="272"/>
      <c r="F117" s="272"/>
      <c r="G117" s="272"/>
      <c r="I117" s="265"/>
    </row>
    <row r="118" spans="1:14">
      <c r="A118" s="263" t="s">
        <v>1269</v>
      </c>
      <c r="C118" s="409" t="s">
        <v>1268</v>
      </c>
      <c r="D118" s="409"/>
      <c r="E118" s="409"/>
      <c r="F118" s="409"/>
      <c r="G118" s="409"/>
      <c r="H118" s="266" t="s">
        <v>728</v>
      </c>
      <c r="I118" s="265">
        <v>29</v>
      </c>
      <c r="L118" s="264">
        <f>I118*J118</f>
        <v>0</v>
      </c>
      <c r="M118" s="264">
        <f>I118*K118</f>
        <v>0</v>
      </c>
    </row>
    <row r="119" spans="1:14">
      <c r="C119" s="272"/>
      <c r="D119" s="272"/>
      <c r="E119" s="272"/>
      <c r="F119" s="272"/>
      <c r="G119" s="272"/>
      <c r="I119" s="265"/>
    </row>
    <row r="120" spans="1:14">
      <c r="A120" s="263" t="s">
        <v>1267</v>
      </c>
      <c r="C120" s="409" t="s">
        <v>1266</v>
      </c>
      <c r="D120" s="409"/>
      <c r="E120" s="409"/>
      <c r="F120" s="409"/>
      <c r="G120" s="409"/>
      <c r="H120" s="266" t="s">
        <v>728</v>
      </c>
      <c r="I120" s="265">
        <v>29</v>
      </c>
      <c r="L120" s="264">
        <f>I120*J120</f>
        <v>0</v>
      </c>
      <c r="M120" s="264">
        <f>I120*K120</f>
        <v>0</v>
      </c>
    </row>
    <row r="121" spans="1:14">
      <c r="C121" s="272"/>
      <c r="D121" s="272"/>
      <c r="E121" s="272"/>
      <c r="F121" s="272"/>
      <c r="G121" s="272"/>
      <c r="I121" s="265"/>
    </row>
    <row r="122" spans="1:14">
      <c r="A122" s="263" t="s">
        <v>1265</v>
      </c>
      <c r="C122" s="409" t="s">
        <v>1264</v>
      </c>
      <c r="D122" s="409"/>
      <c r="E122" s="409"/>
      <c r="F122" s="409"/>
      <c r="G122" s="409"/>
      <c r="H122" s="266" t="s">
        <v>728</v>
      </c>
      <c r="I122" s="265">
        <v>58</v>
      </c>
      <c r="L122" s="264">
        <f>I122*J122</f>
        <v>0</v>
      </c>
      <c r="M122" s="264">
        <f>I122*K122</f>
        <v>0</v>
      </c>
    </row>
    <row r="123" spans="1:14">
      <c r="C123" s="272"/>
      <c r="D123" s="272"/>
      <c r="E123" s="272"/>
      <c r="F123" s="272"/>
      <c r="G123" s="272"/>
      <c r="I123" s="265"/>
    </row>
    <row r="124" spans="1:14">
      <c r="A124" s="418" t="s">
        <v>1263</v>
      </c>
      <c r="B124" s="418"/>
      <c r="C124" s="418"/>
      <c r="D124" s="418"/>
      <c r="E124" s="418"/>
      <c r="F124" s="418"/>
      <c r="G124" s="418"/>
      <c r="H124" s="418"/>
      <c r="I124" s="418"/>
      <c r="J124" s="418"/>
      <c r="K124" s="418"/>
      <c r="L124" s="275">
        <f>SUM(L114:L123)</f>
        <v>0</v>
      </c>
      <c r="M124" s="275">
        <f>SUM(M114:M123)</f>
        <v>0</v>
      </c>
      <c r="N124" s="275">
        <f>SUM(L124:M124)</f>
        <v>0</v>
      </c>
    </row>
    <row r="125" spans="1:14">
      <c r="A125" s="283"/>
      <c r="B125" s="283"/>
      <c r="C125" s="283"/>
      <c r="D125" s="283"/>
      <c r="E125" s="283"/>
      <c r="F125" s="283"/>
      <c r="G125" s="283"/>
      <c r="H125" s="283"/>
      <c r="I125" s="283"/>
      <c r="J125" s="283"/>
      <c r="K125" s="283"/>
      <c r="L125" s="275"/>
      <c r="M125" s="275"/>
      <c r="N125" s="275"/>
    </row>
    <row r="126" spans="1:14">
      <c r="A126" s="283"/>
      <c r="B126" s="283"/>
      <c r="C126" s="283"/>
      <c r="D126" s="283"/>
      <c r="E126" s="283"/>
      <c r="F126" s="283"/>
      <c r="G126" s="283"/>
      <c r="H126" s="283"/>
      <c r="I126" s="283"/>
      <c r="J126" s="283"/>
      <c r="K126" s="283"/>
      <c r="N126" s="275"/>
    </row>
    <row r="127" spans="1:14">
      <c r="A127" s="417" t="s">
        <v>1262</v>
      </c>
      <c r="B127" s="417"/>
      <c r="C127" s="417"/>
      <c r="D127" s="417"/>
      <c r="E127" s="417"/>
      <c r="F127" s="417"/>
      <c r="G127" s="417"/>
      <c r="I127" s="265"/>
      <c r="N127" s="275"/>
    </row>
    <row r="128" spans="1:14">
      <c r="A128" s="263" t="s">
        <v>1261</v>
      </c>
      <c r="C128" s="409" t="s">
        <v>1260</v>
      </c>
      <c r="D128" s="409"/>
      <c r="E128" s="409"/>
      <c r="F128" s="409"/>
      <c r="G128" s="409"/>
      <c r="H128" s="289" t="s">
        <v>728</v>
      </c>
      <c r="I128" s="287">
        <v>3</v>
      </c>
      <c r="J128" s="288"/>
      <c r="K128" s="287"/>
      <c r="L128" s="264">
        <f>I128*J128</f>
        <v>0</v>
      </c>
      <c r="M128" s="264">
        <f>I128*K128</f>
        <v>0</v>
      </c>
    </row>
    <row r="129" spans="1:14">
      <c r="A129" s="286"/>
      <c r="B129" s="286"/>
      <c r="C129" s="286"/>
      <c r="D129" s="286"/>
      <c r="E129" s="286"/>
      <c r="F129" s="286"/>
      <c r="G129" s="286"/>
      <c r="I129" s="265"/>
      <c r="N129" s="275"/>
    </row>
    <row r="130" spans="1:14">
      <c r="A130" s="263" t="s">
        <v>1259</v>
      </c>
      <c r="C130" s="409" t="s">
        <v>1258</v>
      </c>
      <c r="D130" s="409"/>
      <c r="E130" s="409"/>
      <c r="F130" s="409"/>
      <c r="G130" s="409"/>
      <c r="H130" s="289" t="s">
        <v>728</v>
      </c>
      <c r="I130" s="287">
        <v>19</v>
      </c>
      <c r="J130" s="288"/>
      <c r="K130" s="287"/>
      <c r="L130" s="264">
        <f>I130*J130</f>
        <v>0</v>
      </c>
      <c r="M130" s="264">
        <f>I130*K130</f>
        <v>0</v>
      </c>
    </row>
    <row r="131" spans="1:14">
      <c r="C131" s="272"/>
      <c r="D131" s="272"/>
      <c r="E131" s="272"/>
      <c r="F131" s="272"/>
      <c r="G131" s="272"/>
      <c r="H131" s="289"/>
      <c r="I131" s="287"/>
      <c r="J131" s="288"/>
      <c r="K131" s="287"/>
    </row>
    <row r="132" spans="1:14">
      <c r="A132" s="263" t="s">
        <v>1257</v>
      </c>
      <c r="C132" s="409" t="s">
        <v>1256</v>
      </c>
      <c r="D132" s="409"/>
      <c r="E132" s="409"/>
      <c r="F132" s="409"/>
      <c r="G132" s="409"/>
      <c r="H132" s="289" t="s">
        <v>728</v>
      </c>
      <c r="I132" s="287">
        <v>2</v>
      </c>
      <c r="J132" s="288"/>
      <c r="K132" s="287"/>
      <c r="L132" s="264">
        <f>I132*J132</f>
        <v>0</v>
      </c>
      <c r="M132" s="264">
        <f>I132*K132</f>
        <v>0</v>
      </c>
    </row>
    <row r="133" spans="1:14">
      <c r="C133" s="272" t="s">
        <v>1255</v>
      </c>
      <c r="D133" s="272"/>
      <c r="E133" s="272"/>
      <c r="F133" s="272"/>
      <c r="G133" s="272"/>
      <c r="H133" s="289"/>
      <c r="I133" s="287"/>
      <c r="J133" s="288"/>
      <c r="K133" s="287"/>
    </row>
    <row r="134" spans="1:14">
      <c r="A134" s="286"/>
      <c r="B134" s="286"/>
      <c r="C134" s="286"/>
      <c r="D134" s="286"/>
      <c r="E134" s="286"/>
      <c r="F134" s="286"/>
      <c r="G134" s="286"/>
      <c r="I134" s="265"/>
      <c r="N134" s="275"/>
    </row>
    <row r="135" spans="1:14">
      <c r="A135" s="418" t="s">
        <v>1254</v>
      </c>
      <c r="B135" s="418"/>
      <c r="C135" s="418"/>
      <c r="D135" s="418"/>
      <c r="E135" s="418"/>
      <c r="F135" s="418"/>
      <c r="G135" s="418"/>
      <c r="H135" s="418"/>
      <c r="I135" s="418"/>
      <c r="J135" s="418"/>
      <c r="K135" s="418"/>
      <c r="L135" s="275">
        <f>SUM(L128:L134)</f>
        <v>0</v>
      </c>
      <c r="M135" s="275">
        <f>SUM(M128:M134)</f>
        <v>0</v>
      </c>
      <c r="N135" s="275">
        <f>SUM(L135:M135)</f>
        <v>0</v>
      </c>
    </row>
    <row r="136" spans="1:14">
      <c r="A136" s="283"/>
      <c r="B136" s="283"/>
      <c r="C136" s="283"/>
      <c r="D136" s="283"/>
      <c r="E136" s="283"/>
      <c r="F136" s="283"/>
      <c r="G136" s="283"/>
      <c r="H136" s="283"/>
      <c r="I136" s="283"/>
      <c r="J136" s="283"/>
      <c r="K136" s="283"/>
      <c r="L136" s="275"/>
      <c r="M136" s="275"/>
      <c r="N136" s="275"/>
    </row>
    <row r="137" spans="1:14">
      <c r="A137" s="283"/>
      <c r="B137" s="283"/>
      <c r="C137" s="416" t="s">
        <v>1253</v>
      </c>
      <c r="D137" s="416"/>
      <c r="E137" s="416"/>
      <c r="F137" s="416"/>
      <c r="G137" s="416"/>
      <c r="H137" s="283"/>
      <c r="I137" s="283"/>
      <c r="J137" s="283"/>
      <c r="K137" s="283"/>
      <c r="L137" s="275">
        <f>SUM(L135,L124,L88,L108,L76)</f>
        <v>0</v>
      </c>
      <c r="M137" s="275"/>
      <c r="N137" s="275"/>
    </row>
    <row r="138" spans="1:14">
      <c r="A138" s="283"/>
      <c r="B138" s="283"/>
      <c r="C138" s="285"/>
      <c r="D138" s="285"/>
      <c r="E138" s="285"/>
      <c r="F138" s="285"/>
      <c r="G138" s="285"/>
      <c r="H138" s="283"/>
      <c r="I138" s="283"/>
      <c r="J138" s="283"/>
      <c r="K138" s="283"/>
      <c r="L138" s="275"/>
      <c r="M138" s="275"/>
      <c r="N138" s="275"/>
    </row>
    <row r="139" spans="1:14" ht="12.6" customHeight="1">
      <c r="A139" s="281">
        <v>27</v>
      </c>
      <c r="B139" s="283"/>
      <c r="C139" s="409" t="s">
        <v>1252</v>
      </c>
      <c r="D139" s="409"/>
      <c r="E139" s="409"/>
      <c r="F139" s="409"/>
      <c r="G139" s="409"/>
      <c r="H139" s="284" t="s">
        <v>957</v>
      </c>
      <c r="I139" s="265">
        <v>5</v>
      </c>
      <c r="J139" s="283"/>
      <c r="K139" s="283"/>
      <c r="L139" s="264">
        <f>L108*0.05</f>
        <v>0</v>
      </c>
      <c r="M139" s="275"/>
      <c r="N139" s="275"/>
    </row>
    <row r="140" spans="1:14" ht="12.6" customHeight="1">
      <c r="A140" s="281"/>
      <c r="B140" s="283"/>
      <c r="C140" s="272"/>
      <c r="D140" s="272"/>
      <c r="E140" s="272"/>
      <c r="F140" s="272"/>
      <c r="G140" s="272"/>
      <c r="H140" s="284"/>
      <c r="I140" s="265"/>
      <c r="J140" s="283"/>
      <c r="K140" s="283"/>
      <c r="M140" s="275"/>
      <c r="N140" s="275"/>
    </row>
    <row r="141" spans="1:14">
      <c r="A141" s="281">
        <v>28</v>
      </c>
      <c r="C141" s="409" t="s">
        <v>1251</v>
      </c>
      <c r="D141" s="409"/>
      <c r="E141" s="409"/>
      <c r="F141" s="409"/>
      <c r="G141" s="409"/>
      <c r="H141" s="282" t="s">
        <v>957</v>
      </c>
      <c r="I141" s="265">
        <v>3</v>
      </c>
      <c r="L141" s="264">
        <f>L137*0.03</f>
        <v>0</v>
      </c>
      <c r="N141" s="279"/>
    </row>
    <row r="142" spans="1:14">
      <c r="A142" s="281"/>
      <c r="C142" s="272"/>
      <c r="D142" s="272"/>
      <c r="E142" s="272"/>
      <c r="F142" s="272"/>
      <c r="G142" s="272"/>
      <c r="H142" s="280"/>
      <c r="I142" s="265"/>
      <c r="N142" s="279"/>
    </row>
    <row r="143" spans="1:14" ht="15.75">
      <c r="A143" s="410" t="s">
        <v>1250</v>
      </c>
      <c r="B143" s="410"/>
      <c r="C143" s="410"/>
      <c r="D143" s="410"/>
      <c r="E143" s="410"/>
      <c r="F143" s="410"/>
      <c r="G143" s="410"/>
      <c r="H143" s="271"/>
      <c r="I143" s="269"/>
      <c r="J143" s="270"/>
      <c r="K143" s="269"/>
      <c r="L143" s="268">
        <f>SUM(L137:L141)</f>
        <v>0</v>
      </c>
      <c r="M143" s="268">
        <f>SUM(M135,M124,M88,M108,M76)</f>
        <v>0</v>
      </c>
      <c r="N143" s="267">
        <f>SUM(L143:M143)</f>
        <v>0</v>
      </c>
    </row>
    <row r="144" spans="1:14">
      <c r="A144" s="281"/>
      <c r="C144" s="272"/>
      <c r="D144" s="272"/>
      <c r="E144" s="272"/>
      <c r="F144" s="272"/>
      <c r="G144" s="272"/>
      <c r="H144" s="280"/>
      <c r="I144" s="265"/>
      <c r="N144" s="279"/>
    </row>
    <row r="145" spans="1:14">
      <c r="A145" s="281"/>
      <c r="C145" s="272"/>
      <c r="D145" s="272"/>
      <c r="E145" s="272"/>
      <c r="F145" s="272"/>
      <c r="G145" s="272"/>
      <c r="H145" s="280"/>
      <c r="I145" s="265"/>
      <c r="N145" s="279"/>
    </row>
    <row r="146" spans="1:14" ht="15.75">
      <c r="A146" s="408" t="s">
        <v>1249</v>
      </c>
      <c r="B146" s="408"/>
      <c r="C146" s="408"/>
      <c r="D146" s="408"/>
      <c r="E146" s="408"/>
    </row>
    <row r="147" spans="1:14">
      <c r="A147" s="415"/>
      <c r="B147" s="415"/>
      <c r="C147" s="415"/>
      <c r="D147" s="415"/>
      <c r="E147" s="415"/>
      <c r="F147" s="415"/>
      <c r="G147" s="415"/>
      <c r="I147" s="265"/>
      <c r="N147" s="275"/>
    </row>
    <row r="148" spans="1:14">
      <c r="A148" s="263" t="s">
        <v>1248</v>
      </c>
      <c r="C148" s="409" t="s">
        <v>1247</v>
      </c>
      <c r="D148" s="409"/>
      <c r="E148" s="409"/>
      <c r="F148" s="409"/>
      <c r="G148" s="409"/>
      <c r="H148" s="266" t="s">
        <v>140</v>
      </c>
      <c r="I148" s="265">
        <v>2460</v>
      </c>
      <c r="M148" s="264">
        <f>I148*K148</f>
        <v>0</v>
      </c>
    </row>
    <row r="149" spans="1:14">
      <c r="C149" s="272"/>
      <c r="D149" s="272"/>
      <c r="E149" s="272"/>
      <c r="F149" s="272"/>
      <c r="G149" s="272"/>
      <c r="I149" s="265"/>
    </row>
    <row r="150" spans="1:14">
      <c r="A150" s="263" t="s">
        <v>1246</v>
      </c>
      <c r="C150" s="409" t="s">
        <v>1245</v>
      </c>
      <c r="D150" s="409"/>
      <c r="E150" s="409"/>
      <c r="F150" s="409"/>
      <c r="G150" s="409"/>
      <c r="H150" s="266" t="s">
        <v>140</v>
      </c>
      <c r="I150" s="265">
        <v>610</v>
      </c>
      <c r="M150" s="264">
        <f>I150*K150</f>
        <v>0</v>
      </c>
    </row>
    <row r="151" spans="1:14">
      <c r="C151" s="272"/>
      <c r="D151" s="272"/>
      <c r="E151" s="272"/>
      <c r="F151" s="272"/>
      <c r="G151" s="272"/>
      <c r="I151" s="265"/>
    </row>
    <row r="152" spans="1:14">
      <c r="A152" s="263" t="s">
        <v>1244</v>
      </c>
      <c r="C152" s="409" t="s">
        <v>1243</v>
      </c>
      <c r="D152" s="409"/>
      <c r="E152" s="409"/>
      <c r="F152" s="409"/>
      <c r="G152" s="409"/>
      <c r="H152" s="266" t="s">
        <v>140</v>
      </c>
      <c r="I152" s="265">
        <v>215</v>
      </c>
      <c r="M152" s="264">
        <f>I152*K152</f>
        <v>0</v>
      </c>
    </row>
    <row r="153" spans="1:14">
      <c r="C153" s="272"/>
      <c r="D153" s="272"/>
      <c r="E153" s="272"/>
      <c r="F153" s="272"/>
      <c r="G153" s="272"/>
      <c r="I153" s="265"/>
    </row>
    <row r="154" spans="1:14">
      <c r="A154" s="263" t="s">
        <v>1242</v>
      </c>
      <c r="C154" s="409" t="s">
        <v>1241</v>
      </c>
      <c r="D154" s="409"/>
      <c r="E154" s="409"/>
      <c r="F154" s="409"/>
      <c r="G154" s="409"/>
      <c r="H154" s="266" t="s">
        <v>140</v>
      </c>
      <c r="I154" s="265">
        <v>285</v>
      </c>
      <c r="M154" s="264">
        <f>I154*K154</f>
        <v>0</v>
      </c>
    </row>
    <row r="155" spans="1:14">
      <c r="C155" s="272"/>
      <c r="D155" s="272"/>
      <c r="E155" s="272"/>
      <c r="F155" s="272"/>
      <c r="G155" s="272"/>
      <c r="I155" s="265"/>
    </row>
    <row r="156" spans="1:14">
      <c r="A156" s="263" t="s">
        <v>1240</v>
      </c>
      <c r="C156" s="409" t="s">
        <v>1239</v>
      </c>
      <c r="D156" s="409"/>
      <c r="E156" s="409"/>
      <c r="F156" s="409"/>
      <c r="G156" s="409"/>
      <c r="H156" s="266" t="s">
        <v>140</v>
      </c>
      <c r="I156" s="265">
        <v>110</v>
      </c>
      <c r="M156" s="264">
        <f>I156*K156</f>
        <v>0</v>
      </c>
    </row>
    <row r="157" spans="1:14">
      <c r="C157" s="272"/>
      <c r="D157" s="272"/>
      <c r="E157" s="272"/>
      <c r="F157" s="272"/>
      <c r="G157" s="272"/>
      <c r="I157" s="265"/>
    </row>
    <row r="158" spans="1:14">
      <c r="A158" s="263" t="s">
        <v>1238</v>
      </c>
      <c r="C158" s="409" t="s">
        <v>1237</v>
      </c>
      <c r="D158" s="409"/>
      <c r="E158" s="409"/>
      <c r="F158" s="409"/>
      <c r="G158" s="409"/>
      <c r="H158" s="266" t="s">
        <v>140</v>
      </c>
      <c r="I158" s="265">
        <v>500</v>
      </c>
      <c r="M158" s="264">
        <f>I158*K158</f>
        <v>0</v>
      </c>
    </row>
    <row r="159" spans="1:14">
      <c r="C159" s="272"/>
      <c r="D159" s="272"/>
      <c r="E159" s="272"/>
      <c r="F159" s="272"/>
      <c r="G159" s="272"/>
      <c r="I159" s="265"/>
    </row>
    <row r="160" spans="1:14">
      <c r="A160" s="263" t="s">
        <v>1236</v>
      </c>
      <c r="C160" s="409" t="s">
        <v>1235</v>
      </c>
      <c r="D160" s="409"/>
      <c r="E160" s="409"/>
      <c r="F160" s="409"/>
      <c r="G160" s="409"/>
      <c r="H160" s="266" t="s">
        <v>140</v>
      </c>
      <c r="I160" s="265">
        <v>110</v>
      </c>
      <c r="M160" s="264">
        <f>I160*K160</f>
        <v>0</v>
      </c>
    </row>
    <row r="161" spans="1:14">
      <c r="C161" s="272"/>
      <c r="D161" s="272"/>
      <c r="E161" s="272"/>
      <c r="F161" s="272"/>
      <c r="G161" s="272"/>
      <c r="I161" s="265"/>
    </row>
    <row r="162" spans="1:14">
      <c r="A162" s="266" t="s">
        <v>922</v>
      </c>
      <c r="B162" s="266"/>
      <c r="C162" s="413" t="s">
        <v>924</v>
      </c>
      <c r="D162" s="413"/>
      <c r="E162" s="413"/>
      <c r="F162" s="413"/>
      <c r="G162" s="413"/>
      <c r="H162" s="266" t="s">
        <v>925</v>
      </c>
      <c r="I162" s="266" t="s">
        <v>117</v>
      </c>
      <c r="J162" s="414" t="s">
        <v>1234</v>
      </c>
      <c r="K162" s="414"/>
      <c r="L162" s="412" t="s">
        <v>1233</v>
      </c>
      <c r="M162" s="412"/>
      <c r="N162" s="266" t="s">
        <v>1232</v>
      </c>
    </row>
    <row r="163" spans="1:14">
      <c r="J163" s="278" t="s">
        <v>1231</v>
      </c>
      <c r="K163" s="277" t="s">
        <v>1230</v>
      </c>
      <c r="L163" s="276" t="s">
        <v>1231</v>
      </c>
      <c r="M163" s="276" t="s">
        <v>1230</v>
      </c>
    </row>
    <row r="164" spans="1:14">
      <c r="J164" s="278"/>
      <c r="K164" s="277"/>
      <c r="L164" s="276"/>
      <c r="M164" s="276"/>
    </row>
    <row r="165" spans="1:14">
      <c r="A165" s="263" t="s">
        <v>1229</v>
      </c>
      <c r="C165" s="409" t="s">
        <v>1228</v>
      </c>
      <c r="D165" s="409"/>
      <c r="E165" s="409"/>
      <c r="F165" s="409"/>
      <c r="G165" s="409"/>
      <c r="H165" s="266" t="s">
        <v>140</v>
      </c>
      <c r="I165" s="265">
        <v>335</v>
      </c>
      <c r="M165" s="264">
        <f>I165*K165</f>
        <v>0</v>
      </c>
    </row>
    <row r="166" spans="1:14">
      <c r="C166" s="272"/>
      <c r="D166" s="272"/>
      <c r="E166" s="272"/>
      <c r="F166" s="272"/>
      <c r="G166" s="272"/>
      <c r="I166" s="265"/>
    </row>
    <row r="167" spans="1:14">
      <c r="A167" s="263" t="s">
        <v>1227</v>
      </c>
      <c r="C167" s="272" t="s">
        <v>1226</v>
      </c>
      <c r="D167" s="272"/>
      <c r="E167" s="272"/>
      <c r="F167" s="272"/>
      <c r="G167" s="272"/>
      <c r="H167" s="266" t="s">
        <v>140</v>
      </c>
      <c r="I167" s="265">
        <v>285</v>
      </c>
      <c r="L167" s="264">
        <f>I167*J167</f>
        <v>0</v>
      </c>
      <c r="M167" s="264">
        <f>I167*K167</f>
        <v>0</v>
      </c>
    </row>
    <row r="168" spans="1:14">
      <c r="J168" s="278"/>
      <c r="K168" s="277"/>
      <c r="L168" s="276"/>
      <c r="M168" s="276"/>
    </row>
    <row r="169" spans="1:14">
      <c r="A169" s="263" t="s">
        <v>1225</v>
      </c>
      <c r="C169" s="409" t="s">
        <v>1224</v>
      </c>
      <c r="D169" s="409"/>
      <c r="E169" s="409"/>
      <c r="F169" s="409"/>
      <c r="G169" s="409"/>
      <c r="H169" s="266" t="s">
        <v>728</v>
      </c>
      <c r="I169" s="265">
        <v>215</v>
      </c>
      <c r="L169" s="264">
        <f>I169*J169</f>
        <v>0</v>
      </c>
      <c r="M169" s="264">
        <f>I169*K169</f>
        <v>0</v>
      </c>
    </row>
    <row r="170" spans="1:14">
      <c r="C170" s="272"/>
      <c r="D170" s="272"/>
      <c r="E170" s="272"/>
      <c r="F170" s="272"/>
      <c r="G170" s="272"/>
      <c r="I170" s="265"/>
    </row>
    <row r="171" spans="1:14">
      <c r="A171" s="263" t="s">
        <v>1223</v>
      </c>
      <c r="C171" s="409" t="s">
        <v>1222</v>
      </c>
      <c r="D171" s="409"/>
      <c r="E171" s="409"/>
      <c r="F171" s="409"/>
      <c r="G171" s="409"/>
      <c r="H171" s="266" t="s">
        <v>140</v>
      </c>
      <c r="I171" s="265">
        <v>170</v>
      </c>
      <c r="L171" s="264">
        <f>I171*J171</f>
        <v>0</v>
      </c>
      <c r="M171" s="264">
        <f>I171*K171</f>
        <v>0</v>
      </c>
    </row>
    <row r="172" spans="1:14">
      <c r="C172" s="272"/>
      <c r="D172" s="272"/>
      <c r="E172" s="272"/>
      <c r="F172" s="272"/>
      <c r="G172" s="272"/>
      <c r="I172" s="265"/>
    </row>
    <row r="173" spans="1:14">
      <c r="A173" s="263" t="s">
        <v>1221</v>
      </c>
      <c r="C173" s="409" t="s">
        <v>1220</v>
      </c>
      <c r="D173" s="409"/>
      <c r="E173" s="409"/>
      <c r="F173" s="409"/>
      <c r="G173" s="409"/>
      <c r="H173" s="266" t="s">
        <v>140</v>
      </c>
      <c r="I173" s="265">
        <v>2</v>
      </c>
      <c r="L173" s="264">
        <f>I173*J173</f>
        <v>0</v>
      </c>
      <c r="M173" s="264">
        <f>I173*K173</f>
        <v>0</v>
      </c>
    </row>
    <row r="174" spans="1:14">
      <c r="C174" s="272"/>
      <c r="D174" s="272"/>
      <c r="E174" s="272"/>
      <c r="F174" s="272"/>
      <c r="G174" s="272"/>
      <c r="I174" s="265"/>
    </row>
    <row r="175" spans="1:14" ht="15.75">
      <c r="A175" s="263" t="s">
        <v>1219</v>
      </c>
      <c r="C175" s="409" t="s">
        <v>1218</v>
      </c>
      <c r="D175" s="409"/>
      <c r="E175" s="409"/>
      <c r="F175" s="409"/>
      <c r="G175" s="409"/>
      <c r="H175" s="266" t="s">
        <v>1217</v>
      </c>
      <c r="I175" s="265">
        <v>230</v>
      </c>
      <c r="M175" s="264">
        <f>I175*K175</f>
        <v>0</v>
      </c>
    </row>
    <row r="176" spans="1:14">
      <c r="C176" s="272"/>
      <c r="D176" s="272"/>
      <c r="E176" s="272"/>
      <c r="F176" s="272"/>
      <c r="G176" s="272"/>
      <c r="I176" s="265"/>
    </row>
    <row r="177" spans="1:14" ht="15.75">
      <c r="A177" s="263" t="s">
        <v>1216</v>
      </c>
      <c r="C177" s="272" t="s">
        <v>1215</v>
      </c>
      <c r="D177" s="272"/>
      <c r="E177" s="272"/>
      <c r="F177" s="272"/>
      <c r="G177" s="272"/>
      <c r="H177" s="266" t="s">
        <v>1214</v>
      </c>
      <c r="I177" s="265">
        <v>46</v>
      </c>
      <c r="M177" s="264">
        <f>I177*K177</f>
        <v>0</v>
      </c>
    </row>
    <row r="178" spans="1:14">
      <c r="C178" s="272"/>
      <c r="D178" s="272"/>
      <c r="E178" s="272"/>
      <c r="F178" s="272"/>
      <c r="G178" s="272"/>
      <c r="I178" s="265"/>
    </row>
    <row r="179" spans="1:14">
      <c r="A179" s="263" t="s">
        <v>1213</v>
      </c>
      <c r="C179" s="409" t="s">
        <v>1212</v>
      </c>
      <c r="D179" s="409"/>
      <c r="E179" s="409"/>
      <c r="F179" s="409"/>
      <c r="G179" s="409"/>
      <c r="H179" s="266" t="s">
        <v>728</v>
      </c>
      <c r="I179" s="265">
        <v>22</v>
      </c>
      <c r="M179" s="264">
        <f>I179*K179</f>
        <v>0</v>
      </c>
    </row>
    <row r="180" spans="1:14">
      <c r="C180" s="272"/>
      <c r="D180" s="272"/>
      <c r="E180" s="272"/>
      <c r="F180" s="272"/>
      <c r="G180" s="272"/>
      <c r="I180" s="265"/>
    </row>
    <row r="181" spans="1:14">
      <c r="A181" s="263" t="s">
        <v>1211</v>
      </c>
      <c r="C181" s="409" t="s">
        <v>1210</v>
      </c>
      <c r="D181" s="409"/>
      <c r="E181" s="409"/>
      <c r="F181" s="409"/>
      <c r="G181" s="409"/>
      <c r="H181" s="266" t="s">
        <v>728</v>
      </c>
      <c r="I181" s="265">
        <v>2</v>
      </c>
      <c r="M181" s="264">
        <f>I181*K181</f>
        <v>0</v>
      </c>
    </row>
    <row r="182" spans="1:14">
      <c r="C182" s="272"/>
      <c r="D182" s="272"/>
      <c r="E182" s="272"/>
      <c r="F182" s="272"/>
      <c r="G182" s="272"/>
      <c r="I182" s="265"/>
    </row>
    <row r="183" spans="1:14">
      <c r="A183" s="263" t="s">
        <v>1209</v>
      </c>
      <c r="C183" s="272" t="s">
        <v>1208</v>
      </c>
      <c r="D183" s="272"/>
      <c r="E183" s="272"/>
      <c r="F183" s="272"/>
      <c r="G183" s="272"/>
      <c r="H183" s="266" t="s">
        <v>728</v>
      </c>
      <c r="I183" s="265">
        <v>4</v>
      </c>
      <c r="M183" s="264">
        <f>I183*K183</f>
        <v>0</v>
      </c>
    </row>
    <row r="184" spans="1:14">
      <c r="A184" s="411"/>
      <c r="B184" s="411"/>
      <c r="C184" s="411"/>
      <c r="D184" s="411"/>
      <c r="E184" s="411"/>
      <c r="F184" s="411"/>
      <c r="G184" s="411"/>
      <c r="H184" s="411"/>
      <c r="I184" s="411"/>
      <c r="J184" s="411"/>
      <c r="K184" s="411"/>
      <c r="L184" s="275"/>
      <c r="M184" s="275"/>
      <c r="N184" s="275"/>
    </row>
    <row r="185" spans="1:14" ht="15.75">
      <c r="A185" s="410" t="s">
        <v>1207</v>
      </c>
      <c r="B185" s="410"/>
      <c r="C185" s="410"/>
      <c r="D185" s="410"/>
      <c r="E185" s="410"/>
      <c r="F185" s="410"/>
      <c r="G185" s="410"/>
      <c r="H185" s="271"/>
      <c r="I185" s="269"/>
      <c r="J185" s="270"/>
      <c r="K185" s="269"/>
      <c r="L185" s="268">
        <f>SUM(L148:L183)</f>
        <v>0</v>
      </c>
      <c r="M185" s="268">
        <f>SUM(M148:M183)</f>
        <v>0</v>
      </c>
      <c r="N185" s="267">
        <f>SUM(L185:M185)</f>
        <v>0</v>
      </c>
    </row>
    <row r="186" spans="1:14">
      <c r="A186" s="407"/>
      <c r="B186" s="407"/>
      <c r="C186" s="407"/>
      <c r="D186" s="407"/>
      <c r="E186" s="407"/>
      <c r="F186" s="407"/>
      <c r="G186" s="407"/>
      <c r="H186" s="407"/>
      <c r="I186" s="407"/>
      <c r="J186" s="407"/>
      <c r="K186" s="407"/>
      <c r="L186" s="407"/>
      <c r="M186" s="407"/>
      <c r="N186" s="407"/>
    </row>
    <row r="187" spans="1:14">
      <c r="C187" s="272"/>
      <c r="D187" s="272"/>
      <c r="E187" s="272"/>
      <c r="F187" s="272"/>
      <c r="G187" s="272"/>
      <c r="I187" s="265"/>
    </row>
    <row r="188" spans="1:14" ht="15.75">
      <c r="A188" s="408" t="s">
        <v>1206</v>
      </c>
      <c r="B188" s="408"/>
      <c r="C188" s="408"/>
      <c r="D188" s="408"/>
      <c r="E188" s="408"/>
    </row>
    <row r="189" spans="1:14">
      <c r="A189" s="263" t="s">
        <v>1205</v>
      </c>
      <c r="C189" s="409" t="s">
        <v>1204</v>
      </c>
      <c r="D189" s="409"/>
      <c r="E189" s="409"/>
      <c r="F189" s="409"/>
      <c r="G189" s="409"/>
      <c r="H189" s="266" t="s">
        <v>1190</v>
      </c>
      <c r="I189" s="265">
        <v>35</v>
      </c>
      <c r="M189" s="264">
        <v>0</v>
      </c>
    </row>
    <row r="190" spans="1:14">
      <c r="C190" s="272"/>
      <c r="D190" s="272"/>
      <c r="E190" s="272"/>
      <c r="F190" s="272"/>
      <c r="G190" s="272"/>
      <c r="I190" s="265"/>
    </row>
    <row r="191" spans="1:14">
      <c r="A191" s="263" t="s">
        <v>1203</v>
      </c>
      <c r="C191" s="272" t="s">
        <v>1202</v>
      </c>
      <c r="D191" s="272"/>
      <c r="E191" s="272"/>
      <c r="F191" s="272"/>
      <c r="G191" s="272"/>
      <c r="H191" s="266" t="s">
        <v>1201</v>
      </c>
      <c r="I191" s="265">
        <v>1</v>
      </c>
      <c r="M191" s="264">
        <f>I191*K191</f>
        <v>0</v>
      </c>
    </row>
    <row r="192" spans="1:14">
      <c r="C192" s="272"/>
      <c r="D192" s="272"/>
      <c r="E192" s="272"/>
      <c r="F192" s="272"/>
      <c r="G192" s="272"/>
      <c r="I192" s="265"/>
    </row>
    <row r="193" spans="1:14">
      <c r="A193" s="263" t="s">
        <v>1200</v>
      </c>
      <c r="C193" s="272"/>
      <c r="D193" s="272"/>
      <c r="E193" s="272"/>
      <c r="F193" s="272"/>
      <c r="G193" s="272"/>
      <c r="I193" s="265"/>
    </row>
    <row r="194" spans="1:14">
      <c r="C194" s="272"/>
      <c r="D194" s="272"/>
      <c r="E194" s="272"/>
      <c r="F194" s="272"/>
      <c r="G194" s="272"/>
      <c r="I194" s="265"/>
    </row>
    <row r="195" spans="1:14">
      <c r="C195" s="272"/>
      <c r="D195" s="272"/>
      <c r="E195" s="272"/>
      <c r="F195" s="272"/>
      <c r="G195" s="272"/>
      <c r="I195" s="265"/>
    </row>
    <row r="196" spans="1:14">
      <c r="C196" s="409"/>
      <c r="D196" s="409"/>
      <c r="E196" s="409"/>
      <c r="F196" s="409"/>
      <c r="G196" s="409"/>
      <c r="I196" s="265"/>
    </row>
    <row r="197" spans="1:14" ht="15.75">
      <c r="A197" s="410" t="s">
        <v>1199</v>
      </c>
      <c r="B197" s="410"/>
      <c r="C197" s="410"/>
      <c r="D197" s="410"/>
      <c r="E197" s="410"/>
      <c r="F197" s="410"/>
      <c r="G197" s="410"/>
      <c r="H197" s="271"/>
      <c r="I197" s="269"/>
      <c r="J197" s="270"/>
      <c r="K197" s="269"/>
      <c r="L197" s="268"/>
      <c r="M197" s="268">
        <f>SUM(M189:M196)</f>
        <v>0</v>
      </c>
      <c r="N197" s="267">
        <f>SUM(L197:M197)</f>
        <v>0</v>
      </c>
    </row>
    <row r="198" spans="1:14">
      <c r="A198" s="274"/>
      <c r="B198" s="274"/>
      <c r="C198" s="274"/>
      <c r="D198" s="274"/>
      <c r="E198" s="274"/>
      <c r="F198" s="274"/>
      <c r="G198" s="274"/>
      <c r="H198" s="274"/>
      <c r="I198" s="274"/>
      <c r="J198" s="274"/>
      <c r="K198" s="274"/>
      <c r="L198" s="274"/>
      <c r="M198" s="274"/>
      <c r="N198" s="274"/>
    </row>
    <row r="199" spans="1:14">
      <c r="A199" s="274"/>
      <c r="B199" s="274"/>
      <c r="C199" s="274"/>
      <c r="D199" s="274"/>
      <c r="E199" s="274"/>
      <c r="F199" s="274"/>
      <c r="G199" s="274"/>
      <c r="H199" s="274"/>
      <c r="I199" s="274"/>
      <c r="J199" s="274"/>
      <c r="K199" s="274"/>
      <c r="L199" s="274"/>
      <c r="M199" s="274"/>
      <c r="N199" s="274"/>
    </row>
    <row r="200" spans="1:14" ht="15.75">
      <c r="A200" s="408" t="s">
        <v>1198</v>
      </c>
      <c r="B200" s="408"/>
      <c r="C200" s="408"/>
      <c r="D200" s="408"/>
      <c r="E200" s="408"/>
    </row>
    <row r="201" spans="1:14">
      <c r="A201" s="263" t="s">
        <v>1197</v>
      </c>
      <c r="C201" s="409" t="s">
        <v>1196</v>
      </c>
      <c r="D201" s="409"/>
      <c r="E201" s="409"/>
      <c r="F201" s="409"/>
      <c r="G201" s="409"/>
      <c r="H201" s="266" t="s">
        <v>140</v>
      </c>
      <c r="I201" s="265">
        <v>610</v>
      </c>
      <c r="M201" s="264">
        <f>I201*K201</f>
        <v>0</v>
      </c>
    </row>
    <row r="202" spans="1:14">
      <c r="C202" s="272"/>
      <c r="D202" s="272"/>
      <c r="E202" s="272"/>
      <c r="F202" s="272"/>
      <c r="G202" s="272" t="s">
        <v>1193</v>
      </c>
      <c r="I202" s="265"/>
    </row>
    <row r="203" spans="1:14">
      <c r="A203" s="263" t="s">
        <v>1195</v>
      </c>
      <c r="C203" s="409" t="s">
        <v>1194</v>
      </c>
      <c r="D203" s="409"/>
      <c r="E203" s="409"/>
      <c r="F203" s="409"/>
      <c r="G203" s="409"/>
      <c r="H203" s="266" t="s">
        <v>728</v>
      </c>
      <c r="I203" s="265">
        <v>29</v>
      </c>
      <c r="M203" s="264">
        <f>I203*K203</f>
        <v>0</v>
      </c>
    </row>
    <row r="204" spans="1:14">
      <c r="C204" s="272"/>
      <c r="D204" s="272"/>
      <c r="E204" s="272"/>
      <c r="F204" s="272"/>
      <c r="G204" s="272" t="s">
        <v>1193</v>
      </c>
      <c r="I204" s="265"/>
    </row>
    <row r="205" spans="1:14">
      <c r="A205" s="263" t="s">
        <v>1192</v>
      </c>
      <c r="C205" s="409" t="s">
        <v>1191</v>
      </c>
      <c r="D205" s="409"/>
      <c r="E205" s="409"/>
      <c r="F205" s="409"/>
      <c r="G205" s="409"/>
      <c r="H205" s="266" t="s">
        <v>1190</v>
      </c>
      <c r="I205" s="265">
        <v>25</v>
      </c>
      <c r="K205" s="264"/>
      <c r="M205" s="264">
        <f>I205*K205</f>
        <v>0</v>
      </c>
    </row>
    <row r="206" spans="1:14">
      <c r="C206" s="272"/>
      <c r="D206" s="272"/>
      <c r="E206" s="272"/>
      <c r="F206" s="272" t="s">
        <v>1189</v>
      </c>
      <c r="G206" s="272"/>
      <c r="I206" s="265"/>
    </row>
    <row r="207" spans="1:14">
      <c r="C207" s="409"/>
      <c r="D207" s="409"/>
      <c r="E207" s="409"/>
      <c r="F207" s="409"/>
      <c r="G207" s="409"/>
      <c r="I207" s="265"/>
    </row>
    <row r="208" spans="1:14" ht="15.75">
      <c r="A208" s="410" t="s">
        <v>1188</v>
      </c>
      <c r="B208" s="410"/>
      <c r="C208" s="410"/>
      <c r="D208" s="410"/>
      <c r="E208" s="410"/>
      <c r="F208" s="410"/>
      <c r="G208" s="410"/>
      <c r="H208" s="271"/>
      <c r="I208" s="269"/>
      <c r="J208" s="270"/>
      <c r="K208" s="269"/>
      <c r="L208" s="268"/>
      <c r="M208" s="268">
        <f>SUM(M201:M207)</f>
        <v>0</v>
      </c>
      <c r="N208" s="267">
        <f>SUM(L208:M208)</f>
        <v>0</v>
      </c>
    </row>
  </sheetData>
  <sheetProtection selectLockedCells="1" selectUnlockedCells="1"/>
  <mergeCells count="91">
    <mergeCell ref="A1:N1"/>
    <mergeCell ref="A2:N2"/>
    <mergeCell ref="C13:G13"/>
    <mergeCell ref="J13:K13"/>
    <mergeCell ref="L13:M13"/>
    <mergeCell ref="C15:F15"/>
    <mergeCell ref="C21:F21"/>
    <mergeCell ref="C22:F22"/>
    <mergeCell ref="C24:F24"/>
    <mergeCell ref="A26:G26"/>
    <mergeCell ref="C27:F27"/>
    <mergeCell ref="C47:G47"/>
    <mergeCell ref="J47:K47"/>
    <mergeCell ref="L47:M47"/>
    <mergeCell ref="A50:E50"/>
    <mergeCell ref="A51:G51"/>
    <mergeCell ref="C52:G52"/>
    <mergeCell ref="C55:G55"/>
    <mergeCell ref="C64:G64"/>
    <mergeCell ref="C67:G67"/>
    <mergeCell ref="C70:G70"/>
    <mergeCell ref="C72:G72"/>
    <mergeCell ref="C74:G74"/>
    <mergeCell ref="A76:K76"/>
    <mergeCell ref="A79:G79"/>
    <mergeCell ref="A81:G81"/>
    <mergeCell ref="C82:G82"/>
    <mergeCell ref="C83:G83"/>
    <mergeCell ref="C84:G84"/>
    <mergeCell ref="A86:K86"/>
    <mergeCell ref="A88:K88"/>
    <mergeCell ref="A91:G91"/>
    <mergeCell ref="C92:G92"/>
    <mergeCell ref="C94:G94"/>
    <mergeCell ref="C96:G96"/>
    <mergeCell ref="C98:G98"/>
    <mergeCell ref="C100:G100"/>
    <mergeCell ref="C102:G102"/>
    <mergeCell ref="C104:G104"/>
    <mergeCell ref="A108:K108"/>
    <mergeCell ref="C110:G110"/>
    <mergeCell ref="J110:K110"/>
    <mergeCell ref="L110:M110"/>
    <mergeCell ref="A113:G113"/>
    <mergeCell ref="C114:G114"/>
    <mergeCell ref="C116:G116"/>
    <mergeCell ref="C118:G118"/>
    <mergeCell ref="C120:G120"/>
    <mergeCell ref="C122:G122"/>
    <mergeCell ref="A124:K124"/>
    <mergeCell ref="A127:G127"/>
    <mergeCell ref="C128:G128"/>
    <mergeCell ref="C130:G130"/>
    <mergeCell ref="C132:G132"/>
    <mergeCell ref="A135:K135"/>
    <mergeCell ref="C137:G137"/>
    <mergeCell ref="C139:G139"/>
    <mergeCell ref="C141:G141"/>
    <mergeCell ref="A143:G143"/>
    <mergeCell ref="A146:E146"/>
    <mergeCell ref="A147:G147"/>
    <mergeCell ref="C148:G148"/>
    <mergeCell ref="C150:G150"/>
    <mergeCell ref="C152:G152"/>
    <mergeCell ref="C154:G154"/>
    <mergeCell ref="C156:G156"/>
    <mergeCell ref="C158:G158"/>
    <mergeCell ref="C160:G160"/>
    <mergeCell ref="C162:G162"/>
    <mergeCell ref="J162:K162"/>
    <mergeCell ref="L162:M162"/>
    <mergeCell ref="C165:G165"/>
    <mergeCell ref="C169:G169"/>
    <mergeCell ref="C171:G171"/>
    <mergeCell ref="C173:G173"/>
    <mergeCell ref="C175:G175"/>
    <mergeCell ref="C179:G179"/>
    <mergeCell ref="C181:G181"/>
    <mergeCell ref="A184:K184"/>
    <mergeCell ref="A185:G185"/>
    <mergeCell ref="A186:N186"/>
    <mergeCell ref="A188:E188"/>
    <mergeCell ref="C189:G189"/>
    <mergeCell ref="C196:G196"/>
    <mergeCell ref="A208:G208"/>
    <mergeCell ref="A197:G197"/>
    <mergeCell ref="A200:E200"/>
    <mergeCell ref="C201:G201"/>
    <mergeCell ref="C203:G203"/>
    <mergeCell ref="C205:G205"/>
    <mergeCell ref="C207:G207"/>
  </mergeCells>
  <pageMargins left="0.70833333333333337" right="0.70833333333333337" top="0.78749999999999998" bottom="0.78749999999999998" header="0.51180555555555551" footer="0.51180555555555551"/>
  <pageSetup paperSize="9" scale="58" firstPageNumber="0" orientation="landscape" horizontalDpi="300" verticalDpi="300" r:id="rId1"/>
  <headerFooter alignWithMargins="0"/>
  <rowBreaks count="3" manualBreakCount="3">
    <brk id="46" max="16383" man="1"/>
    <brk id="109" max="16383" man="1"/>
    <brk id="16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P141"/>
  <sheetViews>
    <sheetView showGridLines="0" workbookViewId="0">
      <pane ySplit="1" topLeftCell="A102" activePane="bottomLeft" state="frozen"/>
      <selection pane="bottomLeft" activeCell="C119" sqref="C11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3" max="43" width="1.1640625" customWidth="1"/>
    <col min="44" max="62" width="9.33203125" hidden="1" customWidth="1"/>
    <col min="63" max="63" width="0.83203125" hidden="1" customWidth="1"/>
    <col min="64" max="64" width="0.6640625" customWidth="1"/>
    <col min="65" max="65" width="23.83203125" hidden="1" customWidth="1"/>
    <col min="66" max="66" width="9.33203125" hidden="1" customWidth="1"/>
    <col min="67" max="67" width="0.6640625" customWidth="1"/>
    <col min="68" max="68" width="9.33203125" hidden="1" customWidth="1"/>
    <col min="69" max="69" width="1.5" customWidth="1"/>
  </cols>
  <sheetData>
    <row r="1" spans="1:66" ht="21.75" customHeight="1">
      <c r="A1" s="17"/>
      <c r="B1" s="14"/>
      <c r="C1" s="14"/>
      <c r="D1" s="15" t="s">
        <v>1</v>
      </c>
      <c r="E1" s="14"/>
      <c r="F1" s="16" t="s">
        <v>90</v>
      </c>
      <c r="G1" s="16"/>
      <c r="H1" s="399" t="s">
        <v>91</v>
      </c>
      <c r="I1" s="399"/>
      <c r="J1" s="399"/>
      <c r="K1" s="399"/>
      <c r="L1" s="16" t="s">
        <v>92</v>
      </c>
      <c r="M1" s="14"/>
      <c r="N1" s="14"/>
      <c r="O1" s="15" t="s">
        <v>93</v>
      </c>
      <c r="P1" s="14"/>
      <c r="Q1" s="14"/>
      <c r="R1" s="14"/>
      <c r="S1" s="16" t="s">
        <v>94</v>
      </c>
      <c r="T1" s="16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319" t="s">
        <v>7</v>
      </c>
      <c r="D2" s="320"/>
      <c r="E2" s="320"/>
      <c r="F2" s="320"/>
      <c r="G2" s="320"/>
      <c r="H2" s="320"/>
      <c r="I2" s="320"/>
      <c r="J2" s="320"/>
      <c r="K2" s="320"/>
      <c r="L2" s="320"/>
      <c r="M2" s="320"/>
      <c r="N2" s="320"/>
      <c r="O2" s="320"/>
      <c r="P2" s="320"/>
      <c r="Q2" s="320"/>
      <c r="S2" s="348" t="s">
        <v>8</v>
      </c>
      <c r="T2" s="326"/>
      <c r="U2" s="326"/>
      <c r="V2" s="326"/>
      <c r="W2" s="326"/>
      <c r="X2" s="326"/>
      <c r="Y2" s="326"/>
      <c r="Z2" s="326"/>
      <c r="AA2" s="326"/>
      <c r="AB2" s="326"/>
      <c r="AC2" s="326"/>
      <c r="AT2" s="20" t="s">
        <v>89</v>
      </c>
    </row>
    <row r="3" spans="1:66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95</v>
      </c>
    </row>
    <row r="4" spans="1:66" ht="36.950000000000003" customHeight="1">
      <c r="B4" s="24"/>
      <c r="C4" s="321" t="s">
        <v>96</v>
      </c>
      <c r="D4" s="322"/>
      <c r="E4" s="322"/>
      <c r="F4" s="322"/>
      <c r="G4" s="322"/>
      <c r="H4" s="322"/>
      <c r="I4" s="322"/>
      <c r="J4" s="322"/>
      <c r="K4" s="322"/>
      <c r="L4" s="322"/>
      <c r="M4" s="322"/>
      <c r="N4" s="322"/>
      <c r="O4" s="322"/>
      <c r="P4" s="322"/>
      <c r="Q4" s="322"/>
      <c r="R4" s="25"/>
      <c r="T4" s="19" t="s">
        <v>13</v>
      </c>
      <c r="AT4" s="20" t="s">
        <v>6</v>
      </c>
    </row>
    <row r="5" spans="1:66" ht="6.95" customHeight="1">
      <c r="B5" s="24"/>
      <c r="R5" s="25"/>
    </row>
    <row r="6" spans="1:66" ht="25.35" customHeight="1">
      <c r="B6" s="24"/>
      <c r="D6" s="30" t="s">
        <v>18</v>
      </c>
      <c r="F6" s="359" t="str">
        <f>'Rekapitulace stavby'!K6</f>
        <v>Znojmo - Přímětice Východ</v>
      </c>
      <c r="G6" s="360"/>
      <c r="H6" s="360"/>
      <c r="I6" s="360"/>
      <c r="J6" s="360"/>
      <c r="K6" s="360"/>
      <c r="L6" s="360"/>
      <c r="M6" s="360"/>
      <c r="N6" s="360"/>
      <c r="O6" s="360"/>
      <c r="P6" s="360"/>
      <c r="R6" s="25"/>
    </row>
    <row r="7" spans="1:66" s="1" customFormat="1" ht="32.85" customHeight="1">
      <c r="B7" s="35"/>
      <c r="D7" s="29" t="s">
        <v>97</v>
      </c>
      <c r="F7" s="327" t="s">
        <v>877</v>
      </c>
      <c r="G7" s="361"/>
      <c r="H7" s="361"/>
      <c r="I7" s="361"/>
      <c r="J7" s="361"/>
      <c r="K7" s="361"/>
      <c r="L7" s="361"/>
      <c r="M7" s="361"/>
      <c r="N7" s="361"/>
      <c r="O7" s="361"/>
      <c r="P7" s="361"/>
      <c r="R7" s="36"/>
    </row>
    <row r="8" spans="1:66" s="1" customFormat="1" ht="14.45" customHeight="1">
      <c r="B8" s="35"/>
      <c r="D8" s="30" t="s">
        <v>20</v>
      </c>
      <c r="F8" s="28" t="s">
        <v>5</v>
      </c>
      <c r="M8" s="30" t="s">
        <v>21</v>
      </c>
      <c r="O8" s="28" t="s">
        <v>5</v>
      </c>
      <c r="R8" s="36"/>
    </row>
    <row r="9" spans="1:66" s="1" customFormat="1" ht="14.45" customHeight="1">
      <c r="B9" s="35"/>
      <c r="D9" s="30" t="s">
        <v>22</v>
      </c>
      <c r="F9" s="28" t="s">
        <v>23</v>
      </c>
      <c r="M9" s="30" t="s">
        <v>24</v>
      </c>
      <c r="O9" s="362"/>
      <c r="P9" s="363"/>
      <c r="R9" s="36"/>
    </row>
    <row r="10" spans="1:66" s="1" customFormat="1" ht="10.9" customHeight="1">
      <c r="B10" s="35"/>
      <c r="R10" s="36"/>
    </row>
    <row r="11" spans="1:66" s="1" customFormat="1" ht="14.45" customHeight="1">
      <c r="B11" s="35"/>
      <c r="D11" s="30" t="s">
        <v>25</v>
      </c>
      <c r="M11" s="30" t="s">
        <v>26</v>
      </c>
      <c r="O11" s="325"/>
      <c r="P11" s="325"/>
      <c r="R11" s="36"/>
    </row>
    <row r="12" spans="1:66" s="1" customFormat="1" ht="18" customHeight="1">
      <c r="B12" s="35"/>
      <c r="E12" s="28" t="str">
        <f>IF('Rekapitulace stavby'!E11="","",'Rekapitulace stavby'!E11)</f>
        <v xml:space="preserve"> </v>
      </c>
      <c r="M12" s="30" t="s">
        <v>27</v>
      </c>
      <c r="O12" s="325"/>
      <c r="P12" s="325"/>
      <c r="R12" s="36"/>
    </row>
    <row r="13" spans="1:66" s="1" customFormat="1" ht="6.95" customHeight="1">
      <c r="B13" s="35"/>
      <c r="R13" s="36"/>
    </row>
    <row r="14" spans="1:66" s="1" customFormat="1" ht="14.45" customHeight="1">
      <c r="B14" s="35"/>
      <c r="D14" s="30" t="s">
        <v>28</v>
      </c>
      <c r="M14" s="30" t="s">
        <v>26</v>
      </c>
      <c r="O14" s="364"/>
      <c r="P14" s="325"/>
      <c r="R14" s="36"/>
    </row>
    <row r="15" spans="1:66" s="1" customFormat="1" ht="18" customHeight="1">
      <c r="B15" s="35"/>
      <c r="E15" s="364"/>
      <c r="F15" s="365"/>
      <c r="G15" s="365"/>
      <c r="H15" s="365"/>
      <c r="I15" s="365"/>
      <c r="J15" s="365"/>
      <c r="K15" s="365"/>
      <c r="L15" s="365"/>
      <c r="M15" s="30" t="s">
        <v>27</v>
      </c>
      <c r="O15" s="364"/>
      <c r="P15" s="325"/>
      <c r="R15" s="36"/>
    </row>
    <row r="16" spans="1:66" s="1" customFormat="1" ht="6.95" customHeight="1">
      <c r="B16" s="35"/>
      <c r="R16" s="36"/>
    </row>
    <row r="17" spans="2:18" s="1" customFormat="1" ht="14.45" customHeight="1">
      <c r="B17" s="35"/>
      <c r="D17" s="30" t="s">
        <v>29</v>
      </c>
      <c r="M17" s="30" t="s">
        <v>26</v>
      </c>
      <c r="O17" s="325" t="str">
        <f>IF('Rekapitulace stavby'!AN16="","",'Rekapitulace stavby'!AN16)</f>
        <v/>
      </c>
      <c r="P17" s="325"/>
      <c r="R17" s="36"/>
    </row>
    <row r="18" spans="2:18" s="1" customFormat="1" ht="18" customHeight="1">
      <c r="B18" s="35"/>
      <c r="E18" s="28" t="str">
        <f>IF('Rekapitulace stavby'!E17="","",'Rekapitulace stavby'!E17)</f>
        <v xml:space="preserve"> </v>
      </c>
      <c r="M18" s="30" t="s">
        <v>27</v>
      </c>
      <c r="O18" s="325" t="str">
        <f>IF('Rekapitulace stavby'!AN17="","",'Rekapitulace stavby'!AN17)</f>
        <v/>
      </c>
      <c r="P18" s="325"/>
      <c r="R18" s="36"/>
    </row>
    <row r="19" spans="2:18" s="1" customFormat="1" ht="6.95" customHeight="1">
      <c r="B19" s="35"/>
      <c r="R19" s="36"/>
    </row>
    <row r="20" spans="2:18" s="1" customFormat="1" ht="14.45" customHeight="1">
      <c r="B20" s="35"/>
      <c r="D20" s="30" t="s">
        <v>31</v>
      </c>
      <c r="M20" s="30" t="s">
        <v>26</v>
      </c>
      <c r="O20" s="325" t="str">
        <f>IF('Rekapitulace stavby'!AN19="","",'Rekapitulace stavby'!AN19)</f>
        <v/>
      </c>
      <c r="P20" s="325"/>
      <c r="R20" s="36"/>
    </row>
    <row r="21" spans="2:18" s="1" customFormat="1" ht="18" customHeight="1">
      <c r="B21" s="35"/>
      <c r="E21" s="28" t="str">
        <f>IF('Rekapitulace stavby'!E20="","",'Rekapitulace stavby'!E20)</f>
        <v xml:space="preserve"> </v>
      </c>
      <c r="M21" s="30" t="s">
        <v>27</v>
      </c>
      <c r="O21" s="325" t="str">
        <f>IF('Rekapitulace stavby'!AN20="","",'Rekapitulace stavby'!AN20)</f>
        <v/>
      </c>
      <c r="P21" s="325"/>
      <c r="R21" s="36"/>
    </row>
    <row r="22" spans="2:18" s="1" customFormat="1" ht="6.95" customHeight="1">
      <c r="B22" s="35"/>
      <c r="R22" s="36"/>
    </row>
    <row r="23" spans="2:18" s="1" customFormat="1" ht="14.45" customHeight="1">
      <c r="B23" s="35"/>
      <c r="D23" s="30" t="s">
        <v>32</v>
      </c>
      <c r="R23" s="36"/>
    </row>
    <row r="24" spans="2:18" s="1" customFormat="1" ht="16.5" customHeight="1">
      <c r="B24" s="35"/>
      <c r="E24" s="330" t="s">
        <v>5</v>
      </c>
      <c r="F24" s="330"/>
      <c r="G24" s="330"/>
      <c r="H24" s="330"/>
      <c r="I24" s="330"/>
      <c r="J24" s="330"/>
      <c r="K24" s="330"/>
      <c r="L24" s="330"/>
      <c r="R24" s="36"/>
    </row>
    <row r="25" spans="2:18" s="1" customFormat="1" ht="6.95" customHeight="1">
      <c r="B25" s="35"/>
      <c r="R25" s="36"/>
    </row>
    <row r="26" spans="2:18" s="1" customFormat="1" ht="6.95" customHeight="1">
      <c r="B26" s="35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R26" s="36"/>
    </row>
    <row r="27" spans="2:18" s="1" customFormat="1" ht="14.45" customHeight="1">
      <c r="B27" s="35"/>
      <c r="D27" s="101" t="s">
        <v>99</v>
      </c>
      <c r="M27" s="331">
        <f>N88</f>
        <v>0</v>
      </c>
      <c r="N27" s="331"/>
      <c r="O27" s="331"/>
      <c r="P27" s="331"/>
      <c r="R27" s="36"/>
    </row>
    <row r="28" spans="2:18" s="1" customFormat="1" ht="14.45" customHeight="1">
      <c r="B28" s="35"/>
      <c r="D28" s="34"/>
      <c r="M28" s="331"/>
      <c r="N28" s="331"/>
      <c r="O28" s="331"/>
      <c r="P28" s="331"/>
      <c r="R28" s="36"/>
    </row>
    <row r="29" spans="2:18" s="1" customFormat="1" ht="6.95" customHeight="1">
      <c r="B29" s="35"/>
      <c r="R29" s="36"/>
    </row>
    <row r="30" spans="2:18" s="1" customFormat="1" ht="25.35" customHeight="1">
      <c r="B30" s="35"/>
      <c r="D30" s="102" t="s">
        <v>34</v>
      </c>
      <c r="M30" s="366">
        <f>ROUND(M27+M28,2)</f>
        <v>0</v>
      </c>
      <c r="N30" s="361"/>
      <c r="O30" s="361"/>
      <c r="P30" s="361"/>
      <c r="R30" s="36"/>
    </row>
    <row r="31" spans="2:18" s="1" customFormat="1" ht="6.95" customHeight="1">
      <c r="B31" s="35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R31" s="36"/>
    </row>
    <row r="32" spans="2:18" s="1" customFormat="1" ht="14.45" customHeight="1">
      <c r="B32" s="35"/>
      <c r="D32" s="40" t="s">
        <v>35</v>
      </c>
      <c r="E32" s="40" t="s">
        <v>36</v>
      </c>
      <c r="F32" s="41">
        <v>0.21</v>
      </c>
      <c r="G32" s="103" t="s">
        <v>37</v>
      </c>
      <c r="H32" s="367">
        <f>(SUM(BE95:BE95)+SUM(BE113:BE139))</f>
        <v>0</v>
      </c>
      <c r="I32" s="361"/>
      <c r="J32" s="361"/>
      <c r="M32" s="367">
        <f>ROUND((SUM(BE95:BE95)+SUM(BE113:BE139)), 2)*F32</f>
        <v>0</v>
      </c>
      <c r="N32" s="361"/>
      <c r="O32" s="361"/>
      <c r="P32" s="361"/>
      <c r="R32" s="36"/>
    </row>
    <row r="33" spans="2:18" s="1" customFormat="1" ht="14.45" customHeight="1">
      <c r="B33" s="35"/>
      <c r="E33" s="40" t="s">
        <v>38</v>
      </c>
      <c r="F33" s="41">
        <v>0.15</v>
      </c>
      <c r="G33" s="103" t="s">
        <v>37</v>
      </c>
      <c r="H33" s="367">
        <f>(SUM(BF95:BF95)+SUM(BF113:BF139))</f>
        <v>0</v>
      </c>
      <c r="I33" s="361"/>
      <c r="J33" s="361"/>
      <c r="M33" s="367">
        <f>ROUND((SUM(BF95:BF95)+SUM(BF113:BF139)), 2)*F33</f>
        <v>0</v>
      </c>
      <c r="N33" s="361"/>
      <c r="O33" s="361"/>
      <c r="P33" s="361"/>
      <c r="R33" s="36"/>
    </row>
    <row r="34" spans="2:18" s="1" customFormat="1" ht="14.45" hidden="1" customHeight="1">
      <c r="B34" s="35"/>
      <c r="E34" s="40" t="s">
        <v>39</v>
      </c>
      <c r="F34" s="41">
        <v>0.21</v>
      </c>
      <c r="G34" s="103" t="s">
        <v>37</v>
      </c>
      <c r="H34" s="367">
        <f>(SUM(BG95:BG95)+SUM(BG113:BG139))</f>
        <v>0</v>
      </c>
      <c r="I34" s="361"/>
      <c r="J34" s="361"/>
      <c r="M34" s="367">
        <v>0</v>
      </c>
      <c r="N34" s="361"/>
      <c r="O34" s="361"/>
      <c r="P34" s="361"/>
      <c r="R34" s="36"/>
    </row>
    <row r="35" spans="2:18" s="1" customFormat="1" ht="14.45" hidden="1" customHeight="1">
      <c r="B35" s="35"/>
      <c r="E35" s="40" t="s">
        <v>40</v>
      </c>
      <c r="F35" s="41">
        <v>0.15</v>
      </c>
      <c r="G35" s="103" t="s">
        <v>37</v>
      </c>
      <c r="H35" s="367">
        <f>(SUM(BH95:BH95)+SUM(BH113:BH139))</f>
        <v>0</v>
      </c>
      <c r="I35" s="361"/>
      <c r="J35" s="361"/>
      <c r="M35" s="367">
        <v>0</v>
      </c>
      <c r="N35" s="361"/>
      <c r="O35" s="361"/>
      <c r="P35" s="361"/>
      <c r="R35" s="36"/>
    </row>
    <row r="36" spans="2:18" s="1" customFormat="1" ht="14.45" hidden="1" customHeight="1">
      <c r="B36" s="35"/>
      <c r="E36" s="40" t="s">
        <v>41</v>
      </c>
      <c r="F36" s="41">
        <v>0</v>
      </c>
      <c r="G36" s="103" t="s">
        <v>37</v>
      </c>
      <c r="H36" s="367">
        <f>(SUM(BI95:BI95)+SUM(BI113:BI139))</f>
        <v>0</v>
      </c>
      <c r="I36" s="361"/>
      <c r="J36" s="361"/>
      <c r="M36" s="367">
        <v>0</v>
      </c>
      <c r="N36" s="361"/>
      <c r="O36" s="361"/>
      <c r="P36" s="361"/>
      <c r="R36" s="36"/>
    </row>
    <row r="37" spans="2:18" s="1" customFormat="1" ht="6.95" customHeight="1">
      <c r="B37" s="35"/>
      <c r="R37" s="36"/>
    </row>
    <row r="38" spans="2:18" s="1" customFormat="1" ht="25.35" customHeight="1">
      <c r="B38" s="35"/>
      <c r="C38" s="100"/>
      <c r="D38" s="104" t="s">
        <v>42</v>
      </c>
      <c r="E38" s="71"/>
      <c r="F38" s="71"/>
      <c r="G38" s="105" t="s">
        <v>43</v>
      </c>
      <c r="H38" s="106" t="s">
        <v>44</v>
      </c>
      <c r="I38" s="71"/>
      <c r="J38" s="71"/>
      <c r="K38" s="71"/>
      <c r="L38" s="368">
        <f>SUM(M30:M36)</f>
        <v>0</v>
      </c>
      <c r="M38" s="368"/>
      <c r="N38" s="368"/>
      <c r="O38" s="368"/>
      <c r="P38" s="369"/>
      <c r="Q38" s="100"/>
      <c r="R38" s="36"/>
    </row>
    <row r="39" spans="2:18" s="1" customFormat="1" ht="14.45" customHeight="1">
      <c r="B39" s="35"/>
      <c r="R39" s="36"/>
    </row>
    <row r="40" spans="2:18" s="1" customFormat="1" ht="14.45" customHeight="1">
      <c r="B40" s="35"/>
      <c r="R40" s="36"/>
    </row>
    <row r="41" spans="2:18">
      <c r="B41" s="24"/>
      <c r="R41" s="25"/>
    </row>
    <row r="42" spans="2:18">
      <c r="B42" s="24"/>
      <c r="R42" s="25"/>
    </row>
    <row r="43" spans="2:18">
      <c r="B43" s="24"/>
      <c r="R43" s="25"/>
    </row>
    <row r="44" spans="2:18">
      <c r="B44" s="24"/>
      <c r="R44" s="25"/>
    </row>
    <row r="45" spans="2:18">
      <c r="B45" s="24"/>
      <c r="R45" s="25"/>
    </row>
    <row r="46" spans="2:18">
      <c r="B46" s="24"/>
      <c r="R46" s="25"/>
    </row>
    <row r="47" spans="2:18">
      <c r="B47" s="24"/>
      <c r="R47" s="25"/>
    </row>
    <row r="48" spans="2:18">
      <c r="B48" s="24"/>
      <c r="R48" s="25"/>
    </row>
    <row r="49" spans="2:18">
      <c r="B49" s="24"/>
      <c r="R49" s="25"/>
    </row>
    <row r="50" spans="2:18" s="1" customFormat="1" ht="15">
      <c r="B50" s="35"/>
      <c r="D50" s="48" t="s">
        <v>45</v>
      </c>
      <c r="E50" s="49"/>
      <c r="F50" s="49"/>
      <c r="G50" s="49"/>
      <c r="H50" s="50"/>
      <c r="J50" s="48" t="s">
        <v>46</v>
      </c>
      <c r="K50" s="49"/>
      <c r="L50" s="49"/>
      <c r="M50" s="49"/>
      <c r="N50" s="49"/>
      <c r="O50" s="49"/>
      <c r="P50" s="50"/>
      <c r="R50" s="36"/>
    </row>
    <row r="51" spans="2:18">
      <c r="B51" s="24"/>
      <c r="D51" s="51"/>
      <c r="H51" s="52"/>
      <c r="J51" s="51"/>
      <c r="P51" s="52"/>
      <c r="R51" s="25"/>
    </row>
    <row r="52" spans="2:18">
      <c r="B52" s="24"/>
      <c r="D52" s="51"/>
      <c r="H52" s="52"/>
      <c r="J52" s="51"/>
      <c r="P52" s="52"/>
      <c r="R52" s="25"/>
    </row>
    <row r="53" spans="2:18">
      <c r="B53" s="24"/>
      <c r="D53" s="51"/>
      <c r="H53" s="52"/>
      <c r="J53" s="51"/>
      <c r="P53" s="52"/>
      <c r="R53" s="25"/>
    </row>
    <row r="54" spans="2:18">
      <c r="B54" s="24"/>
      <c r="D54" s="51"/>
      <c r="H54" s="52"/>
      <c r="J54" s="51"/>
      <c r="P54" s="52"/>
      <c r="R54" s="25"/>
    </row>
    <row r="55" spans="2:18">
      <c r="B55" s="24"/>
      <c r="D55" s="51"/>
      <c r="H55" s="52"/>
      <c r="J55" s="51"/>
      <c r="P55" s="52"/>
      <c r="R55" s="25"/>
    </row>
    <row r="56" spans="2:18">
      <c r="B56" s="24"/>
      <c r="D56" s="51"/>
      <c r="H56" s="52"/>
      <c r="J56" s="51"/>
      <c r="P56" s="52"/>
      <c r="R56" s="25"/>
    </row>
    <row r="57" spans="2:18">
      <c r="B57" s="24"/>
      <c r="D57" s="51"/>
      <c r="H57" s="52"/>
      <c r="J57" s="51"/>
      <c r="P57" s="52"/>
      <c r="R57" s="25"/>
    </row>
    <row r="58" spans="2:18">
      <c r="B58" s="24"/>
      <c r="D58" s="51"/>
      <c r="H58" s="52"/>
      <c r="J58" s="51"/>
      <c r="P58" s="52"/>
      <c r="R58" s="25"/>
    </row>
    <row r="59" spans="2:18" s="1" customFormat="1" ht="15">
      <c r="B59" s="35"/>
      <c r="D59" s="53" t="s">
        <v>47</v>
      </c>
      <c r="E59" s="54"/>
      <c r="F59" s="54"/>
      <c r="G59" s="55" t="s">
        <v>48</v>
      </c>
      <c r="H59" s="56"/>
      <c r="J59" s="53" t="s">
        <v>47</v>
      </c>
      <c r="K59" s="54"/>
      <c r="L59" s="54"/>
      <c r="M59" s="54"/>
      <c r="N59" s="55" t="s">
        <v>48</v>
      </c>
      <c r="O59" s="54"/>
      <c r="P59" s="56"/>
      <c r="R59" s="36"/>
    </row>
    <row r="60" spans="2:18">
      <c r="B60" s="24"/>
      <c r="R60" s="25"/>
    </row>
    <row r="61" spans="2:18" s="1" customFormat="1" ht="15">
      <c r="B61" s="35"/>
      <c r="D61" s="48" t="s">
        <v>49</v>
      </c>
      <c r="E61" s="49"/>
      <c r="F61" s="49"/>
      <c r="G61" s="49"/>
      <c r="H61" s="50"/>
      <c r="J61" s="48" t="s">
        <v>50</v>
      </c>
      <c r="K61" s="49"/>
      <c r="L61" s="49"/>
      <c r="M61" s="49"/>
      <c r="N61" s="49"/>
      <c r="O61" s="49"/>
      <c r="P61" s="50"/>
      <c r="R61" s="36"/>
    </row>
    <row r="62" spans="2:18">
      <c r="B62" s="24"/>
      <c r="D62" s="51"/>
      <c r="H62" s="52"/>
      <c r="J62" s="51"/>
      <c r="P62" s="52"/>
      <c r="R62" s="25"/>
    </row>
    <row r="63" spans="2:18">
      <c r="B63" s="24"/>
      <c r="D63" s="51"/>
      <c r="H63" s="52"/>
      <c r="J63" s="51"/>
      <c r="P63" s="52"/>
      <c r="R63" s="25"/>
    </row>
    <row r="64" spans="2:18">
      <c r="B64" s="24"/>
      <c r="D64" s="51"/>
      <c r="H64" s="52"/>
      <c r="J64" s="51"/>
      <c r="P64" s="52"/>
      <c r="R64" s="25"/>
    </row>
    <row r="65" spans="2:18">
      <c r="B65" s="24"/>
      <c r="D65" s="51"/>
      <c r="H65" s="52"/>
      <c r="J65" s="51"/>
      <c r="P65" s="52"/>
      <c r="R65" s="25"/>
    </row>
    <row r="66" spans="2:18">
      <c r="B66" s="24"/>
      <c r="D66" s="51"/>
      <c r="H66" s="52"/>
      <c r="J66" s="51"/>
      <c r="P66" s="52"/>
      <c r="R66" s="25"/>
    </row>
    <row r="67" spans="2:18">
      <c r="B67" s="24"/>
      <c r="D67" s="51"/>
      <c r="H67" s="52"/>
      <c r="J67" s="51"/>
      <c r="P67" s="52"/>
      <c r="R67" s="25"/>
    </row>
    <row r="68" spans="2:18">
      <c r="B68" s="24"/>
      <c r="D68" s="51"/>
      <c r="H68" s="52"/>
      <c r="J68" s="51"/>
      <c r="P68" s="52"/>
      <c r="R68" s="25"/>
    </row>
    <row r="69" spans="2:18">
      <c r="B69" s="24"/>
      <c r="D69" s="51"/>
      <c r="H69" s="52"/>
      <c r="J69" s="51"/>
      <c r="P69" s="52"/>
      <c r="R69" s="25"/>
    </row>
    <row r="70" spans="2:18" s="1" customFormat="1" ht="15">
      <c r="B70" s="35"/>
      <c r="D70" s="53" t="s">
        <v>47</v>
      </c>
      <c r="E70" s="54"/>
      <c r="F70" s="54"/>
      <c r="G70" s="55" t="s">
        <v>48</v>
      </c>
      <c r="H70" s="56"/>
      <c r="J70" s="53" t="s">
        <v>47</v>
      </c>
      <c r="K70" s="54"/>
      <c r="L70" s="54"/>
      <c r="M70" s="54"/>
      <c r="N70" s="55" t="s">
        <v>48</v>
      </c>
      <c r="O70" s="54"/>
      <c r="P70" s="56"/>
      <c r="R70" s="36"/>
    </row>
    <row r="71" spans="2:18" s="1" customFormat="1" ht="14.45" customHeight="1">
      <c r="B71" s="57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9"/>
    </row>
    <row r="75" spans="2:18" s="1" customFormat="1" ht="6.95" customHeight="1"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2"/>
    </row>
    <row r="76" spans="2:18" s="1" customFormat="1" ht="36.950000000000003" customHeight="1">
      <c r="B76" s="35"/>
      <c r="C76" s="321" t="s">
        <v>100</v>
      </c>
      <c r="D76" s="322"/>
      <c r="E76" s="322"/>
      <c r="F76" s="322"/>
      <c r="G76" s="322"/>
      <c r="H76" s="322"/>
      <c r="I76" s="322"/>
      <c r="J76" s="322"/>
      <c r="K76" s="322"/>
      <c r="L76" s="322"/>
      <c r="M76" s="322"/>
      <c r="N76" s="322"/>
      <c r="O76" s="322"/>
      <c r="P76" s="322"/>
      <c r="Q76" s="322"/>
      <c r="R76" s="36"/>
    </row>
    <row r="77" spans="2:18" s="1" customFormat="1" ht="6.95" customHeight="1">
      <c r="B77" s="35"/>
      <c r="R77" s="36"/>
    </row>
    <row r="78" spans="2:18" s="1" customFormat="1" ht="30" customHeight="1">
      <c r="B78" s="35"/>
      <c r="C78" s="30" t="s">
        <v>18</v>
      </c>
      <c r="F78" s="359" t="str">
        <f>F6</f>
        <v>Znojmo - Přímětice Východ</v>
      </c>
      <c r="G78" s="360"/>
      <c r="H78" s="360"/>
      <c r="I78" s="360"/>
      <c r="J78" s="360"/>
      <c r="K78" s="360"/>
      <c r="L78" s="360"/>
      <c r="M78" s="360"/>
      <c r="N78" s="360"/>
      <c r="O78" s="360"/>
      <c r="P78" s="360"/>
      <c r="R78" s="36"/>
    </row>
    <row r="79" spans="2:18" s="1" customFormat="1" ht="36.950000000000003" customHeight="1">
      <c r="B79" s="35"/>
      <c r="C79" s="66" t="s">
        <v>97</v>
      </c>
      <c r="F79" s="351" t="str">
        <f>F7</f>
        <v>VRN - Vedlejší rozpočtové náklady</v>
      </c>
      <c r="G79" s="361"/>
      <c r="H79" s="361"/>
      <c r="I79" s="361"/>
      <c r="J79" s="361"/>
      <c r="K79" s="361"/>
      <c r="L79" s="361"/>
      <c r="M79" s="361"/>
      <c r="N79" s="361"/>
      <c r="O79" s="361"/>
      <c r="P79" s="361"/>
      <c r="R79" s="36"/>
    </row>
    <row r="80" spans="2:18" s="1" customFormat="1" ht="6.95" customHeight="1">
      <c r="B80" s="35"/>
      <c r="R80" s="36"/>
    </row>
    <row r="81" spans="2:47" s="1" customFormat="1" ht="18" customHeight="1">
      <c r="B81" s="35"/>
      <c r="C81" s="30" t="s">
        <v>22</v>
      </c>
      <c r="F81" s="28" t="str">
        <f>F9</f>
        <v xml:space="preserve"> </v>
      </c>
      <c r="K81" s="30" t="s">
        <v>24</v>
      </c>
      <c r="M81" s="363" t="str">
        <f>IF(O9="","",O9)</f>
        <v/>
      </c>
      <c r="N81" s="363"/>
      <c r="O81" s="363"/>
      <c r="P81" s="363"/>
      <c r="R81" s="36"/>
    </row>
    <row r="82" spans="2:47" s="1" customFormat="1" ht="6.95" customHeight="1">
      <c r="B82" s="35"/>
      <c r="R82" s="36"/>
    </row>
    <row r="83" spans="2:47" s="1" customFormat="1" ht="15">
      <c r="B83" s="35"/>
      <c r="C83" s="30" t="s">
        <v>25</v>
      </c>
      <c r="F83" s="28" t="str">
        <f>E12</f>
        <v xml:space="preserve"> </v>
      </c>
      <c r="K83" s="30" t="s">
        <v>29</v>
      </c>
      <c r="M83" s="325" t="str">
        <f>E18</f>
        <v xml:space="preserve"> </v>
      </c>
      <c r="N83" s="325"/>
      <c r="O83" s="325"/>
      <c r="P83" s="325"/>
      <c r="Q83" s="325"/>
      <c r="R83" s="36"/>
    </row>
    <row r="84" spans="2:47" s="1" customFormat="1" ht="14.45" customHeight="1">
      <c r="B84" s="35"/>
      <c r="C84" s="30" t="s">
        <v>28</v>
      </c>
      <c r="F84" s="28" t="str">
        <f>IF(E15="","",E15)</f>
        <v/>
      </c>
      <c r="K84" s="30" t="s">
        <v>31</v>
      </c>
      <c r="M84" s="325" t="str">
        <f>E21</f>
        <v xml:space="preserve"> </v>
      </c>
      <c r="N84" s="325"/>
      <c r="O84" s="325"/>
      <c r="P84" s="325"/>
      <c r="Q84" s="325"/>
      <c r="R84" s="36"/>
    </row>
    <row r="85" spans="2:47" s="1" customFormat="1" ht="10.35" customHeight="1">
      <c r="B85" s="35"/>
      <c r="R85" s="36"/>
    </row>
    <row r="86" spans="2:47" s="1" customFormat="1" ht="29.25" customHeight="1">
      <c r="B86" s="35"/>
      <c r="C86" s="374" t="s">
        <v>101</v>
      </c>
      <c r="D86" s="375"/>
      <c r="E86" s="375"/>
      <c r="F86" s="375"/>
      <c r="G86" s="375"/>
      <c r="H86" s="100"/>
      <c r="I86" s="100"/>
      <c r="J86" s="100"/>
      <c r="K86" s="100"/>
      <c r="L86" s="100"/>
      <c r="M86" s="100"/>
      <c r="N86" s="374" t="s">
        <v>102</v>
      </c>
      <c r="O86" s="375"/>
      <c r="P86" s="375"/>
      <c r="Q86" s="375"/>
      <c r="R86" s="36"/>
    </row>
    <row r="87" spans="2:47" s="1" customFormat="1" ht="10.35" customHeight="1">
      <c r="B87" s="35"/>
      <c r="R87" s="36"/>
    </row>
    <row r="88" spans="2:47" s="1" customFormat="1" ht="29.25" customHeight="1">
      <c r="B88" s="35"/>
      <c r="C88" s="107" t="s">
        <v>103</v>
      </c>
      <c r="N88" s="350">
        <f>N113</f>
        <v>0</v>
      </c>
      <c r="O88" s="376"/>
      <c r="P88" s="376"/>
      <c r="Q88" s="376"/>
      <c r="R88" s="36"/>
      <c r="AU88" s="20" t="s">
        <v>104</v>
      </c>
    </row>
    <row r="89" spans="2:47" s="6" customFormat="1" ht="24.95" customHeight="1">
      <c r="B89" s="108"/>
      <c r="D89" s="109" t="s">
        <v>877</v>
      </c>
      <c r="N89" s="370">
        <f>N114</f>
        <v>0</v>
      </c>
      <c r="O89" s="371"/>
      <c r="P89" s="371"/>
      <c r="Q89" s="371"/>
      <c r="R89" s="110"/>
    </row>
    <row r="90" spans="2:47" s="7" customFormat="1" ht="19.899999999999999" customHeight="1">
      <c r="B90" s="111"/>
      <c r="D90" s="97" t="s">
        <v>878</v>
      </c>
      <c r="N90" s="372">
        <f>N115</f>
        <v>0</v>
      </c>
      <c r="O90" s="373"/>
      <c r="P90" s="373"/>
      <c r="Q90" s="373"/>
      <c r="R90" s="112"/>
    </row>
    <row r="91" spans="2:47" s="7" customFormat="1" ht="19.899999999999999" customHeight="1">
      <c r="B91" s="111"/>
      <c r="D91" s="97" t="s">
        <v>879</v>
      </c>
      <c r="N91" s="372">
        <f>N123</f>
        <v>0</v>
      </c>
      <c r="O91" s="373"/>
      <c r="P91" s="373"/>
      <c r="Q91" s="373"/>
      <c r="R91" s="112"/>
    </row>
    <row r="92" spans="2:47" s="7" customFormat="1" ht="19.899999999999999" customHeight="1">
      <c r="B92" s="111"/>
      <c r="D92" s="97" t="s">
        <v>880</v>
      </c>
      <c r="N92" s="372">
        <f>N127</f>
        <v>0</v>
      </c>
      <c r="O92" s="373"/>
      <c r="P92" s="373"/>
      <c r="Q92" s="373"/>
      <c r="R92" s="112"/>
    </row>
    <row r="93" spans="2:47" s="7" customFormat="1" ht="19.899999999999999" customHeight="1">
      <c r="B93" s="111"/>
      <c r="D93" s="97" t="s">
        <v>881</v>
      </c>
      <c r="N93" s="372">
        <f>N130</f>
        <v>0</v>
      </c>
      <c r="O93" s="373"/>
      <c r="P93" s="373"/>
      <c r="Q93" s="373"/>
      <c r="R93" s="112"/>
    </row>
    <row r="94" spans="2:47" s="1" customFormat="1" ht="21.75" customHeight="1">
      <c r="B94" s="35"/>
      <c r="R94" s="36"/>
    </row>
    <row r="95" spans="2:47" s="1" customFormat="1">
      <c r="B95" s="35"/>
      <c r="R95" s="36"/>
    </row>
    <row r="96" spans="2:47" s="1" customFormat="1" ht="29.25" customHeight="1">
      <c r="B96" s="35"/>
      <c r="C96" s="99" t="s">
        <v>917</v>
      </c>
      <c r="D96" s="100"/>
      <c r="E96" s="100"/>
      <c r="F96" s="100"/>
      <c r="G96" s="100"/>
      <c r="H96" s="100"/>
      <c r="I96" s="100"/>
      <c r="J96" s="100"/>
      <c r="K96" s="100"/>
      <c r="L96" s="347">
        <f>ROUND(SUM(N88),2)</f>
        <v>0</v>
      </c>
      <c r="M96" s="347"/>
      <c r="N96" s="347"/>
      <c r="O96" s="347"/>
      <c r="P96" s="347"/>
      <c r="Q96" s="347"/>
      <c r="R96" s="36"/>
    </row>
    <row r="97" spans="2:27" s="1" customFormat="1" ht="6.95" customHeight="1">
      <c r="B97" s="57"/>
      <c r="C97" s="58"/>
      <c r="D97" s="58"/>
      <c r="E97" s="58"/>
      <c r="F97" s="58"/>
      <c r="G97" s="58"/>
      <c r="H97" s="58"/>
      <c r="I97" s="58"/>
      <c r="J97" s="58"/>
      <c r="K97" s="58"/>
      <c r="L97" s="58"/>
      <c r="M97" s="58"/>
      <c r="N97" s="58"/>
      <c r="O97" s="58"/>
      <c r="P97" s="58"/>
      <c r="Q97" s="58"/>
      <c r="R97" s="59"/>
    </row>
    <row r="101" spans="2:27" s="1" customFormat="1" ht="6.95" customHeight="1">
      <c r="B101" s="60"/>
      <c r="C101" s="61"/>
      <c r="D101" s="61"/>
      <c r="E101" s="61"/>
      <c r="F101" s="61"/>
      <c r="G101" s="61"/>
      <c r="H101" s="61"/>
      <c r="I101" s="61"/>
      <c r="J101" s="61"/>
      <c r="K101" s="61"/>
      <c r="L101" s="61"/>
      <c r="M101" s="61"/>
      <c r="N101" s="61"/>
      <c r="O101" s="61"/>
      <c r="P101" s="61"/>
      <c r="Q101" s="61"/>
      <c r="R101" s="62"/>
    </row>
    <row r="102" spans="2:27" s="1" customFormat="1" ht="36.950000000000003" customHeight="1">
      <c r="B102" s="35"/>
      <c r="C102" s="321" t="s">
        <v>112</v>
      </c>
      <c r="D102" s="361"/>
      <c r="E102" s="361"/>
      <c r="F102" s="361"/>
      <c r="G102" s="361"/>
      <c r="H102" s="361"/>
      <c r="I102" s="361"/>
      <c r="J102" s="361"/>
      <c r="K102" s="361"/>
      <c r="L102" s="361"/>
      <c r="M102" s="361"/>
      <c r="N102" s="361"/>
      <c r="O102" s="361"/>
      <c r="P102" s="361"/>
      <c r="Q102" s="361"/>
      <c r="R102" s="36"/>
    </row>
    <row r="103" spans="2:27" s="1" customFormat="1" ht="6.95" customHeight="1">
      <c r="B103" s="35"/>
      <c r="R103" s="36"/>
    </row>
    <row r="104" spans="2:27" s="1" customFormat="1" ht="30" customHeight="1">
      <c r="B104" s="35"/>
      <c r="C104" s="30" t="s">
        <v>18</v>
      </c>
      <c r="F104" s="359" t="str">
        <f>F6</f>
        <v>Znojmo - Přímětice Východ</v>
      </c>
      <c r="G104" s="360"/>
      <c r="H104" s="360"/>
      <c r="I104" s="360"/>
      <c r="J104" s="360"/>
      <c r="K104" s="360"/>
      <c r="L104" s="360"/>
      <c r="M104" s="360"/>
      <c r="N104" s="360"/>
      <c r="O104" s="360"/>
      <c r="P104" s="360"/>
      <c r="R104" s="36"/>
    </row>
    <row r="105" spans="2:27" s="1" customFormat="1" ht="36.950000000000003" customHeight="1">
      <c r="B105" s="35"/>
      <c r="C105" s="66" t="s">
        <v>97</v>
      </c>
      <c r="F105" s="351" t="str">
        <f>F7</f>
        <v>VRN - Vedlejší rozpočtové náklady</v>
      </c>
      <c r="G105" s="361"/>
      <c r="H105" s="361"/>
      <c r="I105" s="361"/>
      <c r="J105" s="361"/>
      <c r="K105" s="361"/>
      <c r="L105" s="361"/>
      <c r="M105" s="361"/>
      <c r="N105" s="361"/>
      <c r="O105" s="361"/>
      <c r="P105" s="361"/>
      <c r="R105" s="36"/>
    </row>
    <row r="106" spans="2:27" s="1" customFormat="1" ht="6.95" customHeight="1">
      <c r="B106" s="35"/>
      <c r="R106" s="36"/>
    </row>
    <row r="107" spans="2:27" s="1" customFormat="1" ht="18" customHeight="1">
      <c r="B107" s="35"/>
      <c r="C107" s="30" t="s">
        <v>22</v>
      </c>
      <c r="F107" s="28" t="str">
        <f>F9</f>
        <v xml:space="preserve"> </v>
      </c>
      <c r="K107" s="30" t="s">
        <v>24</v>
      </c>
      <c r="M107" s="363" t="str">
        <f>IF(O9="","",O9)</f>
        <v/>
      </c>
      <c r="N107" s="363"/>
      <c r="O107" s="363"/>
      <c r="P107" s="363"/>
      <c r="R107" s="36"/>
    </row>
    <row r="108" spans="2:27" s="1" customFormat="1" ht="6.95" customHeight="1">
      <c r="B108" s="35"/>
      <c r="R108" s="36"/>
    </row>
    <row r="109" spans="2:27" s="1" customFormat="1" ht="15">
      <c r="B109" s="35"/>
      <c r="C109" s="30" t="s">
        <v>25</v>
      </c>
      <c r="F109" s="28" t="str">
        <f>E12</f>
        <v xml:space="preserve"> </v>
      </c>
      <c r="K109" s="30" t="s">
        <v>29</v>
      </c>
      <c r="M109" s="325" t="str">
        <f>E18</f>
        <v xml:space="preserve"> </v>
      </c>
      <c r="N109" s="325"/>
      <c r="O109" s="325"/>
      <c r="P109" s="325"/>
      <c r="Q109" s="325"/>
      <c r="R109" s="36"/>
    </row>
    <row r="110" spans="2:27" s="1" customFormat="1" ht="14.45" customHeight="1">
      <c r="B110" s="35"/>
      <c r="C110" s="30" t="s">
        <v>28</v>
      </c>
      <c r="F110" s="28" t="str">
        <f>IF(E15="","",E15)</f>
        <v/>
      </c>
      <c r="K110" s="30" t="s">
        <v>31</v>
      </c>
      <c r="M110" s="325" t="str">
        <f>E21</f>
        <v xml:space="preserve"> </v>
      </c>
      <c r="N110" s="325"/>
      <c r="O110" s="325"/>
      <c r="P110" s="325"/>
      <c r="Q110" s="325"/>
      <c r="R110" s="36"/>
    </row>
    <row r="111" spans="2:27" s="1" customFormat="1" ht="10.35" customHeight="1">
      <c r="B111" s="35"/>
      <c r="R111" s="36"/>
    </row>
    <row r="112" spans="2:27" s="8" customFormat="1" ht="29.25" customHeight="1">
      <c r="B112" s="115"/>
      <c r="C112" s="116" t="s">
        <v>113</v>
      </c>
      <c r="D112" s="117" t="s">
        <v>114</v>
      </c>
      <c r="E112" s="117" t="s">
        <v>53</v>
      </c>
      <c r="F112" s="377" t="s">
        <v>115</v>
      </c>
      <c r="G112" s="377"/>
      <c r="H112" s="377"/>
      <c r="I112" s="377"/>
      <c r="J112" s="117" t="s">
        <v>116</v>
      </c>
      <c r="K112" s="117" t="s">
        <v>117</v>
      </c>
      <c r="L112" s="377" t="s">
        <v>118</v>
      </c>
      <c r="M112" s="377"/>
      <c r="N112" s="377" t="s">
        <v>102</v>
      </c>
      <c r="O112" s="377"/>
      <c r="P112" s="377"/>
      <c r="Q112" s="378"/>
      <c r="R112" s="118"/>
      <c r="T112" s="72" t="s">
        <v>119</v>
      </c>
      <c r="U112" s="73" t="s">
        <v>35</v>
      </c>
      <c r="V112" s="73" t="s">
        <v>120</v>
      </c>
      <c r="W112" s="73" t="s">
        <v>121</v>
      </c>
      <c r="X112" s="73" t="s">
        <v>122</v>
      </c>
      <c r="Y112" s="73" t="s">
        <v>123</v>
      </c>
      <c r="Z112" s="73" t="s">
        <v>124</v>
      </c>
      <c r="AA112" s="74" t="s">
        <v>125</v>
      </c>
    </row>
    <row r="113" spans="2:65" s="1" customFormat="1" ht="29.25" customHeight="1">
      <c r="B113" s="35"/>
      <c r="C113" s="76" t="s">
        <v>99</v>
      </c>
      <c r="N113" s="400">
        <f>BK113</f>
        <v>0</v>
      </c>
      <c r="O113" s="401"/>
      <c r="P113" s="401"/>
      <c r="Q113" s="401"/>
      <c r="R113" s="36"/>
      <c r="T113" s="75"/>
      <c r="U113" s="49"/>
      <c r="V113" s="49"/>
      <c r="W113" s="119">
        <f>W114+W140</f>
        <v>0</v>
      </c>
      <c r="X113" s="49"/>
      <c r="Y113" s="119">
        <f>Y114+Y140</f>
        <v>0</v>
      </c>
      <c r="Z113" s="49"/>
      <c r="AA113" s="120">
        <f>AA114+AA140</f>
        <v>0</v>
      </c>
      <c r="AT113" s="20" t="s">
        <v>70</v>
      </c>
      <c r="AU113" s="20" t="s">
        <v>104</v>
      </c>
      <c r="BK113" s="121">
        <f>BK114+BK140</f>
        <v>0</v>
      </c>
    </row>
    <row r="114" spans="2:65" s="9" customFormat="1" ht="37.35" customHeight="1">
      <c r="B114" s="122"/>
      <c r="D114" s="123" t="s">
        <v>877</v>
      </c>
      <c r="E114" s="123"/>
      <c r="F114" s="123"/>
      <c r="G114" s="123"/>
      <c r="H114" s="123"/>
      <c r="I114" s="123"/>
      <c r="J114" s="123"/>
      <c r="K114" s="123"/>
      <c r="L114" s="123"/>
      <c r="M114" s="123"/>
      <c r="N114" s="402">
        <f>BK114</f>
        <v>0</v>
      </c>
      <c r="O114" s="370"/>
      <c r="P114" s="370"/>
      <c r="Q114" s="370"/>
      <c r="R114" s="124"/>
      <c r="T114" s="125"/>
      <c r="W114" s="126">
        <f>W115+W123+W127+W130</f>
        <v>0</v>
      </c>
      <c r="Y114" s="126">
        <f>Y115+Y123+Y127+Y130</f>
        <v>0</v>
      </c>
      <c r="AA114" s="127">
        <f>AA115+AA123+AA127+AA130</f>
        <v>0</v>
      </c>
      <c r="AR114" s="128" t="s">
        <v>148</v>
      </c>
      <c r="AT114" s="129" t="s">
        <v>70</v>
      </c>
      <c r="AU114" s="129" t="s">
        <v>71</v>
      </c>
      <c r="AY114" s="128" t="s">
        <v>126</v>
      </c>
      <c r="BK114" s="130">
        <f>BK115+BK123+BK127+BK130</f>
        <v>0</v>
      </c>
    </row>
    <row r="115" spans="2:65" s="9" customFormat="1" ht="19.899999999999999" customHeight="1">
      <c r="B115" s="122"/>
      <c r="D115" s="131" t="s">
        <v>878</v>
      </c>
      <c r="E115" s="131"/>
      <c r="F115" s="131"/>
      <c r="G115" s="131"/>
      <c r="H115" s="131"/>
      <c r="I115" s="131"/>
      <c r="J115" s="131"/>
      <c r="K115" s="131"/>
      <c r="L115" s="131"/>
      <c r="M115" s="131"/>
      <c r="N115" s="403">
        <f>BK115</f>
        <v>0</v>
      </c>
      <c r="O115" s="404"/>
      <c r="P115" s="404"/>
      <c r="Q115" s="404"/>
      <c r="R115" s="124"/>
      <c r="T115" s="125"/>
      <c r="W115" s="126">
        <f>SUM(W116:W122)</f>
        <v>0</v>
      </c>
      <c r="Y115" s="126">
        <f>SUM(Y116:Y122)</f>
        <v>0</v>
      </c>
      <c r="AA115" s="127">
        <f>SUM(AA116:AA122)</f>
        <v>0</v>
      </c>
      <c r="AR115" s="128" t="s">
        <v>148</v>
      </c>
      <c r="AT115" s="129" t="s">
        <v>70</v>
      </c>
      <c r="AU115" s="129" t="s">
        <v>79</v>
      </c>
      <c r="AY115" s="128" t="s">
        <v>126</v>
      </c>
      <c r="BK115" s="130">
        <f>SUM(BK116:BK122)</f>
        <v>0</v>
      </c>
    </row>
    <row r="116" spans="2:65" s="1" customFormat="1" ht="16.5" customHeight="1">
      <c r="B116" s="113"/>
      <c r="C116" s="311" t="s">
        <v>79</v>
      </c>
      <c r="D116" s="311" t="s">
        <v>127</v>
      </c>
      <c r="E116" s="312" t="s">
        <v>882</v>
      </c>
      <c r="F116" s="424" t="s">
        <v>883</v>
      </c>
      <c r="G116" s="424"/>
      <c r="H116" s="424"/>
      <c r="I116" s="424"/>
      <c r="J116" s="313" t="s">
        <v>884</v>
      </c>
      <c r="K116" s="314">
        <v>1</v>
      </c>
      <c r="L116" s="425">
        <v>0</v>
      </c>
      <c r="M116" s="425"/>
      <c r="N116" s="426">
        <f t="shared" ref="N116:N122" si="0">ROUND(L116*K116,2)</f>
        <v>0</v>
      </c>
      <c r="O116" s="426"/>
      <c r="P116" s="426"/>
      <c r="Q116" s="426"/>
      <c r="R116" s="114"/>
      <c r="T116" s="136" t="s">
        <v>5</v>
      </c>
      <c r="U116" s="42" t="s">
        <v>36</v>
      </c>
      <c r="W116" s="137">
        <f t="shared" ref="W116:W122" si="1">V116*K116</f>
        <v>0</v>
      </c>
      <c r="X116" s="137">
        <v>0</v>
      </c>
      <c r="Y116" s="137">
        <f t="shared" ref="Y116:Y122" si="2">X116*K116</f>
        <v>0</v>
      </c>
      <c r="Z116" s="137">
        <v>0</v>
      </c>
      <c r="AA116" s="138">
        <f t="shared" ref="AA116:AA122" si="3">Z116*K116</f>
        <v>0</v>
      </c>
      <c r="AR116" s="20" t="s">
        <v>885</v>
      </c>
      <c r="AT116" s="20" t="s">
        <v>127</v>
      </c>
      <c r="AU116" s="20" t="s">
        <v>95</v>
      </c>
      <c r="AY116" s="20" t="s">
        <v>126</v>
      </c>
      <c r="BE116" s="98">
        <f t="shared" ref="BE116:BE122" si="4">IF(U116="základní",N116,0)</f>
        <v>0</v>
      </c>
      <c r="BF116" s="98">
        <f t="shared" ref="BF116:BF122" si="5">IF(U116="snížená",N116,0)</f>
        <v>0</v>
      </c>
      <c r="BG116" s="98">
        <f t="shared" ref="BG116:BG122" si="6">IF(U116="zákl. přenesená",N116,0)</f>
        <v>0</v>
      </c>
      <c r="BH116" s="98">
        <f t="shared" ref="BH116:BH122" si="7">IF(U116="sníž. přenesená",N116,0)</f>
        <v>0</v>
      </c>
      <c r="BI116" s="98">
        <f t="shared" ref="BI116:BI122" si="8">IF(U116="nulová",N116,0)</f>
        <v>0</v>
      </c>
      <c r="BJ116" s="20" t="s">
        <v>79</v>
      </c>
      <c r="BK116" s="98">
        <f t="shared" ref="BK116:BK122" si="9">ROUND(L116*K116,2)</f>
        <v>0</v>
      </c>
      <c r="BL116" s="20" t="s">
        <v>885</v>
      </c>
      <c r="BM116" s="20" t="s">
        <v>886</v>
      </c>
    </row>
    <row r="117" spans="2:65" s="1" customFormat="1" ht="16.5" customHeight="1">
      <c r="B117" s="113"/>
      <c r="C117" s="311" t="s">
        <v>95</v>
      </c>
      <c r="D117" s="311" t="s">
        <v>127</v>
      </c>
      <c r="E117" s="312" t="s">
        <v>887</v>
      </c>
      <c r="F117" s="424" t="s">
        <v>888</v>
      </c>
      <c r="G117" s="424"/>
      <c r="H117" s="424"/>
      <c r="I117" s="424"/>
      <c r="J117" s="313" t="s">
        <v>884</v>
      </c>
      <c r="K117" s="314">
        <v>1</v>
      </c>
      <c r="L117" s="425">
        <v>0</v>
      </c>
      <c r="M117" s="425"/>
      <c r="N117" s="426">
        <f t="shared" si="0"/>
        <v>0</v>
      </c>
      <c r="O117" s="426"/>
      <c r="P117" s="426"/>
      <c r="Q117" s="426"/>
      <c r="R117" s="114"/>
      <c r="T117" s="136" t="s">
        <v>5</v>
      </c>
      <c r="U117" s="42" t="s">
        <v>36</v>
      </c>
      <c r="W117" s="137">
        <f t="shared" si="1"/>
        <v>0</v>
      </c>
      <c r="X117" s="137">
        <v>0</v>
      </c>
      <c r="Y117" s="137">
        <f t="shared" si="2"/>
        <v>0</v>
      </c>
      <c r="Z117" s="137">
        <v>0</v>
      </c>
      <c r="AA117" s="138">
        <f t="shared" si="3"/>
        <v>0</v>
      </c>
      <c r="AR117" s="20" t="s">
        <v>885</v>
      </c>
      <c r="AT117" s="20" t="s">
        <v>127</v>
      </c>
      <c r="AU117" s="20" t="s">
        <v>95</v>
      </c>
      <c r="AY117" s="20" t="s">
        <v>126</v>
      </c>
      <c r="BE117" s="98">
        <f t="shared" si="4"/>
        <v>0</v>
      </c>
      <c r="BF117" s="98">
        <f t="shared" si="5"/>
        <v>0</v>
      </c>
      <c r="BG117" s="98">
        <f t="shared" si="6"/>
        <v>0</v>
      </c>
      <c r="BH117" s="98">
        <f t="shared" si="7"/>
        <v>0</v>
      </c>
      <c r="BI117" s="98">
        <f t="shared" si="8"/>
        <v>0</v>
      </c>
      <c r="BJ117" s="20" t="s">
        <v>79</v>
      </c>
      <c r="BK117" s="98">
        <f t="shared" si="9"/>
        <v>0</v>
      </c>
      <c r="BL117" s="20" t="s">
        <v>885</v>
      </c>
      <c r="BM117" s="20" t="s">
        <v>889</v>
      </c>
    </row>
    <row r="118" spans="2:65" s="1" customFormat="1" ht="16.5" customHeight="1">
      <c r="B118" s="113"/>
      <c r="C118" s="311" t="s">
        <v>137</v>
      </c>
      <c r="D118" s="311" t="s">
        <v>127</v>
      </c>
      <c r="E118" s="312" t="s">
        <v>890</v>
      </c>
      <c r="F118" s="424" t="s">
        <v>891</v>
      </c>
      <c r="G118" s="424"/>
      <c r="H118" s="424"/>
      <c r="I118" s="424"/>
      <c r="J118" s="313" t="s">
        <v>884</v>
      </c>
      <c r="K118" s="314">
        <v>1</v>
      </c>
      <c r="L118" s="425">
        <v>0</v>
      </c>
      <c r="M118" s="425"/>
      <c r="N118" s="426">
        <f t="shared" si="0"/>
        <v>0</v>
      </c>
      <c r="O118" s="426"/>
      <c r="P118" s="426"/>
      <c r="Q118" s="426"/>
      <c r="R118" s="114"/>
      <c r="T118" s="136" t="s">
        <v>5</v>
      </c>
      <c r="U118" s="42" t="s">
        <v>36</v>
      </c>
      <c r="W118" s="137">
        <f t="shared" si="1"/>
        <v>0</v>
      </c>
      <c r="X118" s="137">
        <v>0</v>
      </c>
      <c r="Y118" s="137">
        <f t="shared" si="2"/>
        <v>0</v>
      </c>
      <c r="Z118" s="137">
        <v>0</v>
      </c>
      <c r="AA118" s="138">
        <f t="shared" si="3"/>
        <v>0</v>
      </c>
      <c r="AR118" s="20" t="s">
        <v>885</v>
      </c>
      <c r="AT118" s="20" t="s">
        <v>127</v>
      </c>
      <c r="AU118" s="20" t="s">
        <v>95</v>
      </c>
      <c r="AY118" s="20" t="s">
        <v>126</v>
      </c>
      <c r="BE118" s="98">
        <f t="shared" si="4"/>
        <v>0</v>
      </c>
      <c r="BF118" s="98">
        <f t="shared" si="5"/>
        <v>0</v>
      </c>
      <c r="BG118" s="98">
        <f t="shared" si="6"/>
        <v>0</v>
      </c>
      <c r="BH118" s="98">
        <f t="shared" si="7"/>
        <v>0</v>
      </c>
      <c r="BI118" s="98">
        <f t="shared" si="8"/>
        <v>0</v>
      </c>
      <c r="BJ118" s="20" t="s">
        <v>79</v>
      </c>
      <c r="BK118" s="98">
        <f t="shared" si="9"/>
        <v>0</v>
      </c>
      <c r="BL118" s="20" t="s">
        <v>885</v>
      </c>
      <c r="BM118" s="20" t="s">
        <v>892</v>
      </c>
    </row>
    <row r="119" spans="2:65" s="1" customFormat="1" ht="16.5" customHeight="1">
      <c r="B119" s="113"/>
      <c r="C119" s="311" t="s">
        <v>131</v>
      </c>
      <c r="D119" s="311" t="s">
        <v>127</v>
      </c>
      <c r="E119" s="312" t="s">
        <v>893</v>
      </c>
      <c r="F119" s="424" t="s">
        <v>894</v>
      </c>
      <c r="G119" s="424"/>
      <c r="H119" s="424"/>
      <c r="I119" s="424"/>
      <c r="J119" s="313" t="s">
        <v>884</v>
      </c>
      <c r="K119" s="314">
        <v>1</v>
      </c>
      <c r="L119" s="425">
        <v>0</v>
      </c>
      <c r="M119" s="425"/>
      <c r="N119" s="426">
        <f t="shared" si="0"/>
        <v>0</v>
      </c>
      <c r="O119" s="426"/>
      <c r="P119" s="426"/>
      <c r="Q119" s="426"/>
      <c r="R119" s="114"/>
      <c r="T119" s="136" t="s">
        <v>5</v>
      </c>
      <c r="U119" s="42" t="s">
        <v>36</v>
      </c>
      <c r="W119" s="137">
        <f t="shared" si="1"/>
        <v>0</v>
      </c>
      <c r="X119" s="137">
        <v>0</v>
      </c>
      <c r="Y119" s="137">
        <f t="shared" si="2"/>
        <v>0</v>
      </c>
      <c r="Z119" s="137">
        <v>0</v>
      </c>
      <c r="AA119" s="138">
        <f t="shared" si="3"/>
        <v>0</v>
      </c>
      <c r="AR119" s="20" t="s">
        <v>885</v>
      </c>
      <c r="AT119" s="20" t="s">
        <v>127</v>
      </c>
      <c r="AU119" s="20" t="s">
        <v>95</v>
      </c>
      <c r="AY119" s="20" t="s">
        <v>126</v>
      </c>
      <c r="BE119" s="98">
        <f t="shared" si="4"/>
        <v>0</v>
      </c>
      <c r="BF119" s="98">
        <f t="shared" si="5"/>
        <v>0</v>
      </c>
      <c r="BG119" s="98">
        <f t="shared" si="6"/>
        <v>0</v>
      </c>
      <c r="BH119" s="98">
        <f t="shared" si="7"/>
        <v>0</v>
      </c>
      <c r="BI119" s="98">
        <f t="shared" si="8"/>
        <v>0</v>
      </c>
      <c r="BJ119" s="20" t="s">
        <v>79</v>
      </c>
      <c r="BK119" s="98">
        <f t="shared" si="9"/>
        <v>0</v>
      </c>
      <c r="BL119" s="20" t="s">
        <v>885</v>
      </c>
      <c r="BM119" s="20" t="s">
        <v>895</v>
      </c>
    </row>
    <row r="120" spans="2:65" s="1" customFormat="1" ht="16.5" customHeight="1">
      <c r="B120" s="113"/>
      <c r="C120" s="311" t="s">
        <v>148</v>
      </c>
      <c r="D120" s="311" t="s">
        <v>127</v>
      </c>
      <c r="E120" s="312" t="s">
        <v>896</v>
      </c>
      <c r="F120" s="424" t="s">
        <v>897</v>
      </c>
      <c r="G120" s="424"/>
      <c r="H120" s="424"/>
      <c r="I120" s="424"/>
      <c r="J120" s="313" t="s">
        <v>884</v>
      </c>
      <c r="K120" s="314">
        <v>1</v>
      </c>
      <c r="L120" s="425">
        <v>0</v>
      </c>
      <c r="M120" s="425"/>
      <c r="N120" s="426">
        <f t="shared" si="0"/>
        <v>0</v>
      </c>
      <c r="O120" s="426"/>
      <c r="P120" s="426"/>
      <c r="Q120" s="426"/>
      <c r="R120" s="114"/>
      <c r="T120" s="136" t="s">
        <v>5</v>
      </c>
      <c r="U120" s="42" t="s">
        <v>36</v>
      </c>
      <c r="W120" s="137">
        <f t="shared" si="1"/>
        <v>0</v>
      </c>
      <c r="X120" s="137">
        <v>0</v>
      </c>
      <c r="Y120" s="137">
        <f t="shared" si="2"/>
        <v>0</v>
      </c>
      <c r="Z120" s="137">
        <v>0</v>
      </c>
      <c r="AA120" s="138">
        <f t="shared" si="3"/>
        <v>0</v>
      </c>
      <c r="AR120" s="20" t="s">
        <v>885</v>
      </c>
      <c r="AT120" s="20" t="s">
        <v>127</v>
      </c>
      <c r="AU120" s="20" t="s">
        <v>95</v>
      </c>
      <c r="AY120" s="20" t="s">
        <v>126</v>
      </c>
      <c r="BE120" s="98">
        <f t="shared" si="4"/>
        <v>0</v>
      </c>
      <c r="BF120" s="98">
        <f t="shared" si="5"/>
        <v>0</v>
      </c>
      <c r="BG120" s="98">
        <f t="shared" si="6"/>
        <v>0</v>
      </c>
      <c r="BH120" s="98">
        <f t="shared" si="7"/>
        <v>0</v>
      </c>
      <c r="BI120" s="98">
        <f t="shared" si="8"/>
        <v>0</v>
      </c>
      <c r="BJ120" s="20" t="s">
        <v>79</v>
      </c>
      <c r="BK120" s="98">
        <f t="shared" si="9"/>
        <v>0</v>
      </c>
      <c r="BL120" s="20" t="s">
        <v>885</v>
      </c>
      <c r="BM120" s="20" t="s">
        <v>898</v>
      </c>
    </row>
    <row r="121" spans="2:65" s="1" customFormat="1" ht="16.5" customHeight="1">
      <c r="B121" s="113"/>
      <c r="C121" s="311">
        <v>6</v>
      </c>
      <c r="D121" s="311" t="s">
        <v>127</v>
      </c>
      <c r="E121" s="312" t="s">
        <v>899</v>
      </c>
      <c r="F121" s="424" t="s">
        <v>900</v>
      </c>
      <c r="G121" s="424"/>
      <c r="H121" s="424"/>
      <c r="I121" s="424"/>
      <c r="J121" s="313" t="s">
        <v>884</v>
      </c>
      <c r="K121" s="314">
        <v>1</v>
      </c>
      <c r="L121" s="425">
        <v>0</v>
      </c>
      <c r="M121" s="425"/>
      <c r="N121" s="426">
        <f t="shared" ref="N121" si="10">ROUND(L121*K121,2)</f>
        <v>0</v>
      </c>
      <c r="O121" s="426"/>
      <c r="P121" s="426"/>
      <c r="Q121" s="426"/>
      <c r="R121" s="114"/>
      <c r="T121" s="136"/>
      <c r="U121" s="42"/>
      <c r="W121" s="137"/>
      <c r="X121" s="137"/>
      <c r="Y121" s="137"/>
      <c r="Z121" s="137"/>
      <c r="AA121" s="138"/>
      <c r="AR121" s="20"/>
      <c r="AT121" s="20"/>
      <c r="AU121" s="20"/>
      <c r="AY121" s="20"/>
      <c r="BE121" s="98"/>
      <c r="BF121" s="98"/>
      <c r="BG121" s="98"/>
      <c r="BH121" s="98"/>
      <c r="BI121" s="98"/>
      <c r="BJ121" s="20"/>
      <c r="BK121" s="98">
        <f t="shared" si="9"/>
        <v>0</v>
      </c>
      <c r="BL121" s="20"/>
      <c r="BM121" s="20"/>
    </row>
    <row r="122" spans="2:65" s="1" customFormat="1" ht="16.5" customHeight="1">
      <c r="B122" s="113"/>
      <c r="C122" s="311">
        <v>7</v>
      </c>
      <c r="D122" s="311" t="s">
        <v>127</v>
      </c>
      <c r="E122" s="312" t="s">
        <v>1372</v>
      </c>
      <c r="F122" s="424" t="s">
        <v>1373</v>
      </c>
      <c r="G122" s="424"/>
      <c r="H122" s="424"/>
      <c r="I122" s="424"/>
      <c r="J122" s="313" t="s">
        <v>884</v>
      </c>
      <c r="K122" s="314">
        <v>1</v>
      </c>
      <c r="L122" s="425">
        <v>0</v>
      </c>
      <c r="M122" s="425"/>
      <c r="N122" s="426">
        <f t="shared" si="0"/>
        <v>0</v>
      </c>
      <c r="O122" s="426"/>
      <c r="P122" s="426"/>
      <c r="Q122" s="426"/>
      <c r="R122" s="114"/>
      <c r="T122" s="136" t="s">
        <v>5</v>
      </c>
      <c r="U122" s="42" t="s">
        <v>36</v>
      </c>
      <c r="W122" s="137">
        <f t="shared" si="1"/>
        <v>0</v>
      </c>
      <c r="X122" s="137">
        <v>0</v>
      </c>
      <c r="Y122" s="137">
        <f t="shared" si="2"/>
        <v>0</v>
      </c>
      <c r="Z122" s="137">
        <v>0</v>
      </c>
      <c r="AA122" s="138">
        <f t="shared" si="3"/>
        <v>0</v>
      </c>
      <c r="AR122" s="20" t="s">
        <v>885</v>
      </c>
      <c r="AT122" s="20" t="s">
        <v>127</v>
      </c>
      <c r="AU122" s="20" t="s">
        <v>95</v>
      </c>
      <c r="AY122" s="20" t="s">
        <v>126</v>
      </c>
      <c r="BE122" s="98">
        <f t="shared" si="4"/>
        <v>0</v>
      </c>
      <c r="BF122" s="98">
        <f t="shared" si="5"/>
        <v>0</v>
      </c>
      <c r="BG122" s="98">
        <f t="shared" si="6"/>
        <v>0</v>
      </c>
      <c r="BH122" s="98">
        <f t="shared" si="7"/>
        <v>0</v>
      </c>
      <c r="BI122" s="98">
        <f t="shared" si="8"/>
        <v>0</v>
      </c>
      <c r="BJ122" s="20" t="s">
        <v>79</v>
      </c>
      <c r="BK122" s="98">
        <f t="shared" si="9"/>
        <v>0</v>
      </c>
      <c r="BL122" s="20" t="s">
        <v>885</v>
      </c>
      <c r="BM122" s="20" t="s">
        <v>901</v>
      </c>
    </row>
    <row r="123" spans="2:65" s="9" customFormat="1" ht="29.85" customHeight="1">
      <c r="B123" s="122"/>
      <c r="D123" s="131" t="s">
        <v>879</v>
      </c>
      <c r="E123" s="131"/>
      <c r="F123" s="131"/>
      <c r="G123" s="131"/>
      <c r="H123" s="131"/>
      <c r="I123" s="131"/>
      <c r="J123" s="131"/>
      <c r="K123" s="131"/>
      <c r="L123" s="131"/>
      <c r="M123" s="131"/>
      <c r="N123" s="405">
        <f>BK123</f>
        <v>0</v>
      </c>
      <c r="O123" s="406"/>
      <c r="P123" s="406"/>
      <c r="Q123" s="406"/>
      <c r="R123" s="124"/>
      <c r="T123" s="125"/>
      <c r="W123" s="126">
        <f>W126</f>
        <v>0</v>
      </c>
      <c r="Y123" s="126">
        <f>Y126</f>
        <v>0</v>
      </c>
      <c r="AA123" s="127">
        <f>AA126</f>
        <v>0</v>
      </c>
      <c r="AR123" s="128" t="s">
        <v>148</v>
      </c>
      <c r="AT123" s="129" t="s">
        <v>70</v>
      </c>
      <c r="AU123" s="129" t="s">
        <v>79</v>
      </c>
      <c r="AY123" s="128" t="s">
        <v>126</v>
      </c>
      <c r="BK123" s="130">
        <f>BK126+BK125+BK124</f>
        <v>0</v>
      </c>
    </row>
    <row r="124" spans="2:65" s="9" customFormat="1" ht="29.85" customHeight="1">
      <c r="B124" s="122"/>
      <c r="C124" s="311" t="s">
        <v>160</v>
      </c>
      <c r="D124" s="311" t="s">
        <v>127</v>
      </c>
      <c r="E124" s="312" t="s">
        <v>902</v>
      </c>
      <c r="F124" s="424" t="s">
        <v>111</v>
      </c>
      <c r="G124" s="424"/>
      <c r="H124" s="424"/>
      <c r="I124" s="424"/>
      <c r="J124" s="313" t="s">
        <v>884</v>
      </c>
      <c r="K124" s="314">
        <v>1</v>
      </c>
      <c r="L124" s="425">
        <v>0</v>
      </c>
      <c r="M124" s="425"/>
      <c r="N124" s="426">
        <f>ROUND(L124*K124,2)</f>
        <v>0</v>
      </c>
      <c r="O124" s="426"/>
      <c r="P124" s="426"/>
      <c r="Q124" s="426"/>
      <c r="R124" s="124"/>
      <c r="T124" s="125"/>
      <c r="W124" s="126"/>
      <c r="Y124" s="126"/>
      <c r="AA124" s="127"/>
      <c r="AR124" s="128"/>
      <c r="AT124" s="129"/>
      <c r="AU124" s="129"/>
      <c r="AY124" s="128"/>
      <c r="BK124" s="98">
        <f t="shared" ref="BK124:BK125" si="11">ROUND(L124*K124,2)</f>
        <v>0</v>
      </c>
    </row>
    <row r="125" spans="2:65" s="9" customFormat="1" ht="29.85" customHeight="1">
      <c r="B125" s="122"/>
      <c r="C125" s="311" t="s">
        <v>168</v>
      </c>
      <c r="D125" s="311" t="s">
        <v>127</v>
      </c>
      <c r="E125" s="312" t="s">
        <v>1380</v>
      </c>
      <c r="F125" s="424" t="s">
        <v>1383</v>
      </c>
      <c r="G125" s="424"/>
      <c r="H125" s="424"/>
      <c r="I125" s="424"/>
      <c r="J125" s="313" t="s">
        <v>884</v>
      </c>
      <c r="K125" s="314">
        <v>1</v>
      </c>
      <c r="L125" s="425">
        <v>0</v>
      </c>
      <c r="M125" s="425"/>
      <c r="N125" s="426">
        <f>ROUND(L125*K125,2)</f>
        <v>0</v>
      </c>
      <c r="O125" s="426"/>
      <c r="P125" s="426"/>
      <c r="Q125" s="426"/>
      <c r="R125" s="124"/>
      <c r="T125" s="125"/>
      <c r="W125" s="126"/>
      <c r="Y125" s="126"/>
      <c r="AA125" s="127"/>
      <c r="AR125" s="128"/>
      <c r="AT125" s="129"/>
      <c r="AU125" s="129"/>
      <c r="AY125" s="128"/>
      <c r="BK125" s="98">
        <f t="shared" si="11"/>
        <v>0</v>
      </c>
    </row>
    <row r="126" spans="2:65" s="1" customFormat="1" ht="16.5" customHeight="1">
      <c r="B126" s="113"/>
      <c r="C126" s="311" t="s">
        <v>168</v>
      </c>
      <c r="D126" s="311" t="s">
        <v>127</v>
      </c>
      <c r="E126" s="312" t="s">
        <v>1382</v>
      </c>
      <c r="F126" s="424" t="s">
        <v>1381</v>
      </c>
      <c r="G126" s="424"/>
      <c r="H126" s="424"/>
      <c r="I126" s="424"/>
      <c r="J126" s="313" t="s">
        <v>884</v>
      </c>
      <c r="K126" s="314">
        <v>1</v>
      </c>
      <c r="L126" s="425">
        <v>0</v>
      </c>
      <c r="M126" s="425"/>
      <c r="N126" s="426">
        <f>ROUND(L126*K126,2)</f>
        <v>0</v>
      </c>
      <c r="O126" s="426"/>
      <c r="P126" s="426"/>
      <c r="Q126" s="426"/>
      <c r="R126" s="114"/>
      <c r="T126" s="136" t="s">
        <v>5</v>
      </c>
      <c r="U126" s="42" t="s">
        <v>36</v>
      </c>
      <c r="W126" s="137">
        <f>V126*K126</f>
        <v>0</v>
      </c>
      <c r="X126" s="137">
        <v>0</v>
      </c>
      <c r="Y126" s="137">
        <f>X126*K126</f>
        <v>0</v>
      </c>
      <c r="Z126" s="137">
        <v>0</v>
      </c>
      <c r="AA126" s="138">
        <f>Z126*K126</f>
        <v>0</v>
      </c>
      <c r="AR126" s="20" t="s">
        <v>885</v>
      </c>
      <c r="AT126" s="20" t="s">
        <v>127</v>
      </c>
      <c r="AU126" s="20" t="s">
        <v>95</v>
      </c>
      <c r="AY126" s="20" t="s">
        <v>126</v>
      </c>
      <c r="BE126" s="98">
        <f>IF(U126="základní",N126,0)</f>
        <v>0</v>
      </c>
      <c r="BF126" s="98">
        <f>IF(U126="snížená",N126,0)</f>
        <v>0</v>
      </c>
      <c r="BG126" s="98">
        <f>IF(U126="zákl. přenesená",N126,0)</f>
        <v>0</v>
      </c>
      <c r="BH126" s="98">
        <f>IF(U126="sníž. přenesená",N126,0)</f>
        <v>0</v>
      </c>
      <c r="BI126" s="98">
        <f>IF(U126="nulová",N126,0)</f>
        <v>0</v>
      </c>
      <c r="BJ126" s="20" t="s">
        <v>79</v>
      </c>
      <c r="BK126" s="98">
        <f>ROUND(L126*K126,2)</f>
        <v>0</v>
      </c>
      <c r="BL126" s="20" t="s">
        <v>885</v>
      </c>
      <c r="BM126" s="20" t="s">
        <v>903</v>
      </c>
    </row>
    <row r="127" spans="2:65" s="9" customFormat="1" ht="29.85" customHeight="1">
      <c r="B127" s="122"/>
      <c r="D127" s="131" t="s">
        <v>880</v>
      </c>
      <c r="E127" s="131"/>
      <c r="F127" s="131"/>
      <c r="G127" s="131"/>
      <c r="H127" s="131"/>
      <c r="I127" s="131"/>
      <c r="J127" s="131"/>
      <c r="K127" s="131"/>
      <c r="L127" s="131"/>
      <c r="M127" s="131"/>
      <c r="N127" s="405">
        <f>BK127</f>
        <v>0</v>
      </c>
      <c r="O127" s="406"/>
      <c r="P127" s="406"/>
      <c r="Q127" s="406"/>
      <c r="R127" s="124"/>
      <c r="T127" s="125"/>
      <c r="W127" s="126">
        <f>W129</f>
        <v>0</v>
      </c>
      <c r="Y127" s="126">
        <f>Y129</f>
        <v>0</v>
      </c>
      <c r="AA127" s="127">
        <f>AA129</f>
        <v>0</v>
      </c>
      <c r="AR127" s="128" t="s">
        <v>148</v>
      </c>
      <c r="AT127" s="129" t="s">
        <v>70</v>
      </c>
      <c r="AU127" s="129" t="s">
        <v>79</v>
      </c>
      <c r="AY127" s="128" t="s">
        <v>126</v>
      </c>
      <c r="BK127" s="130">
        <f>BK129+BK128</f>
        <v>0</v>
      </c>
    </row>
    <row r="128" spans="2:65" s="9" customFormat="1" ht="29.85" customHeight="1">
      <c r="B128" s="122"/>
      <c r="C128" s="311" t="s">
        <v>168</v>
      </c>
      <c r="D128" s="311" t="s">
        <v>127</v>
      </c>
      <c r="E128" s="312" t="s">
        <v>1378</v>
      </c>
      <c r="F128" s="424" t="s">
        <v>905</v>
      </c>
      <c r="G128" s="424"/>
      <c r="H128" s="424"/>
      <c r="I128" s="424"/>
      <c r="J128" s="313" t="s">
        <v>884</v>
      </c>
      <c r="K128" s="314">
        <v>1</v>
      </c>
      <c r="L128" s="425">
        <v>0</v>
      </c>
      <c r="M128" s="425"/>
      <c r="N128" s="426">
        <f>ROUND(L128*K128,2)</f>
        <v>0</v>
      </c>
      <c r="O128" s="426"/>
      <c r="P128" s="426"/>
      <c r="Q128" s="426"/>
      <c r="R128" s="124"/>
      <c r="T128" s="125"/>
      <c r="W128" s="126"/>
      <c r="Y128" s="126"/>
      <c r="AA128" s="127"/>
      <c r="AR128" s="128"/>
      <c r="AT128" s="129"/>
      <c r="AU128" s="129"/>
      <c r="AY128" s="128"/>
      <c r="BK128" s="98">
        <f>ROUND(L128*K128,2)</f>
        <v>0</v>
      </c>
    </row>
    <row r="129" spans="2:65" s="1" customFormat="1" ht="16.5" customHeight="1">
      <c r="B129" s="113"/>
      <c r="C129" s="311" t="s">
        <v>178</v>
      </c>
      <c r="D129" s="311" t="s">
        <v>127</v>
      </c>
      <c r="E129" s="312" t="s">
        <v>904</v>
      </c>
      <c r="F129" s="424" t="s">
        <v>1379</v>
      </c>
      <c r="G129" s="424"/>
      <c r="H129" s="424"/>
      <c r="I129" s="424"/>
      <c r="J129" s="313" t="s">
        <v>884</v>
      </c>
      <c r="K129" s="314">
        <v>1</v>
      </c>
      <c r="L129" s="425">
        <v>0</v>
      </c>
      <c r="M129" s="425"/>
      <c r="N129" s="426">
        <f>ROUND(L129*K129,2)</f>
        <v>0</v>
      </c>
      <c r="O129" s="426"/>
      <c r="P129" s="426"/>
      <c r="Q129" s="426"/>
      <c r="R129" s="114"/>
      <c r="T129" s="136" t="s">
        <v>5</v>
      </c>
      <c r="U129" s="42" t="s">
        <v>36</v>
      </c>
      <c r="W129" s="137">
        <f>V129*K129</f>
        <v>0</v>
      </c>
      <c r="X129" s="137">
        <v>0</v>
      </c>
      <c r="Y129" s="137">
        <f>X129*K129</f>
        <v>0</v>
      </c>
      <c r="Z129" s="137">
        <v>0</v>
      </c>
      <c r="AA129" s="138">
        <f>Z129*K129</f>
        <v>0</v>
      </c>
      <c r="AR129" s="20" t="s">
        <v>885</v>
      </c>
      <c r="AT129" s="20" t="s">
        <v>127</v>
      </c>
      <c r="AU129" s="20" t="s">
        <v>95</v>
      </c>
      <c r="AY129" s="20" t="s">
        <v>126</v>
      </c>
      <c r="BE129" s="98">
        <f>IF(U129="základní",N129,0)</f>
        <v>0</v>
      </c>
      <c r="BF129" s="98">
        <f>IF(U129="snížená",N129,0)</f>
        <v>0</v>
      </c>
      <c r="BG129" s="98">
        <f>IF(U129="zákl. přenesená",N129,0)</f>
        <v>0</v>
      </c>
      <c r="BH129" s="98">
        <f>IF(U129="sníž. přenesená",N129,0)</f>
        <v>0</v>
      </c>
      <c r="BI129" s="98">
        <f>IF(U129="nulová",N129,0)</f>
        <v>0</v>
      </c>
      <c r="BJ129" s="20" t="s">
        <v>79</v>
      </c>
      <c r="BK129" s="98">
        <f>ROUND(L129*K129,2)</f>
        <v>0</v>
      </c>
      <c r="BL129" s="20" t="s">
        <v>885</v>
      </c>
      <c r="BM129" s="20" t="s">
        <v>906</v>
      </c>
    </row>
    <row r="130" spans="2:65" s="9" customFormat="1" ht="29.85" customHeight="1">
      <c r="B130" s="122"/>
      <c r="D130" s="131" t="s">
        <v>881</v>
      </c>
      <c r="E130" s="131"/>
      <c r="F130" s="131"/>
      <c r="G130" s="131"/>
      <c r="H130" s="131"/>
      <c r="I130" s="131"/>
      <c r="J130" s="131"/>
      <c r="K130" s="131"/>
      <c r="L130" s="131"/>
      <c r="M130" s="131"/>
      <c r="N130" s="405">
        <f>BK130</f>
        <v>0</v>
      </c>
      <c r="O130" s="406"/>
      <c r="P130" s="406"/>
      <c r="Q130" s="406"/>
      <c r="R130" s="124"/>
      <c r="T130" s="125"/>
      <c r="W130" s="126">
        <f>SUM(W131:W139)</f>
        <v>0</v>
      </c>
      <c r="Y130" s="126">
        <f>SUM(Y131:Y139)</f>
        <v>0</v>
      </c>
      <c r="AA130" s="127">
        <f>SUM(AA131:AA139)</f>
        <v>0</v>
      </c>
      <c r="AR130" s="128" t="s">
        <v>148</v>
      </c>
      <c r="AT130" s="129" t="s">
        <v>70</v>
      </c>
      <c r="AU130" s="129" t="s">
        <v>79</v>
      </c>
      <c r="AY130" s="128" t="s">
        <v>126</v>
      </c>
      <c r="BK130" s="130">
        <f>SUM(BK131:BK139)</f>
        <v>0</v>
      </c>
    </row>
    <row r="131" spans="2:65" s="1" customFormat="1" ht="16.5" customHeight="1">
      <c r="B131" s="113"/>
      <c r="C131" s="132" t="s">
        <v>184</v>
      </c>
      <c r="D131" s="132" t="s">
        <v>127</v>
      </c>
      <c r="E131" s="133" t="s">
        <v>907</v>
      </c>
      <c r="F131" s="379" t="s">
        <v>908</v>
      </c>
      <c r="G131" s="379"/>
      <c r="H131" s="379"/>
      <c r="I131" s="379"/>
      <c r="J131" s="134" t="s">
        <v>884</v>
      </c>
      <c r="K131" s="135">
        <v>1</v>
      </c>
      <c r="L131" s="380">
        <v>0</v>
      </c>
      <c r="M131" s="380"/>
      <c r="N131" s="381">
        <f>ROUND(L131*K131,2)</f>
        <v>0</v>
      </c>
      <c r="O131" s="381"/>
      <c r="P131" s="381"/>
      <c r="Q131" s="381"/>
      <c r="R131" s="114"/>
      <c r="T131" s="136" t="s">
        <v>5</v>
      </c>
      <c r="U131" s="42" t="s">
        <v>36</v>
      </c>
      <c r="W131" s="137">
        <f>V131*K131</f>
        <v>0</v>
      </c>
      <c r="X131" s="137">
        <v>0</v>
      </c>
      <c r="Y131" s="137">
        <f>X131*K131</f>
        <v>0</v>
      </c>
      <c r="Z131" s="137">
        <v>0</v>
      </c>
      <c r="AA131" s="138">
        <f>Z131*K131</f>
        <v>0</v>
      </c>
      <c r="AR131" s="20" t="s">
        <v>885</v>
      </c>
      <c r="AT131" s="20" t="s">
        <v>127</v>
      </c>
      <c r="AU131" s="20" t="s">
        <v>95</v>
      </c>
      <c r="AY131" s="20" t="s">
        <v>126</v>
      </c>
      <c r="BE131" s="98">
        <f>IF(U131="základní",N131,0)</f>
        <v>0</v>
      </c>
      <c r="BF131" s="98">
        <f>IF(U131="snížená",N131,0)</f>
        <v>0</v>
      </c>
      <c r="BG131" s="98">
        <f>IF(U131="zákl. přenesená",N131,0)</f>
        <v>0</v>
      </c>
      <c r="BH131" s="98">
        <f>IF(U131="sníž. přenesená",N131,0)</f>
        <v>0</v>
      </c>
      <c r="BI131" s="98">
        <f>IF(U131="nulová",N131,0)</f>
        <v>0</v>
      </c>
      <c r="BJ131" s="20" t="s">
        <v>79</v>
      </c>
      <c r="BK131" s="98">
        <f>ROUND(L131*K131,2)</f>
        <v>0</v>
      </c>
      <c r="BL131" s="20" t="s">
        <v>885</v>
      </c>
      <c r="BM131" s="20" t="s">
        <v>909</v>
      </c>
    </row>
    <row r="132" spans="2:65" s="1" customFormat="1" ht="25.5" customHeight="1">
      <c r="B132" s="113"/>
      <c r="C132" s="132" t="s">
        <v>189</v>
      </c>
      <c r="D132" s="132" t="s">
        <v>127</v>
      </c>
      <c r="E132" s="133" t="s">
        <v>910</v>
      </c>
      <c r="F132" s="379" t="s">
        <v>911</v>
      </c>
      <c r="G132" s="379"/>
      <c r="H132" s="379"/>
      <c r="I132" s="379"/>
      <c r="J132" s="134" t="s">
        <v>884</v>
      </c>
      <c r="K132" s="135">
        <v>1</v>
      </c>
      <c r="L132" s="380">
        <v>0</v>
      </c>
      <c r="M132" s="380"/>
      <c r="N132" s="381">
        <f>ROUND(L132*K132,2)</f>
        <v>0</v>
      </c>
      <c r="O132" s="381"/>
      <c r="P132" s="381"/>
      <c r="Q132" s="381"/>
      <c r="R132" s="114"/>
      <c r="T132" s="136" t="s">
        <v>5</v>
      </c>
      <c r="U132" s="42" t="s">
        <v>36</v>
      </c>
      <c r="W132" s="137">
        <f>V132*K132</f>
        <v>0</v>
      </c>
      <c r="X132" s="137">
        <v>0</v>
      </c>
      <c r="Y132" s="137">
        <f>X132*K132</f>
        <v>0</v>
      </c>
      <c r="Z132" s="137">
        <v>0</v>
      </c>
      <c r="AA132" s="138">
        <f>Z132*K132</f>
        <v>0</v>
      </c>
      <c r="AR132" s="20" t="s">
        <v>885</v>
      </c>
      <c r="AT132" s="20" t="s">
        <v>127</v>
      </c>
      <c r="AU132" s="20" t="s">
        <v>95</v>
      </c>
      <c r="AY132" s="20" t="s">
        <v>126</v>
      </c>
      <c r="BE132" s="98">
        <f>IF(U132="základní",N132,0)</f>
        <v>0</v>
      </c>
      <c r="BF132" s="98">
        <f>IF(U132="snížená",N132,0)</f>
        <v>0</v>
      </c>
      <c r="BG132" s="98">
        <f>IF(U132="zákl. přenesená",N132,0)</f>
        <v>0</v>
      </c>
      <c r="BH132" s="98">
        <f>IF(U132="sníž. přenesená",N132,0)</f>
        <v>0</v>
      </c>
      <c r="BI132" s="98">
        <f>IF(U132="nulová",N132,0)</f>
        <v>0</v>
      </c>
      <c r="BJ132" s="20" t="s">
        <v>79</v>
      </c>
      <c r="BK132" s="98">
        <f>ROUND(L132*K132,2)</f>
        <v>0</v>
      </c>
      <c r="BL132" s="20" t="s">
        <v>885</v>
      </c>
      <c r="BM132" s="20" t="s">
        <v>912</v>
      </c>
    </row>
    <row r="133" spans="2:65" s="1" customFormat="1" ht="16.5" customHeight="1">
      <c r="B133" s="113"/>
      <c r="C133" s="132" t="s">
        <v>194</v>
      </c>
      <c r="D133" s="132" t="s">
        <v>127</v>
      </c>
      <c r="E133" s="133" t="s">
        <v>913</v>
      </c>
      <c r="F133" s="379" t="s">
        <v>914</v>
      </c>
      <c r="G133" s="379"/>
      <c r="H133" s="379"/>
      <c r="I133" s="379"/>
      <c r="J133" s="134" t="s">
        <v>884</v>
      </c>
      <c r="K133" s="135">
        <v>1</v>
      </c>
      <c r="L133" s="380">
        <v>0</v>
      </c>
      <c r="M133" s="380"/>
      <c r="N133" s="381">
        <f>ROUND(L133*K133,2)</f>
        <v>0</v>
      </c>
      <c r="O133" s="381"/>
      <c r="P133" s="381"/>
      <c r="Q133" s="381"/>
      <c r="R133" s="114"/>
      <c r="T133" s="136" t="s">
        <v>5</v>
      </c>
      <c r="U133" s="42" t="s">
        <v>36</v>
      </c>
      <c r="W133" s="137">
        <f>V133*K133</f>
        <v>0</v>
      </c>
      <c r="X133" s="137">
        <v>0</v>
      </c>
      <c r="Y133" s="137">
        <f>X133*K133</f>
        <v>0</v>
      </c>
      <c r="Z133" s="137">
        <v>0</v>
      </c>
      <c r="AA133" s="138">
        <f>Z133*K133</f>
        <v>0</v>
      </c>
      <c r="AR133" s="20" t="s">
        <v>885</v>
      </c>
      <c r="AT133" s="20" t="s">
        <v>127</v>
      </c>
      <c r="AU133" s="20" t="s">
        <v>95</v>
      </c>
      <c r="AY133" s="20" t="s">
        <v>126</v>
      </c>
      <c r="BE133" s="98">
        <f>IF(U133="základní",N133,0)</f>
        <v>0</v>
      </c>
      <c r="BF133" s="98">
        <f>IF(U133="snížená",N133,0)</f>
        <v>0</v>
      </c>
      <c r="BG133" s="98">
        <f>IF(U133="zákl. přenesená",N133,0)</f>
        <v>0</v>
      </c>
      <c r="BH133" s="98">
        <f>IF(U133="sníž. přenesená",N133,0)</f>
        <v>0</v>
      </c>
      <c r="BI133" s="98">
        <f>IF(U133="nulová",N133,0)</f>
        <v>0</v>
      </c>
      <c r="BJ133" s="20" t="s">
        <v>79</v>
      </c>
      <c r="BK133" s="98">
        <f>ROUND(L133*K133,2)</f>
        <v>0</v>
      </c>
      <c r="BL133" s="20" t="s">
        <v>885</v>
      </c>
      <c r="BM133" s="20" t="s">
        <v>915</v>
      </c>
    </row>
    <row r="134" spans="2:65" s="1" customFormat="1" ht="16.5" customHeight="1">
      <c r="B134" s="113"/>
      <c r="C134" s="132">
        <v>12</v>
      </c>
      <c r="D134" s="132" t="s">
        <v>127</v>
      </c>
      <c r="E134" s="133" t="s">
        <v>913</v>
      </c>
      <c r="F134" s="379" t="s">
        <v>916</v>
      </c>
      <c r="G134" s="379"/>
      <c r="H134" s="379"/>
      <c r="I134" s="379"/>
      <c r="J134" s="134" t="s">
        <v>884</v>
      </c>
      <c r="K134" s="135">
        <v>1</v>
      </c>
      <c r="L134" s="380">
        <v>0</v>
      </c>
      <c r="M134" s="380"/>
      <c r="N134" s="381">
        <f>ROUND(L134*K134,2)</f>
        <v>0</v>
      </c>
      <c r="O134" s="381"/>
      <c r="P134" s="381"/>
      <c r="Q134" s="381"/>
      <c r="R134" s="114"/>
      <c r="T134" s="136"/>
      <c r="U134" s="42"/>
      <c r="W134" s="137"/>
      <c r="X134" s="137"/>
      <c r="Y134" s="137"/>
      <c r="Z134" s="137"/>
      <c r="AA134" s="138"/>
      <c r="AR134" s="20"/>
      <c r="AT134" s="20"/>
      <c r="AU134" s="20"/>
      <c r="AY134" s="20"/>
      <c r="BE134" s="98"/>
      <c r="BF134" s="98"/>
      <c r="BG134" s="98"/>
      <c r="BH134" s="98"/>
      <c r="BI134" s="98"/>
      <c r="BJ134" s="20"/>
      <c r="BK134" s="98">
        <f t="shared" ref="BK134:BK139" si="12">ROUND(L134*K134,2)</f>
        <v>0</v>
      </c>
      <c r="BL134" s="20"/>
      <c r="BM134" s="20"/>
    </row>
    <row r="135" spans="2:65" s="1" customFormat="1" ht="16.5" customHeight="1">
      <c r="B135" s="113"/>
      <c r="C135" s="132">
        <v>13</v>
      </c>
      <c r="D135" s="315" t="s">
        <v>127</v>
      </c>
      <c r="E135" s="316" t="s">
        <v>1371</v>
      </c>
      <c r="F135" s="427" t="s">
        <v>1370</v>
      </c>
      <c r="G135" s="427"/>
      <c r="H135" s="427"/>
      <c r="I135" s="427"/>
      <c r="J135" s="317" t="s">
        <v>884</v>
      </c>
      <c r="K135" s="318">
        <v>1</v>
      </c>
      <c r="L135" s="428">
        <v>0</v>
      </c>
      <c r="M135" s="428"/>
      <c r="N135" s="429">
        <f t="shared" ref="N135:N138" si="13">ROUND(L135*K135,2)</f>
        <v>0</v>
      </c>
      <c r="O135" s="429"/>
      <c r="P135" s="429"/>
      <c r="Q135" s="429"/>
      <c r="R135" s="114"/>
      <c r="T135" s="136"/>
      <c r="U135" s="42"/>
      <c r="W135" s="137"/>
      <c r="X135" s="137"/>
      <c r="Y135" s="137"/>
      <c r="Z135" s="137"/>
      <c r="AA135" s="138"/>
      <c r="AR135" s="20"/>
      <c r="AT135" s="20"/>
      <c r="AU135" s="20"/>
      <c r="AY135" s="20"/>
      <c r="BE135" s="98"/>
      <c r="BF135" s="98"/>
      <c r="BG135" s="98"/>
      <c r="BH135" s="98"/>
      <c r="BI135" s="98"/>
      <c r="BJ135" s="20"/>
      <c r="BK135" s="98">
        <f t="shared" si="12"/>
        <v>0</v>
      </c>
      <c r="BL135" s="20"/>
      <c r="BM135" s="20"/>
    </row>
    <row r="136" spans="2:65" s="1" customFormat="1" ht="16.5" customHeight="1">
      <c r="B136" s="113"/>
      <c r="C136" s="132">
        <v>14</v>
      </c>
      <c r="D136" s="315" t="s">
        <v>127</v>
      </c>
      <c r="E136" s="316" t="s">
        <v>1375</v>
      </c>
      <c r="F136" s="427" t="s">
        <v>1374</v>
      </c>
      <c r="G136" s="427"/>
      <c r="H136" s="427"/>
      <c r="I136" s="427"/>
      <c r="J136" s="317" t="s">
        <v>884</v>
      </c>
      <c r="K136" s="318">
        <v>1</v>
      </c>
      <c r="L136" s="428">
        <v>0</v>
      </c>
      <c r="M136" s="428"/>
      <c r="N136" s="429">
        <f t="shared" si="13"/>
        <v>0</v>
      </c>
      <c r="O136" s="429"/>
      <c r="P136" s="429"/>
      <c r="Q136" s="429"/>
      <c r="R136" s="114"/>
      <c r="T136" s="136"/>
      <c r="U136" s="42"/>
      <c r="W136" s="137"/>
      <c r="X136" s="137"/>
      <c r="Y136" s="137"/>
      <c r="Z136" s="137"/>
      <c r="AA136" s="138"/>
      <c r="AR136" s="20"/>
      <c r="AT136" s="20"/>
      <c r="AU136" s="20"/>
      <c r="AY136" s="20"/>
      <c r="BE136" s="98"/>
      <c r="BF136" s="98"/>
      <c r="BG136" s="98"/>
      <c r="BH136" s="98"/>
      <c r="BI136" s="98"/>
      <c r="BJ136" s="20"/>
      <c r="BK136" s="98">
        <f t="shared" si="12"/>
        <v>0</v>
      </c>
      <c r="BL136" s="20"/>
      <c r="BM136" s="20"/>
    </row>
    <row r="137" spans="2:65" s="1" customFormat="1" ht="16.5" customHeight="1">
      <c r="B137" s="113"/>
      <c r="C137" s="132">
        <v>15</v>
      </c>
      <c r="D137" s="315" t="s">
        <v>127</v>
      </c>
      <c r="E137" s="316" t="s">
        <v>1377</v>
      </c>
      <c r="F137" s="427" t="s">
        <v>1376</v>
      </c>
      <c r="G137" s="427"/>
      <c r="H137" s="427"/>
      <c r="I137" s="427"/>
      <c r="J137" s="317" t="s">
        <v>884</v>
      </c>
      <c r="K137" s="318">
        <v>1</v>
      </c>
      <c r="L137" s="428">
        <v>0</v>
      </c>
      <c r="M137" s="428"/>
      <c r="N137" s="429">
        <f t="shared" si="13"/>
        <v>0</v>
      </c>
      <c r="O137" s="429"/>
      <c r="P137" s="429"/>
      <c r="Q137" s="429"/>
      <c r="R137" s="114"/>
      <c r="T137" s="136"/>
      <c r="U137" s="42"/>
      <c r="W137" s="137"/>
      <c r="X137" s="137"/>
      <c r="Y137" s="137"/>
      <c r="Z137" s="137"/>
      <c r="AA137" s="138"/>
      <c r="AR137" s="20"/>
      <c r="AT137" s="20"/>
      <c r="AU137" s="20"/>
      <c r="AY137" s="20"/>
      <c r="BE137" s="98"/>
      <c r="BF137" s="98"/>
      <c r="BG137" s="98"/>
      <c r="BH137" s="98"/>
      <c r="BI137" s="98"/>
      <c r="BJ137" s="20"/>
      <c r="BK137" s="98">
        <f t="shared" si="12"/>
        <v>0</v>
      </c>
      <c r="BL137" s="20"/>
      <c r="BM137" s="20"/>
    </row>
    <row r="138" spans="2:65" s="1" customFormat="1" ht="16.5" customHeight="1">
      <c r="B138" s="113"/>
      <c r="C138" s="132">
        <v>16</v>
      </c>
      <c r="D138" s="315" t="s">
        <v>127</v>
      </c>
      <c r="E138" s="316" t="s">
        <v>1385</v>
      </c>
      <c r="F138" s="427" t="s">
        <v>1384</v>
      </c>
      <c r="G138" s="427"/>
      <c r="H138" s="427"/>
      <c r="I138" s="427"/>
      <c r="J138" s="317" t="s">
        <v>884</v>
      </c>
      <c r="K138" s="318">
        <v>1</v>
      </c>
      <c r="L138" s="428">
        <v>0</v>
      </c>
      <c r="M138" s="428"/>
      <c r="N138" s="429">
        <f t="shared" si="13"/>
        <v>0</v>
      </c>
      <c r="O138" s="429"/>
      <c r="P138" s="429"/>
      <c r="Q138" s="429"/>
      <c r="R138" s="114"/>
      <c r="T138" s="136"/>
      <c r="U138" s="42"/>
      <c r="W138" s="137"/>
      <c r="X138" s="137"/>
      <c r="Y138" s="137"/>
      <c r="Z138" s="137"/>
      <c r="AA138" s="138"/>
      <c r="AR138" s="20"/>
      <c r="AT138" s="20"/>
      <c r="AU138" s="20"/>
      <c r="AY138" s="20"/>
      <c r="BE138" s="98"/>
      <c r="BF138" s="98"/>
      <c r="BG138" s="98"/>
      <c r="BH138" s="98"/>
      <c r="BI138" s="98"/>
      <c r="BJ138" s="20"/>
      <c r="BK138" s="98">
        <f t="shared" si="12"/>
        <v>0</v>
      </c>
      <c r="BL138" s="20"/>
      <c r="BM138" s="20"/>
    </row>
    <row r="139" spans="2:65" s="1" customFormat="1" ht="26.25" customHeight="1">
      <c r="B139" s="35"/>
      <c r="F139" s="395"/>
      <c r="G139" s="396"/>
      <c r="H139" s="396"/>
      <c r="I139" s="396"/>
      <c r="R139" s="36"/>
      <c r="T139" s="160"/>
      <c r="AA139" s="70"/>
      <c r="AT139" s="20" t="s">
        <v>318</v>
      </c>
      <c r="AU139" s="20" t="s">
        <v>95</v>
      </c>
      <c r="BK139" s="98">
        <f t="shared" si="12"/>
        <v>0</v>
      </c>
    </row>
    <row r="140" spans="2:65" s="1" customFormat="1" ht="39.75" customHeight="1">
      <c r="B140" s="35"/>
      <c r="D140" s="123"/>
      <c r="N140" s="402"/>
      <c r="O140" s="370"/>
      <c r="P140" s="370"/>
      <c r="Q140" s="370"/>
      <c r="R140" s="36"/>
      <c r="T140" s="161"/>
      <c r="U140" s="54"/>
      <c r="V140" s="54"/>
      <c r="W140" s="54"/>
      <c r="X140" s="54"/>
      <c r="Y140" s="54"/>
      <c r="Z140" s="54"/>
      <c r="AA140" s="56"/>
      <c r="AT140" s="20" t="s">
        <v>70</v>
      </c>
      <c r="AU140" s="20" t="s">
        <v>71</v>
      </c>
      <c r="AY140" s="20" t="s">
        <v>514</v>
      </c>
      <c r="BK140" s="98">
        <v>0</v>
      </c>
    </row>
    <row r="141" spans="2:65" s="1" customFormat="1" ht="6.95" customHeight="1">
      <c r="B141" s="57"/>
      <c r="C141" s="58"/>
      <c r="D141" s="58"/>
      <c r="E141" s="58"/>
      <c r="F141" s="58"/>
      <c r="G141" s="58"/>
      <c r="H141" s="58"/>
      <c r="I141" s="58"/>
      <c r="J141" s="58"/>
      <c r="K141" s="58"/>
      <c r="L141" s="58"/>
      <c r="M141" s="58"/>
      <c r="N141" s="58"/>
      <c r="O141" s="58"/>
      <c r="P141" s="58"/>
      <c r="Q141" s="58"/>
      <c r="R141" s="59"/>
    </row>
  </sheetData>
  <mergeCells count="123">
    <mergeCell ref="F138:I138"/>
    <mergeCell ref="L138:M138"/>
    <mergeCell ref="N138:Q138"/>
    <mergeCell ref="F121:I121"/>
    <mergeCell ref="L121:M121"/>
    <mergeCell ref="N121:Q121"/>
    <mergeCell ref="F128:I128"/>
    <mergeCell ref="L128:M128"/>
    <mergeCell ref="N128:Q128"/>
    <mergeCell ref="F124:I124"/>
    <mergeCell ref="L124:M124"/>
    <mergeCell ref="N124:Q124"/>
    <mergeCell ref="F125:I125"/>
    <mergeCell ref="L125:M125"/>
    <mergeCell ref="N125:Q125"/>
    <mergeCell ref="F136:I136"/>
    <mergeCell ref="L136:M136"/>
    <mergeCell ref="N136:Q136"/>
    <mergeCell ref="F137:I137"/>
    <mergeCell ref="L137:M137"/>
    <mergeCell ref="N137:Q137"/>
    <mergeCell ref="F134:I134"/>
    <mergeCell ref="L134:M134"/>
    <mergeCell ref="N134:Q134"/>
    <mergeCell ref="F135:I135"/>
    <mergeCell ref="L135:M135"/>
    <mergeCell ref="N135:Q135"/>
    <mergeCell ref="N140:Q140"/>
    <mergeCell ref="H1:K1"/>
    <mergeCell ref="S2:AC2"/>
    <mergeCell ref="F133:I133"/>
    <mergeCell ref="L133:M133"/>
    <mergeCell ref="N133:Q133"/>
    <mergeCell ref="F139:I139"/>
    <mergeCell ref="N113:Q113"/>
    <mergeCell ref="N114:Q114"/>
    <mergeCell ref="N115:Q115"/>
    <mergeCell ref="N123:Q123"/>
    <mergeCell ref="N127:Q127"/>
    <mergeCell ref="N130:Q130"/>
    <mergeCell ref="F129:I129"/>
    <mergeCell ref="L129:M129"/>
    <mergeCell ref="N129:Q129"/>
    <mergeCell ref="F131:I131"/>
    <mergeCell ref="L131:M131"/>
    <mergeCell ref="N131:Q131"/>
    <mergeCell ref="N117:Q117"/>
    <mergeCell ref="F118:I118"/>
    <mergeCell ref="L116:M116"/>
    <mergeCell ref="N116:Q116"/>
    <mergeCell ref="L118:M118"/>
    <mergeCell ref="N118:Q118"/>
    <mergeCell ref="F132:I132"/>
    <mergeCell ref="L132:M132"/>
    <mergeCell ref="N132:Q132"/>
    <mergeCell ref="F120:I120"/>
    <mergeCell ref="L120:M120"/>
    <mergeCell ref="N120:Q120"/>
    <mergeCell ref="F122:I122"/>
    <mergeCell ref="L122:M122"/>
    <mergeCell ref="N122:Q122"/>
    <mergeCell ref="F126:I126"/>
    <mergeCell ref="L126:M126"/>
    <mergeCell ref="N126:Q126"/>
    <mergeCell ref="F119:I119"/>
    <mergeCell ref="L119:M119"/>
    <mergeCell ref="N119:Q119"/>
    <mergeCell ref="F117:I117"/>
    <mergeCell ref="L117:M117"/>
    <mergeCell ref="M81:P81"/>
    <mergeCell ref="M83:Q83"/>
    <mergeCell ref="L96:Q96"/>
    <mergeCell ref="C102:Q102"/>
    <mergeCell ref="N89:Q89"/>
    <mergeCell ref="N90:Q90"/>
    <mergeCell ref="N91:Q91"/>
    <mergeCell ref="N92:Q92"/>
    <mergeCell ref="N93:Q93"/>
    <mergeCell ref="M84:Q84"/>
    <mergeCell ref="C86:G86"/>
    <mergeCell ref="N86:Q86"/>
    <mergeCell ref="N88:Q88"/>
    <mergeCell ref="F104:P104"/>
    <mergeCell ref="F105:P105"/>
    <mergeCell ref="M107:P107"/>
    <mergeCell ref="M109:Q109"/>
    <mergeCell ref="M110:Q110"/>
    <mergeCell ref="F112:I112"/>
    <mergeCell ref="L112:M112"/>
    <mergeCell ref="N112:Q112"/>
    <mergeCell ref="F116:I116"/>
    <mergeCell ref="C76:Q76"/>
    <mergeCell ref="F78:P78"/>
    <mergeCell ref="F79:P79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hyperlinks>
    <hyperlink ref="F1:G1" location="C2" display="1) Krycí list rozpočtu" xr:uid="{00000000-0004-0000-0600-000000000000}"/>
    <hyperlink ref="H1:K1" location="C86" display="2) Rekapitulace rozpočtu" xr:uid="{00000000-0004-0000-0600-000001000000}"/>
    <hyperlink ref="L1" location="C119" display="3) Rozpočet" xr:uid="{00000000-0004-0000-0600-000002000000}"/>
    <hyperlink ref="S1:T1" location="'Rekapitulace stavby'!C2" display="Rekapitulace stavby" xr:uid="{00000000-0004-0000-0600-000003000000}"/>
  </hyperlinks>
  <pageMargins left="0.58333330000000005" right="0.58333330000000005" top="0.5" bottom="0.4666666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defaultRowHeight="13.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a61d8df-3f63-45b1-8d77-c9158ac84b49" xsi:nil="true"/>
    <lcf76f155ced4ddcb4097134ff3c332f xmlns="cb8518e5-3586-4e28-a4b0-42c89f704688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5C79D198B7E60468F979E707E5FACA2" ma:contentTypeVersion="13" ma:contentTypeDescription="Vytvoří nový dokument" ma:contentTypeScope="" ma:versionID="b53173ba3f5ed67fbd4f2d53987b7b21">
  <xsd:schema xmlns:xsd="http://www.w3.org/2001/XMLSchema" xmlns:xs="http://www.w3.org/2001/XMLSchema" xmlns:p="http://schemas.microsoft.com/office/2006/metadata/properties" xmlns:ns2="cb8518e5-3586-4e28-a4b0-42c89f704688" xmlns:ns3="9a61d8df-3f63-45b1-8d77-c9158ac84b49" targetNamespace="http://schemas.microsoft.com/office/2006/metadata/properties" ma:root="true" ma:fieldsID="c9fab0107020590e95139ee0456a37f9" ns2:_="" ns3:_="">
    <xsd:import namespace="cb8518e5-3586-4e28-a4b0-42c89f704688"/>
    <xsd:import namespace="9a61d8df-3f63-45b1-8d77-c9158ac84b49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8518e5-3586-4e28-a4b0-42c89f704688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Značky obrázků" ma:readOnly="false" ma:fieldId="{5cf76f15-5ced-4ddc-b409-7134ff3c332f}" ma:taxonomyMulti="true" ma:sspId="c7317140-6cc1-4e69-acf2-2554cd773c2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61d8df-3f63-45b1-8d77-c9158ac84b49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ae9b56bf-a8b4-42ca-bba0-d5d57cf0b229}" ma:internalName="TaxCatchAll" ma:showField="CatchAllData" ma:web="9a61d8df-3f63-45b1-8d77-c9158ac84b4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222F370-F1ED-4797-9994-D94ADE6286E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0E895F8-3222-4AC4-9029-D3365876D941}">
  <ds:schemaRefs>
    <ds:schemaRef ds:uri="http://schemas.microsoft.com/office/2006/metadata/properties"/>
    <ds:schemaRef ds:uri="http://schemas.microsoft.com/office/infopath/2007/PartnerControls"/>
    <ds:schemaRef ds:uri="9a61d8df-3f63-45b1-8d77-c9158ac84b49"/>
    <ds:schemaRef ds:uri="cb8518e5-3586-4e28-a4b0-42c89f704688"/>
  </ds:schemaRefs>
</ds:datastoreItem>
</file>

<file path=customXml/itemProps3.xml><?xml version="1.0" encoding="utf-8"?>
<ds:datastoreItem xmlns:ds="http://schemas.openxmlformats.org/officeDocument/2006/customXml" ds:itemID="{E8960C22-49C7-4542-9A63-4FB4A42F7A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b8518e5-3586-4e28-a4b0-42c89f704688"/>
    <ds:schemaRef ds:uri="9a61d8df-3f63-45b1-8d77-c9158ac84b4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14</vt:i4>
      </vt:variant>
    </vt:vector>
  </HeadingPairs>
  <TitlesOfParts>
    <vt:vector size="22" baseType="lpstr">
      <vt:lpstr>Rekapitulace stavby</vt:lpstr>
      <vt:lpstr>SO 101 Vozovka a chodníky</vt:lpstr>
      <vt:lpstr>SO 301 - Dešťová kanalizace</vt:lpstr>
      <vt:lpstr>SO 302 - Splašková kanali...</vt:lpstr>
      <vt:lpstr>SO 303 - Vodovod</vt:lpstr>
      <vt:lpstr>SO 402 - VEŘEJNÉ OSVĚTLENÍ</vt:lpstr>
      <vt:lpstr>VRN - Vedlejší rozpočtové...</vt:lpstr>
      <vt:lpstr>List1</vt:lpstr>
      <vt:lpstr>'Rekapitulace stavby'!Názvy_tisku</vt:lpstr>
      <vt:lpstr>'SO 101 Vozovka a chodníky'!Názvy_tisku</vt:lpstr>
      <vt:lpstr>'SO 301 - Dešťová kanalizace'!Názvy_tisku</vt:lpstr>
      <vt:lpstr>'SO 302 - Splašková kanali...'!Názvy_tisku</vt:lpstr>
      <vt:lpstr>'SO 303 - Vodovod'!Názvy_tisku</vt:lpstr>
      <vt:lpstr>'VRN - Vedlejší rozpočtové...'!Názvy_tisku</vt:lpstr>
      <vt:lpstr>'Rekapitulace stavby'!Oblast_tisku</vt:lpstr>
      <vt:lpstr>'SO 101 Vozovka a chodníky'!Oblast_tisku</vt:lpstr>
      <vt:lpstr>'SO 301 - Dešťová kanalizace'!Oblast_tisku</vt:lpstr>
      <vt:lpstr>'SO 302 - Splašková kanali...'!Oblast_tisku</vt:lpstr>
      <vt:lpstr>'SO 303 - Vodovod'!Oblast_tisku</vt:lpstr>
      <vt:lpstr>'SO 402 - VEŘEJNÉ OSVĚTLENÍ'!Oblast_tisku</vt:lpstr>
      <vt:lpstr>'VRN - Vedlejší rozpočtové...'!Oblast_tisku</vt:lpstr>
      <vt:lpstr>Tisková_oblast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Leoš Kučeřík</dc:creator>
  <cp:lastModifiedBy>Bartušek Karel</cp:lastModifiedBy>
  <dcterms:created xsi:type="dcterms:W3CDTF">2020-02-16T22:07:17Z</dcterms:created>
  <dcterms:modified xsi:type="dcterms:W3CDTF">2025-05-23T07:58:34Z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0x010100E5C79D198B7E60468F979E707E5FACA2</vt:lpwstr>
  </property>
</Properties>
</file>