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Obchodni\MŠ_Obchodní_ZTI_UT\DPS\"/>
    </mc:Choice>
  </mc:AlternateContent>
  <bookViews>
    <workbookView xWindow="-120" yWindow="-120" windowWidth="38640" windowHeight="21120" activeTab="3"/>
  </bookViews>
  <sheets>
    <sheet name="Pokyny pro vyplnění" sheetId="11" r:id="rId1"/>
    <sheet name="Stavba" sheetId="1" r:id="rId2"/>
    <sheet name="VzorPolozky" sheetId="10" state="hidden" r:id="rId3"/>
    <sheet name="D.1.2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1 Pol'!$A$1:$Y$381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78" i="12" l="1"/>
  <c r="BA208" i="12"/>
  <c r="BA99" i="12"/>
  <c r="BA97" i="12"/>
  <c r="BA95" i="12"/>
  <c r="BA21" i="12"/>
  <c r="BA19" i="12"/>
  <c r="BA17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V11" i="12" s="1"/>
  <c r="G16" i="12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Q29" i="12"/>
  <c r="G30" i="12"/>
  <c r="G29" i="12" s="1"/>
  <c r="I56" i="1" s="1"/>
  <c r="I30" i="12"/>
  <c r="I29" i="12" s="1"/>
  <c r="K30" i="12"/>
  <c r="K29" i="12" s="1"/>
  <c r="O30" i="12"/>
  <c r="O29" i="12" s="1"/>
  <c r="Q30" i="12"/>
  <c r="V30" i="12"/>
  <c r="V29" i="12" s="1"/>
  <c r="G32" i="12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I55" i="12"/>
  <c r="G56" i="12"/>
  <c r="G55" i="12" s="1"/>
  <c r="I58" i="1" s="1"/>
  <c r="I56" i="12"/>
  <c r="K56" i="12"/>
  <c r="K55" i="12" s="1"/>
  <c r="O56" i="12"/>
  <c r="O55" i="12" s="1"/>
  <c r="Q56" i="12"/>
  <c r="Q55" i="12" s="1"/>
  <c r="V56" i="12"/>
  <c r="V55" i="12" s="1"/>
  <c r="G58" i="12"/>
  <c r="M58" i="12" s="1"/>
  <c r="I58" i="12"/>
  <c r="K58" i="12"/>
  <c r="O58" i="12"/>
  <c r="Q58" i="12"/>
  <c r="Q57" i="12" s="1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80" i="12"/>
  <c r="M80" i="12" s="1"/>
  <c r="I80" i="12"/>
  <c r="K80" i="12"/>
  <c r="O80" i="12"/>
  <c r="Q80" i="12"/>
  <c r="V80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2" i="12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K111" i="12"/>
  <c r="O111" i="12"/>
  <c r="Q111" i="12"/>
  <c r="V111" i="12"/>
  <c r="G114" i="12"/>
  <c r="I114" i="12"/>
  <c r="K114" i="12"/>
  <c r="M114" i="12"/>
  <c r="O114" i="12"/>
  <c r="Q114" i="12"/>
  <c r="V114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7" i="12"/>
  <c r="I137" i="12"/>
  <c r="K137" i="12"/>
  <c r="M137" i="12"/>
  <c r="O137" i="12"/>
  <c r="Q137" i="12"/>
  <c r="V137" i="12"/>
  <c r="G146" i="12"/>
  <c r="M146" i="12" s="1"/>
  <c r="I146" i="12"/>
  <c r="K146" i="12"/>
  <c r="O146" i="12"/>
  <c r="Q146" i="12"/>
  <c r="V146" i="12"/>
  <c r="G153" i="12"/>
  <c r="M153" i="12" s="1"/>
  <c r="I153" i="12"/>
  <c r="K153" i="12"/>
  <c r="O153" i="12"/>
  <c r="Q153" i="12"/>
  <c r="V153" i="12"/>
  <c r="G160" i="12"/>
  <c r="M160" i="12" s="1"/>
  <c r="I160" i="12"/>
  <c r="K160" i="12"/>
  <c r="O160" i="12"/>
  <c r="Q160" i="12"/>
  <c r="V160" i="12"/>
  <c r="G166" i="12"/>
  <c r="M166" i="12" s="1"/>
  <c r="I166" i="12"/>
  <c r="K166" i="12"/>
  <c r="O166" i="12"/>
  <c r="Q166" i="12"/>
  <c r="V166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8" i="12"/>
  <c r="M178" i="12" s="1"/>
  <c r="I178" i="12"/>
  <c r="K178" i="12"/>
  <c r="O178" i="12"/>
  <c r="Q178" i="12"/>
  <c r="V178" i="12"/>
  <c r="G182" i="12"/>
  <c r="M182" i="12" s="1"/>
  <c r="I182" i="12"/>
  <c r="K182" i="12"/>
  <c r="O182" i="12"/>
  <c r="Q182" i="12"/>
  <c r="V182" i="12"/>
  <c r="G186" i="12"/>
  <c r="I186" i="12"/>
  <c r="K186" i="12"/>
  <c r="M186" i="12"/>
  <c r="O186" i="12"/>
  <c r="Q186" i="12"/>
  <c r="V186" i="12"/>
  <c r="G190" i="12"/>
  <c r="M190" i="12" s="1"/>
  <c r="I190" i="12"/>
  <c r="K190" i="12"/>
  <c r="O190" i="12"/>
  <c r="Q190" i="12"/>
  <c r="V190" i="12"/>
  <c r="G200" i="12"/>
  <c r="M200" i="12" s="1"/>
  <c r="I200" i="12"/>
  <c r="K200" i="12"/>
  <c r="O200" i="12"/>
  <c r="Q200" i="12"/>
  <c r="V200" i="12"/>
  <c r="G204" i="12"/>
  <c r="I204" i="12"/>
  <c r="K204" i="12"/>
  <c r="M204" i="12"/>
  <c r="O204" i="12"/>
  <c r="Q204" i="12"/>
  <c r="V204" i="12"/>
  <c r="G207" i="12"/>
  <c r="M207" i="12" s="1"/>
  <c r="I207" i="12"/>
  <c r="K207" i="12"/>
  <c r="O207" i="12"/>
  <c r="Q207" i="12"/>
  <c r="V207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I217" i="12"/>
  <c r="K217" i="12"/>
  <c r="M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3" i="12"/>
  <c r="M243" i="12" s="1"/>
  <c r="M242" i="12" s="1"/>
  <c r="I243" i="12"/>
  <c r="I242" i="12" s="1"/>
  <c r="K243" i="12"/>
  <c r="K242" i="12" s="1"/>
  <c r="O243" i="12"/>
  <c r="O242" i="12" s="1"/>
  <c r="Q243" i="12"/>
  <c r="Q242" i="12" s="1"/>
  <c r="V243" i="12"/>
  <c r="V242" i="12" s="1"/>
  <c r="G245" i="12"/>
  <c r="I245" i="12"/>
  <c r="K245" i="12"/>
  <c r="M245" i="12"/>
  <c r="O245" i="12"/>
  <c r="Q245" i="12"/>
  <c r="V245" i="12"/>
  <c r="G246" i="12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2" i="12"/>
  <c r="I262" i="12"/>
  <c r="K262" i="12"/>
  <c r="M262" i="12"/>
  <c r="O262" i="12"/>
  <c r="Q262" i="12"/>
  <c r="V262" i="12"/>
  <c r="G265" i="12"/>
  <c r="M265" i="12" s="1"/>
  <c r="I265" i="12"/>
  <c r="K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4" i="12"/>
  <c r="M274" i="12" s="1"/>
  <c r="I274" i="12"/>
  <c r="K274" i="12"/>
  <c r="O274" i="12"/>
  <c r="Q274" i="12"/>
  <c r="V274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1" i="12"/>
  <c r="M281" i="12" s="1"/>
  <c r="I281" i="12"/>
  <c r="K281" i="12"/>
  <c r="O281" i="12"/>
  <c r="Q281" i="12"/>
  <c r="V281" i="12"/>
  <c r="G284" i="12"/>
  <c r="M284" i="12" s="1"/>
  <c r="I284" i="12"/>
  <c r="K284" i="12"/>
  <c r="O284" i="12"/>
  <c r="Q284" i="12"/>
  <c r="V284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4" i="12"/>
  <c r="M294" i="12" s="1"/>
  <c r="I294" i="12"/>
  <c r="K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I298" i="12"/>
  <c r="K298" i="12"/>
  <c r="M298" i="12"/>
  <c r="O298" i="12"/>
  <c r="Q298" i="12"/>
  <c r="V298" i="12"/>
  <c r="G301" i="12"/>
  <c r="I301" i="12"/>
  <c r="K301" i="12"/>
  <c r="M301" i="12"/>
  <c r="O301" i="12"/>
  <c r="Q301" i="12"/>
  <c r="V301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V302" i="12" s="1"/>
  <c r="G305" i="12"/>
  <c r="I305" i="12"/>
  <c r="K305" i="12"/>
  <c r="O305" i="12"/>
  <c r="Q305" i="12"/>
  <c r="V305" i="12"/>
  <c r="G307" i="12"/>
  <c r="I307" i="12"/>
  <c r="K307" i="12"/>
  <c r="O307" i="12"/>
  <c r="Q307" i="12"/>
  <c r="V307" i="12"/>
  <c r="G333" i="12"/>
  <c r="I333" i="12"/>
  <c r="K333" i="12"/>
  <c r="M333" i="12"/>
  <c r="O333" i="12"/>
  <c r="Q333" i="12"/>
  <c r="V333" i="12"/>
  <c r="G335" i="12"/>
  <c r="M335" i="12" s="1"/>
  <c r="I335" i="12"/>
  <c r="K335" i="12"/>
  <c r="O335" i="12"/>
  <c r="Q335" i="12"/>
  <c r="V335" i="12"/>
  <c r="G337" i="12"/>
  <c r="M337" i="12" s="1"/>
  <c r="I337" i="12"/>
  <c r="K337" i="12"/>
  <c r="O337" i="12"/>
  <c r="Q337" i="12"/>
  <c r="V337" i="12"/>
  <c r="G351" i="12"/>
  <c r="M351" i="12" s="1"/>
  <c r="I351" i="12"/>
  <c r="K351" i="12"/>
  <c r="O351" i="12"/>
  <c r="Q351" i="12"/>
  <c r="V351" i="12"/>
  <c r="G353" i="12"/>
  <c r="M353" i="12" s="1"/>
  <c r="I353" i="12"/>
  <c r="K353" i="12"/>
  <c r="O353" i="12"/>
  <c r="Q353" i="12"/>
  <c r="V353" i="12"/>
  <c r="G358" i="12"/>
  <c r="I358" i="12"/>
  <c r="K358" i="12"/>
  <c r="O358" i="12"/>
  <c r="Q358" i="12"/>
  <c r="V358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I369" i="12"/>
  <c r="K369" i="12"/>
  <c r="M369" i="12"/>
  <c r="O369" i="12"/>
  <c r="Q369" i="12"/>
  <c r="V369" i="12"/>
  <c r="G370" i="12"/>
  <c r="M370" i="12" s="1"/>
  <c r="I370" i="12"/>
  <c r="K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M372" i="12" s="1"/>
  <c r="I372" i="12"/>
  <c r="K372" i="12"/>
  <c r="O372" i="12"/>
  <c r="Q372" i="12"/>
  <c r="V372" i="12"/>
  <c r="G373" i="12"/>
  <c r="M373" i="12" s="1"/>
  <c r="I373" i="12"/>
  <c r="K373" i="12"/>
  <c r="O373" i="12"/>
  <c r="Q373" i="12"/>
  <c r="V373" i="12"/>
  <c r="G375" i="12"/>
  <c r="G374" i="12" s="1"/>
  <c r="I69" i="1" s="1"/>
  <c r="I20" i="1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V374" i="12" s="1"/>
  <c r="AE380" i="12"/>
  <c r="F41" i="1" s="1"/>
  <c r="I18" i="1"/>
  <c r="H40" i="1"/>
  <c r="J28" i="1"/>
  <c r="J26" i="1"/>
  <c r="G38" i="1"/>
  <c r="F38" i="1"/>
  <c r="J23" i="1"/>
  <c r="J24" i="1"/>
  <c r="J25" i="1"/>
  <c r="J27" i="1"/>
  <c r="E24" i="1"/>
  <c r="E26" i="1"/>
  <c r="K357" i="12" l="1"/>
  <c r="I374" i="12"/>
  <c r="O374" i="12"/>
  <c r="Q302" i="12"/>
  <c r="G242" i="12"/>
  <c r="I62" i="1" s="1"/>
  <c r="I57" i="12"/>
  <c r="G57" i="12"/>
  <c r="I59" i="1" s="1"/>
  <c r="K374" i="12"/>
  <c r="O62" i="12"/>
  <c r="K57" i="12"/>
  <c r="I357" i="12"/>
  <c r="G244" i="12"/>
  <c r="I63" i="1" s="1"/>
  <c r="K62" i="12"/>
  <c r="AF380" i="12"/>
  <c r="G41" i="1" s="1"/>
  <c r="H41" i="1" s="1"/>
  <c r="I41" i="1" s="1"/>
  <c r="G42" i="1"/>
  <c r="G39" i="1"/>
  <c r="G43" i="1" s="1"/>
  <c r="G25" i="1" s="1"/>
  <c r="A25" i="1" s="1"/>
  <c r="A26" i="1" s="1"/>
  <c r="V306" i="12"/>
  <c r="G306" i="12"/>
  <c r="I67" i="1" s="1"/>
  <c r="M307" i="12"/>
  <c r="M306" i="12" s="1"/>
  <c r="I264" i="12"/>
  <c r="V91" i="12"/>
  <c r="I53" i="1"/>
  <c r="G357" i="12"/>
  <c r="I68" i="1" s="1"/>
  <c r="I19" i="1" s="1"/>
  <c r="O306" i="12"/>
  <c r="Q264" i="12"/>
  <c r="M246" i="12"/>
  <c r="M244" i="12" s="1"/>
  <c r="M56" i="12"/>
  <c r="M55" i="12" s="1"/>
  <c r="G31" i="12"/>
  <c r="I57" i="1" s="1"/>
  <c r="M22" i="12"/>
  <c r="Q15" i="12"/>
  <c r="M357" i="12"/>
  <c r="O357" i="12"/>
  <c r="M358" i="12"/>
  <c r="K306" i="12"/>
  <c r="G302" i="12"/>
  <c r="I66" i="1" s="1"/>
  <c r="O264" i="12"/>
  <c r="K91" i="12"/>
  <c r="M32" i="12"/>
  <c r="Q31" i="12"/>
  <c r="V15" i="12"/>
  <c r="M375" i="12"/>
  <c r="M374" i="12" s="1"/>
  <c r="Q306" i="12"/>
  <c r="O283" i="12"/>
  <c r="V244" i="12"/>
  <c r="V357" i="12"/>
  <c r="I306" i="12"/>
  <c r="K302" i="12"/>
  <c r="V283" i="12"/>
  <c r="K283" i="12"/>
  <c r="K264" i="12"/>
  <c r="I91" i="12"/>
  <c r="V62" i="12"/>
  <c r="O31" i="12"/>
  <c r="G15" i="12"/>
  <c r="I55" i="1" s="1"/>
  <c r="K244" i="12"/>
  <c r="Q244" i="12"/>
  <c r="G91" i="12"/>
  <c r="I61" i="1" s="1"/>
  <c r="M57" i="12"/>
  <c r="K31" i="12"/>
  <c r="K15" i="12"/>
  <c r="Q374" i="12"/>
  <c r="Q357" i="12"/>
  <c r="I302" i="12"/>
  <c r="O302" i="12"/>
  <c r="Q283" i="12"/>
  <c r="I283" i="12"/>
  <c r="V264" i="12"/>
  <c r="I244" i="12"/>
  <c r="O244" i="12"/>
  <c r="Q91" i="12"/>
  <c r="O91" i="12"/>
  <c r="M92" i="12"/>
  <c r="Q62" i="12"/>
  <c r="I62" i="12"/>
  <c r="O57" i="12"/>
  <c r="V57" i="12"/>
  <c r="V31" i="12"/>
  <c r="I31" i="12"/>
  <c r="O15" i="12"/>
  <c r="I15" i="12"/>
  <c r="F39" i="1"/>
  <c r="F42" i="1"/>
  <c r="H42" i="1" s="1"/>
  <c r="I42" i="1" s="1"/>
  <c r="M9" i="12"/>
  <c r="M8" i="12" s="1"/>
  <c r="M264" i="12"/>
  <c r="M91" i="12"/>
  <c r="M283" i="12"/>
  <c r="M31" i="12"/>
  <c r="M62" i="12"/>
  <c r="M305" i="12"/>
  <c r="M302" i="12" s="1"/>
  <c r="M30" i="12"/>
  <c r="M29" i="12" s="1"/>
  <c r="G62" i="12"/>
  <c r="I60" i="1" s="1"/>
  <c r="G11" i="12"/>
  <c r="I54" i="1" s="1"/>
  <c r="M16" i="12"/>
  <c r="M15" i="12" s="1"/>
  <c r="G264" i="12"/>
  <c r="I64" i="1" s="1"/>
  <c r="G283" i="12"/>
  <c r="I65" i="1" s="1"/>
  <c r="J41" i="1"/>
  <c r="J39" i="1"/>
  <c r="J42" i="1"/>
  <c r="J43" i="1" l="1"/>
  <c r="I16" i="1"/>
  <c r="I21" i="1" s="1"/>
  <c r="I70" i="1"/>
  <c r="G380" i="12"/>
  <c r="G26" i="1"/>
  <c r="F43" i="1"/>
  <c r="H39" i="1"/>
  <c r="I17" i="1"/>
  <c r="I39" i="1" l="1"/>
  <c r="I43" i="1" s="1"/>
  <c r="H43" i="1"/>
  <c r="J57" i="1"/>
  <c r="J63" i="1"/>
  <c r="J61" i="1"/>
  <c r="J60" i="1"/>
  <c r="J62" i="1"/>
  <c r="J64" i="1"/>
  <c r="J67" i="1"/>
  <c r="J53" i="1"/>
  <c r="J65" i="1"/>
  <c r="J69" i="1"/>
  <c r="J56" i="1"/>
  <c r="J68" i="1"/>
  <c r="J59" i="1"/>
  <c r="J54" i="1"/>
  <c r="J66" i="1"/>
  <c r="J58" i="1"/>
  <c r="J55" i="1"/>
  <c r="G28" i="1"/>
  <c r="G23" i="1"/>
  <c r="A23" i="1" s="1"/>
  <c r="G24" i="1"/>
  <c r="A27" i="1" s="1"/>
  <c r="A24" i="1"/>
  <c r="J70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<sst xmlns="http://schemas.openxmlformats.org/spreadsheetml/2006/main" count="1950" uniqueCount="578">
  <si>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</si>
  <si>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</si>
  <si>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</si>
  <si>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</si>
  <si>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</si>
  <si>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</si>
  <si>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</si>
  <si>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</si>
  <si>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</si>
  <si>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</si>
  <si>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</si>
  <si>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</si>
  <si>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</si>
  <si>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</si>
  <si>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</si>
  <si>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</si>
  <si>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</si>
  <si>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</si>
  <si>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</si>
  <si>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</si>
  <si>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</si>
  <si>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</si>
  <si>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</si>
  <si>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</si>
  <si>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</si>
  <si>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</si>
  <si>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</si>
  <si>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</si>
  <si>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</si>
  <si>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</si>
  <si>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</si>
  <si>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</si>
  <si>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</si>
  <si>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</si>
  <si>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</si>
  <si>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</si>
  <si>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</si>
  <si>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</si>
  <si>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</si>
  <si>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</si>
  <si>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</si>
  <si>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</si>
  <si>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</si>
  <si>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</si>
  <si>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Vnitřní vodovod</t>
  </si>
  <si>
    <t>D.1.2</t>
  </si>
  <si>
    <t>Technika prostředí staveb</t>
  </si>
  <si>
    <t>Objekt:</t>
  </si>
  <si>
    <t>Rozpočet:</t>
  </si>
  <si>
    <t>0218</t>
  </si>
  <si>
    <t>Pasport rozvodů vody a vytápění - MŠ Obchodní 1639, 688 01 Uherský Brod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</si>
  <si>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</si>
  <si>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</si>
  <si>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</si>
  <si>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</si>
  <si>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</si>
  <si>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</si>
  <si>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</si>
  <si>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Naardenská 141</t>
  </si>
  <si>
    <t>04533127</t>
  </si>
  <si>
    <t>CZ04533127</t>
  </si>
  <si>
    <t>Stavba</t>
  </si>
  <si>
    <t>Provozní soubor</t>
  </si>
  <si>
    <t>Celkem za stavbu</t>
  </si>
  <si>
    <t>CZK</t>
  </si>
  <si>
    <t>#POPS</t>
  </si>
  <si>
    <t>Popis stavby: 0218 - Pasport rozvodů vody a vytápění - MŠ Obchodní 1639, 688 01 Uherský Brod</t>
  </si>
  <si>
    <t>#POPO</t>
  </si>
  <si>
    <t>Popis objektu: D.1.2 - Technika prostředí staveb</t>
  </si>
  <si>
    <t>#POPR</t>
  </si>
  <si>
    <t>Popis rozpočtu: 1 - Vnitřní vodovod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</si>
  <si>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</si>
  <si>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</si>
  <si>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</si>
  <si>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</si>
  <si>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</si>
  <si>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</si>
  <si>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</si>
  <si>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</si>
  <si>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</si>
  <si>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</si>
  <si>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</si>
  <si>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</si>
  <si>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</si>
  <si>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</si>
  <si>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</si>
  <si>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</si>
  <si>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713</t>
  </si>
  <si>
    <t>Izolace tepelné</t>
  </si>
  <si>
    <t>722</t>
  </si>
  <si>
    <t>732</t>
  </si>
  <si>
    <t>Strojovny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</si>
  <si>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</si>
  <si>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</si>
  <si>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</si>
  <si>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</si>
  <si>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</si>
  <si>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</si>
  <si>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</si>
  <si>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</si>
  <si>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</si>
  <si>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PSU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</si>
  <si>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</si>
  <si>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</si>
  <si>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</si>
  <si>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</si>
  <si>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</si>
  <si>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</si>
  <si>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</si>
  <si>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</si>
  <si>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</si>
  <si>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</si>
  <si>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</si>
  <si>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</si>
  <si>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</si>
  <si>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</si>
  <si>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</si>
  <si>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</si>
  <si>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</si>
  <si>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</si>
  <si>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</si>
  <si>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</si>
  <si>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</si>
  <si>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</si>
  <si>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</si>
  <si>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</si>
  <si>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</si>
  <si>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</si>
  <si>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</si>
  <si>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</si>
  <si>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</si>
  <si>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</si>
  <si>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</si>
  <si>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</si>
  <si>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311271170R00</t>
  </si>
  <si>
    <t>Zazdívka otvorů o ploše přes 1 m2 do 4 m2 ve zdivu nadzákladovém nepálenými tvárnicemi o tloušťce zdi do 300 mm</t>
  </si>
  <si>
    <t>m2</t>
  </si>
  <si>
    <t>801-4</t>
  </si>
  <si>
    <t>RTS 24/ II</t>
  </si>
  <si>
    <t>Práce</t>
  </si>
  <si>
    <t>Běžná</t>
  </si>
  <si>
    <t>POL1_</t>
  </si>
  <si>
    <t>včetně pomocného pracovního lešení</t>
  </si>
  <si>
    <t>SPI</t>
  </si>
  <si>
    <t>342264051RT3</t>
  </si>
  <si>
    <t>Podhledy na kovové konstrukci opláštěné deskami sádrokartonovými nosná konstrukce z profilů CD s přímým uchycením 1x deska, tloušťky 12,5 mm, impregnovaná, bez izolace, Deska sádrokartonová voděodolná; H2; tl = 12,5 mm</t>
  </si>
  <si>
    <t>801-1</t>
  </si>
  <si>
    <t>chodba : 78</t>
  </si>
  <si>
    <t>VV</t>
  </si>
  <si>
    <t>WC : 12,5*2</t>
  </si>
  <si>
    <t>611401111RT2</t>
  </si>
  <si>
    <t>Omítka malých ploch na stropech do 0,09 m2, vápennou štukovou omítkou</t>
  </si>
  <si>
    <t>kus</t>
  </si>
  <si>
    <t>jakoukoliv maltou, z pomocného pracovního lešení o výšce podlahy do 1900 mm a pro zatížení do 1,5 kPa,</t>
  </si>
  <si>
    <t>612401191RT2</t>
  </si>
  <si>
    <t>Omítky malých ploch vnitřních stěn do 0,09 m2, vápennou štukovou omítkou</t>
  </si>
  <si>
    <t>612401291RT2</t>
  </si>
  <si>
    <t>Omítky malých ploch vnitřních stěn přes 0,09 do 0,25 m2, vápennou štukovou omítkou</t>
  </si>
  <si>
    <t>612403385R00</t>
  </si>
  <si>
    <t>Hrubá výplň rýh ve stěnách, jakoukoliv maltou maltou ze suchých směsí  100 x 50 mm, Malta zdicí obyčejná (G); pojivo: vápenocementové; zrnitost do 4,0 mm; M 5 N/mm2</t>
  </si>
  <si>
    <t>m</t>
  </si>
  <si>
    <t>Zelená</t>
  </si>
  <si>
    <t>jakékoliv šířky rýhy,</t>
  </si>
  <si>
    <t>612403386RT1</t>
  </si>
  <si>
    <t>Hrubá výplň rýh ve stěnách, jakoukoliv maltou maltou ze suchých směsí  100 x 100 mm, Malta zdicí obyčejná (G); pojivo: vápenocementové; zrnitost do 4,0 mm; M 5 N/mm2</t>
  </si>
  <si>
    <t>612403390R00</t>
  </si>
  <si>
    <t>Hrubá výplň rýh ve stěnách, jakoukoliv maltou maltou ze suchých směsí  200 x 100 mm, Malta zdicí obyčejná (G); pojivo: vápenocementové; zrnitost do 4,0 mm; M 5 N/mm2</t>
  </si>
  <si>
    <t>Odkaz na mn. položky pořadí 20 : 90,00000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</si>
  <si>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</si>
  <si>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</si>
  <si>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970031035R00</t>
  </si>
  <si>
    <t>Jádrové vrtání, kruhové prostupy v cihelném zdivu jádrové vrtání, d 35-39 mm</t>
  </si>
  <si>
    <t>801-3</t>
  </si>
  <si>
    <t>970031060R00</t>
  </si>
  <si>
    <t>Jádrové vrtání, kruhové prostupy v cihelném zdivu jádrové vrtání, do D 60 mm</t>
  </si>
  <si>
    <t>970037039R00</t>
  </si>
  <si>
    <t>Jádrové vrtání, kruhové prostupy v cihelném zdivu příplatek za časté přemístění stroje jádrového vrtání, d 35-39 mm</t>
  </si>
  <si>
    <t>970037060R00</t>
  </si>
  <si>
    <t>Jádrové vrtání, kruhové prostupy v cihelném zdivu příplatek za časté přemístění stroje jádrového vrtání, do D 60 mm</t>
  </si>
  <si>
    <t>971033231R00</t>
  </si>
  <si>
    <t>Vybourání otvorů ve zdivu cihelném z jakýchkoliv cihel pálených  na jakoukoliv maltu vápenou nebo vápenocementovou, plochy do 0,0225 m2, tloušťky do 150 mm</t>
  </si>
  <si>
    <t>základovém nebo nadzákladovém,</t>
  </si>
  <si>
    <t>971033241R00</t>
  </si>
  <si>
    <t>Vybourání otvorů ve zdivu cihelném z jakýchkoliv cihel pálených  na jakoukoliv maltu vápenou nebo vápenocementovou, plochy do 0,0225 m2, tloušťky do 300 mm</t>
  </si>
  <si>
    <t>973031344R00</t>
  </si>
  <si>
    <t>Vysekání v cihelném zdivu výklenků a kapes kapes na jakoukoliv maltu vápennou nebo vápenocementovou, plochy do 0,25 m2, hloubky do 150 mm</t>
  </si>
  <si>
    <t>Včetně pomocného lešení o výšce podlahy do 1900 mm a pro zatížení do 1,5 kPa  (150 kg/m2).</t>
  </si>
  <si>
    <t>POP</t>
  </si>
  <si>
    <t>974031142R00</t>
  </si>
  <si>
    <t>Vysekání rýh v jakémkoliv zdivu cihelném v ploše  do hloubky 70 mm, šířky do 70 mm</t>
  </si>
  <si>
    <t>974031153R00</t>
  </si>
  <si>
    <t>Vysekání rýh v jakémkoliv zdivu cihelném v ploše  do hloubky 100 mm, šířky do 100 mm</t>
  </si>
  <si>
    <t>969011121R00</t>
  </si>
  <si>
    <t>Vybourání vodovodního, plynového a podobného vedení DN do 52 mm</t>
  </si>
  <si>
    <t>včetně pomocného lešení o výšce podlahy do 1900 mm a pro zatížení do 1,5 kPa  (150 kg/m2),</t>
  </si>
  <si>
    <t>974031155R00</t>
  </si>
  <si>
    <t>Vysekání rýh v jakémkoliv zdivu cihelném v ploše  do hloubky 100 mm, šířky do 200 mm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</si>
  <si>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</si>
  <si>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</si>
  <si>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</si>
  <si>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965048250R00</t>
  </si>
  <si>
    <t>Dočištění povrchu po vybourání dlažeb do cementové malty, plochy do 50%</t>
  </si>
  <si>
    <t>20</t>
  </si>
  <si>
    <t>965081713RT2</t>
  </si>
  <si>
    <t>Bourání podlah z keramických dlaždic, tloušťky do 10 mm, plochy přes 1 m2</t>
  </si>
  <si>
    <t>bez podkladního lože, s jakoukoliv výplní spár</t>
  </si>
  <si>
    <t>974052515R00</t>
  </si>
  <si>
    <t>Frézování drážek pro instalace ve stropu betonovém hloubky od 31 mm do 50 mm, šířky od 31 mm do 50 mm</t>
  </si>
  <si>
    <t>VRN 006</t>
  </si>
  <si>
    <t>Uzemnění potrubí vytápění</t>
  </si>
  <si>
    <t>soubor</t>
  </si>
  <si>
    <t>Vlastní</t>
  </si>
  <si>
    <t>Indiv</t>
  </si>
  <si>
    <t>909      R00</t>
  </si>
  <si>
    <t>Hzs-nezmeritelne stavebni prace</t>
  </si>
  <si>
    <t>h</t>
  </si>
  <si>
    <t>Prav.M</t>
  </si>
  <si>
    <t>HZS</t>
  </si>
  <si>
    <t>POL10_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</si>
  <si>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</si>
  <si>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</si>
  <si>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</si>
  <si>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</si>
  <si>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</si>
  <si>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</si>
  <si>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713400821R00</t>
  </si>
  <si>
    <t>Odstranění tepelné izolace potrubí pásy nebo foĺiemi  potrubí</t>
  </si>
  <si>
    <t>800-713</t>
  </si>
  <si>
    <t>80</t>
  </si>
  <si>
    <t>631547013R</t>
  </si>
  <si>
    <t>pouzdro potrubní řezané; minerální vlákno; povrchová úprava Al fólie se skelnou mřížkou; vnitřní průměr 22,0 mm; tl. izolace 20,0 mm; provozní teplota  do 250 °C; tepelná vodivost (10°C) 0,0330 W/mK; tepelná vodivost (50°C) 0,037 W/mK</t>
  </si>
  <si>
    <t>SPCM</t>
  </si>
  <si>
    <t>Specifikace</t>
  </si>
  <si>
    <t>POL3_</t>
  </si>
  <si>
    <t xml:space="preserve">v suterénu pod stropem : </t>
  </si>
  <si>
    <t>TVC : 7+4+6+8+4+4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</si>
  <si>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</si>
  <si>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</si>
  <si>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TV : 3+2+2+3+4+1,5+8+2+2+6+4+2+3+8+6+1,5+1,5+4+6+6+1,5+1,5</t>
  </si>
  <si>
    <t>TVC : 90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</si>
  <si>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</si>
  <si>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</si>
  <si>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TV : 5+4+12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</si>
  <si>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</si>
  <si>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</si>
  <si>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TV : 65+18</t>
  </si>
  <si>
    <t>71346-3211T01</t>
  </si>
  <si>
    <t>Izolace potrubí (jednovrstvá)potrubními pouzdry s Al folií s přelepenými spoji páskou do 50mm</t>
  </si>
  <si>
    <t>Odkaz na mn. položky pořadí 29 : 33,00000*0,95</t>
  </si>
  <si>
    <t>Odkaz na mn. položky pořadí 30 : 168,50000*0,95</t>
  </si>
  <si>
    <t>Odkaz na mn. položky pořadí 31 : 21,00000*0,95</t>
  </si>
  <si>
    <t>Odkaz na mn. položky pořadí 32 : 83,00000*0,95</t>
  </si>
  <si>
    <t>71346-3215T01</t>
  </si>
  <si>
    <t>Izolace ohybů (jednovrstvá)potrubními pouzdry s Al folií s přelepenými spoji páskou do 50mm</t>
  </si>
  <si>
    <t>Odkaz na mn. položky pořadí 29 : 33,00000*0,05</t>
  </si>
  <si>
    <t>Odkaz na mn. položky pořadí 30 : 168,50000*0,05</t>
  </si>
  <si>
    <t>Odkaz na mn. položky pořadí 31 : 21,00000*0,05</t>
  </si>
  <si>
    <t>Odkaz na mn. položky pořadí 32 : 83,00000*0,05</t>
  </si>
  <si>
    <t>722181211RT7</t>
  </si>
  <si>
    <t>Izolace vodovodního potrubí návleková z trubic z pěnového polyetylenu, tloušťka stěny 6 mm, d 22 mm</t>
  </si>
  <si>
    <t>800-721</t>
  </si>
  <si>
    <t>V položce je kalkulována dodávka izolační trubice, spon a lepicí pásky.</t>
  </si>
  <si>
    <t>722181211RT8</t>
  </si>
  <si>
    <t>Izolace vodovodního potrubí návleková z trubic z pěnového polyetylenu, tloušťka stěny 6 mm, d 25 mm</t>
  </si>
  <si>
    <t>998713101R00</t>
  </si>
  <si>
    <t>Přesun hmot pro izolace tepelné v objektech výšky do 6 m</t>
  </si>
  <si>
    <t>50 m vodorovně</t>
  </si>
  <si>
    <t>733190801R00</t>
  </si>
  <si>
    <t>800-731</t>
  </si>
  <si>
    <t>733191816R00</t>
  </si>
  <si>
    <t>733193810R00</t>
  </si>
  <si>
    <t>Včetně demontáže konzol, podpěr a výložníků zakotvených do zdiva jednostranně. Je - li nosná konstrukce vetknuta do zdiva oboustranně, určuje se počet rozřezání dvojnásobným množstvím.</t>
  </si>
  <si>
    <t>733193820R00</t>
  </si>
  <si>
    <t>733194810R00</t>
  </si>
  <si>
    <t>722130801R00</t>
  </si>
  <si>
    <t>722130802R00</t>
  </si>
  <si>
    <t>722130803R00</t>
  </si>
  <si>
    <t>722170801R00</t>
  </si>
  <si>
    <t>722170804R00</t>
  </si>
  <si>
    <t>722181212RT6</t>
  </si>
  <si>
    <t>Izolace vodovodního potrubí návleková z trubic z pěnového polyetylenu, tloušťka stěny 9 mm, d 18 mm</t>
  </si>
  <si>
    <t>nerez potrubí : 10</t>
  </si>
  <si>
    <t>722181212RT7</t>
  </si>
  <si>
    <t>Izolace vodovodního potrubí návleková z trubic z pěnového polyetylenu, tloušťka stěny 9 mm, d 22 mm</t>
  </si>
  <si>
    <t>nerez potrubí : 3</t>
  </si>
  <si>
    <t>722181212RT8</t>
  </si>
  <si>
    <t>Izolace vodovodního potrubí návleková z trubic z pěnového polyetylenu, tloušťka stěny 9 mm, d 25 mm</t>
  </si>
  <si>
    <t>SV : 3+8+1+4+4+8+2+1,5+1,5+1,5+4+10+1+1+3+7+5+1,5+1,5+4+6+14</t>
  </si>
  <si>
    <t>722181212RU1</t>
  </si>
  <si>
    <t>Izolace vodovodního potrubí návleková z trubic z pěnového polyetylenu, tloušťka stěny 9 mm, d 32 mm</t>
  </si>
  <si>
    <t>SV : 5+1+7+3+13</t>
  </si>
  <si>
    <t>722181212RV9</t>
  </si>
  <si>
    <t>Izolace vodovodního potrubí návleková z trubic z pěnového polyetylenu, tloušťka stěny 9 mm, d 40 mm</t>
  </si>
  <si>
    <t>SV : 8+17</t>
  </si>
  <si>
    <t>722181212RW6</t>
  </si>
  <si>
    <t>Izolace vodovodního potrubí návleková z trubic z pěnového polyetylenu, tloušťka stěny 9 mm, d 50 mm</t>
  </si>
  <si>
    <t>722181212RY3</t>
  </si>
  <si>
    <t>Izolace vodovodního potrubí návleková z trubic z pěnového polyetylenu, tloušťka stěny 9 mm, d 63 mm</t>
  </si>
  <si>
    <t>722181213RT7</t>
  </si>
  <si>
    <t>Izolace vodovodního potrubí návleková z trubic z pěnového polyetylenu, tloušťka stěny 13 mm, d 22 mm</t>
  </si>
  <si>
    <t>stupačky : 36</t>
  </si>
  <si>
    <t>722181213RT8</t>
  </si>
  <si>
    <t>Izolace vodovodního potrubí návleková z trubic z pěnového polyetylenu, tloušťka stěny 13 mm, d 25 mm</t>
  </si>
  <si>
    <t>stupačky : 76</t>
  </si>
  <si>
    <t>722178711R00</t>
  </si>
  <si>
    <t>Potrubí vícevrstvé PP-RCT/ PP-RCT+BF/ PP-RCT, D 20 mm, s 2,8 mm, S 3,2, polyfúzně svařované, T-kus plastový typ: jednoznačný; materiál: PP-RCT; ds = 20,0 mm; ds3 = 20,0 mm; PN 20; teplota média do 70 °C</t>
  </si>
  <si>
    <t>včetně tvarovek, bez zednických výpomocí</t>
  </si>
  <si>
    <t>Včetně pomocného lešení o výšce podlahy do 1900 mm a pro zatížení do 1,5 kPa.</t>
  </si>
  <si>
    <t/>
  </si>
  <si>
    <t>722178712R00</t>
  </si>
  <si>
    <t>Potrubí vícevrstvé PP-RCT/ PP-RCT+BF/ PP-RCT, D 25 mm, s 3,5 mm, S 3,2, polyfúzně svařované, T-kus plastový typ: jednoznačný; materiál: PP-RCT; ds = 25,0 mm; ds3 = 25,0 mm; PN 20; teplota média do 70 °C</t>
  </si>
  <si>
    <t>Potrubí včetně tvarovek a zednických výpomocí.</t>
  </si>
  <si>
    <t>722178713R00</t>
  </si>
  <si>
    <t>Potrubí vícevrstvé PP-RCT/ PP-RCT+BF/ PP-RCT, D 32 mm, s 4,4 mm, S 3,2, polyfúzně svařované, T-kus plastový typ: jednoznačný; materiál: PP-RCT; ds = 32,0 mm; ds3 = 32,0 mm; PN 20; teplota média do 70 °C</t>
  </si>
  <si>
    <t>722178714R00</t>
  </si>
  <si>
    <t>Potrubí vícevrstvé PP-RCT/ PP-RCT+BF/ PP-RCT, D 40 mm, s 5,5 mm, S 3,2, polyfúzně svařované, Zátka plastová materiál: PP-RCT; ds = 40,0 mm; PN 20; teplota média do 70 °C</t>
  </si>
  <si>
    <t>722178715R00</t>
  </si>
  <si>
    <t>Potrubí vícevrstvé PP-RCT/ PP-RCT+BF/ PP-RCT, D 50 mm, s 6,9 mm, S 3,2, polyfúzně svařované, T-kus plastový typ: jednoznačný; materiál: PP-RCT; ds = 50,0 mm; ds3 = 50,0 mm; PN 20; teplota média do 70 °C</t>
  </si>
  <si>
    <t>SV : 9+4+19</t>
  </si>
  <si>
    <t>722178716R00</t>
  </si>
  <si>
    <t>Potrubí vícevrstvé PP-RCT/ PP-RCT+BF/ PP-RCT, D 63 mm, s 8,6 mm, S 3,2, polyfúzně svařované, Zátka plastová materiál: PP-RCT; ds = 63,0 mm; PN 20; teplota média do 70 °C</t>
  </si>
  <si>
    <t>SV : 6+1+19</t>
  </si>
  <si>
    <t>722152113R00</t>
  </si>
  <si>
    <t>Potrubí z trubek nerezových spojované lisováním D 18 mm, s 1,0 mm, ocel 1.4401, těsnění EPDM, PN 16, T-kus ocelový typ: jednoznačný; materiál: korozivzdorná ocel; značka: 1.4401; DN = 15; těsnění: EPDM; PN 16; teplota média do 110 °C</t>
  </si>
  <si>
    <t>včetně tvarovek, bez zednických výpomocí,</t>
  </si>
  <si>
    <t>722152114R00</t>
  </si>
  <si>
    <t>Potrubí z trubek nerezových spojované lisováním D 22 mm, s 1,2 mm, ocel 1.4401, těsnění EPDM, PN 16, T-kus ocelový typ: jednoznačný; materiál: korozivzdorná ocel; značka: 1.4401; DN = 20; těsnění: EPDM; PN 16; teplota média do 110 °C</t>
  </si>
  <si>
    <t>722132115R00</t>
  </si>
  <si>
    <t>Potrubí z trubek ocel. uvnitř a vně pozinkovaných spojované lisováním, pro sprinklery D 28 mm, s 1,5 mm, T-kus ocelový typ: jednoznačný; materiál: uhlíková ocel; značka: E195 (1.0034); DN = 25; těsnění: CIIR; PN 16; teplota média -30 až 120 °C; povrcho...</t>
  </si>
  <si>
    <t>požární vodovod : 7</t>
  </si>
  <si>
    <t>722132116R00</t>
  </si>
  <si>
    <t>Potrubí z trubek ocel. uvnitř a vně pozinkovaných spojované lisováním, pro sprinklery D 35 mm, s 1,5 mm, T-kus ocelový typ: jednoznačný; materiál: uhlíková ocel; značka: E195 (1.0034); DN = 32; těsnění: CIIR; PN 16; teplota média -30 až 120 °C; povrcho...</t>
  </si>
  <si>
    <t>požární vodovod : 38</t>
  </si>
  <si>
    <t>722132117R00</t>
  </si>
  <si>
    <t>Potrubí z trubek ocel. uvnitř a vně pozinkovaných spojované lisováním, pro sprinklery D 42 mm, s 1,5 mm, T-kus ocelový typ: jednoznačný; materiál: uhlíková ocel; značka: E195 (1.0034); DN = 40; těsnění: CIIR; PN 16; teplota média -30 až 120 °C; povrcho...</t>
  </si>
  <si>
    <t>požární vodovod : 27</t>
  </si>
  <si>
    <t>722280106R00</t>
  </si>
  <si>
    <t>Tlakové zkoušky vodovodního potrubí do DN 32</t>
  </si>
  <si>
    <t>Včetně dodávky vody, uzavření a zabezpečení konců potrubí.</t>
  </si>
  <si>
    <t>Odkaz na mn. položky pořadí 57 : 69,00000</t>
  </si>
  <si>
    <t>Odkaz na mn. položky pořadí 58 : 337,00000</t>
  </si>
  <si>
    <t>Odkaz na mn. položky pořadí 59 : 50,00000</t>
  </si>
  <si>
    <t>Odkaz na mn. položky pořadí 60 : 108,00000</t>
  </si>
  <si>
    <t>Odkaz na mn. položky pořadí 65 : 7,00000</t>
  </si>
  <si>
    <t>Odkaz na mn. položky pořadí 66 : 38,00000</t>
  </si>
  <si>
    <t>Odkaz na mn. položky pořadí 63 : 10,00000</t>
  </si>
  <si>
    <t>Odkaz na mn. položky pořadí 64 : 3,00000</t>
  </si>
  <si>
    <t>722280107R00</t>
  </si>
  <si>
    <t>Tlakové zkoušky vodovodního potrubí přes DN 32 do DN 40</t>
  </si>
  <si>
    <t>Odkaz na mn. položky pořadí 61 : 32,00000</t>
  </si>
  <si>
    <t>Odkaz na mn. položky pořadí 67 : 27,00000</t>
  </si>
  <si>
    <t>722280108R00</t>
  </si>
  <si>
    <t>Tlakové zkoušky vodovodního potrubí přes DN 40 do DN 50</t>
  </si>
  <si>
    <t>Odkaz na mn. položky pořadí 62 : 26,00000</t>
  </si>
  <si>
    <t>892233111R00</t>
  </si>
  <si>
    <t>Proplach a desinfekce vodovodního potrubí DN od 40 do 70 mm</t>
  </si>
  <si>
    <t>827-1</t>
  </si>
  <si>
    <t>napuštění a vypuštění vody, dodání vody a desinfekčního prostředku, náklady na bakteriologický rozbor vody,</t>
  </si>
  <si>
    <t>722237131R00</t>
  </si>
  <si>
    <t>Kohout kulový s vypouštěním, mosazný, vnitřní-vnitřní závit, DN 15, PN 42, včetně dodávky materiálu</t>
  </si>
  <si>
    <t>722237132R00</t>
  </si>
  <si>
    <t>Kohout kulový s vypouštěním, mosazný, vnitřní-vnitřní závit, DN 20, PN 42, včetně dodávky materiálu</t>
  </si>
  <si>
    <t>722237133R00</t>
  </si>
  <si>
    <t>Kohout kulový s vypouštěním, mosazný, vnitřní-vnitřní závit, DN 25, PN 35, včetně dodávky materiálu</t>
  </si>
  <si>
    <t>722237135R00</t>
  </si>
  <si>
    <t>Kohout kulový s vypouštěním, mosazný, vnitřní-vnitřní závit, DN 40, PN 35, včetně dodávky materiálu</t>
  </si>
  <si>
    <t>48400001</t>
  </si>
  <si>
    <t>Bezpečnostní zpětná klapka 6/4" zabraňující kontaminaci PN10, (oddělovací aramturaú</t>
  </si>
  <si>
    <t>722239105R00</t>
  </si>
  <si>
    <t>Montáž armatury závitové se dvěma závity G 6/4"</t>
  </si>
  <si>
    <t>Odkaz na mn. položky pořadí 76 : 1,00000</t>
  </si>
  <si>
    <t>722264112R00</t>
  </si>
  <si>
    <t>Vodoměr bytový, závitový, jednovtokový, suchoběžný, DN 15, pro teplotu vody do 30°C, montáž horizontálně i vertikálně, jmenovitý průtok 1,5 m3/hod, PN 10, délka 110 mm</t>
  </si>
  <si>
    <t>722264116R00</t>
  </si>
  <si>
    <t>Vodoměr bytový, závitový, jednovtokový, suchoběžný, DN 15, pro teplotu vody do 90°C, montáž horizontálně i vertikálně, jmenovitý průtok 1,5 m3/hod, PN 10, délka 110 mm</t>
  </si>
  <si>
    <t>48400002</t>
  </si>
  <si>
    <t>Multifunkční termostatický cirkulační ventil DN15 s teploměrem a systémovou izolací, (oddělovací aramturaú</t>
  </si>
  <si>
    <t>722239101R00</t>
  </si>
  <si>
    <t>Montáž armatury závitové se dvěma závity G 1/2"</t>
  </si>
  <si>
    <t>Odkaz na mn. položky pořadí 80 : 8,00000</t>
  </si>
  <si>
    <t>998722101R00</t>
  </si>
  <si>
    <t>Přesun hmot pro vnitřní vodovod v objektech výšky do 6 m</t>
  </si>
  <si>
    <t>vodorovně do 50 m</t>
  </si>
  <si>
    <t>0039896</t>
  </si>
  <si>
    <t>Univerzální spojka DN15 (19,7-21,8) x 1/2" závit venkovní, pro ocelové potrubí</t>
  </si>
  <si>
    <t>0039897</t>
  </si>
  <si>
    <t>Univerzální spojka DN20 (24,6-27,3) x 3/4" závit venkovní, pro ocelové potrubí</t>
  </si>
  <si>
    <t>0039898</t>
  </si>
  <si>
    <t>Univerzální spojka DN25 (31,4-34,2) x 1" závit venkovní, pro ocelové potrubí</t>
  </si>
  <si>
    <t>Montáž přechodových spojek</t>
  </si>
  <si>
    <t>Odkaz na mn. položky pořadí 83 : 28,00000</t>
  </si>
  <si>
    <t>Odkaz na mn. položky pořadí 84 : 30,00000</t>
  </si>
  <si>
    <t>Odkaz na mn. položky pořadí 85 : 4,00000</t>
  </si>
  <si>
    <t>722190901R00</t>
  </si>
  <si>
    <t>Uzavření nebo otevření vodovodního potrubí při opravě</t>
  </si>
  <si>
    <t>včetně vypuštění a napuštění,</t>
  </si>
  <si>
    <t>72219090001</t>
  </si>
  <si>
    <t>Vypuštění vody ze systému</t>
  </si>
  <si>
    <t>72219090002</t>
  </si>
  <si>
    <t>Napuštění vody do systému</t>
  </si>
  <si>
    <t>732199100RM1A</t>
  </si>
  <si>
    <t>Montáž orientačního štítku, včetně dodávky štítku</t>
  </si>
  <si>
    <t>423916621R</t>
  </si>
  <si>
    <t>žlab podpůrný pozinkovaný; pr. 20 mm, délka 2 m; použití: pro plastová potrubí, upevnění ke zdi nebo stropu pomocí objímek</t>
  </si>
  <si>
    <t>423916622R</t>
  </si>
  <si>
    <t>žlab podpůrný pozinkovaný; pr. 25 mm, délka 2 m; použití: pro plastová potrubí, upevnění ke zdi nebo stropu pomocí objímek</t>
  </si>
  <si>
    <t>423916623R</t>
  </si>
  <si>
    <t>žlab podpůrný pozinkovaný; pr. 32 mm, délka 2 m; použití: pro plastová potrubí, upevnění ke zdi nebo stropu pomocí objímek</t>
  </si>
  <si>
    <t>423916624R</t>
  </si>
  <si>
    <t>žlab podpůrný pozinkovaný; pr. 40 mm, délka 2 m; použití: pro plastová potrubí, upevnění ke zdi nebo stropu pomocí objímek</t>
  </si>
  <si>
    <t>423916625R</t>
  </si>
  <si>
    <t>žlab podpůrný pozinkovaný; pr. 50 mm, délka 2 m; použití: pro plastová potrubí, upevnění ke zdi nebo stropu pomocí objímek</t>
  </si>
  <si>
    <t>423916626R</t>
  </si>
  <si>
    <t>žlab podpůrný pozinkovaný; pr. 63 mm, délka 2 m; použití: pro plastová potrubí, upevnění ke zdi nebo stropu pomocí objímek</t>
  </si>
  <si>
    <t>767883211RT3</t>
  </si>
  <si>
    <t>Objímka pro zavěšení potrubí dvoušroubová, pro potrubí průměru 20 - 23 mm, na kombivrut a hmoždinku, maximální doporučené zatížení v tahu 1,3 kN</t>
  </si>
  <si>
    <t>ks</t>
  </si>
  <si>
    <t>800-767</t>
  </si>
  <si>
    <t>767883211RT4</t>
  </si>
  <si>
    <t>Objímka pro zavěšení potrubí dvoušroubová, pro potrubí průměru 25 - 30 mm, na kombivrut a hmoždinku, maximální doporučené zatížení v tahu 1,3 kN</t>
  </si>
  <si>
    <t>767883211RT5</t>
  </si>
  <si>
    <t>Objímka pro zavěšení potrubí dvoušroubová, pro potrubí průměru 31 - 38 mm, na kombivrut a hmoždinku, maximální doporučené zatížení v tahu 1,3 kN</t>
  </si>
  <si>
    <t>767883222RT3</t>
  </si>
  <si>
    <t>Objímka pro zavěšení potrubí dvoušroubová, pro potrubí průměru 20 - 23 mm, s upínací sestavou, maximální doporučené zatížení v tahu 0,8 kN</t>
  </si>
  <si>
    <t>767883222RT4</t>
  </si>
  <si>
    <t>Objímka pro zavěšení potrubí dvoušroubová, pro potrubí průměru 25 - 30 mm, s upínací sestavou, maximální doporučené zatížení v tahu 0,8 kN</t>
  </si>
  <si>
    <t>767883222RT5</t>
  </si>
  <si>
    <t>Objímka pro zavěšení potrubí dvoušroubová, pro potrubí průměru 31 - 38 mm, s upínací sestavou, maximální doporučené zatížení v tahu 0,8 kN</t>
  </si>
  <si>
    <t>767883222RT6</t>
  </si>
  <si>
    <t>Objímka pro zavěšení potrubí dvoušroubová, pro potrubí průměru 40 - 46 mm, s upínací sestavou, maximální doporučené zatížení v tahu 1,0 kN</t>
  </si>
  <si>
    <t>767883222RT7</t>
  </si>
  <si>
    <t>Objímka pro zavěšení potrubí dvoušroubová, pro potrubí průměru 48 - 54 mm, s upínací sestavou, maximální doporučené zatížení v tahu 1,0 kN</t>
  </si>
  <si>
    <t>767883222RT9</t>
  </si>
  <si>
    <t>Objímka pro zavěšení potrubí dvoušroubová, pro potrubí průměru 60 - 64 mm, s upínací sestavou, maximální doporučené zatížení v tahu 1,8 kN</t>
  </si>
  <si>
    <t>760001</t>
  </si>
  <si>
    <t>Konzoly, šrouby hmoždinky, závitová tyč, pozink nosníky..., veškerý spojovací materiál pro uložení potrubí</t>
  </si>
  <si>
    <t>dodávka + montáž</t>
  </si>
  <si>
    <t>998767101R00</t>
  </si>
  <si>
    <t>Přesun hmot pro kovové stavební doplňk. konstrukce v objektech výšky do 6 m</t>
  </si>
  <si>
    <t>771101101R00</t>
  </si>
  <si>
    <t xml:space="preserve">Příprava podkladu pod dlažby vysávání podkladů pod keramickou dlažbu průmyslovým vysavačem </t>
  </si>
  <si>
    <t>800-771</t>
  </si>
  <si>
    <t>10</t>
  </si>
  <si>
    <t>771101115R00</t>
  </si>
  <si>
    <t>Příprava podkladu před kladením dlažeb vyrovnání podkladů samonivelační hmotou tl. do 10 mm</t>
  </si>
  <si>
    <t>Odkaz na mn. položky pořadí 109 : 10,00000</t>
  </si>
  <si>
    <t>585817202R</t>
  </si>
  <si>
    <t>vyrovnávací stěrka cementová; pro podlahy; samonivelační; pro interiér; pevnost v tlaku 30,0 MPa; tl. vrstvy 2,0 až 30,0 mm; barva šedá</t>
  </si>
  <si>
    <t>kg</t>
  </si>
  <si>
    <t>1,6 kg/m2/1 mm : 10*1,6*4</t>
  </si>
  <si>
    <t>597623141R1</t>
  </si>
  <si>
    <t>Dlažba 30x30cm béžová, matná PEI4, protiskluz R10</t>
  </si>
  <si>
    <t>v rámci výběrového řízení budou předloženy vzorky</t>
  </si>
  <si>
    <t>771575109RT0</t>
  </si>
  <si>
    <t>Montáž podlah vnitřních z dlaždic keramických 300 x 200 mm, režných nebo glazovaných, hladkých, kladených do flexibilního tmele</t>
  </si>
  <si>
    <t>771579793R00</t>
  </si>
  <si>
    <t>Montáž podlah vnitřních z dlaždic keramických Příplatky k položkám montáže podlah keramických příplatek za spárovací hmotu - plošně</t>
  </si>
  <si>
    <t>771578011RT1</t>
  </si>
  <si>
    <t>Montáž podlah vnitřních z dlaždic keramických Zvláštní úpravy spár spára podlaha-stěna silikonem</t>
  </si>
  <si>
    <t>vč. dodávky a montáže silikonu.</t>
  </si>
  <si>
    <t>998771101R00</t>
  </si>
  <si>
    <t>Přesun hmot pro podlahy z dlaždic v objektech výšky do 6 m</t>
  </si>
  <si>
    <t>597623141R</t>
  </si>
  <si>
    <t>Dlažba keramická s glazurou (GL); tl. = 7,0 mm; a = 298 mm; b = 298 mm; nasákavost = 3,0 %; povrch: hladký, matný; barva: bílá</t>
  </si>
  <si>
    <t>Odkaz na mn. položky pořadí 122 : 40,00000</t>
  </si>
  <si>
    <t>Koeficient : 0,1</t>
  </si>
  <si>
    <t>781497111RS2</t>
  </si>
  <si>
    <t xml:space="preserve">Lišty k obkladům profil ukončovací leštěný hliník, uložení do tmele, výška profilu 8 mm,  </t>
  </si>
  <si>
    <t>1.04 : 1,75+1+1,75+0,1+0,1+2+2</t>
  </si>
  <si>
    <t>781475116RT2</t>
  </si>
  <si>
    <t>Montáž obkladů vnitřních z dlaždic keramických 300 x 300 mm,  , kladených do flexibilního tmele</t>
  </si>
  <si>
    <t>781101210RT4</t>
  </si>
  <si>
    <t>Příprava podkladu pod obklady penetrace podkladu pod obklady</t>
  </si>
  <si>
    <t>Provedení penetračního nátěru včetně dodávky materiálu.</t>
  </si>
  <si>
    <t>781479705R00</t>
  </si>
  <si>
    <t>Montáž obkladů vnitřních z dlaždic keramických Příplatky k položkám montáže obkladů vnitřních stěn z dlaždic keramických příplatek za spárovací hmotu - plošně</t>
  </si>
  <si>
    <t>781101111R00</t>
  </si>
  <si>
    <t>Příprava podkladu před provedením obkladu vyrovnání podkladu maltou ze SMS tl. do 7 mm</t>
  </si>
  <si>
    <t>40</t>
  </si>
  <si>
    <t>58556536R</t>
  </si>
  <si>
    <t>Omítka s anorganickým pojivem obyčejná (GP), jádrová; zrnitost do 2,0 mm; nanášení: ručně; barva: přírodní šedá</t>
  </si>
  <si>
    <t>spotřeba 14 kg/m2/10 mm</t>
  </si>
  <si>
    <t>cca 16,5 kg/m2 : 10*16,5</t>
  </si>
  <si>
    <t>998781101R00</t>
  </si>
  <si>
    <t>Přesun hmot pro obklady keramické v objektech výšky do 6 m</t>
  </si>
  <si>
    <t>784011222RT2</t>
  </si>
  <si>
    <t>Ostatní práce zakrytí podlah,  , včetně papírové lepenky</t>
  </si>
  <si>
    <t>800-784</t>
  </si>
  <si>
    <t>784011221RT2</t>
  </si>
  <si>
    <t>Ostatní práce zakrytí předmětů,  , včetně dodávky fólie tl. 0,04 mm</t>
  </si>
  <si>
    <t>784195112R00</t>
  </si>
  <si>
    <t>Malby z malířských směsí hlinkových,  , bělost 77 %, dvojnásobné, Hmota nátěrová typ: malířská; funkce: dekorační; barva: bílá; lesk: matný (G3)</t>
  </si>
  <si>
    <t>979082111R00</t>
  </si>
  <si>
    <t>Vnitrostaveništní doprava suti a vybouraných hmot do 10 m</t>
  </si>
  <si>
    <t>Odkaz na dem. hmot. položky pořadí 10 : 0,00678</t>
  </si>
  <si>
    <t>Odkaz na dem. hmot. položky pořadí 11 : 0,01527</t>
  </si>
  <si>
    <t>Odkaz na dem. hmot. položky pořadí 12 : 0,00000</t>
  </si>
  <si>
    <t>Odkaz na dem. hmot. položky pořadí 13 : 0,00000</t>
  </si>
  <si>
    <t>Odkaz na dem. hmot. položky pořadí 14 : 0,12000</t>
  </si>
  <si>
    <t>Odkaz na dem. hmot. položky pořadí 15 : 0,16000</t>
  </si>
  <si>
    <t>Odkaz na dem. hmot. položky pořadí 16 : 0,19600</t>
  </si>
  <si>
    <t>Odkaz na dem. hmot. položky pořadí 17 : 0,12600</t>
  </si>
  <si>
    <t>Odkaz na dem. hmot. položky pořadí 20 : 3,42000</t>
  </si>
  <si>
    <t>Odkaz na dem. hmot. položky pořadí 24 : 0,06000</t>
  </si>
  <si>
    <t>Odkaz na dem. hmot. položky pořadí 21 : 2,72000</t>
  </si>
  <si>
    <t>Odkaz na dem. hmot. položky pořadí 22 : 0,51020</t>
  </si>
  <si>
    <t>Odkaz na dem. hmot. položky pořadí 23 : 0,40000</t>
  </si>
  <si>
    <t>Odkaz na dem. hmot. položky pořadí 28 : 0,16800</t>
  </si>
  <si>
    <t>Odkaz na dem. hmot. položky pořadí 38 : 0,01800</t>
  </si>
  <si>
    <t>Odkaz na dem. hmot. položky pořadí 39 : 0,01120</t>
  </si>
  <si>
    <t>Odkaz na dem. hmot. položky pořadí 40 : 0,06450</t>
  </si>
  <si>
    <t>Odkaz na dem. hmot. položky pořadí 41 : 0,14940</t>
  </si>
  <si>
    <t>Odkaz na dem. hmot. položky pořadí 42 : 0,11340</t>
  </si>
  <si>
    <t>Odkaz na dem. hmot. položky pořadí 43 : 0,19170</t>
  </si>
  <si>
    <t>Odkaz na dem. hmot. položky pořadí 44 : 0,39760</t>
  </si>
  <si>
    <t>Odkaz na dem. hmot. položky pořadí 45 : 0,26800</t>
  </si>
  <si>
    <t>Odkaz na dem. hmot. položky pořadí 46 : 0,00840</t>
  </si>
  <si>
    <t>Odkaz na dem. hmot. položky pořadí 47 : 0,01160</t>
  </si>
  <si>
    <t>Odkaz na dem. hmot. položky pořadí 19 : 1,04000</t>
  </si>
  <si>
    <t>979082121R00</t>
  </si>
  <si>
    <t>Vnitrostaveništní doprava suti a vybouraných hmot příplatek k ceně za každých dalších 5 m</t>
  </si>
  <si>
    <t>Odkaz na mn. položky pořadí 128 : 10,17605</t>
  </si>
  <si>
    <t>979081111R00</t>
  </si>
  <si>
    <t>979990101R00</t>
  </si>
  <si>
    <t>Poplatek za uložení, směsi betonu a cihel,  , skupina 17 01 01 a 17 01 02 z Katalogu odpadů</t>
  </si>
  <si>
    <t>RTS 23/ II</t>
  </si>
  <si>
    <t>979990144R00</t>
  </si>
  <si>
    <t>Poplatek za uložení, minerální vata,  , skupina 17 06 04 z Katalogu odpadů</t>
  </si>
  <si>
    <t>979990191R00</t>
  </si>
  <si>
    <t>Poplatek za uložení, plastové výrobky,  , skupina 17 02 03 z Katalogu odpadů</t>
  </si>
  <si>
    <t>kategorie 17 02 03 plasty</t>
  </si>
  <si>
    <t>VRN 001</t>
  </si>
  <si>
    <t>Uvedení do provozu a zaškolení obsluhy</t>
  </si>
  <si>
    <t>v potřebném rozsahu. Počet vyhotovení bude stanoven zadavatelem.</t>
  </si>
  <si>
    <t>Součástí obsahu budou mimo jiné:</t>
  </si>
  <si>
    <t>- revizní zpráva tlakových nádob</t>
  </si>
  <si>
    <t>- protokoly o tlakových zkouškách</t>
  </si>
  <si>
    <t>- protokoly o zaregulování systému</t>
  </si>
  <si>
    <t>- protokol o předání a převzetí zařízení</t>
  </si>
  <si>
    <t>- uvedení do provozu / nastavení regulace / zaškolení obsluhy</t>
  </si>
  <si>
    <t>VRN 003</t>
  </si>
  <si>
    <t>Kontrola potrubí a izolace vodovodu</t>
  </si>
  <si>
    <t>VRN 004</t>
  </si>
  <si>
    <t>Rozbor kvality vody vnitřního vodovodu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</si>
  <si>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</si>
  <si>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</si>
  <si>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</si>
  <si>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</si>
  <si>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</si>
  <si>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</si>
  <si>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</si>
  <si>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</si>
  <si>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</si>
  <si>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005124010R1</t>
  </si>
  <si>
    <t>Koordinační činnost, souběh stavebních činností</t>
  </si>
  <si>
    <t>005124010R2</t>
  </si>
  <si>
    <t>Příprava staveniště, přesun nábytku, zařízení pro potřeby stavby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</si>
  <si>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</si>
  <si>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</si>
  <si>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</si>
  <si>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</si>
  <si>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</si>
  <si>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</si>
  <si>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</si>
  <si>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SUM</t>
  </si>
  <si>
    <t>Vyhotovení všech potřebných přejímacích podkladů pro převzetí zařízení</t>
  </si>
  <si>
    <t>END</t>
  </si>
  <si>
    <t>Demontáž příslušenství potrubí - odřezání objímek dvojitých  DN 50 vč. likvidace</t>
  </si>
  <si>
    <t>Demontáž příslušenství potrubí - odřezání třmenových držáků bez demontáže konzol nebo výložníků  do D 44,5 vč. likvidace</t>
  </si>
  <si>
    <t>Demontáž příslušenství potrubí - rozřezání konzol, podpěr a výložníků  z úhelníků do 50/50/5 mm vč. likvidace</t>
  </si>
  <si>
    <t>Demontáž příslušenství potrubí - rozřezání konzol, podpěr a výložníků  z úhelníků přes 50/50/5 do 80/80/8 mm vč. likvidace</t>
  </si>
  <si>
    <t>Demontáž příslušenství potrubí - rozřezání konzol, podpěr a výložníků  z U - profilu do U 6,5 vč. likvidace</t>
  </si>
  <si>
    <t>Demontáž potrubí z ocelových trubek závitových do DN 25 vč. likvidace</t>
  </si>
  <si>
    <t>Demontáž potrubí z ocelových trubek závitových přes DN 25 do DN 40 vč. likvidace</t>
  </si>
  <si>
    <t>Demontáž potrubí z ocelových trubek závitových přes DN 40 do DN 50 vč. likvidace</t>
  </si>
  <si>
    <t>Demontáž potrubí z trubek z PH tlakových do D 32 mm vč. likvidace</t>
  </si>
  <si>
    <t>Demontáž potrubí z trubek z PH tlakových přes D 32 mm do D 63 mm vč. likvidace</t>
  </si>
  <si>
    <t>Odvoz suti a vybouraných hmot na skládku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</si>
</sst>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K18" sqref="K18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00N/Kq+N+JlvoLPCQHUP2zvF35stgmqOcHcrzxbTGXl1mOlXxM62V2s1hYaSZzgDMzmeNVYLWy8DEXdSQsamgQ==" saltValue="o438934Ly4RQf26U4tOtV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5" t="s">
        <v>22</v>
      </c>
      <c r="C2" s="76"/>
      <c r="D2" s="77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">
      <c r="A4" s="72">
        <v>2824</v>
      </c>
      <c r="B4" s="80" t="s">
        <v>48</v>
      </c>
      <c r="C4" s="81"/>
      <c r="D4" s="82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0" t="s">
        <v>42</v>
      </c>
      <c r="D5" s="224" t="s">
        <v>51</v>
      </c>
      <c r="E5" s="225"/>
      <c r="F5" s="225"/>
      <c r="G5" s="225"/>
      <c r="H5" s="18" t="s">
        <v>40</v>
      </c>
      <c r="I5" s="83" t="s">
        <v>55</v>
      </c>
      <c r="J5" s="8"/>
    </row>
    <row r="6" spans="1:15" ht="15.75" customHeight="1" x14ac:dyDescent="0.2">
      <c r="A6" s="2"/>
      <c r="B6" s="27"/>
      <c r="C6" s="52"/>
      <c r="D6" s="226" t="s">
        <v>52</v>
      </c>
      <c r="E6" s="227"/>
      <c r="F6" s="227"/>
      <c r="G6" s="227"/>
      <c r="H6" s="18" t="s">
        <v>34</v>
      </c>
      <c r="I6" s="83" t="s">
        <v>56</v>
      </c>
      <c r="J6" s="8"/>
    </row>
    <row r="7" spans="1:15" ht="15.75" customHeight="1" x14ac:dyDescent="0.2">
      <c r="A7" s="2"/>
      <c r="B7" s="28"/>
      <c r="C7" s="53"/>
      <c r="D7" s="73" t="s">
        <v>54</v>
      </c>
      <c r="E7" s="228" t="s">
        <v>53</v>
      </c>
      <c r="F7" s="229"/>
      <c r="G7" s="22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57</v>
      </c>
      <c r="H8" s="18" t="s">
        <v>40</v>
      </c>
      <c r="I8" s="83" t="s">
        <v>59</v>
      </c>
      <c r="J8" s="8"/>
    </row>
    <row r="9" spans="1:15" ht="15.75" hidden="1" customHeight="1" x14ac:dyDescent="0.2">
      <c r="A9" s="2"/>
      <c r="B9" s="2"/>
      <c r="D9" s="74" t="s">
        <v>58</v>
      </c>
      <c r="H9" s="18" t="s">
        <v>34</v>
      </c>
      <c r="I9" s="83" t="s">
        <v>60</v>
      </c>
      <c r="J9" s="8"/>
    </row>
    <row r="10" spans="1:15" ht="15.75" hidden="1" customHeight="1" x14ac:dyDescent="0.2">
      <c r="A10" s="2"/>
      <c r="B10" s="34"/>
      <c r="C10" s="53"/>
      <c r="D10" s="73" t="s">
        <v>54</v>
      </c>
      <c r="E10" s="84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22"/>
      <c r="F13" s="223"/>
      <c r="G13" s="223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207"/>
      <c r="F16" s="208"/>
      <c r="G16" s="207"/>
      <c r="H16" s="208"/>
      <c r="I16" s="207">
        <f>SUMIF(F53:F69,A16,I53:I69)+SUMIF(F53:F69,"PSU",I53:I69)</f>
        <v>0</v>
      </c>
      <c r="J16" s="209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207"/>
      <c r="F17" s="208"/>
      <c r="G17" s="207"/>
      <c r="H17" s="208"/>
      <c r="I17" s="207">
        <f>SUMIF(F53:F69,A17,I53:I69)</f>
        <v>0</v>
      </c>
      <c r="J17" s="209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207"/>
      <c r="F18" s="208"/>
      <c r="G18" s="207"/>
      <c r="H18" s="208"/>
      <c r="I18" s="207">
        <f>SUMIF(F53:F69,A18,I53:I69)</f>
        <v>0</v>
      </c>
      <c r="J18" s="209"/>
    </row>
    <row r="19" spans="1:10" ht="23.25" customHeight="1" x14ac:dyDescent="0.2">
      <c r="A19" s="139" t="s">
        <v>102</v>
      </c>
      <c r="B19" s="37" t="s">
        <v>27</v>
      </c>
      <c r="C19" s="58"/>
      <c r="D19" s="59"/>
      <c r="E19" s="207"/>
      <c r="F19" s="208"/>
      <c r="G19" s="207"/>
      <c r="H19" s="208"/>
      <c r="I19" s="207">
        <f>SUMIF(F53:F69,A19,I53:I69)</f>
        <v>0</v>
      </c>
      <c r="J19" s="209"/>
    </row>
    <row r="20" spans="1:10" ht="23.25" customHeight="1" x14ac:dyDescent="0.2">
      <c r="A20" s="139" t="s">
        <v>103</v>
      </c>
      <c r="B20" s="37" t="s">
        <v>28</v>
      </c>
      <c r="C20" s="58"/>
      <c r="D20" s="59"/>
      <c r="E20" s="207"/>
      <c r="F20" s="208"/>
      <c r="G20" s="207"/>
      <c r="H20" s="208"/>
      <c r="I20" s="207">
        <f>SUMIF(F53:F69,A20,I53:I69)</f>
        <v>0</v>
      </c>
      <c r="J20" s="209"/>
    </row>
    <row r="21" spans="1:10" ht="23.25" customHeight="1" x14ac:dyDescent="0.2">
      <c r="A21" s="2"/>
      <c r="B21" s="47" t="s">
        <v>29</v>
      </c>
      <c r="C21" s="60"/>
      <c r="D21" s="61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205">
        <f>ZakladDPHSniVypocet</f>
        <v>0</v>
      </c>
      <c r="H23" s="206"/>
      <c r="I23" s="206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203">
        <f>A23</f>
        <v>0</v>
      </c>
      <c r="H24" s="204"/>
      <c r="I24" s="204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05">
        <f>ZakladDPHZaklVypocet</f>
        <v>0</v>
      </c>
      <c r="H25" s="206"/>
      <c r="I25" s="206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33">
        <f>A25</f>
        <v>0</v>
      </c>
      <c r="H26" s="234"/>
      <c r="I26" s="234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35">
        <f>CenaCelkem-(ZakladDPHSni+DPHSni+ZakladDPHZakl+DPHZakl)</f>
        <v>0</v>
      </c>
      <c r="H27" s="235"/>
      <c r="I27" s="235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4"/>
      <c r="E34" s="215"/>
      <c r="G34" s="216"/>
      <c r="H34" s="217"/>
      <c r="I34" s="217"/>
      <c r="J34" s="24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61</v>
      </c>
      <c r="C39" s="197"/>
      <c r="D39" s="197"/>
      <c r="E39" s="197"/>
      <c r="F39" s="99">
        <f>'D.1.2 1 Pol'!AE380</f>
        <v>0</v>
      </c>
      <c r="G39" s="100">
        <f>'D.1.2 1 Pol'!AF380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/>
      <c r="C40" s="198" t="s">
        <v>62</v>
      </c>
      <c r="D40" s="198"/>
      <c r="E40" s="198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8" t="s">
        <v>46</v>
      </c>
      <c r="D41" s="198"/>
      <c r="E41" s="198"/>
      <c r="F41" s="104">
        <f>'D.1.2 1 Pol'!AE380</f>
        <v>0</v>
      </c>
      <c r="G41" s="105">
        <f>'D.1.2 1 Pol'!AF380</f>
        <v>0</v>
      </c>
      <c r="H41" s="105">
        <f>(F41*SazbaDPH1/100)+(G41*SazbaDPH2/100)</f>
        <v>0</v>
      </c>
      <c r="I41" s="105">
        <f>F41+G41+H41</f>
        <v>0</v>
      </c>
      <c r="J41" s="106" t="e">
        <f ca="1">IF(_xlfn.SINGLE(CenaCelkemVypocet)=0,"",I41/_xlfn.SINGLE(CenaCelkemVypocet)*100)</f>
        <v>#NAME?</v>
      </c>
    </row>
    <row r="42" spans="1:10" ht="25.5" hidden="1" customHeight="1" x14ac:dyDescent="0.2">
      <c r="A42" s="88">
        <v>3</v>
      </c>
      <c r="B42" s="107" t="s">
        <v>43</v>
      </c>
      <c r="C42" s="197" t="s">
        <v>44</v>
      </c>
      <c r="D42" s="197"/>
      <c r="E42" s="197"/>
      <c r="F42" s="108">
        <f>'D.1.2 1 Pol'!AE380</f>
        <v>0</v>
      </c>
      <c r="G42" s="101">
        <f>'D.1.2 1 Pol'!AF380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hidden="1" customHeight="1" x14ac:dyDescent="0.2">
      <c r="A43" s="88"/>
      <c r="B43" s="199" t="s">
        <v>63</v>
      </c>
      <c r="C43" s="200"/>
      <c r="D43" s="200"/>
      <c r="E43" s="201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 t="e">
        <f ca="1">SUMIF(A39:A42,"=1",J39:J42)</f>
        <v>#NAME?</v>
      </c>
    </row>
    <row r="45" spans="1:10" x14ac:dyDescent="0.2">
      <c r="A45" t="s">
        <v>65</v>
      </c>
      <c r="B45" t="s">
        <v>66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50" spans="1:10" ht="15.75" x14ac:dyDescent="0.25">
      <c r="B50" s="120" t="s">
        <v>71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72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73</v>
      </c>
      <c r="C53" s="195" t="s">
        <v>74</v>
      </c>
      <c r="D53" s="196"/>
      <c r="E53" s="196"/>
      <c r="F53" s="135" t="s">
        <v>24</v>
      </c>
      <c r="G53" s="136"/>
      <c r="H53" s="136"/>
      <c r="I53" s="136">
        <f>'D.1.2 1 Pol'!G8</f>
        <v>0</v>
      </c>
      <c r="J53" s="132" t="str">
        <f>IF(I70=0,"",I53/I70*100)</f>
        <v/>
      </c>
    </row>
    <row r="54" spans="1:10" ht="36.75" customHeight="1" x14ac:dyDescent="0.2">
      <c r="A54" s="123"/>
      <c r="B54" s="128" t="s">
        <v>75</v>
      </c>
      <c r="C54" s="195" t="s">
        <v>76</v>
      </c>
      <c r="D54" s="196"/>
      <c r="E54" s="196"/>
      <c r="F54" s="135" t="s">
        <v>24</v>
      </c>
      <c r="G54" s="136"/>
      <c r="H54" s="136"/>
      <c r="I54" s="136">
        <f>'D.1.2 1 Pol'!G11</f>
        <v>0</v>
      </c>
      <c r="J54" s="132" t="str">
        <f>IF(I70=0,"",I54/I70*100)</f>
        <v/>
      </c>
    </row>
    <row r="55" spans="1:10" ht="36.75" customHeight="1" x14ac:dyDescent="0.2">
      <c r="A55" s="123"/>
      <c r="B55" s="128" t="s">
        <v>77</v>
      </c>
      <c r="C55" s="195" t="s">
        <v>78</v>
      </c>
      <c r="D55" s="196"/>
      <c r="E55" s="196"/>
      <c r="F55" s="135" t="s">
        <v>24</v>
      </c>
      <c r="G55" s="136"/>
      <c r="H55" s="136"/>
      <c r="I55" s="136">
        <f>'D.1.2 1 Pol'!G15</f>
        <v>0</v>
      </c>
      <c r="J55" s="132" t="str">
        <f>IF(I70=0,"",I55/I70*100)</f>
        <v/>
      </c>
    </row>
    <row r="56" spans="1:10" ht="36.75" customHeight="1" x14ac:dyDescent="0.2">
      <c r="A56" s="123"/>
      <c r="B56" s="128" t="s">
        <v>79</v>
      </c>
      <c r="C56" s="195" t="s">
        <v>80</v>
      </c>
      <c r="D56" s="196"/>
      <c r="E56" s="196"/>
      <c r="F56" s="135" t="s">
        <v>24</v>
      </c>
      <c r="G56" s="136"/>
      <c r="H56" s="136"/>
      <c r="I56" s="136">
        <f>'D.1.2 1 Pol'!G29</f>
        <v>0</v>
      </c>
      <c r="J56" s="132" t="str">
        <f>IF(I70=0,"",I56/I70*100)</f>
        <v/>
      </c>
    </row>
    <row r="57" spans="1:10" ht="36.75" customHeight="1" x14ac:dyDescent="0.2">
      <c r="A57" s="123"/>
      <c r="B57" s="128" t="s">
        <v>81</v>
      </c>
      <c r="C57" s="195" t="s">
        <v>82</v>
      </c>
      <c r="D57" s="196"/>
      <c r="E57" s="196"/>
      <c r="F57" s="135" t="s">
        <v>24</v>
      </c>
      <c r="G57" s="136"/>
      <c r="H57" s="136"/>
      <c r="I57" s="136">
        <f>'D.1.2 1 Pol'!G31</f>
        <v>0</v>
      </c>
      <c r="J57" s="132" t="str">
        <f>IF(I70=0,"",I57/I70*100)</f>
        <v/>
      </c>
    </row>
    <row r="58" spans="1:10" ht="36.75" customHeight="1" x14ac:dyDescent="0.2">
      <c r="A58" s="123"/>
      <c r="B58" s="128" t="s">
        <v>83</v>
      </c>
      <c r="C58" s="195" t="s">
        <v>84</v>
      </c>
      <c r="D58" s="196"/>
      <c r="E58" s="196"/>
      <c r="F58" s="135" t="s">
        <v>24</v>
      </c>
      <c r="G58" s="136"/>
      <c r="H58" s="136"/>
      <c r="I58" s="136">
        <f>'D.1.2 1 Pol'!G55</f>
        <v>0</v>
      </c>
      <c r="J58" s="132" t="str">
        <f>IF(I70=0,"",I58/I70*100)</f>
        <v/>
      </c>
    </row>
    <row r="59" spans="1:10" ht="36.75" customHeight="1" x14ac:dyDescent="0.2">
      <c r="A59" s="123"/>
      <c r="B59" s="128" t="s">
        <v>85</v>
      </c>
      <c r="C59" s="195" t="s">
        <v>86</v>
      </c>
      <c r="D59" s="196"/>
      <c r="E59" s="196"/>
      <c r="F59" s="135" t="s">
        <v>24</v>
      </c>
      <c r="G59" s="136"/>
      <c r="H59" s="136"/>
      <c r="I59" s="136">
        <f>'D.1.2 1 Pol'!G57</f>
        <v>0</v>
      </c>
      <c r="J59" s="132" t="str">
        <f>IF(I70=0,"",I59/I70*100)</f>
        <v/>
      </c>
    </row>
    <row r="60" spans="1:10" ht="36.75" customHeight="1" x14ac:dyDescent="0.2">
      <c r="A60" s="123"/>
      <c r="B60" s="128" t="s">
        <v>87</v>
      </c>
      <c r="C60" s="195" t="s">
        <v>88</v>
      </c>
      <c r="D60" s="196"/>
      <c r="E60" s="196"/>
      <c r="F60" s="135" t="s">
        <v>25</v>
      </c>
      <c r="G60" s="136"/>
      <c r="H60" s="136"/>
      <c r="I60" s="136">
        <f>'D.1.2 1 Pol'!G62</f>
        <v>0</v>
      </c>
      <c r="J60" s="132" t="str">
        <f>IF(I70=0,"",I60/I70*100)</f>
        <v/>
      </c>
    </row>
    <row r="61" spans="1:10" ht="36.75" customHeight="1" x14ac:dyDescent="0.2">
      <c r="A61" s="123"/>
      <c r="B61" s="128" t="s">
        <v>89</v>
      </c>
      <c r="C61" s="195" t="s">
        <v>44</v>
      </c>
      <c r="D61" s="196"/>
      <c r="E61" s="196"/>
      <c r="F61" s="135" t="s">
        <v>25</v>
      </c>
      <c r="G61" s="136"/>
      <c r="H61" s="136"/>
      <c r="I61" s="136">
        <f>'D.1.2 1 Pol'!G91</f>
        <v>0</v>
      </c>
      <c r="J61" s="132" t="str">
        <f>IF(I70=0,"",I61/I70*100)</f>
        <v/>
      </c>
    </row>
    <row r="62" spans="1:10" ht="36.75" customHeight="1" x14ac:dyDescent="0.2">
      <c r="A62" s="123"/>
      <c r="B62" s="128" t="s">
        <v>90</v>
      </c>
      <c r="C62" s="195" t="s">
        <v>91</v>
      </c>
      <c r="D62" s="196"/>
      <c r="E62" s="196"/>
      <c r="F62" s="135" t="s">
        <v>25</v>
      </c>
      <c r="G62" s="136"/>
      <c r="H62" s="136"/>
      <c r="I62" s="136">
        <f>'D.1.2 1 Pol'!G242</f>
        <v>0</v>
      </c>
      <c r="J62" s="132" t="str">
        <f>IF(I70=0,"",I62/I70*100)</f>
        <v/>
      </c>
    </row>
    <row r="63" spans="1:10" ht="36.75" customHeight="1" x14ac:dyDescent="0.2">
      <c r="A63" s="123"/>
      <c r="B63" s="128" t="s">
        <v>92</v>
      </c>
      <c r="C63" s="195" t="s">
        <v>93</v>
      </c>
      <c r="D63" s="196"/>
      <c r="E63" s="196"/>
      <c r="F63" s="135" t="s">
        <v>25</v>
      </c>
      <c r="G63" s="136"/>
      <c r="H63" s="136"/>
      <c r="I63" s="136">
        <f>'D.1.2 1 Pol'!G244</f>
        <v>0</v>
      </c>
      <c r="J63" s="132" t="str">
        <f>IF(I70=0,"",I63/I70*100)</f>
        <v/>
      </c>
    </row>
    <row r="64" spans="1:10" ht="36.75" customHeight="1" x14ac:dyDescent="0.2">
      <c r="A64" s="123"/>
      <c r="B64" s="128" t="s">
        <v>94</v>
      </c>
      <c r="C64" s="195" t="s">
        <v>95</v>
      </c>
      <c r="D64" s="196"/>
      <c r="E64" s="196"/>
      <c r="F64" s="135" t="s">
        <v>25</v>
      </c>
      <c r="G64" s="136"/>
      <c r="H64" s="136"/>
      <c r="I64" s="136">
        <f>'D.1.2 1 Pol'!G264</f>
        <v>0</v>
      </c>
      <c r="J64" s="132" t="str">
        <f>IF(I70=0,"",I64/I70*100)</f>
        <v/>
      </c>
    </row>
    <row r="65" spans="1:10" ht="36.75" customHeight="1" x14ac:dyDescent="0.2">
      <c r="A65" s="123"/>
      <c r="B65" s="128" t="s">
        <v>96</v>
      </c>
      <c r="C65" s="195" t="s">
        <v>97</v>
      </c>
      <c r="D65" s="196"/>
      <c r="E65" s="196"/>
      <c r="F65" s="135" t="s">
        <v>25</v>
      </c>
      <c r="G65" s="136"/>
      <c r="H65" s="136"/>
      <c r="I65" s="136">
        <f>'D.1.2 1 Pol'!G283</f>
        <v>0</v>
      </c>
      <c r="J65" s="132" t="str">
        <f>IF(I70=0,"",I65/I70*100)</f>
        <v/>
      </c>
    </row>
    <row r="66" spans="1:10" ht="36.75" customHeight="1" x14ac:dyDescent="0.2">
      <c r="A66" s="123"/>
      <c r="B66" s="128" t="s">
        <v>98</v>
      </c>
      <c r="C66" s="195" t="s">
        <v>99</v>
      </c>
      <c r="D66" s="196"/>
      <c r="E66" s="196"/>
      <c r="F66" s="135" t="s">
        <v>25</v>
      </c>
      <c r="G66" s="136"/>
      <c r="H66" s="136"/>
      <c r="I66" s="136">
        <f>'D.1.2 1 Pol'!G302</f>
        <v>0</v>
      </c>
      <c r="J66" s="132" t="str">
        <f>IF(I70=0,"",I66/I70*100)</f>
        <v/>
      </c>
    </row>
    <row r="67" spans="1:10" ht="36.75" customHeight="1" x14ac:dyDescent="0.2">
      <c r="A67" s="123"/>
      <c r="B67" s="128" t="s">
        <v>100</v>
      </c>
      <c r="C67" s="195" t="s">
        <v>84</v>
      </c>
      <c r="D67" s="196"/>
      <c r="E67" s="196"/>
      <c r="F67" s="135" t="s">
        <v>101</v>
      </c>
      <c r="G67" s="136"/>
      <c r="H67" s="136"/>
      <c r="I67" s="136">
        <f>'D.1.2 1 Pol'!G306</f>
        <v>0</v>
      </c>
      <c r="J67" s="132" t="str">
        <f>IF(I70=0,"",I67/I70*100)</f>
        <v/>
      </c>
    </row>
    <row r="68" spans="1:10" ht="36.75" customHeight="1" x14ac:dyDescent="0.2">
      <c r="A68" s="123"/>
      <c r="B68" s="128" t="s">
        <v>102</v>
      </c>
      <c r="C68" s="195" t="s">
        <v>27</v>
      </c>
      <c r="D68" s="196"/>
      <c r="E68" s="196"/>
      <c r="F68" s="135" t="s">
        <v>102</v>
      </c>
      <c r="G68" s="136"/>
      <c r="H68" s="136"/>
      <c r="I68" s="136">
        <f>'D.1.2 1 Pol'!G357</f>
        <v>0</v>
      </c>
      <c r="J68" s="132" t="str">
        <f>IF(I70=0,"",I68/I70*100)</f>
        <v/>
      </c>
    </row>
    <row r="69" spans="1:10" ht="36.75" customHeight="1" x14ac:dyDescent="0.2">
      <c r="A69" s="123"/>
      <c r="B69" s="128" t="s">
        <v>103</v>
      </c>
      <c r="C69" s="195" t="s">
        <v>28</v>
      </c>
      <c r="D69" s="196"/>
      <c r="E69" s="196"/>
      <c r="F69" s="135" t="s">
        <v>103</v>
      </c>
      <c r="G69" s="136"/>
      <c r="H69" s="136"/>
      <c r="I69" s="136">
        <f>'D.1.2 1 Pol'!G374</f>
        <v>0</v>
      </c>
      <c r="J69" s="132" t="str">
        <f>IF(I70=0,"",I69/I70*100)</f>
        <v/>
      </c>
    </row>
    <row r="70" spans="1:10" ht="25.5" customHeight="1" x14ac:dyDescent="0.2">
      <c r="A70" s="124"/>
      <c r="B70" s="129" t="s">
        <v>1</v>
      </c>
      <c r="C70" s="130"/>
      <c r="D70" s="131"/>
      <c r="E70" s="131"/>
      <c r="F70" s="137"/>
      <c r="G70" s="138"/>
      <c r="H70" s="138"/>
      <c r="I70" s="138">
        <f>SUM(I53:I69)</f>
        <v>0</v>
      </c>
      <c r="J70" s="133">
        <f>SUM(J53:J69)</f>
        <v>0</v>
      </c>
    </row>
    <row r="71" spans="1:10" x14ac:dyDescent="0.2">
      <c r="F71" s="87"/>
      <c r="G71" s="87"/>
      <c r="H71" s="87"/>
      <c r="I71" s="87"/>
      <c r="J71" s="134"/>
    </row>
    <row r="72" spans="1:10" x14ac:dyDescent="0.2">
      <c r="F72" s="87"/>
      <c r="G72" s="87"/>
      <c r="H72" s="87"/>
      <c r="I72" s="87"/>
      <c r="J72" s="134"/>
    </row>
    <row r="73" spans="1:10" x14ac:dyDescent="0.2">
      <c r="F73" s="87"/>
      <c r="G73" s="87"/>
      <c r="H73" s="87"/>
      <c r="I73" s="87"/>
      <c r="J73" s="134"/>
    </row>
  </sheetData>
  <sheetProtection algorithmName="SHA-512" hashValue="+FPHnUYVWlNAsoFDh5brsh1wOwsAk63nlZwLhdf4vrTLGlz8WEoOv2FTCqcPqKyZ2LXqT78MCw8RLyhOA32wAQ==" saltValue="SwUz4qzli18H7P/nhgkhc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49" t="s">
        <v>7</v>
      </c>
      <c r="B2" s="48"/>
      <c r="C2" s="249"/>
      <c r="D2" s="249"/>
      <c r="E2" s="249"/>
      <c r="F2" s="249"/>
      <c r="G2" s="250"/>
    </row>
    <row r="3" spans="1:7" ht="24.95" customHeight="1" x14ac:dyDescent="0.2">
      <c r="A3" s="49" t="s">
        <v>8</v>
      </c>
      <c r="B3" s="48"/>
      <c r="C3" s="249"/>
      <c r="D3" s="249"/>
      <c r="E3" s="249"/>
      <c r="F3" s="249"/>
      <c r="G3" s="250"/>
    </row>
    <row r="4" spans="1:7" ht="24.95" customHeight="1" x14ac:dyDescent="0.2">
      <c r="A4" s="49" t="s">
        <v>9</v>
      </c>
      <c r="B4" s="48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eynq00Pyss2E+sAEb9+Y3o9gSMm8bDV7Rlo6EUHkx/UE+XY+HaDzKyorqmYwJcPH6QGe9bQmKdelh3FQPlbsmQ==" saltValue="Wv0C//RwivAPJh4lr7wJy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tabSelected="1" workbookViewId="0">
      <pane ySplit="7" topLeftCell="A329" activePane="bottomLeft" state="frozen"/>
      <selection pane="bottomLeft" activeCell="A378" sqref="A378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104</v>
      </c>
      <c r="B1" s="257"/>
      <c r="C1" s="257"/>
      <c r="D1" s="257"/>
      <c r="E1" s="257"/>
      <c r="F1" s="257"/>
      <c r="G1" s="257"/>
      <c r="AG1" t="s">
        <v>105</v>
      </c>
    </row>
    <row r="2" spans="1:60" ht="24.95" customHeight="1" x14ac:dyDescent="0.2">
      <c r="A2" s="140" t="s">
        <v>7</v>
      </c>
      <c r="B2" s="48" t="s">
        <v>49</v>
      </c>
      <c r="C2" s="258" t="s">
        <v>50</v>
      </c>
      <c r="D2" s="259"/>
      <c r="E2" s="259"/>
      <c r="F2" s="259"/>
      <c r="G2" s="260"/>
      <c r="AG2" t="s">
        <v>106</v>
      </c>
    </row>
    <row r="3" spans="1:60" ht="24.95" customHeight="1" x14ac:dyDescent="0.2">
      <c r="A3" s="140" t="s">
        <v>8</v>
      </c>
      <c r="B3" s="48" t="s">
        <v>45</v>
      </c>
      <c r="C3" s="258" t="s">
        <v>46</v>
      </c>
      <c r="D3" s="259"/>
      <c r="E3" s="259"/>
      <c r="F3" s="259"/>
      <c r="G3" s="260"/>
      <c r="AC3" s="121" t="s">
        <v>107</v>
      </c>
      <c r="AG3" t="s">
        <v>108</v>
      </c>
    </row>
    <row r="4" spans="1:60" ht="24.95" customHeight="1" x14ac:dyDescent="0.2">
      <c r="A4" s="141" t="s">
        <v>9</v>
      </c>
      <c r="B4" s="142" t="s">
        <v>43</v>
      </c>
      <c r="C4" s="261" t="s">
        <v>44</v>
      </c>
      <c r="D4" s="262"/>
      <c r="E4" s="262"/>
      <c r="F4" s="262"/>
      <c r="G4" s="263"/>
      <c r="AG4" t="s">
        <v>109</v>
      </c>
    </row>
    <row r="5" spans="1:60" x14ac:dyDescent="0.2">
      <c r="D5" s="10"/>
    </row>
    <row r="6" spans="1:60" ht="38.25" x14ac:dyDescent="0.2">
      <c r="A6" s="144" t="s">
        <v>110</v>
      </c>
      <c r="B6" s="146" t="s">
        <v>111</v>
      </c>
      <c r="C6" s="146" t="s">
        <v>112</v>
      </c>
      <c r="D6" s="145" t="s">
        <v>113</v>
      </c>
      <c r="E6" s="144" t="s">
        <v>114</v>
      </c>
      <c r="F6" s="143" t="s">
        <v>115</v>
      </c>
      <c r="G6" s="144" t="s">
        <v>29</v>
      </c>
      <c r="H6" s="147" t="s">
        <v>30</v>
      </c>
      <c r="I6" s="147" t="s">
        <v>116</v>
      </c>
      <c r="J6" s="147" t="s">
        <v>31</v>
      </c>
      <c r="K6" s="147" t="s">
        <v>117</v>
      </c>
      <c r="L6" s="147" t="s">
        <v>118</v>
      </c>
      <c r="M6" s="147" t="s">
        <v>119</v>
      </c>
      <c r="N6" s="147" t="s">
        <v>120</v>
      </c>
      <c r="O6" s="147" t="s">
        <v>121</v>
      </c>
      <c r="P6" s="147" t="s">
        <v>122</v>
      </c>
      <c r="Q6" s="147" t="s">
        <v>123</v>
      </c>
      <c r="R6" s="147" t="s">
        <v>124</v>
      </c>
      <c r="S6" s="147" t="s">
        <v>125</v>
      </c>
      <c r="T6" s="147" t="s">
        <v>126</v>
      </c>
      <c r="U6" s="147" t="s">
        <v>127</v>
      </c>
      <c r="V6" s="147" t="s">
        <v>128</v>
      </c>
      <c r="W6" s="147" t="s">
        <v>129</v>
      </c>
      <c r="X6" s="147" t="s">
        <v>130</v>
      </c>
      <c r="Y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132</v>
      </c>
      <c r="B8" s="165" t="s">
        <v>73</v>
      </c>
      <c r="C8" s="186" t="s">
        <v>74</v>
      </c>
      <c r="D8" s="166"/>
      <c r="E8" s="167"/>
      <c r="F8" s="168"/>
      <c r="G8" s="168">
        <f>SUMIF(AG9:AG10,"&lt;&gt;NOR",G9:G10)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67"/>
      <c r="O8" s="167">
        <f>SUM(O9:O10)</f>
        <v>0.35</v>
      </c>
      <c r="P8" s="167"/>
      <c r="Q8" s="167">
        <f>SUM(Q9:Q10)</f>
        <v>0</v>
      </c>
      <c r="R8" s="168"/>
      <c r="S8" s="168"/>
      <c r="T8" s="169"/>
      <c r="U8" s="163"/>
      <c r="V8" s="163">
        <f>SUM(V9:V10)</f>
        <v>1.93</v>
      </c>
      <c r="W8" s="163"/>
      <c r="X8" s="163"/>
      <c r="Y8" s="163"/>
      <c r="AG8" t="s">
        <v>133</v>
      </c>
    </row>
    <row r="9" spans="1:60" ht="22.5" outlineLevel="1" x14ac:dyDescent="0.2">
      <c r="A9" s="171">
        <v>1</v>
      </c>
      <c r="B9" s="172" t="s">
        <v>134</v>
      </c>
      <c r="C9" s="187" t="s">
        <v>135</v>
      </c>
      <c r="D9" s="173" t="s">
        <v>136</v>
      </c>
      <c r="E9" s="174">
        <v>2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0.17454</v>
      </c>
      <c r="O9" s="174">
        <f>ROUND(E9*N9,2)</f>
        <v>0.35</v>
      </c>
      <c r="P9" s="174">
        <v>0</v>
      </c>
      <c r="Q9" s="174">
        <f>ROUND(E9*P9,2)</f>
        <v>0</v>
      </c>
      <c r="R9" s="176" t="s">
        <v>137</v>
      </c>
      <c r="S9" s="176" t="s">
        <v>138</v>
      </c>
      <c r="T9" s="177" t="s">
        <v>138</v>
      </c>
      <c r="U9" s="158">
        <v>0.96499999999999997</v>
      </c>
      <c r="V9" s="158">
        <f>ROUND(E9*U9,2)</f>
        <v>1.93</v>
      </c>
      <c r="W9" s="158"/>
      <c r="X9" s="158" t="s">
        <v>139</v>
      </c>
      <c r="Y9" s="158" t="s">
        <v>140</v>
      </c>
      <c r="Z9" s="148"/>
      <c r="AA9" s="148"/>
      <c r="AB9" s="148"/>
      <c r="AC9" s="148"/>
      <c r="AD9" s="148"/>
      <c r="AE9" s="148"/>
      <c r="AF9" s="148"/>
      <c r="AG9" s="148" t="s">
        <v>141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55" t="s">
        <v>142</v>
      </c>
      <c r="D10" s="256"/>
      <c r="E10" s="256"/>
      <c r="F10" s="256"/>
      <c r="G10" s="256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143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4" t="s">
        <v>132</v>
      </c>
      <c r="B11" s="165" t="s">
        <v>75</v>
      </c>
      <c r="C11" s="186" t="s">
        <v>76</v>
      </c>
      <c r="D11" s="166"/>
      <c r="E11" s="167"/>
      <c r="F11" s="168"/>
      <c r="G11" s="168">
        <f>SUMIF(AG12:AG14,"&lt;&gt;NOR",G12:G14)</f>
        <v>0</v>
      </c>
      <c r="H11" s="168"/>
      <c r="I11" s="168">
        <f>SUM(I12:I14)</f>
        <v>0</v>
      </c>
      <c r="J11" s="168"/>
      <c r="K11" s="168">
        <f>SUM(K12:K14)</f>
        <v>0</v>
      </c>
      <c r="L11" s="168"/>
      <c r="M11" s="168">
        <f>SUM(M12:M14)</f>
        <v>0</v>
      </c>
      <c r="N11" s="167"/>
      <c r="O11" s="167">
        <f>SUM(O12:O14)</f>
        <v>1.24</v>
      </c>
      <c r="P11" s="167"/>
      <c r="Q11" s="167">
        <f>SUM(Q12:Q14)</f>
        <v>0</v>
      </c>
      <c r="R11" s="168"/>
      <c r="S11" s="168"/>
      <c r="T11" s="169"/>
      <c r="U11" s="163"/>
      <c r="V11" s="163">
        <f>SUM(V12:V14)</f>
        <v>104.13</v>
      </c>
      <c r="W11" s="163"/>
      <c r="X11" s="163"/>
      <c r="Y11" s="163"/>
      <c r="AG11" t="s">
        <v>133</v>
      </c>
    </row>
    <row r="12" spans="1:60" ht="33.75" outlineLevel="1" x14ac:dyDescent="0.2">
      <c r="A12" s="171">
        <v>2</v>
      </c>
      <c r="B12" s="172" t="s">
        <v>144</v>
      </c>
      <c r="C12" s="187" t="s">
        <v>145</v>
      </c>
      <c r="D12" s="173" t="s">
        <v>136</v>
      </c>
      <c r="E12" s="174">
        <v>103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4">
        <v>1.205E-2</v>
      </c>
      <c r="O12" s="174">
        <f>ROUND(E12*N12,2)</f>
        <v>1.24</v>
      </c>
      <c r="P12" s="174">
        <v>0</v>
      </c>
      <c r="Q12" s="174">
        <f>ROUND(E12*P12,2)</f>
        <v>0</v>
      </c>
      <c r="R12" s="176" t="s">
        <v>146</v>
      </c>
      <c r="S12" s="176" t="s">
        <v>138</v>
      </c>
      <c r="T12" s="177" t="s">
        <v>138</v>
      </c>
      <c r="U12" s="158">
        <v>1.0109999999999999</v>
      </c>
      <c r="V12" s="158">
        <f>ROUND(E12*U12,2)</f>
        <v>104.13</v>
      </c>
      <c r="W12" s="158"/>
      <c r="X12" s="158" t="s">
        <v>139</v>
      </c>
      <c r="Y12" s="158" t="s">
        <v>140</v>
      </c>
      <c r="Z12" s="148"/>
      <c r="AA12" s="148"/>
      <c r="AB12" s="148"/>
      <c r="AC12" s="148"/>
      <c r="AD12" s="148"/>
      <c r="AE12" s="148"/>
      <c r="AF12" s="148"/>
      <c r="AG12" s="148" t="s">
        <v>141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5"/>
      <c r="B13" s="156"/>
      <c r="C13" s="188" t="s">
        <v>147</v>
      </c>
      <c r="D13" s="159"/>
      <c r="E13" s="160">
        <v>78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148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3" x14ac:dyDescent="0.2">
      <c r="A14" s="155"/>
      <c r="B14" s="156"/>
      <c r="C14" s="188" t="s">
        <v>149</v>
      </c>
      <c r="D14" s="159"/>
      <c r="E14" s="160">
        <v>25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148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4" t="s">
        <v>132</v>
      </c>
      <c r="B15" s="165" t="s">
        <v>77</v>
      </c>
      <c r="C15" s="186" t="s">
        <v>78</v>
      </c>
      <c r="D15" s="166"/>
      <c r="E15" s="167"/>
      <c r="F15" s="168"/>
      <c r="G15" s="168">
        <f>SUMIF(AG16:AG28,"&lt;&gt;NOR",G16:G28)</f>
        <v>0</v>
      </c>
      <c r="H15" s="168"/>
      <c r="I15" s="168">
        <f>SUM(I16:I28)</f>
        <v>0</v>
      </c>
      <c r="J15" s="168"/>
      <c r="K15" s="168">
        <f>SUM(K16:K28)</f>
        <v>0</v>
      </c>
      <c r="L15" s="168"/>
      <c r="M15" s="168">
        <f>SUM(M16:M28)</f>
        <v>0</v>
      </c>
      <c r="N15" s="167"/>
      <c r="O15" s="167">
        <f>SUM(O16:O28)</f>
        <v>3.6</v>
      </c>
      <c r="P15" s="167"/>
      <c r="Q15" s="167">
        <f>SUM(Q16:Q28)</f>
        <v>0</v>
      </c>
      <c r="R15" s="168"/>
      <c r="S15" s="168"/>
      <c r="T15" s="169"/>
      <c r="U15" s="163"/>
      <c r="V15" s="163">
        <f>SUM(V16:V28)</f>
        <v>62.41</v>
      </c>
      <c r="W15" s="163"/>
      <c r="X15" s="163"/>
      <c r="Y15" s="163"/>
      <c r="AG15" t="s">
        <v>133</v>
      </c>
    </row>
    <row r="16" spans="1:60" outlineLevel="1" x14ac:dyDescent="0.2">
      <c r="A16" s="171">
        <v>3</v>
      </c>
      <c r="B16" s="172" t="s">
        <v>150</v>
      </c>
      <c r="C16" s="187" t="s">
        <v>151</v>
      </c>
      <c r="D16" s="173" t="s">
        <v>152</v>
      </c>
      <c r="E16" s="174">
        <v>48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74">
        <v>4.9199999999999999E-3</v>
      </c>
      <c r="O16" s="174">
        <f>ROUND(E16*N16,2)</f>
        <v>0.24</v>
      </c>
      <c r="P16" s="174">
        <v>0</v>
      </c>
      <c r="Q16" s="174">
        <f>ROUND(E16*P16,2)</f>
        <v>0</v>
      </c>
      <c r="R16" s="176" t="s">
        <v>137</v>
      </c>
      <c r="S16" s="176" t="s">
        <v>138</v>
      </c>
      <c r="T16" s="177" t="s">
        <v>138</v>
      </c>
      <c r="U16" s="158">
        <v>0.34181</v>
      </c>
      <c r="V16" s="158">
        <f>ROUND(E16*U16,2)</f>
        <v>16.41</v>
      </c>
      <c r="W16" s="158"/>
      <c r="X16" s="158" t="s">
        <v>139</v>
      </c>
      <c r="Y16" s="158" t="s">
        <v>140</v>
      </c>
      <c r="Z16" s="148"/>
      <c r="AA16" s="148"/>
      <c r="AB16" s="148"/>
      <c r="AC16" s="148"/>
      <c r="AD16" s="148"/>
      <c r="AE16" s="148"/>
      <c r="AF16" s="148"/>
      <c r="AG16" s="148" t="s">
        <v>141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255" t="s">
        <v>153</v>
      </c>
      <c r="D17" s="256"/>
      <c r="E17" s="256"/>
      <c r="F17" s="256"/>
      <c r="G17" s="256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143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8" t="str">
        <f>C17</f>
        <v>jakoukoliv maltou, z pomocného pracovního lešení o výšce podlahy do 1900 mm a pro zatížení do 1,5 kPa,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1">
        <v>4</v>
      </c>
      <c r="B18" s="172" t="s">
        <v>154</v>
      </c>
      <c r="C18" s="187" t="s">
        <v>155</v>
      </c>
      <c r="D18" s="173" t="s">
        <v>152</v>
      </c>
      <c r="E18" s="174">
        <v>48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4">
        <v>3.2799999999999999E-3</v>
      </c>
      <c r="O18" s="174">
        <f>ROUND(E18*N18,2)</f>
        <v>0.16</v>
      </c>
      <c r="P18" s="174">
        <v>0</v>
      </c>
      <c r="Q18" s="174">
        <f>ROUND(E18*P18,2)</f>
        <v>0</v>
      </c>
      <c r="R18" s="176" t="s">
        <v>137</v>
      </c>
      <c r="S18" s="176" t="s">
        <v>138</v>
      </c>
      <c r="T18" s="177" t="s">
        <v>138</v>
      </c>
      <c r="U18" s="158">
        <v>0.22498000000000001</v>
      </c>
      <c r="V18" s="158">
        <f>ROUND(E18*U18,2)</f>
        <v>10.8</v>
      </c>
      <c r="W18" s="158"/>
      <c r="X18" s="158" t="s">
        <v>139</v>
      </c>
      <c r="Y18" s="158" t="s">
        <v>140</v>
      </c>
      <c r="Z18" s="148"/>
      <c r="AA18" s="148"/>
      <c r="AB18" s="148"/>
      <c r="AC18" s="148"/>
      <c r="AD18" s="148"/>
      <c r="AE18" s="148"/>
      <c r="AF18" s="148"/>
      <c r="AG18" s="148" t="s">
        <v>141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55" t="s">
        <v>153</v>
      </c>
      <c r="D19" s="256"/>
      <c r="E19" s="256"/>
      <c r="F19" s="256"/>
      <c r="G19" s="256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143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8" t="str">
        <f>C19</f>
        <v>jakoukoliv maltou, z pomocného pracovního lešení o výšce podlahy do 1900 mm a pro zatížení do 1,5 kPa,</v>
      </c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1">
        <v>5</v>
      </c>
      <c r="B20" s="172" t="s">
        <v>156</v>
      </c>
      <c r="C20" s="187" t="s">
        <v>157</v>
      </c>
      <c r="D20" s="173" t="s">
        <v>152</v>
      </c>
      <c r="E20" s="174">
        <v>20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4">
        <v>8.8699999999999994E-3</v>
      </c>
      <c r="O20" s="174">
        <f>ROUND(E20*N20,2)</f>
        <v>0.18</v>
      </c>
      <c r="P20" s="174">
        <v>0</v>
      </c>
      <c r="Q20" s="174">
        <f>ROUND(E20*P20,2)</f>
        <v>0</v>
      </c>
      <c r="R20" s="176" t="s">
        <v>137</v>
      </c>
      <c r="S20" s="176" t="s">
        <v>138</v>
      </c>
      <c r="T20" s="177" t="s">
        <v>138</v>
      </c>
      <c r="U20" s="158">
        <v>0.35974</v>
      </c>
      <c r="V20" s="158">
        <f>ROUND(E20*U20,2)</f>
        <v>7.19</v>
      </c>
      <c r="W20" s="158"/>
      <c r="X20" s="158" t="s">
        <v>139</v>
      </c>
      <c r="Y20" s="158" t="s">
        <v>140</v>
      </c>
      <c r="Z20" s="148"/>
      <c r="AA20" s="148"/>
      <c r="AB20" s="148"/>
      <c r="AC20" s="148"/>
      <c r="AD20" s="148"/>
      <c r="AE20" s="148"/>
      <c r="AF20" s="148"/>
      <c r="AG20" s="148" t="s">
        <v>141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255" t="s">
        <v>153</v>
      </c>
      <c r="D21" s="256"/>
      <c r="E21" s="256"/>
      <c r="F21" s="256"/>
      <c r="G21" s="256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143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78" t="str">
        <f>C21</f>
        <v>jakoukoliv maltou, z pomocného pracovního lešení o výšce podlahy do 1900 mm a pro zatížení do 1,5 kPa,</v>
      </c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1">
        <v>6</v>
      </c>
      <c r="B22" s="172" t="s">
        <v>158</v>
      </c>
      <c r="C22" s="187" t="s">
        <v>159</v>
      </c>
      <c r="D22" s="173" t="s">
        <v>160</v>
      </c>
      <c r="E22" s="174">
        <v>1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4">
        <v>8.6599999999999993E-3</v>
      </c>
      <c r="O22" s="174">
        <f>ROUND(E22*N22,2)</f>
        <v>0.01</v>
      </c>
      <c r="P22" s="174">
        <v>0</v>
      </c>
      <c r="Q22" s="174">
        <f>ROUND(E22*P22,2)</f>
        <v>0</v>
      </c>
      <c r="R22" s="176" t="s">
        <v>137</v>
      </c>
      <c r="S22" s="176" t="s">
        <v>138</v>
      </c>
      <c r="T22" s="177" t="s">
        <v>138</v>
      </c>
      <c r="U22" s="158">
        <v>0.186</v>
      </c>
      <c r="V22" s="158">
        <f>ROUND(E22*U22,2)</f>
        <v>0.19</v>
      </c>
      <c r="W22" s="158"/>
      <c r="X22" s="158" t="s">
        <v>139</v>
      </c>
      <c r="Y22" s="158" t="s">
        <v>161</v>
      </c>
      <c r="Z22" s="148"/>
      <c r="AA22" s="148"/>
      <c r="AB22" s="148"/>
      <c r="AC22" s="148"/>
      <c r="AD22" s="148"/>
      <c r="AE22" s="148"/>
      <c r="AF22" s="148"/>
      <c r="AG22" s="148" t="s">
        <v>141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55" t="s">
        <v>162</v>
      </c>
      <c r="D23" s="256"/>
      <c r="E23" s="256"/>
      <c r="F23" s="256"/>
      <c r="G23" s="256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143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1">
        <v>7</v>
      </c>
      <c r="B24" s="172" t="s">
        <v>163</v>
      </c>
      <c r="C24" s="187" t="s">
        <v>164</v>
      </c>
      <c r="D24" s="173" t="s">
        <v>160</v>
      </c>
      <c r="E24" s="174">
        <v>4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4">
        <v>1.7330000000000002E-2</v>
      </c>
      <c r="O24" s="174">
        <f>ROUND(E24*N24,2)</f>
        <v>7.0000000000000007E-2</v>
      </c>
      <c r="P24" s="174">
        <v>0</v>
      </c>
      <c r="Q24" s="174">
        <f>ROUND(E24*P24,2)</f>
        <v>0</v>
      </c>
      <c r="R24" s="176" t="s">
        <v>137</v>
      </c>
      <c r="S24" s="176" t="s">
        <v>138</v>
      </c>
      <c r="T24" s="177" t="s">
        <v>138</v>
      </c>
      <c r="U24" s="158">
        <v>0.25</v>
      </c>
      <c r="V24" s="158">
        <f>ROUND(E24*U24,2)</f>
        <v>1</v>
      </c>
      <c r="W24" s="158"/>
      <c r="X24" s="158" t="s">
        <v>139</v>
      </c>
      <c r="Y24" s="158" t="s">
        <v>161</v>
      </c>
      <c r="Z24" s="148"/>
      <c r="AA24" s="148"/>
      <c r="AB24" s="148"/>
      <c r="AC24" s="148"/>
      <c r="AD24" s="148"/>
      <c r="AE24" s="148"/>
      <c r="AF24" s="148"/>
      <c r="AG24" s="148" t="s">
        <v>141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55" t="s">
        <v>162</v>
      </c>
      <c r="D25" s="256"/>
      <c r="E25" s="256"/>
      <c r="F25" s="256"/>
      <c r="G25" s="256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143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71">
        <v>8</v>
      </c>
      <c r="B26" s="172" t="s">
        <v>165</v>
      </c>
      <c r="C26" s="187" t="s">
        <v>166</v>
      </c>
      <c r="D26" s="173" t="s">
        <v>160</v>
      </c>
      <c r="E26" s="174">
        <v>90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4">
        <v>3.2669999999999998E-2</v>
      </c>
      <c r="O26" s="174">
        <f>ROUND(E26*N26,2)</f>
        <v>2.94</v>
      </c>
      <c r="P26" s="174">
        <v>0</v>
      </c>
      <c r="Q26" s="174">
        <f>ROUND(E26*P26,2)</f>
        <v>0</v>
      </c>
      <c r="R26" s="176" t="s">
        <v>137</v>
      </c>
      <c r="S26" s="176" t="s">
        <v>138</v>
      </c>
      <c r="T26" s="177" t="s">
        <v>138</v>
      </c>
      <c r="U26" s="158">
        <v>0.29799999999999999</v>
      </c>
      <c r="V26" s="158">
        <f>ROUND(E26*U26,2)</f>
        <v>26.82</v>
      </c>
      <c r="W26" s="158"/>
      <c r="X26" s="158" t="s">
        <v>139</v>
      </c>
      <c r="Y26" s="158" t="s">
        <v>161</v>
      </c>
      <c r="Z26" s="148"/>
      <c r="AA26" s="148"/>
      <c r="AB26" s="148"/>
      <c r="AC26" s="148"/>
      <c r="AD26" s="148"/>
      <c r="AE26" s="148"/>
      <c r="AF26" s="148"/>
      <c r="AG26" s="148" t="s">
        <v>141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255" t="s">
        <v>162</v>
      </c>
      <c r="D27" s="256"/>
      <c r="E27" s="256"/>
      <c r="F27" s="256"/>
      <c r="G27" s="256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143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188" t="s">
        <v>167</v>
      </c>
      <c r="D28" s="159"/>
      <c r="E28" s="160">
        <v>90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148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4" t="s">
        <v>132</v>
      </c>
      <c r="B29" s="165" t="s">
        <v>79</v>
      </c>
      <c r="C29" s="186" t="s">
        <v>80</v>
      </c>
      <c r="D29" s="166"/>
      <c r="E29" s="167"/>
      <c r="F29" s="168"/>
      <c r="G29" s="168">
        <f>SUMIF(AG30:AG30,"&lt;&gt;NOR",G30:G30)</f>
        <v>0</v>
      </c>
      <c r="H29" s="168"/>
      <c r="I29" s="168">
        <f>SUM(I30:I30)</f>
        <v>0</v>
      </c>
      <c r="J29" s="168"/>
      <c r="K29" s="168">
        <f>SUM(K30:K30)</f>
        <v>0</v>
      </c>
      <c r="L29" s="168"/>
      <c r="M29" s="168">
        <f>SUM(M30:M30)</f>
        <v>0</v>
      </c>
      <c r="N29" s="167"/>
      <c r="O29" s="167">
        <f>SUM(O30:O30)</f>
        <v>0</v>
      </c>
      <c r="P29" s="167"/>
      <c r="Q29" s="167">
        <f>SUM(Q30:Q30)</f>
        <v>0</v>
      </c>
      <c r="R29" s="168"/>
      <c r="S29" s="168"/>
      <c r="T29" s="169"/>
      <c r="U29" s="163"/>
      <c r="V29" s="163">
        <f>SUM(V30:V30)</f>
        <v>36.96</v>
      </c>
      <c r="W29" s="163"/>
      <c r="X29" s="163"/>
      <c r="Y29" s="163"/>
      <c r="AG29" t="s">
        <v>133</v>
      </c>
    </row>
    <row r="30" spans="1:60" ht="56.25" outlineLevel="1" x14ac:dyDescent="0.2">
      <c r="A30" s="179">
        <v>9</v>
      </c>
      <c r="B30" s="180" t="s">
        <v>168</v>
      </c>
      <c r="C30" s="189" t="s">
        <v>169</v>
      </c>
      <c r="D30" s="181" t="s">
        <v>136</v>
      </c>
      <c r="E30" s="182">
        <v>120</v>
      </c>
      <c r="F30" s="183"/>
      <c r="G30" s="184">
        <f>ROUND(E30*F30,2)</f>
        <v>0</v>
      </c>
      <c r="H30" s="183"/>
      <c r="I30" s="184">
        <f>ROUND(E30*H30,2)</f>
        <v>0</v>
      </c>
      <c r="J30" s="183"/>
      <c r="K30" s="184">
        <f>ROUND(E30*J30,2)</f>
        <v>0</v>
      </c>
      <c r="L30" s="184">
        <v>21</v>
      </c>
      <c r="M30" s="184">
        <f>G30*(1+L30/100)</f>
        <v>0</v>
      </c>
      <c r="N30" s="182">
        <v>4.0000000000000003E-5</v>
      </c>
      <c r="O30" s="182">
        <f>ROUND(E30*N30,2)</f>
        <v>0</v>
      </c>
      <c r="P30" s="182">
        <v>0</v>
      </c>
      <c r="Q30" s="182">
        <f>ROUND(E30*P30,2)</f>
        <v>0</v>
      </c>
      <c r="R30" s="184" t="s">
        <v>146</v>
      </c>
      <c r="S30" s="184" t="s">
        <v>138</v>
      </c>
      <c r="T30" s="185" t="s">
        <v>138</v>
      </c>
      <c r="U30" s="158">
        <v>0.308</v>
      </c>
      <c r="V30" s="158">
        <f>ROUND(E30*U30,2)</f>
        <v>36.96</v>
      </c>
      <c r="W30" s="158"/>
      <c r="X30" s="158" t="s">
        <v>139</v>
      </c>
      <c r="Y30" s="158" t="s">
        <v>140</v>
      </c>
      <c r="Z30" s="148"/>
      <c r="AA30" s="148"/>
      <c r="AB30" s="148"/>
      <c r="AC30" s="148"/>
      <c r="AD30" s="148"/>
      <c r="AE30" s="148"/>
      <c r="AF30" s="148"/>
      <c r="AG30" s="148" t="s">
        <v>141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64" t="s">
        <v>132</v>
      </c>
      <c r="B31" s="165" t="s">
        <v>81</v>
      </c>
      <c r="C31" s="186" t="s">
        <v>82</v>
      </c>
      <c r="D31" s="166"/>
      <c r="E31" s="167"/>
      <c r="F31" s="168"/>
      <c r="G31" s="168">
        <f>SUMIF(AG32:AG54,"&lt;&gt;NOR",G32:G54)</f>
        <v>0</v>
      </c>
      <c r="H31" s="168"/>
      <c r="I31" s="168">
        <f>SUM(I32:I54)</f>
        <v>0</v>
      </c>
      <c r="J31" s="168"/>
      <c r="K31" s="168">
        <f>SUM(K32:K54)</f>
        <v>0</v>
      </c>
      <c r="L31" s="168"/>
      <c r="M31" s="168">
        <f>SUM(M32:M54)</f>
        <v>0</v>
      </c>
      <c r="N31" s="167"/>
      <c r="O31" s="167">
        <f>SUM(O32:O54)</f>
        <v>0.09</v>
      </c>
      <c r="P31" s="167"/>
      <c r="Q31" s="167">
        <f>SUM(Q32:Q54)</f>
        <v>8.98</v>
      </c>
      <c r="R31" s="168"/>
      <c r="S31" s="168"/>
      <c r="T31" s="169"/>
      <c r="U31" s="163"/>
      <c r="V31" s="163">
        <f>SUM(V32:V54)</f>
        <v>116.26</v>
      </c>
      <c r="W31" s="163"/>
      <c r="X31" s="163"/>
      <c r="Y31" s="163"/>
      <c r="AG31" t="s">
        <v>133</v>
      </c>
    </row>
    <row r="32" spans="1:60" outlineLevel="1" x14ac:dyDescent="0.2">
      <c r="A32" s="179">
        <v>10</v>
      </c>
      <c r="B32" s="180" t="s">
        <v>170</v>
      </c>
      <c r="C32" s="189" t="s">
        <v>171</v>
      </c>
      <c r="D32" s="181" t="s">
        <v>160</v>
      </c>
      <c r="E32" s="182">
        <v>3</v>
      </c>
      <c r="F32" s="183"/>
      <c r="G32" s="184">
        <f>ROUND(E32*F32,2)</f>
        <v>0</v>
      </c>
      <c r="H32" s="183"/>
      <c r="I32" s="184">
        <f>ROUND(E32*H32,2)</f>
        <v>0</v>
      </c>
      <c r="J32" s="183"/>
      <c r="K32" s="184">
        <f>ROUND(E32*J32,2)</f>
        <v>0</v>
      </c>
      <c r="L32" s="184">
        <v>21</v>
      </c>
      <c r="M32" s="184">
        <f>G32*(1+L32/100)</f>
        <v>0</v>
      </c>
      <c r="N32" s="182">
        <v>1.1E-4</v>
      </c>
      <c r="O32" s="182">
        <f>ROUND(E32*N32,2)</f>
        <v>0</v>
      </c>
      <c r="P32" s="182">
        <v>2.2599999999999999E-3</v>
      </c>
      <c r="Q32" s="182">
        <f>ROUND(E32*P32,2)</f>
        <v>0.01</v>
      </c>
      <c r="R32" s="184" t="s">
        <v>172</v>
      </c>
      <c r="S32" s="184" t="s">
        <v>138</v>
      </c>
      <c r="T32" s="185" t="s">
        <v>138</v>
      </c>
      <c r="U32" s="158">
        <v>2.2999999999999998</v>
      </c>
      <c r="V32" s="158">
        <f>ROUND(E32*U32,2)</f>
        <v>6.9</v>
      </c>
      <c r="W32" s="158"/>
      <c r="X32" s="158" t="s">
        <v>139</v>
      </c>
      <c r="Y32" s="158" t="s">
        <v>140</v>
      </c>
      <c r="Z32" s="148"/>
      <c r="AA32" s="148"/>
      <c r="AB32" s="148"/>
      <c r="AC32" s="148"/>
      <c r="AD32" s="148"/>
      <c r="AE32" s="148"/>
      <c r="AF32" s="148"/>
      <c r="AG32" s="148" t="s">
        <v>141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9">
        <v>11</v>
      </c>
      <c r="B33" s="180" t="s">
        <v>173</v>
      </c>
      <c r="C33" s="189" t="s">
        <v>174</v>
      </c>
      <c r="D33" s="181" t="s">
        <v>160</v>
      </c>
      <c r="E33" s="182">
        <v>3</v>
      </c>
      <c r="F33" s="183"/>
      <c r="G33" s="184">
        <f>ROUND(E33*F33,2)</f>
        <v>0</v>
      </c>
      <c r="H33" s="183"/>
      <c r="I33" s="184">
        <f>ROUND(E33*H33,2)</f>
        <v>0</v>
      </c>
      <c r="J33" s="183"/>
      <c r="K33" s="184">
        <f>ROUND(E33*J33,2)</f>
        <v>0</v>
      </c>
      <c r="L33" s="184">
        <v>21</v>
      </c>
      <c r="M33" s="184">
        <f>G33*(1+L33/100)</f>
        <v>0</v>
      </c>
      <c r="N33" s="182">
        <v>1.4E-3</v>
      </c>
      <c r="O33" s="182">
        <f>ROUND(E33*N33,2)</f>
        <v>0</v>
      </c>
      <c r="P33" s="182">
        <v>5.0899999999999999E-3</v>
      </c>
      <c r="Q33" s="182">
        <f>ROUND(E33*P33,2)</f>
        <v>0.02</v>
      </c>
      <c r="R33" s="184" t="s">
        <v>172</v>
      </c>
      <c r="S33" s="184" t="s">
        <v>138</v>
      </c>
      <c r="T33" s="185" t="s">
        <v>138</v>
      </c>
      <c r="U33" s="158">
        <v>2.35</v>
      </c>
      <c r="V33" s="158">
        <f>ROUND(E33*U33,2)</f>
        <v>7.05</v>
      </c>
      <c r="W33" s="158"/>
      <c r="X33" s="158" t="s">
        <v>139</v>
      </c>
      <c r="Y33" s="158" t="s">
        <v>140</v>
      </c>
      <c r="Z33" s="148"/>
      <c r="AA33" s="148"/>
      <c r="AB33" s="148"/>
      <c r="AC33" s="148"/>
      <c r="AD33" s="148"/>
      <c r="AE33" s="148"/>
      <c r="AF33" s="148"/>
      <c r="AG33" s="148" t="s">
        <v>141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9">
        <v>12</v>
      </c>
      <c r="B34" s="180" t="s">
        <v>175</v>
      </c>
      <c r="C34" s="189" t="s">
        <v>176</v>
      </c>
      <c r="D34" s="181" t="s">
        <v>160</v>
      </c>
      <c r="E34" s="182">
        <v>3</v>
      </c>
      <c r="F34" s="183"/>
      <c r="G34" s="184">
        <f>ROUND(E34*F34,2)</f>
        <v>0</v>
      </c>
      <c r="H34" s="183"/>
      <c r="I34" s="184">
        <f>ROUND(E34*H34,2)</f>
        <v>0</v>
      </c>
      <c r="J34" s="183"/>
      <c r="K34" s="184">
        <f>ROUND(E34*J34,2)</f>
        <v>0</v>
      </c>
      <c r="L34" s="184">
        <v>21</v>
      </c>
      <c r="M34" s="184">
        <f>G34*(1+L34/100)</f>
        <v>0</v>
      </c>
      <c r="N34" s="182">
        <v>0</v>
      </c>
      <c r="O34" s="182">
        <f>ROUND(E34*N34,2)</f>
        <v>0</v>
      </c>
      <c r="P34" s="182">
        <v>0</v>
      </c>
      <c r="Q34" s="182">
        <f>ROUND(E34*P34,2)</f>
        <v>0</v>
      </c>
      <c r="R34" s="184" t="s">
        <v>172</v>
      </c>
      <c r="S34" s="184" t="s">
        <v>138</v>
      </c>
      <c r="T34" s="185" t="s">
        <v>138</v>
      </c>
      <c r="U34" s="158">
        <v>0.53</v>
      </c>
      <c r="V34" s="158">
        <f>ROUND(E34*U34,2)</f>
        <v>1.59</v>
      </c>
      <c r="W34" s="158"/>
      <c r="X34" s="158" t="s">
        <v>139</v>
      </c>
      <c r="Y34" s="158" t="s">
        <v>140</v>
      </c>
      <c r="Z34" s="148"/>
      <c r="AA34" s="148"/>
      <c r="AB34" s="148"/>
      <c r="AC34" s="148"/>
      <c r="AD34" s="148"/>
      <c r="AE34" s="148"/>
      <c r="AF34" s="148"/>
      <c r="AG34" s="148" t="s">
        <v>141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9">
        <v>13</v>
      </c>
      <c r="B35" s="180" t="s">
        <v>177</v>
      </c>
      <c r="C35" s="189" t="s">
        <v>178</v>
      </c>
      <c r="D35" s="181" t="s">
        <v>160</v>
      </c>
      <c r="E35" s="182">
        <v>3</v>
      </c>
      <c r="F35" s="183"/>
      <c r="G35" s="184">
        <f>ROUND(E35*F35,2)</f>
        <v>0</v>
      </c>
      <c r="H35" s="183"/>
      <c r="I35" s="184">
        <f>ROUND(E35*H35,2)</f>
        <v>0</v>
      </c>
      <c r="J35" s="183"/>
      <c r="K35" s="184">
        <f>ROUND(E35*J35,2)</f>
        <v>0</v>
      </c>
      <c r="L35" s="184">
        <v>21</v>
      </c>
      <c r="M35" s="184">
        <f>G35*(1+L35/100)</f>
        <v>0</v>
      </c>
      <c r="N35" s="182">
        <v>0</v>
      </c>
      <c r="O35" s="182">
        <f>ROUND(E35*N35,2)</f>
        <v>0</v>
      </c>
      <c r="P35" s="182">
        <v>0</v>
      </c>
      <c r="Q35" s="182">
        <f>ROUND(E35*P35,2)</f>
        <v>0</v>
      </c>
      <c r="R35" s="184" t="s">
        <v>172</v>
      </c>
      <c r="S35" s="184" t="s">
        <v>138</v>
      </c>
      <c r="T35" s="185" t="s">
        <v>138</v>
      </c>
      <c r="U35" s="158">
        <v>0.53</v>
      </c>
      <c r="V35" s="158">
        <f>ROUND(E35*U35,2)</f>
        <v>1.59</v>
      </c>
      <c r="W35" s="158"/>
      <c r="X35" s="158" t="s">
        <v>139</v>
      </c>
      <c r="Y35" s="158" t="s">
        <v>140</v>
      </c>
      <c r="Z35" s="148"/>
      <c r="AA35" s="148"/>
      <c r="AB35" s="148"/>
      <c r="AC35" s="148"/>
      <c r="AD35" s="148"/>
      <c r="AE35" s="148"/>
      <c r="AF35" s="148"/>
      <c r="AG35" s="148" t="s">
        <v>141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1">
        <v>14</v>
      </c>
      <c r="B36" s="172" t="s">
        <v>179</v>
      </c>
      <c r="C36" s="187" t="s">
        <v>180</v>
      </c>
      <c r="D36" s="173" t="s">
        <v>152</v>
      </c>
      <c r="E36" s="174">
        <v>30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4">
        <v>0</v>
      </c>
      <c r="O36" s="174">
        <f>ROUND(E36*N36,2)</f>
        <v>0</v>
      </c>
      <c r="P36" s="174">
        <v>4.0000000000000001E-3</v>
      </c>
      <c r="Q36" s="174">
        <f>ROUND(E36*P36,2)</f>
        <v>0.12</v>
      </c>
      <c r="R36" s="176" t="s">
        <v>172</v>
      </c>
      <c r="S36" s="176" t="s">
        <v>138</v>
      </c>
      <c r="T36" s="177" t="s">
        <v>138</v>
      </c>
      <c r="U36" s="158">
        <v>0.16</v>
      </c>
      <c r="V36" s="158">
        <f>ROUND(E36*U36,2)</f>
        <v>4.8</v>
      </c>
      <c r="W36" s="158"/>
      <c r="X36" s="158" t="s">
        <v>139</v>
      </c>
      <c r="Y36" s="158" t="s">
        <v>161</v>
      </c>
      <c r="Z36" s="148"/>
      <c r="AA36" s="148"/>
      <c r="AB36" s="148"/>
      <c r="AC36" s="148"/>
      <c r="AD36" s="148"/>
      <c r="AE36" s="148"/>
      <c r="AF36" s="148"/>
      <c r="AG36" s="148" t="s">
        <v>141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255" t="s">
        <v>181</v>
      </c>
      <c r="D37" s="256"/>
      <c r="E37" s="256"/>
      <c r="F37" s="256"/>
      <c r="G37" s="256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143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1">
        <v>15</v>
      </c>
      <c r="B38" s="172" t="s">
        <v>182</v>
      </c>
      <c r="C38" s="187" t="s">
        <v>183</v>
      </c>
      <c r="D38" s="173" t="s">
        <v>152</v>
      </c>
      <c r="E38" s="174">
        <v>20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4">
        <v>0</v>
      </c>
      <c r="O38" s="174">
        <f>ROUND(E38*N38,2)</f>
        <v>0</v>
      </c>
      <c r="P38" s="174">
        <v>8.0000000000000002E-3</v>
      </c>
      <c r="Q38" s="174">
        <f>ROUND(E38*P38,2)</f>
        <v>0.16</v>
      </c>
      <c r="R38" s="176" t="s">
        <v>172</v>
      </c>
      <c r="S38" s="176" t="s">
        <v>138</v>
      </c>
      <c r="T38" s="177" t="s">
        <v>138</v>
      </c>
      <c r="U38" s="158">
        <v>0.24</v>
      </c>
      <c r="V38" s="158">
        <f>ROUND(E38*U38,2)</f>
        <v>4.8</v>
      </c>
      <c r="W38" s="158"/>
      <c r="X38" s="158" t="s">
        <v>139</v>
      </c>
      <c r="Y38" s="158" t="s">
        <v>161</v>
      </c>
      <c r="Z38" s="148"/>
      <c r="AA38" s="148"/>
      <c r="AB38" s="148"/>
      <c r="AC38" s="148"/>
      <c r="AD38" s="148"/>
      <c r="AE38" s="148"/>
      <c r="AF38" s="148"/>
      <c r="AG38" s="148" t="s">
        <v>141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55" t="s">
        <v>181</v>
      </c>
      <c r="D39" s="256"/>
      <c r="E39" s="256"/>
      <c r="F39" s="256"/>
      <c r="G39" s="256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143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1">
        <v>16</v>
      </c>
      <c r="B40" s="172" t="s">
        <v>184</v>
      </c>
      <c r="C40" s="187" t="s">
        <v>185</v>
      </c>
      <c r="D40" s="173" t="s">
        <v>152</v>
      </c>
      <c r="E40" s="174">
        <v>4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4">
        <v>9.1E-4</v>
      </c>
      <c r="O40" s="174">
        <f>ROUND(E40*N40,2)</f>
        <v>0</v>
      </c>
      <c r="P40" s="174">
        <v>4.9000000000000002E-2</v>
      </c>
      <c r="Q40" s="174">
        <f>ROUND(E40*P40,2)</f>
        <v>0.2</v>
      </c>
      <c r="R40" s="176" t="s">
        <v>172</v>
      </c>
      <c r="S40" s="176" t="s">
        <v>138</v>
      </c>
      <c r="T40" s="177" t="s">
        <v>138</v>
      </c>
      <c r="U40" s="158">
        <v>0.80300000000000005</v>
      </c>
      <c r="V40" s="158">
        <f>ROUND(E40*U40,2)</f>
        <v>3.21</v>
      </c>
      <c r="W40" s="158"/>
      <c r="X40" s="158" t="s">
        <v>139</v>
      </c>
      <c r="Y40" s="158" t="s">
        <v>161</v>
      </c>
      <c r="Z40" s="148"/>
      <c r="AA40" s="148"/>
      <c r="AB40" s="148"/>
      <c r="AC40" s="148"/>
      <c r="AD40" s="148"/>
      <c r="AE40" s="148"/>
      <c r="AF40" s="148"/>
      <c r="AG40" s="148" t="s">
        <v>141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253" t="s">
        <v>186</v>
      </c>
      <c r="D41" s="254"/>
      <c r="E41" s="254"/>
      <c r="F41" s="254"/>
      <c r="G41" s="254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187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9">
        <v>17</v>
      </c>
      <c r="B42" s="180" t="s">
        <v>188</v>
      </c>
      <c r="C42" s="189" t="s">
        <v>189</v>
      </c>
      <c r="D42" s="181" t="s">
        <v>160</v>
      </c>
      <c r="E42" s="182">
        <v>14</v>
      </c>
      <c r="F42" s="183"/>
      <c r="G42" s="184">
        <f>ROUND(E42*F42,2)</f>
        <v>0</v>
      </c>
      <c r="H42" s="183"/>
      <c r="I42" s="184">
        <f>ROUND(E42*H42,2)</f>
        <v>0</v>
      </c>
      <c r="J42" s="183"/>
      <c r="K42" s="184">
        <f>ROUND(E42*J42,2)</f>
        <v>0</v>
      </c>
      <c r="L42" s="184">
        <v>21</v>
      </c>
      <c r="M42" s="184">
        <f>G42*(1+L42/100)</f>
        <v>0</v>
      </c>
      <c r="N42" s="182">
        <v>4.8999999999999998E-4</v>
      </c>
      <c r="O42" s="182">
        <f>ROUND(E42*N42,2)</f>
        <v>0.01</v>
      </c>
      <c r="P42" s="182">
        <v>8.9999999999999993E-3</v>
      </c>
      <c r="Q42" s="182">
        <f>ROUND(E42*P42,2)</f>
        <v>0.13</v>
      </c>
      <c r="R42" s="184" t="s">
        <v>172</v>
      </c>
      <c r="S42" s="184" t="s">
        <v>138</v>
      </c>
      <c r="T42" s="185" t="s">
        <v>138</v>
      </c>
      <c r="U42" s="158">
        <v>0.247</v>
      </c>
      <c r="V42" s="158">
        <f>ROUND(E42*U42,2)</f>
        <v>3.46</v>
      </c>
      <c r="W42" s="158"/>
      <c r="X42" s="158" t="s">
        <v>139</v>
      </c>
      <c r="Y42" s="158" t="s">
        <v>161</v>
      </c>
      <c r="Z42" s="148"/>
      <c r="AA42" s="148"/>
      <c r="AB42" s="148"/>
      <c r="AC42" s="148"/>
      <c r="AD42" s="148"/>
      <c r="AE42" s="148"/>
      <c r="AF42" s="148"/>
      <c r="AG42" s="148" t="s">
        <v>141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1">
        <v>18</v>
      </c>
      <c r="B43" s="172" t="s">
        <v>190</v>
      </c>
      <c r="C43" s="187" t="s">
        <v>191</v>
      </c>
      <c r="D43" s="173" t="s">
        <v>160</v>
      </c>
      <c r="E43" s="174">
        <v>14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4">
        <v>4.8999999999999998E-4</v>
      </c>
      <c r="O43" s="174">
        <f>ROUND(E43*N43,2)</f>
        <v>0.01</v>
      </c>
      <c r="P43" s="174">
        <v>1.7999999999999999E-2</v>
      </c>
      <c r="Q43" s="174">
        <f>ROUND(E43*P43,2)</f>
        <v>0.25</v>
      </c>
      <c r="R43" s="176" t="s">
        <v>172</v>
      </c>
      <c r="S43" s="176" t="s">
        <v>138</v>
      </c>
      <c r="T43" s="177" t="s">
        <v>138</v>
      </c>
      <c r="U43" s="158">
        <v>0.34200000000000003</v>
      </c>
      <c r="V43" s="158">
        <f>ROUND(E43*U43,2)</f>
        <v>4.79</v>
      </c>
      <c r="W43" s="158"/>
      <c r="X43" s="158" t="s">
        <v>139</v>
      </c>
      <c r="Y43" s="158" t="s">
        <v>161</v>
      </c>
      <c r="Z43" s="148"/>
      <c r="AA43" s="148"/>
      <c r="AB43" s="148"/>
      <c r="AC43" s="148"/>
      <c r="AD43" s="148"/>
      <c r="AE43" s="148"/>
      <c r="AF43" s="148"/>
      <c r="AG43" s="148" t="s">
        <v>141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253" t="s">
        <v>186</v>
      </c>
      <c r="D44" s="254"/>
      <c r="E44" s="254"/>
      <c r="F44" s="254"/>
      <c r="G44" s="254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187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1">
        <v>19</v>
      </c>
      <c r="B45" s="172" t="s">
        <v>192</v>
      </c>
      <c r="C45" s="187" t="s">
        <v>193</v>
      </c>
      <c r="D45" s="173" t="s">
        <v>160</v>
      </c>
      <c r="E45" s="174">
        <v>80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4">
        <v>3.8000000000000002E-4</v>
      </c>
      <c r="O45" s="174">
        <f>ROUND(E45*N45,2)</f>
        <v>0.03</v>
      </c>
      <c r="P45" s="174">
        <v>1.2999999999999999E-2</v>
      </c>
      <c r="Q45" s="174">
        <f>ROUND(E45*P45,2)</f>
        <v>1.04</v>
      </c>
      <c r="R45" s="176" t="s">
        <v>172</v>
      </c>
      <c r="S45" s="176" t="s">
        <v>138</v>
      </c>
      <c r="T45" s="177" t="s">
        <v>138</v>
      </c>
      <c r="U45" s="158">
        <v>0.107</v>
      </c>
      <c r="V45" s="158">
        <f>ROUND(E45*U45,2)</f>
        <v>8.56</v>
      </c>
      <c r="W45" s="158"/>
      <c r="X45" s="158" t="s">
        <v>139</v>
      </c>
      <c r="Y45" s="158" t="s">
        <v>161</v>
      </c>
      <c r="Z45" s="148"/>
      <c r="AA45" s="148"/>
      <c r="AB45" s="148"/>
      <c r="AC45" s="148"/>
      <c r="AD45" s="148"/>
      <c r="AE45" s="148"/>
      <c r="AF45" s="148"/>
      <c r="AG45" s="148" t="s">
        <v>141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5" t="s">
        <v>194</v>
      </c>
      <c r="D46" s="256"/>
      <c r="E46" s="256"/>
      <c r="F46" s="256"/>
      <c r="G46" s="256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143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1">
        <v>20</v>
      </c>
      <c r="B47" s="172" t="s">
        <v>195</v>
      </c>
      <c r="C47" s="187" t="s">
        <v>196</v>
      </c>
      <c r="D47" s="173" t="s">
        <v>160</v>
      </c>
      <c r="E47" s="174">
        <v>90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74">
        <v>4.8999999999999998E-4</v>
      </c>
      <c r="O47" s="174">
        <f>ROUND(E47*N47,2)</f>
        <v>0.04</v>
      </c>
      <c r="P47" s="174">
        <v>3.7999999999999999E-2</v>
      </c>
      <c r="Q47" s="174">
        <f>ROUND(E47*P47,2)</f>
        <v>3.42</v>
      </c>
      <c r="R47" s="176" t="s">
        <v>172</v>
      </c>
      <c r="S47" s="176" t="s">
        <v>138</v>
      </c>
      <c r="T47" s="177" t="s">
        <v>138</v>
      </c>
      <c r="U47" s="158">
        <v>0.59499999999999997</v>
      </c>
      <c r="V47" s="158">
        <f>ROUND(E47*U47,2)</f>
        <v>53.55</v>
      </c>
      <c r="W47" s="158"/>
      <c r="X47" s="158" t="s">
        <v>139</v>
      </c>
      <c r="Y47" s="158" t="s">
        <v>161</v>
      </c>
      <c r="Z47" s="148"/>
      <c r="AA47" s="148"/>
      <c r="AB47" s="148"/>
      <c r="AC47" s="148"/>
      <c r="AD47" s="148"/>
      <c r="AE47" s="148"/>
      <c r="AF47" s="148"/>
      <c r="AG47" s="148" t="s">
        <v>141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253" t="s">
        <v>186</v>
      </c>
      <c r="D48" s="254"/>
      <c r="E48" s="254"/>
      <c r="F48" s="254"/>
      <c r="G48" s="254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187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1">
        <v>21</v>
      </c>
      <c r="B49" s="172" t="s">
        <v>197</v>
      </c>
      <c r="C49" s="187" t="s">
        <v>198</v>
      </c>
      <c r="D49" s="173" t="s">
        <v>136</v>
      </c>
      <c r="E49" s="174">
        <v>40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4">
        <v>0</v>
      </c>
      <c r="O49" s="174">
        <f>ROUND(E49*N49,2)</f>
        <v>0</v>
      </c>
      <c r="P49" s="174">
        <v>6.8000000000000005E-2</v>
      </c>
      <c r="Q49" s="174">
        <f>ROUND(E49*P49,2)</f>
        <v>2.72</v>
      </c>
      <c r="R49" s="176" t="s">
        <v>172</v>
      </c>
      <c r="S49" s="176" t="s">
        <v>138</v>
      </c>
      <c r="T49" s="177" t="s">
        <v>138</v>
      </c>
      <c r="U49" s="158">
        <v>0.3</v>
      </c>
      <c r="V49" s="158">
        <f>ROUND(E49*U49,2)</f>
        <v>12</v>
      </c>
      <c r="W49" s="158"/>
      <c r="X49" s="158" t="s">
        <v>139</v>
      </c>
      <c r="Y49" s="158" t="s">
        <v>140</v>
      </c>
      <c r="Z49" s="148"/>
      <c r="AA49" s="148"/>
      <c r="AB49" s="148"/>
      <c r="AC49" s="148"/>
      <c r="AD49" s="148"/>
      <c r="AE49" s="148"/>
      <c r="AF49" s="148"/>
      <c r="AG49" s="148" t="s">
        <v>141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255" t="s">
        <v>199</v>
      </c>
      <c r="D50" s="256"/>
      <c r="E50" s="256"/>
      <c r="F50" s="256"/>
      <c r="G50" s="256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143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1">
        <v>22</v>
      </c>
      <c r="B51" s="172" t="s">
        <v>200</v>
      </c>
      <c r="C51" s="187" t="s">
        <v>201</v>
      </c>
      <c r="D51" s="173" t="s">
        <v>136</v>
      </c>
      <c r="E51" s="174">
        <v>20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4">
        <v>0</v>
      </c>
      <c r="O51" s="174">
        <f>ROUND(E51*N51,2)</f>
        <v>0</v>
      </c>
      <c r="P51" s="174">
        <v>2.5510000000000001E-2</v>
      </c>
      <c r="Q51" s="174">
        <f>ROUND(E51*P51,2)</f>
        <v>0.51</v>
      </c>
      <c r="R51" s="176" t="s">
        <v>172</v>
      </c>
      <c r="S51" s="176" t="s">
        <v>138</v>
      </c>
      <c r="T51" s="177" t="s">
        <v>138</v>
      </c>
      <c r="U51" s="158">
        <v>0.12</v>
      </c>
      <c r="V51" s="158">
        <f>ROUND(E51*U51,2)</f>
        <v>2.4</v>
      </c>
      <c r="W51" s="158"/>
      <c r="X51" s="158" t="s">
        <v>139</v>
      </c>
      <c r="Y51" s="158" t="s">
        <v>140</v>
      </c>
      <c r="Z51" s="148"/>
      <c r="AA51" s="148"/>
      <c r="AB51" s="148"/>
      <c r="AC51" s="148"/>
      <c r="AD51" s="148"/>
      <c r="AE51" s="148"/>
      <c r="AF51" s="148"/>
      <c r="AG51" s="148" t="s">
        <v>141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188" t="s">
        <v>202</v>
      </c>
      <c r="D52" s="159"/>
      <c r="E52" s="160">
        <v>20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148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1">
        <v>23</v>
      </c>
      <c r="B53" s="172" t="s">
        <v>203</v>
      </c>
      <c r="C53" s="187" t="s">
        <v>204</v>
      </c>
      <c r="D53" s="173" t="s">
        <v>136</v>
      </c>
      <c r="E53" s="174">
        <v>20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4">
        <v>0</v>
      </c>
      <c r="O53" s="174">
        <f>ROUND(E53*N53,2)</f>
        <v>0</v>
      </c>
      <c r="P53" s="174">
        <v>0.02</v>
      </c>
      <c r="Q53" s="174">
        <f>ROUND(E53*P53,2)</f>
        <v>0.4</v>
      </c>
      <c r="R53" s="176" t="s">
        <v>172</v>
      </c>
      <c r="S53" s="176" t="s">
        <v>138</v>
      </c>
      <c r="T53" s="177" t="s">
        <v>138</v>
      </c>
      <c r="U53" s="158">
        <v>7.8E-2</v>
      </c>
      <c r="V53" s="158">
        <f>ROUND(E53*U53,2)</f>
        <v>1.56</v>
      </c>
      <c r="W53" s="158"/>
      <c r="X53" s="158" t="s">
        <v>139</v>
      </c>
      <c r="Y53" s="158" t="s">
        <v>140</v>
      </c>
      <c r="Z53" s="148"/>
      <c r="AA53" s="148"/>
      <c r="AB53" s="148"/>
      <c r="AC53" s="148"/>
      <c r="AD53" s="148"/>
      <c r="AE53" s="148"/>
      <c r="AF53" s="148"/>
      <c r="AG53" s="148" t="s">
        <v>141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255" t="s">
        <v>205</v>
      </c>
      <c r="D54" s="256"/>
      <c r="E54" s="256"/>
      <c r="F54" s="256"/>
      <c r="G54" s="256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143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4" t="s">
        <v>132</v>
      </c>
      <c r="B55" s="165" t="s">
        <v>83</v>
      </c>
      <c r="C55" s="186" t="s">
        <v>84</v>
      </c>
      <c r="D55" s="166"/>
      <c r="E55" s="167"/>
      <c r="F55" s="168"/>
      <c r="G55" s="168">
        <f>SUMIF(AG56:AG56,"&lt;&gt;NOR",G56:G56)</f>
        <v>0</v>
      </c>
      <c r="H55" s="168"/>
      <c r="I55" s="168">
        <f>SUM(I56:I56)</f>
        <v>0</v>
      </c>
      <c r="J55" s="168"/>
      <c r="K55" s="168">
        <f>SUM(K56:K56)</f>
        <v>0</v>
      </c>
      <c r="L55" s="168"/>
      <c r="M55" s="168">
        <f>SUM(M56:M56)</f>
        <v>0</v>
      </c>
      <c r="N55" s="167"/>
      <c r="O55" s="167">
        <f>SUM(O56:O56)</f>
        <v>0</v>
      </c>
      <c r="P55" s="167"/>
      <c r="Q55" s="167">
        <f>SUM(Q56:Q56)</f>
        <v>0.06</v>
      </c>
      <c r="R55" s="168"/>
      <c r="S55" s="168"/>
      <c r="T55" s="169"/>
      <c r="U55" s="163"/>
      <c r="V55" s="163">
        <f>SUM(V56:V56)</f>
        <v>3.7</v>
      </c>
      <c r="W55" s="163"/>
      <c r="X55" s="163"/>
      <c r="Y55" s="163"/>
      <c r="AG55" t="s">
        <v>133</v>
      </c>
    </row>
    <row r="56" spans="1:60" ht="22.5" outlineLevel="1" x14ac:dyDescent="0.2">
      <c r="A56" s="179">
        <v>24</v>
      </c>
      <c r="B56" s="180" t="s">
        <v>206</v>
      </c>
      <c r="C56" s="189" t="s">
        <v>207</v>
      </c>
      <c r="D56" s="181" t="s">
        <v>160</v>
      </c>
      <c r="E56" s="182">
        <v>10</v>
      </c>
      <c r="F56" s="183"/>
      <c r="G56" s="184">
        <f>ROUND(E56*F56,2)</f>
        <v>0</v>
      </c>
      <c r="H56" s="183"/>
      <c r="I56" s="184">
        <f>ROUND(E56*H56,2)</f>
        <v>0</v>
      </c>
      <c r="J56" s="183"/>
      <c r="K56" s="184">
        <f>ROUND(E56*J56,2)</f>
        <v>0</v>
      </c>
      <c r="L56" s="184">
        <v>21</v>
      </c>
      <c r="M56" s="184">
        <f>G56*(1+L56/100)</f>
        <v>0</v>
      </c>
      <c r="N56" s="182">
        <v>1.0000000000000001E-5</v>
      </c>
      <c r="O56" s="182">
        <f>ROUND(E56*N56,2)</f>
        <v>0</v>
      </c>
      <c r="P56" s="182">
        <v>6.0000000000000001E-3</v>
      </c>
      <c r="Q56" s="182">
        <f>ROUND(E56*P56,2)</f>
        <v>0.06</v>
      </c>
      <c r="R56" s="184" t="s">
        <v>172</v>
      </c>
      <c r="S56" s="184" t="s">
        <v>138</v>
      </c>
      <c r="T56" s="185" t="s">
        <v>138</v>
      </c>
      <c r="U56" s="158">
        <v>0.37</v>
      </c>
      <c r="V56" s="158">
        <f>ROUND(E56*U56,2)</f>
        <v>3.7</v>
      </c>
      <c r="W56" s="158"/>
      <c r="X56" s="158" t="s">
        <v>139</v>
      </c>
      <c r="Y56" s="158" t="s">
        <v>161</v>
      </c>
      <c r="Z56" s="148"/>
      <c r="AA56" s="148"/>
      <c r="AB56" s="148"/>
      <c r="AC56" s="148"/>
      <c r="AD56" s="148"/>
      <c r="AE56" s="148"/>
      <c r="AF56" s="148"/>
      <c r="AG56" s="148" t="s">
        <v>141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x14ac:dyDescent="0.2">
      <c r="A57" s="164" t="s">
        <v>132</v>
      </c>
      <c r="B57" s="165" t="s">
        <v>85</v>
      </c>
      <c r="C57" s="186" t="s">
        <v>86</v>
      </c>
      <c r="D57" s="166"/>
      <c r="E57" s="167"/>
      <c r="F57" s="168"/>
      <c r="G57" s="168">
        <f>SUMIF(AG58:AG61,"&lt;&gt;NOR",G58:G61)</f>
        <v>0</v>
      </c>
      <c r="H57" s="168"/>
      <c r="I57" s="168">
        <f>SUM(I58:I61)</f>
        <v>0</v>
      </c>
      <c r="J57" s="168"/>
      <c r="K57" s="168">
        <f>SUM(K58:K61)</f>
        <v>0</v>
      </c>
      <c r="L57" s="168"/>
      <c r="M57" s="168">
        <f>SUM(M58:M61)</f>
        <v>0</v>
      </c>
      <c r="N57" s="167"/>
      <c r="O57" s="167">
        <f>SUM(O58:O61)</f>
        <v>0</v>
      </c>
      <c r="P57" s="167"/>
      <c r="Q57" s="167">
        <f>SUM(Q58:Q61)</f>
        <v>0</v>
      </c>
      <c r="R57" s="168"/>
      <c r="S57" s="168"/>
      <c r="T57" s="169"/>
      <c r="U57" s="163"/>
      <c r="V57" s="163">
        <f>SUM(V58:V61)</f>
        <v>25.96</v>
      </c>
      <c r="W57" s="163"/>
      <c r="X57" s="163"/>
      <c r="Y57" s="163"/>
      <c r="AG57" t="s">
        <v>133</v>
      </c>
    </row>
    <row r="58" spans="1:60" outlineLevel="1" x14ac:dyDescent="0.2">
      <c r="A58" s="179">
        <v>25</v>
      </c>
      <c r="B58" s="180" t="s">
        <v>208</v>
      </c>
      <c r="C58" s="189" t="s">
        <v>209</v>
      </c>
      <c r="D58" s="181" t="s">
        <v>210</v>
      </c>
      <c r="E58" s="182">
        <v>1</v>
      </c>
      <c r="F58" s="183"/>
      <c r="G58" s="184">
        <f>ROUND(E58*F58,2)</f>
        <v>0</v>
      </c>
      <c r="H58" s="183"/>
      <c r="I58" s="184">
        <f>ROUND(E58*H58,2)</f>
        <v>0</v>
      </c>
      <c r="J58" s="183"/>
      <c r="K58" s="184">
        <f>ROUND(E58*J58,2)</f>
        <v>0</v>
      </c>
      <c r="L58" s="184">
        <v>21</v>
      </c>
      <c r="M58" s="184">
        <f>G58*(1+L58/100)</f>
        <v>0</v>
      </c>
      <c r="N58" s="182">
        <v>0</v>
      </c>
      <c r="O58" s="182">
        <f>ROUND(E58*N58,2)</f>
        <v>0</v>
      </c>
      <c r="P58" s="182">
        <v>0</v>
      </c>
      <c r="Q58" s="182">
        <f>ROUND(E58*P58,2)</f>
        <v>0</v>
      </c>
      <c r="R58" s="184"/>
      <c r="S58" s="184" t="s">
        <v>211</v>
      </c>
      <c r="T58" s="185" t="s">
        <v>212</v>
      </c>
      <c r="U58" s="158">
        <v>1</v>
      </c>
      <c r="V58" s="158">
        <f>ROUND(E58*U58,2)</f>
        <v>1</v>
      </c>
      <c r="W58" s="158"/>
      <c r="X58" s="158" t="s">
        <v>139</v>
      </c>
      <c r="Y58" s="158" t="s">
        <v>140</v>
      </c>
      <c r="Z58" s="148"/>
      <c r="AA58" s="148"/>
      <c r="AB58" s="148"/>
      <c r="AC58" s="148"/>
      <c r="AD58" s="148"/>
      <c r="AE58" s="148"/>
      <c r="AF58" s="148"/>
      <c r="AG58" s="148" t="s">
        <v>141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9">
        <v>26</v>
      </c>
      <c r="B59" s="180" t="s">
        <v>213</v>
      </c>
      <c r="C59" s="189" t="s">
        <v>214</v>
      </c>
      <c r="D59" s="181" t="s">
        <v>215</v>
      </c>
      <c r="E59" s="182">
        <v>20</v>
      </c>
      <c r="F59" s="183"/>
      <c r="G59" s="184">
        <f>ROUND(E59*F59,2)</f>
        <v>0</v>
      </c>
      <c r="H59" s="183"/>
      <c r="I59" s="184">
        <f>ROUND(E59*H59,2)</f>
        <v>0</v>
      </c>
      <c r="J59" s="183"/>
      <c r="K59" s="184">
        <f>ROUND(E59*J59,2)</f>
        <v>0</v>
      </c>
      <c r="L59" s="184">
        <v>21</v>
      </c>
      <c r="M59" s="184">
        <f>G59*(1+L59/100)</f>
        <v>0</v>
      </c>
      <c r="N59" s="182">
        <v>0</v>
      </c>
      <c r="O59" s="182">
        <f>ROUND(E59*N59,2)</f>
        <v>0</v>
      </c>
      <c r="P59" s="182">
        <v>0</v>
      </c>
      <c r="Q59" s="182">
        <f>ROUND(E59*P59,2)</f>
        <v>0</v>
      </c>
      <c r="R59" s="184" t="s">
        <v>216</v>
      </c>
      <c r="S59" s="184" t="s">
        <v>138</v>
      </c>
      <c r="T59" s="185" t="s">
        <v>138</v>
      </c>
      <c r="U59" s="158">
        <v>1</v>
      </c>
      <c r="V59" s="158">
        <f>ROUND(E59*U59,2)</f>
        <v>20</v>
      </c>
      <c r="W59" s="158"/>
      <c r="X59" s="158" t="s">
        <v>217</v>
      </c>
      <c r="Y59" s="158" t="s">
        <v>140</v>
      </c>
      <c r="Z59" s="148"/>
      <c r="AA59" s="148"/>
      <c r="AB59" s="148"/>
      <c r="AC59" s="148"/>
      <c r="AD59" s="148"/>
      <c r="AE59" s="148"/>
      <c r="AF59" s="148"/>
      <c r="AG59" s="148" t="s">
        <v>218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71">
        <v>27</v>
      </c>
      <c r="B60" s="172" t="s">
        <v>219</v>
      </c>
      <c r="C60" s="187" t="s">
        <v>220</v>
      </c>
      <c r="D60" s="173" t="s">
        <v>221</v>
      </c>
      <c r="E60" s="174">
        <v>5.2808000000000002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6" t="s">
        <v>137</v>
      </c>
      <c r="S60" s="176" t="s">
        <v>138</v>
      </c>
      <c r="T60" s="177" t="s">
        <v>138</v>
      </c>
      <c r="U60" s="158">
        <v>0.9385</v>
      </c>
      <c r="V60" s="158">
        <f>ROUND(E60*U60,2)</f>
        <v>4.96</v>
      </c>
      <c r="W60" s="158"/>
      <c r="X60" s="158" t="s">
        <v>222</v>
      </c>
      <c r="Y60" s="158" t="s">
        <v>161</v>
      </c>
      <c r="Z60" s="148"/>
      <c r="AA60" s="148"/>
      <c r="AB60" s="148"/>
      <c r="AC60" s="148"/>
      <c r="AD60" s="148"/>
      <c r="AE60" s="148"/>
      <c r="AF60" s="148"/>
      <c r="AG60" s="148" t="s">
        <v>223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5" t="s">
        <v>224</v>
      </c>
      <c r="D61" s="256"/>
      <c r="E61" s="256"/>
      <c r="F61" s="256"/>
      <c r="G61" s="256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143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4" t="s">
        <v>132</v>
      </c>
      <c r="B62" s="165" t="s">
        <v>87</v>
      </c>
      <c r="C62" s="186" t="s">
        <v>88</v>
      </c>
      <c r="D62" s="166"/>
      <c r="E62" s="167"/>
      <c r="F62" s="168"/>
      <c r="G62" s="168">
        <f>SUMIF(AG63:AG90,"&lt;&gt;NOR",G63:G90)</f>
        <v>0</v>
      </c>
      <c r="H62" s="168"/>
      <c r="I62" s="168">
        <f>SUM(I63:I90)</f>
        <v>0</v>
      </c>
      <c r="J62" s="168"/>
      <c r="K62" s="168">
        <f>SUM(K63:K90)</f>
        <v>0</v>
      </c>
      <c r="L62" s="168"/>
      <c r="M62" s="168">
        <f>SUM(M63:M90)</f>
        <v>0</v>
      </c>
      <c r="N62" s="167"/>
      <c r="O62" s="167">
        <f>SUM(O63:O90)</f>
        <v>0.18</v>
      </c>
      <c r="P62" s="167"/>
      <c r="Q62" s="167">
        <f>SUM(Q63:Q90)</f>
        <v>0.17</v>
      </c>
      <c r="R62" s="168"/>
      <c r="S62" s="168"/>
      <c r="T62" s="169"/>
      <c r="U62" s="163"/>
      <c r="V62" s="163">
        <f>SUM(V63:V90)</f>
        <v>17.88</v>
      </c>
      <c r="W62" s="163"/>
      <c r="X62" s="163"/>
      <c r="Y62" s="163"/>
      <c r="AG62" t="s">
        <v>133</v>
      </c>
    </row>
    <row r="63" spans="1:60" outlineLevel="1" x14ac:dyDescent="0.2">
      <c r="A63" s="171">
        <v>28</v>
      </c>
      <c r="B63" s="172" t="s">
        <v>225</v>
      </c>
      <c r="C63" s="187" t="s">
        <v>226</v>
      </c>
      <c r="D63" s="173" t="s">
        <v>136</v>
      </c>
      <c r="E63" s="174">
        <v>80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2.0999999999999999E-3</v>
      </c>
      <c r="Q63" s="174">
        <f>ROUND(E63*P63,2)</f>
        <v>0.17</v>
      </c>
      <c r="R63" s="176" t="s">
        <v>227</v>
      </c>
      <c r="S63" s="176" t="s">
        <v>138</v>
      </c>
      <c r="T63" s="177" t="s">
        <v>138</v>
      </c>
      <c r="U63" s="158">
        <v>0.2</v>
      </c>
      <c r="V63" s="158">
        <f>ROUND(E63*U63,2)</f>
        <v>16</v>
      </c>
      <c r="W63" s="158"/>
      <c r="X63" s="158" t="s">
        <v>139</v>
      </c>
      <c r="Y63" s="158" t="s">
        <v>140</v>
      </c>
      <c r="Z63" s="148"/>
      <c r="AA63" s="148"/>
      <c r="AB63" s="148"/>
      <c r="AC63" s="148"/>
      <c r="AD63" s="148"/>
      <c r="AE63" s="148"/>
      <c r="AF63" s="148"/>
      <c r="AG63" s="148" t="s">
        <v>141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88" t="s">
        <v>228</v>
      </c>
      <c r="D64" s="159"/>
      <c r="E64" s="160">
        <v>80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148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33.75" outlineLevel="1" x14ac:dyDescent="0.2">
      <c r="A65" s="171">
        <v>29</v>
      </c>
      <c r="B65" s="172" t="s">
        <v>229</v>
      </c>
      <c r="C65" s="187" t="s">
        <v>230</v>
      </c>
      <c r="D65" s="173" t="s">
        <v>160</v>
      </c>
      <c r="E65" s="174">
        <v>33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4">
        <v>6.9999999999999994E-5</v>
      </c>
      <c r="O65" s="174">
        <f>ROUND(E65*N65,2)</f>
        <v>0</v>
      </c>
      <c r="P65" s="174">
        <v>0</v>
      </c>
      <c r="Q65" s="174">
        <f>ROUND(E65*P65,2)</f>
        <v>0</v>
      </c>
      <c r="R65" s="176" t="s">
        <v>231</v>
      </c>
      <c r="S65" s="176" t="s">
        <v>138</v>
      </c>
      <c r="T65" s="177" t="s">
        <v>138</v>
      </c>
      <c r="U65" s="158">
        <v>0</v>
      </c>
      <c r="V65" s="158">
        <f>ROUND(E65*U65,2)</f>
        <v>0</v>
      </c>
      <c r="W65" s="158"/>
      <c r="X65" s="158" t="s">
        <v>232</v>
      </c>
      <c r="Y65" s="158" t="s">
        <v>140</v>
      </c>
      <c r="Z65" s="148"/>
      <c r="AA65" s="148"/>
      <c r="AB65" s="148"/>
      <c r="AC65" s="148"/>
      <c r="AD65" s="148"/>
      <c r="AE65" s="148"/>
      <c r="AF65" s="148"/>
      <c r="AG65" s="148" t="s">
        <v>233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188" t="s">
        <v>234</v>
      </c>
      <c r="D66" s="159"/>
      <c r="E66" s="160"/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148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">
      <c r="A67" s="155"/>
      <c r="B67" s="156"/>
      <c r="C67" s="188" t="s">
        <v>235</v>
      </c>
      <c r="D67" s="159"/>
      <c r="E67" s="160">
        <v>33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148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33.75" outlineLevel="1" x14ac:dyDescent="0.2">
      <c r="A68" s="171">
        <v>30</v>
      </c>
      <c r="B68" s="172" t="s">
        <v>236</v>
      </c>
      <c r="C68" s="187" t="s">
        <v>237</v>
      </c>
      <c r="D68" s="173" t="s">
        <v>160</v>
      </c>
      <c r="E68" s="174">
        <v>168.5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4">
        <v>3.1E-4</v>
      </c>
      <c r="O68" s="174">
        <f>ROUND(E68*N68,2)</f>
        <v>0.05</v>
      </c>
      <c r="P68" s="174">
        <v>0</v>
      </c>
      <c r="Q68" s="174">
        <f>ROUND(E68*P68,2)</f>
        <v>0</v>
      </c>
      <c r="R68" s="176" t="s">
        <v>231</v>
      </c>
      <c r="S68" s="176" t="s">
        <v>138</v>
      </c>
      <c r="T68" s="177" t="s">
        <v>138</v>
      </c>
      <c r="U68" s="158">
        <v>0</v>
      </c>
      <c r="V68" s="158">
        <f>ROUND(E68*U68,2)</f>
        <v>0</v>
      </c>
      <c r="W68" s="158"/>
      <c r="X68" s="158" t="s">
        <v>232</v>
      </c>
      <c r="Y68" s="158" t="s">
        <v>140</v>
      </c>
      <c r="Z68" s="148"/>
      <c r="AA68" s="148"/>
      <c r="AB68" s="148"/>
      <c r="AC68" s="148"/>
      <c r="AD68" s="148"/>
      <c r="AE68" s="148"/>
      <c r="AF68" s="148"/>
      <c r="AG68" s="148" t="s">
        <v>233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188" t="s">
        <v>238</v>
      </c>
      <c r="D69" s="159"/>
      <c r="E69" s="160">
        <v>78.5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148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3" x14ac:dyDescent="0.2">
      <c r="A70" s="155"/>
      <c r="B70" s="156"/>
      <c r="C70" s="188" t="s">
        <v>239</v>
      </c>
      <c r="D70" s="159"/>
      <c r="E70" s="160">
        <v>90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148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33.75" outlineLevel="1" x14ac:dyDescent="0.2">
      <c r="A71" s="171">
        <v>31</v>
      </c>
      <c r="B71" s="172" t="s">
        <v>240</v>
      </c>
      <c r="C71" s="187" t="s">
        <v>241</v>
      </c>
      <c r="D71" s="173" t="s">
        <v>160</v>
      </c>
      <c r="E71" s="174">
        <v>21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4">
        <v>6.7000000000000002E-4</v>
      </c>
      <c r="O71" s="174">
        <f>ROUND(E71*N71,2)</f>
        <v>0.01</v>
      </c>
      <c r="P71" s="174">
        <v>0</v>
      </c>
      <c r="Q71" s="174">
        <f>ROUND(E71*P71,2)</f>
        <v>0</v>
      </c>
      <c r="R71" s="176" t="s">
        <v>231</v>
      </c>
      <c r="S71" s="176" t="s">
        <v>138</v>
      </c>
      <c r="T71" s="177" t="s">
        <v>138</v>
      </c>
      <c r="U71" s="158">
        <v>0</v>
      </c>
      <c r="V71" s="158">
        <f>ROUND(E71*U71,2)</f>
        <v>0</v>
      </c>
      <c r="W71" s="158"/>
      <c r="X71" s="158" t="s">
        <v>232</v>
      </c>
      <c r="Y71" s="158" t="s">
        <v>140</v>
      </c>
      <c r="Z71" s="148"/>
      <c r="AA71" s="148"/>
      <c r="AB71" s="148"/>
      <c r="AC71" s="148"/>
      <c r="AD71" s="148"/>
      <c r="AE71" s="148"/>
      <c r="AF71" s="148"/>
      <c r="AG71" s="148" t="s">
        <v>233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188" t="s">
        <v>242</v>
      </c>
      <c r="D72" s="159"/>
      <c r="E72" s="160">
        <v>21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148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33.75" outlineLevel="1" x14ac:dyDescent="0.2">
      <c r="A73" s="171">
        <v>32</v>
      </c>
      <c r="B73" s="172" t="s">
        <v>243</v>
      </c>
      <c r="C73" s="187" t="s">
        <v>244</v>
      </c>
      <c r="D73" s="173" t="s">
        <v>160</v>
      </c>
      <c r="E73" s="174">
        <v>83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4">
        <v>7.3999999999999999E-4</v>
      </c>
      <c r="O73" s="174">
        <f>ROUND(E73*N73,2)</f>
        <v>0.06</v>
      </c>
      <c r="P73" s="174">
        <v>0</v>
      </c>
      <c r="Q73" s="174">
        <f>ROUND(E73*P73,2)</f>
        <v>0</v>
      </c>
      <c r="R73" s="176" t="s">
        <v>231</v>
      </c>
      <c r="S73" s="176" t="s">
        <v>138</v>
      </c>
      <c r="T73" s="177" t="s">
        <v>138</v>
      </c>
      <c r="U73" s="158">
        <v>0</v>
      </c>
      <c r="V73" s="158">
        <f>ROUND(E73*U73,2)</f>
        <v>0</v>
      </c>
      <c r="W73" s="158"/>
      <c r="X73" s="158" t="s">
        <v>232</v>
      </c>
      <c r="Y73" s="158" t="s">
        <v>140</v>
      </c>
      <c r="Z73" s="148"/>
      <c r="AA73" s="148"/>
      <c r="AB73" s="148"/>
      <c r="AC73" s="148"/>
      <c r="AD73" s="148"/>
      <c r="AE73" s="148"/>
      <c r="AF73" s="148"/>
      <c r="AG73" s="148" t="s">
        <v>233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2" x14ac:dyDescent="0.2">
      <c r="A74" s="155"/>
      <c r="B74" s="156"/>
      <c r="C74" s="188" t="s">
        <v>245</v>
      </c>
      <c r="D74" s="159"/>
      <c r="E74" s="160">
        <v>83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148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1">
        <v>33</v>
      </c>
      <c r="B75" s="172" t="s">
        <v>246</v>
      </c>
      <c r="C75" s="187" t="s">
        <v>247</v>
      </c>
      <c r="D75" s="173" t="s">
        <v>160</v>
      </c>
      <c r="E75" s="174">
        <v>290.22500000000002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4">
        <v>2.0000000000000001E-4</v>
      </c>
      <c r="O75" s="174">
        <f>ROUND(E75*N75,2)</f>
        <v>0.06</v>
      </c>
      <c r="P75" s="174">
        <v>0</v>
      </c>
      <c r="Q75" s="174">
        <f>ROUND(E75*P75,2)</f>
        <v>0</v>
      </c>
      <c r="R75" s="176"/>
      <c r="S75" s="176" t="s">
        <v>211</v>
      </c>
      <c r="T75" s="177" t="s">
        <v>212</v>
      </c>
      <c r="U75" s="158">
        <v>0</v>
      </c>
      <c r="V75" s="158">
        <f>ROUND(E75*U75,2)</f>
        <v>0</v>
      </c>
      <c r="W75" s="158"/>
      <c r="X75" s="158" t="s">
        <v>139</v>
      </c>
      <c r="Y75" s="158" t="s">
        <v>140</v>
      </c>
      <c r="Z75" s="148"/>
      <c r="AA75" s="148"/>
      <c r="AB75" s="148"/>
      <c r="AC75" s="148"/>
      <c r="AD75" s="148"/>
      <c r="AE75" s="148"/>
      <c r="AF75" s="148"/>
      <c r="AG75" s="148" t="s">
        <v>141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2">
      <c r="A76" s="155"/>
      <c r="B76" s="156"/>
      <c r="C76" s="188" t="s">
        <v>248</v>
      </c>
      <c r="D76" s="159"/>
      <c r="E76" s="160">
        <v>31.35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148</v>
      </c>
      <c r="AH76" s="148">
        <v>5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3" x14ac:dyDescent="0.2">
      <c r="A77" s="155"/>
      <c r="B77" s="156"/>
      <c r="C77" s="188" t="s">
        <v>249</v>
      </c>
      <c r="D77" s="159"/>
      <c r="E77" s="160">
        <v>160.07499999999999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148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3" x14ac:dyDescent="0.2">
      <c r="A78" s="155"/>
      <c r="B78" s="156"/>
      <c r="C78" s="188" t="s">
        <v>250</v>
      </c>
      <c r="D78" s="159"/>
      <c r="E78" s="160">
        <v>19.95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148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8" t="s">
        <v>251</v>
      </c>
      <c r="D79" s="159"/>
      <c r="E79" s="160">
        <v>78.849999999999994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148</v>
      </c>
      <c r="AH79" s="148">
        <v>5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71">
        <v>34</v>
      </c>
      <c r="B80" s="172" t="s">
        <v>252</v>
      </c>
      <c r="C80" s="187" t="s">
        <v>253</v>
      </c>
      <c r="D80" s="173" t="s">
        <v>160</v>
      </c>
      <c r="E80" s="174">
        <v>15.275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4">
        <v>2.9999999999999997E-4</v>
      </c>
      <c r="O80" s="174">
        <f>ROUND(E80*N80,2)</f>
        <v>0</v>
      </c>
      <c r="P80" s="174">
        <v>0</v>
      </c>
      <c r="Q80" s="174">
        <f>ROUND(E80*P80,2)</f>
        <v>0</v>
      </c>
      <c r="R80" s="176"/>
      <c r="S80" s="176" t="s">
        <v>211</v>
      </c>
      <c r="T80" s="177" t="s">
        <v>212</v>
      </c>
      <c r="U80" s="158">
        <v>0</v>
      </c>
      <c r="V80" s="158">
        <f>ROUND(E80*U80,2)</f>
        <v>0</v>
      </c>
      <c r="W80" s="158"/>
      <c r="X80" s="158" t="s">
        <v>139</v>
      </c>
      <c r="Y80" s="158" t="s">
        <v>140</v>
      </c>
      <c r="Z80" s="148"/>
      <c r="AA80" s="148"/>
      <c r="AB80" s="148"/>
      <c r="AC80" s="148"/>
      <c r="AD80" s="148"/>
      <c r="AE80" s="148"/>
      <c r="AF80" s="148"/>
      <c r="AG80" s="148" t="s">
        <v>141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188" t="s">
        <v>254</v>
      </c>
      <c r="D81" s="159"/>
      <c r="E81" s="160">
        <v>1.65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148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88" t="s">
        <v>255</v>
      </c>
      <c r="D82" s="159"/>
      <c r="E82" s="160">
        <v>8.4250000000000007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148</v>
      </c>
      <c r="AH82" s="148">
        <v>5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">
      <c r="A83" s="155"/>
      <c r="B83" s="156"/>
      <c r="C83" s="188" t="s">
        <v>256</v>
      </c>
      <c r="D83" s="159"/>
      <c r="E83" s="160">
        <v>1.05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148</v>
      </c>
      <c r="AH83" s="148">
        <v>5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3" x14ac:dyDescent="0.2">
      <c r="A84" s="155"/>
      <c r="B84" s="156"/>
      <c r="C84" s="188" t="s">
        <v>257</v>
      </c>
      <c r="D84" s="159"/>
      <c r="E84" s="160">
        <v>4.1500000000000004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148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1">
        <v>35</v>
      </c>
      <c r="B85" s="172" t="s">
        <v>258</v>
      </c>
      <c r="C85" s="187" t="s">
        <v>259</v>
      </c>
      <c r="D85" s="173" t="s">
        <v>160</v>
      </c>
      <c r="E85" s="174">
        <v>6</v>
      </c>
      <c r="F85" s="175"/>
      <c r="G85" s="176">
        <f>ROUND(E85*F85,2)</f>
        <v>0</v>
      </c>
      <c r="H85" s="175"/>
      <c r="I85" s="176">
        <f>ROUND(E85*H85,2)</f>
        <v>0</v>
      </c>
      <c r="J85" s="175"/>
      <c r="K85" s="176">
        <f>ROUND(E85*J85,2)</f>
        <v>0</v>
      </c>
      <c r="L85" s="176">
        <v>21</v>
      </c>
      <c r="M85" s="176">
        <f>G85*(1+L85/100)</f>
        <v>0</v>
      </c>
      <c r="N85" s="174">
        <v>3.0000000000000001E-5</v>
      </c>
      <c r="O85" s="174">
        <f>ROUND(E85*N85,2)</f>
        <v>0</v>
      </c>
      <c r="P85" s="174">
        <v>0</v>
      </c>
      <c r="Q85" s="174">
        <f>ROUND(E85*P85,2)</f>
        <v>0</v>
      </c>
      <c r="R85" s="176" t="s">
        <v>260</v>
      </c>
      <c r="S85" s="176" t="s">
        <v>138</v>
      </c>
      <c r="T85" s="177" t="s">
        <v>138</v>
      </c>
      <c r="U85" s="158">
        <v>0.129</v>
      </c>
      <c r="V85" s="158">
        <f>ROUND(E85*U85,2)</f>
        <v>0.77</v>
      </c>
      <c r="W85" s="158"/>
      <c r="X85" s="158" t="s">
        <v>139</v>
      </c>
      <c r="Y85" s="158" t="s">
        <v>161</v>
      </c>
      <c r="Z85" s="148"/>
      <c r="AA85" s="148"/>
      <c r="AB85" s="148"/>
      <c r="AC85" s="148"/>
      <c r="AD85" s="148"/>
      <c r="AE85" s="148"/>
      <c r="AF85" s="148"/>
      <c r="AG85" s="148" t="s">
        <v>141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253" t="s">
        <v>261</v>
      </c>
      <c r="D86" s="254"/>
      <c r="E86" s="254"/>
      <c r="F86" s="254"/>
      <c r="G86" s="254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187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71">
        <v>36</v>
      </c>
      <c r="B87" s="172" t="s">
        <v>262</v>
      </c>
      <c r="C87" s="187" t="s">
        <v>263</v>
      </c>
      <c r="D87" s="173" t="s">
        <v>160</v>
      </c>
      <c r="E87" s="174">
        <v>6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74">
        <v>6.9999999999999994E-5</v>
      </c>
      <c r="O87" s="174">
        <f>ROUND(E87*N87,2)</f>
        <v>0</v>
      </c>
      <c r="P87" s="174">
        <v>0</v>
      </c>
      <c r="Q87" s="174">
        <f>ROUND(E87*P87,2)</f>
        <v>0</v>
      </c>
      <c r="R87" s="176" t="s">
        <v>260</v>
      </c>
      <c r="S87" s="176" t="s">
        <v>138</v>
      </c>
      <c r="T87" s="177" t="s">
        <v>138</v>
      </c>
      <c r="U87" s="158">
        <v>0.129</v>
      </c>
      <c r="V87" s="158">
        <f>ROUND(E87*U87,2)</f>
        <v>0.77</v>
      </c>
      <c r="W87" s="158"/>
      <c r="X87" s="158" t="s">
        <v>139</v>
      </c>
      <c r="Y87" s="158" t="s">
        <v>161</v>
      </c>
      <c r="Z87" s="148"/>
      <c r="AA87" s="148"/>
      <c r="AB87" s="148"/>
      <c r="AC87" s="148"/>
      <c r="AD87" s="148"/>
      <c r="AE87" s="148"/>
      <c r="AF87" s="148"/>
      <c r="AG87" s="148" t="s">
        <v>141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253" t="s">
        <v>261</v>
      </c>
      <c r="D88" s="254"/>
      <c r="E88" s="254"/>
      <c r="F88" s="254"/>
      <c r="G88" s="254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187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1">
        <v>37</v>
      </c>
      <c r="B89" s="172" t="s">
        <v>264</v>
      </c>
      <c r="C89" s="187" t="s">
        <v>265</v>
      </c>
      <c r="D89" s="173" t="s">
        <v>221</v>
      </c>
      <c r="E89" s="174">
        <v>0.19325999999999999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4">
        <v>0</v>
      </c>
      <c r="O89" s="174">
        <f>ROUND(E89*N89,2)</f>
        <v>0</v>
      </c>
      <c r="P89" s="174">
        <v>0</v>
      </c>
      <c r="Q89" s="174">
        <f>ROUND(E89*P89,2)</f>
        <v>0</v>
      </c>
      <c r="R89" s="176" t="s">
        <v>227</v>
      </c>
      <c r="S89" s="176" t="s">
        <v>138</v>
      </c>
      <c r="T89" s="177" t="s">
        <v>138</v>
      </c>
      <c r="U89" s="158">
        <v>1.74</v>
      </c>
      <c r="V89" s="158">
        <f>ROUND(E89*U89,2)</f>
        <v>0.34</v>
      </c>
      <c r="W89" s="158"/>
      <c r="X89" s="158" t="s">
        <v>222</v>
      </c>
      <c r="Y89" s="158" t="s">
        <v>140</v>
      </c>
      <c r="Z89" s="148"/>
      <c r="AA89" s="148"/>
      <c r="AB89" s="148"/>
      <c r="AC89" s="148"/>
      <c r="AD89" s="148"/>
      <c r="AE89" s="148"/>
      <c r="AF89" s="148"/>
      <c r="AG89" s="148" t="s">
        <v>223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255" t="s">
        <v>266</v>
      </c>
      <c r="D90" s="256"/>
      <c r="E90" s="256"/>
      <c r="F90" s="256"/>
      <c r="G90" s="256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143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64" t="s">
        <v>132</v>
      </c>
      <c r="B91" s="165" t="s">
        <v>89</v>
      </c>
      <c r="C91" s="186" t="s">
        <v>44</v>
      </c>
      <c r="D91" s="166"/>
      <c r="E91" s="167"/>
      <c r="F91" s="168"/>
      <c r="G91" s="168">
        <f>SUMIF(AG92:AG241,"&lt;&gt;NOR",G92:G241)</f>
        <v>0</v>
      </c>
      <c r="H91" s="168"/>
      <c r="I91" s="168">
        <f>SUM(I92:I241)</f>
        <v>0</v>
      </c>
      <c r="J91" s="168"/>
      <c r="K91" s="168">
        <f>SUM(K92:K241)</f>
        <v>0</v>
      </c>
      <c r="L91" s="168"/>
      <c r="M91" s="168">
        <f>SUM(M92:M241)</f>
        <v>0</v>
      </c>
      <c r="N91" s="167"/>
      <c r="O91" s="167">
        <f>SUM(O92:O241)</f>
        <v>0.63</v>
      </c>
      <c r="P91" s="167"/>
      <c r="Q91" s="167">
        <f>SUM(Q92:Q241)</f>
        <v>1.23</v>
      </c>
      <c r="R91" s="168"/>
      <c r="S91" s="168"/>
      <c r="T91" s="169"/>
      <c r="U91" s="163"/>
      <c r="V91" s="163">
        <f>SUM(V92:V241)</f>
        <v>459.08000000000004</v>
      </c>
      <c r="W91" s="163"/>
      <c r="X91" s="163"/>
      <c r="Y91" s="163"/>
      <c r="AG91" t="s">
        <v>133</v>
      </c>
    </row>
    <row r="92" spans="1:60" outlineLevel="1" x14ac:dyDescent="0.2">
      <c r="A92" s="179">
        <v>38</v>
      </c>
      <c r="B92" s="180" t="s">
        <v>267</v>
      </c>
      <c r="C92" s="189" t="s">
        <v>567</v>
      </c>
      <c r="D92" s="181" t="s">
        <v>152</v>
      </c>
      <c r="E92" s="182">
        <v>25</v>
      </c>
      <c r="F92" s="183"/>
      <c r="G92" s="184">
        <f>ROUND(E92*F92,2)</f>
        <v>0</v>
      </c>
      <c r="H92" s="183"/>
      <c r="I92" s="184">
        <f>ROUND(E92*H92,2)</f>
        <v>0</v>
      </c>
      <c r="J92" s="183"/>
      <c r="K92" s="184">
        <f>ROUND(E92*J92,2)</f>
        <v>0</v>
      </c>
      <c r="L92" s="184">
        <v>21</v>
      </c>
      <c r="M92" s="184">
        <f>G92*(1+L92/100)</f>
        <v>0</v>
      </c>
      <c r="N92" s="182">
        <v>0</v>
      </c>
      <c r="O92" s="182">
        <f>ROUND(E92*N92,2)</f>
        <v>0</v>
      </c>
      <c r="P92" s="182">
        <v>7.2000000000000005E-4</v>
      </c>
      <c r="Q92" s="182">
        <f>ROUND(E92*P92,2)</f>
        <v>0.02</v>
      </c>
      <c r="R92" s="184" t="s">
        <v>268</v>
      </c>
      <c r="S92" s="184" t="s">
        <v>138</v>
      </c>
      <c r="T92" s="185" t="s">
        <v>138</v>
      </c>
      <c r="U92" s="158">
        <v>5.0000000000000001E-3</v>
      </c>
      <c r="V92" s="158">
        <f>ROUND(E92*U92,2)</f>
        <v>0.13</v>
      </c>
      <c r="W92" s="158"/>
      <c r="X92" s="158" t="s">
        <v>139</v>
      </c>
      <c r="Y92" s="158" t="s">
        <v>140</v>
      </c>
      <c r="Z92" s="148"/>
      <c r="AA92" s="148"/>
      <c r="AB92" s="148"/>
      <c r="AC92" s="148"/>
      <c r="AD92" s="148"/>
      <c r="AE92" s="148"/>
      <c r="AF92" s="148"/>
      <c r="AG92" s="148" t="s">
        <v>141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79">
        <v>39</v>
      </c>
      <c r="B93" s="180" t="s">
        <v>269</v>
      </c>
      <c r="C93" s="189" t="s">
        <v>568</v>
      </c>
      <c r="D93" s="181" t="s">
        <v>152</v>
      </c>
      <c r="E93" s="182">
        <v>80</v>
      </c>
      <c r="F93" s="183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2">
        <v>0</v>
      </c>
      <c r="O93" s="182">
        <f>ROUND(E93*N93,2)</f>
        <v>0</v>
      </c>
      <c r="P93" s="182">
        <v>1.3999999999999999E-4</v>
      </c>
      <c r="Q93" s="182">
        <f>ROUND(E93*P93,2)</f>
        <v>0.01</v>
      </c>
      <c r="R93" s="184" t="s">
        <v>268</v>
      </c>
      <c r="S93" s="184" t="s">
        <v>138</v>
      </c>
      <c r="T93" s="185" t="s">
        <v>138</v>
      </c>
      <c r="U93" s="158">
        <v>5.0000000000000001E-3</v>
      </c>
      <c r="V93" s="158">
        <f>ROUND(E93*U93,2)</f>
        <v>0.4</v>
      </c>
      <c r="W93" s="158"/>
      <c r="X93" s="158" t="s">
        <v>139</v>
      </c>
      <c r="Y93" s="158" t="s">
        <v>140</v>
      </c>
      <c r="Z93" s="148"/>
      <c r="AA93" s="148"/>
      <c r="AB93" s="148"/>
      <c r="AC93" s="148"/>
      <c r="AD93" s="148"/>
      <c r="AE93" s="148"/>
      <c r="AF93" s="148"/>
      <c r="AG93" s="148" t="s">
        <v>141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1">
        <v>40</v>
      </c>
      <c r="B94" s="172" t="s">
        <v>270</v>
      </c>
      <c r="C94" s="187" t="s">
        <v>569</v>
      </c>
      <c r="D94" s="173" t="s">
        <v>152</v>
      </c>
      <c r="E94" s="174">
        <v>30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4">
        <v>2.0000000000000002E-5</v>
      </c>
      <c r="O94" s="174">
        <f>ROUND(E94*N94,2)</f>
        <v>0</v>
      </c>
      <c r="P94" s="174">
        <v>2.15E-3</v>
      </c>
      <c r="Q94" s="174">
        <f>ROUND(E94*P94,2)</f>
        <v>0.06</v>
      </c>
      <c r="R94" s="176" t="s">
        <v>268</v>
      </c>
      <c r="S94" s="176" t="s">
        <v>138</v>
      </c>
      <c r="T94" s="177" t="s">
        <v>138</v>
      </c>
      <c r="U94" s="158">
        <v>0.01</v>
      </c>
      <c r="V94" s="158">
        <f>ROUND(E94*U94,2)</f>
        <v>0.3</v>
      </c>
      <c r="W94" s="158"/>
      <c r="X94" s="158" t="s">
        <v>139</v>
      </c>
      <c r="Y94" s="158" t="s">
        <v>140</v>
      </c>
      <c r="Z94" s="148"/>
      <c r="AA94" s="148"/>
      <c r="AB94" s="148"/>
      <c r="AC94" s="148"/>
      <c r="AD94" s="148"/>
      <c r="AE94" s="148"/>
      <c r="AF94" s="148"/>
      <c r="AG94" s="148" t="s">
        <v>141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2" x14ac:dyDescent="0.2">
      <c r="A95" s="155"/>
      <c r="B95" s="156"/>
      <c r="C95" s="253" t="s">
        <v>271</v>
      </c>
      <c r="D95" s="254"/>
      <c r="E95" s="254"/>
      <c r="F95" s="254"/>
      <c r="G95" s="254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187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78" t="str">
        <f>C95</f>
        <v>Včetně demontáže konzol, podpěr a výložníků zakotvených do zdiva jednostranně. Je - li nosná konstrukce vetknuta do zdiva oboustranně, určuje se počet rozřezání dvojnásobným množstvím.</v>
      </c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71">
        <v>41</v>
      </c>
      <c r="B96" s="172" t="s">
        <v>272</v>
      </c>
      <c r="C96" s="187" t="s">
        <v>570</v>
      </c>
      <c r="D96" s="173" t="s">
        <v>152</v>
      </c>
      <c r="E96" s="174">
        <v>20</v>
      </c>
      <c r="F96" s="175"/>
      <c r="G96" s="176">
        <f>ROUND(E96*F96,2)</f>
        <v>0</v>
      </c>
      <c r="H96" s="175"/>
      <c r="I96" s="176">
        <f>ROUND(E96*H96,2)</f>
        <v>0</v>
      </c>
      <c r="J96" s="175"/>
      <c r="K96" s="176">
        <f>ROUND(E96*J96,2)</f>
        <v>0</v>
      </c>
      <c r="L96" s="176">
        <v>21</v>
      </c>
      <c r="M96" s="176">
        <f>G96*(1+L96/100)</f>
        <v>0</v>
      </c>
      <c r="N96" s="174">
        <v>3.0000000000000001E-5</v>
      </c>
      <c r="O96" s="174">
        <f>ROUND(E96*N96,2)</f>
        <v>0</v>
      </c>
      <c r="P96" s="174">
        <v>7.4700000000000001E-3</v>
      </c>
      <c r="Q96" s="174">
        <f>ROUND(E96*P96,2)</f>
        <v>0.15</v>
      </c>
      <c r="R96" s="176" t="s">
        <v>268</v>
      </c>
      <c r="S96" s="176" t="s">
        <v>138</v>
      </c>
      <c r="T96" s="177" t="s">
        <v>138</v>
      </c>
      <c r="U96" s="158">
        <v>2.1000000000000001E-2</v>
      </c>
      <c r="V96" s="158">
        <f>ROUND(E96*U96,2)</f>
        <v>0.42</v>
      </c>
      <c r="W96" s="158"/>
      <c r="X96" s="158" t="s">
        <v>139</v>
      </c>
      <c r="Y96" s="158" t="s">
        <v>140</v>
      </c>
      <c r="Z96" s="148"/>
      <c r="AA96" s="148"/>
      <c r="AB96" s="148"/>
      <c r="AC96" s="148"/>
      <c r="AD96" s="148"/>
      <c r="AE96" s="148"/>
      <c r="AF96" s="148"/>
      <c r="AG96" s="148" t="s">
        <v>141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2" x14ac:dyDescent="0.2">
      <c r="A97" s="155"/>
      <c r="B97" s="156"/>
      <c r="C97" s="253" t="s">
        <v>271</v>
      </c>
      <c r="D97" s="254"/>
      <c r="E97" s="254"/>
      <c r="F97" s="254"/>
      <c r="G97" s="254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187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78" t="str">
        <f>C97</f>
        <v>Včetně demontáže konzol, podpěr a výložníků zakotvených do zdiva jednostranně. Je - li nosná konstrukce vetknuta do zdiva oboustranně, určuje se počet rozřezání dvojnásobným množstvím.</v>
      </c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71">
        <v>42</v>
      </c>
      <c r="B98" s="172" t="s">
        <v>273</v>
      </c>
      <c r="C98" s="187" t="s">
        <v>571</v>
      </c>
      <c r="D98" s="173" t="s">
        <v>152</v>
      </c>
      <c r="E98" s="174">
        <v>20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74">
        <v>3.0000000000000001E-5</v>
      </c>
      <c r="O98" s="174">
        <f>ROUND(E98*N98,2)</f>
        <v>0</v>
      </c>
      <c r="P98" s="174">
        <v>5.6699999999999997E-3</v>
      </c>
      <c r="Q98" s="174">
        <f>ROUND(E98*P98,2)</f>
        <v>0.11</v>
      </c>
      <c r="R98" s="176" t="s">
        <v>268</v>
      </c>
      <c r="S98" s="176" t="s">
        <v>138</v>
      </c>
      <c r="T98" s="177" t="s">
        <v>138</v>
      </c>
      <c r="U98" s="158">
        <v>2.1000000000000001E-2</v>
      </c>
      <c r="V98" s="158">
        <f>ROUND(E98*U98,2)</f>
        <v>0.42</v>
      </c>
      <c r="W98" s="158"/>
      <c r="X98" s="158" t="s">
        <v>139</v>
      </c>
      <c r="Y98" s="158" t="s">
        <v>140</v>
      </c>
      <c r="Z98" s="148"/>
      <c r="AA98" s="148"/>
      <c r="AB98" s="148"/>
      <c r="AC98" s="148"/>
      <c r="AD98" s="148"/>
      <c r="AE98" s="148"/>
      <c r="AF98" s="148"/>
      <c r="AG98" s="148" t="s">
        <v>141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2" x14ac:dyDescent="0.2">
      <c r="A99" s="155"/>
      <c r="B99" s="156"/>
      <c r="C99" s="253" t="s">
        <v>271</v>
      </c>
      <c r="D99" s="254"/>
      <c r="E99" s="254"/>
      <c r="F99" s="254"/>
      <c r="G99" s="254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187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78" t="str">
        <f>C99</f>
        <v>Včetně demontáže konzol, podpěr a výložníků zakotvených do zdiva jednostranně. Je - li nosná konstrukce vetknuta do zdiva oboustranně, určuje se počet rozřezání dvojnásobným množstvím.</v>
      </c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9">
        <v>43</v>
      </c>
      <c r="B100" s="180" t="s">
        <v>274</v>
      </c>
      <c r="C100" s="189" t="s">
        <v>572</v>
      </c>
      <c r="D100" s="181" t="s">
        <v>160</v>
      </c>
      <c r="E100" s="182">
        <v>90</v>
      </c>
      <c r="F100" s="183"/>
      <c r="G100" s="184">
        <f t="shared" ref="G100:G105" si="0">ROUND(E100*F100,2)</f>
        <v>0</v>
      </c>
      <c r="H100" s="183"/>
      <c r="I100" s="184">
        <f t="shared" ref="I100:I105" si="1">ROUND(E100*H100,2)</f>
        <v>0</v>
      </c>
      <c r="J100" s="183"/>
      <c r="K100" s="184">
        <f t="shared" ref="K100:K105" si="2">ROUND(E100*J100,2)</f>
        <v>0</v>
      </c>
      <c r="L100" s="184">
        <v>21</v>
      </c>
      <c r="M100" s="184">
        <f t="shared" ref="M100:M105" si="3">G100*(1+L100/100)</f>
        <v>0</v>
      </c>
      <c r="N100" s="182">
        <v>0</v>
      </c>
      <c r="O100" s="182">
        <f t="shared" ref="O100:O105" si="4">ROUND(E100*N100,2)</f>
        <v>0</v>
      </c>
      <c r="P100" s="182">
        <v>2.1299999999999999E-3</v>
      </c>
      <c r="Q100" s="182">
        <f t="shared" ref="Q100:Q105" si="5">ROUND(E100*P100,2)</f>
        <v>0.19</v>
      </c>
      <c r="R100" s="184" t="s">
        <v>260</v>
      </c>
      <c r="S100" s="184" t="s">
        <v>138</v>
      </c>
      <c r="T100" s="185" t="s">
        <v>138</v>
      </c>
      <c r="U100" s="158">
        <v>0.17299999999999999</v>
      </c>
      <c r="V100" s="158">
        <f t="shared" ref="V100:V105" si="6">ROUND(E100*U100,2)</f>
        <v>15.57</v>
      </c>
      <c r="W100" s="158"/>
      <c r="X100" s="158" t="s">
        <v>139</v>
      </c>
      <c r="Y100" s="158" t="s">
        <v>140</v>
      </c>
      <c r="Z100" s="148"/>
      <c r="AA100" s="148"/>
      <c r="AB100" s="148"/>
      <c r="AC100" s="148"/>
      <c r="AD100" s="148"/>
      <c r="AE100" s="148"/>
      <c r="AF100" s="148"/>
      <c r="AG100" s="148" t="s">
        <v>141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9">
        <v>44</v>
      </c>
      <c r="B101" s="180" t="s">
        <v>275</v>
      </c>
      <c r="C101" s="189" t="s">
        <v>573</v>
      </c>
      <c r="D101" s="181" t="s">
        <v>160</v>
      </c>
      <c r="E101" s="182">
        <v>80</v>
      </c>
      <c r="F101" s="183"/>
      <c r="G101" s="184">
        <f t="shared" si="0"/>
        <v>0</v>
      </c>
      <c r="H101" s="183"/>
      <c r="I101" s="184">
        <f t="shared" si="1"/>
        <v>0</v>
      </c>
      <c r="J101" s="183"/>
      <c r="K101" s="184">
        <f t="shared" si="2"/>
        <v>0</v>
      </c>
      <c r="L101" s="184">
        <v>21</v>
      </c>
      <c r="M101" s="184">
        <f t="shared" si="3"/>
        <v>0</v>
      </c>
      <c r="N101" s="182">
        <v>0</v>
      </c>
      <c r="O101" s="182">
        <f t="shared" si="4"/>
        <v>0</v>
      </c>
      <c r="P101" s="182">
        <v>4.9699999999999996E-3</v>
      </c>
      <c r="Q101" s="182">
        <f t="shared" si="5"/>
        <v>0.4</v>
      </c>
      <c r="R101" s="184" t="s">
        <v>260</v>
      </c>
      <c r="S101" s="184" t="s">
        <v>138</v>
      </c>
      <c r="T101" s="185" t="s">
        <v>138</v>
      </c>
      <c r="U101" s="158">
        <v>0.20399999999999999</v>
      </c>
      <c r="V101" s="158">
        <f t="shared" si="6"/>
        <v>16.32</v>
      </c>
      <c r="W101" s="158"/>
      <c r="X101" s="158" t="s">
        <v>139</v>
      </c>
      <c r="Y101" s="158" t="s">
        <v>140</v>
      </c>
      <c r="Z101" s="148"/>
      <c r="AA101" s="148"/>
      <c r="AB101" s="148"/>
      <c r="AC101" s="148"/>
      <c r="AD101" s="148"/>
      <c r="AE101" s="148"/>
      <c r="AF101" s="148"/>
      <c r="AG101" s="148" t="s">
        <v>141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9">
        <v>45</v>
      </c>
      <c r="B102" s="180" t="s">
        <v>276</v>
      </c>
      <c r="C102" s="189" t="s">
        <v>574</v>
      </c>
      <c r="D102" s="181" t="s">
        <v>160</v>
      </c>
      <c r="E102" s="182">
        <v>40</v>
      </c>
      <c r="F102" s="183"/>
      <c r="G102" s="184">
        <f t="shared" si="0"/>
        <v>0</v>
      </c>
      <c r="H102" s="183"/>
      <c r="I102" s="184">
        <f t="shared" si="1"/>
        <v>0</v>
      </c>
      <c r="J102" s="183"/>
      <c r="K102" s="184">
        <f t="shared" si="2"/>
        <v>0</v>
      </c>
      <c r="L102" s="184">
        <v>21</v>
      </c>
      <c r="M102" s="184">
        <f t="shared" si="3"/>
        <v>0</v>
      </c>
      <c r="N102" s="182">
        <v>0</v>
      </c>
      <c r="O102" s="182">
        <f t="shared" si="4"/>
        <v>0</v>
      </c>
      <c r="P102" s="182">
        <v>6.7000000000000002E-3</v>
      </c>
      <c r="Q102" s="182">
        <f t="shared" si="5"/>
        <v>0.27</v>
      </c>
      <c r="R102" s="184" t="s">
        <v>260</v>
      </c>
      <c r="S102" s="184" t="s">
        <v>138</v>
      </c>
      <c r="T102" s="185" t="s">
        <v>138</v>
      </c>
      <c r="U102" s="158">
        <v>0.23899999999999999</v>
      </c>
      <c r="V102" s="158">
        <f t="shared" si="6"/>
        <v>9.56</v>
      </c>
      <c r="W102" s="158"/>
      <c r="X102" s="158" t="s">
        <v>139</v>
      </c>
      <c r="Y102" s="158" t="s">
        <v>140</v>
      </c>
      <c r="Z102" s="148"/>
      <c r="AA102" s="148"/>
      <c r="AB102" s="148"/>
      <c r="AC102" s="148"/>
      <c r="AD102" s="148"/>
      <c r="AE102" s="148"/>
      <c r="AF102" s="148"/>
      <c r="AG102" s="148" t="s">
        <v>141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9">
        <v>46</v>
      </c>
      <c r="B103" s="180" t="s">
        <v>277</v>
      </c>
      <c r="C103" s="189" t="s">
        <v>575</v>
      </c>
      <c r="D103" s="181" t="s">
        <v>160</v>
      </c>
      <c r="E103" s="182">
        <v>30</v>
      </c>
      <c r="F103" s="183"/>
      <c r="G103" s="184">
        <f t="shared" si="0"/>
        <v>0</v>
      </c>
      <c r="H103" s="183"/>
      <c r="I103" s="184">
        <f t="shared" si="1"/>
        <v>0</v>
      </c>
      <c r="J103" s="183"/>
      <c r="K103" s="184">
        <f t="shared" si="2"/>
        <v>0</v>
      </c>
      <c r="L103" s="184">
        <v>21</v>
      </c>
      <c r="M103" s="184">
        <f t="shared" si="3"/>
        <v>0</v>
      </c>
      <c r="N103" s="182">
        <v>0</v>
      </c>
      <c r="O103" s="182">
        <f t="shared" si="4"/>
        <v>0</v>
      </c>
      <c r="P103" s="182">
        <v>2.7999999999999998E-4</v>
      </c>
      <c r="Q103" s="182">
        <f t="shared" si="5"/>
        <v>0.01</v>
      </c>
      <c r="R103" s="184" t="s">
        <v>260</v>
      </c>
      <c r="S103" s="184" t="s">
        <v>138</v>
      </c>
      <c r="T103" s="185" t="s">
        <v>138</v>
      </c>
      <c r="U103" s="158">
        <v>5.1999999999999998E-2</v>
      </c>
      <c r="V103" s="158">
        <f t="shared" si="6"/>
        <v>1.56</v>
      </c>
      <c r="W103" s="158"/>
      <c r="X103" s="158" t="s">
        <v>139</v>
      </c>
      <c r="Y103" s="158" t="s">
        <v>140</v>
      </c>
      <c r="Z103" s="148"/>
      <c r="AA103" s="148"/>
      <c r="AB103" s="148"/>
      <c r="AC103" s="148"/>
      <c r="AD103" s="148"/>
      <c r="AE103" s="148"/>
      <c r="AF103" s="148"/>
      <c r="AG103" s="148" t="s">
        <v>141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9">
        <v>47</v>
      </c>
      <c r="B104" s="180" t="s">
        <v>278</v>
      </c>
      <c r="C104" s="189" t="s">
        <v>576</v>
      </c>
      <c r="D104" s="181" t="s">
        <v>160</v>
      </c>
      <c r="E104" s="182">
        <v>40</v>
      </c>
      <c r="F104" s="183"/>
      <c r="G104" s="184">
        <f t="shared" si="0"/>
        <v>0</v>
      </c>
      <c r="H104" s="183"/>
      <c r="I104" s="184">
        <f t="shared" si="1"/>
        <v>0</v>
      </c>
      <c r="J104" s="183"/>
      <c r="K104" s="184">
        <f t="shared" si="2"/>
        <v>0</v>
      </c>
      <c r="L104" s="184">
        <v>21</v>
      </c>
      <c r="M104" s="184">
        <f t="shared" si="3"/>
        <v>0</v>
      </c>
      <c r="N104" s="182">
        <v>0</v>
      </c>
      <c r="O104" s="182">
        <f t="shared" si="4"/>
        <v>0</v>
      </c>
      <c r="P104" s="182">
        <v>2.9E-4</v>
      </c>
      <c r="Q104" s="182">
        <f t="shared" si="5"/>
        <v>0.01</v>
      </c>
      <c r="R104" s="184" t="s">
        <v>260</v>
      </c>
      <c r="S104" s="184" t="s">
        <v>138</v>
      </c>
      <c r="T104" s="185" t="s">
        <v>138</v>
      </c>
      <c r="U104" s="158">
        <v>8.3000000000000004E-2</v>
      </c>
      <c r="V104" s="158">
        <f t="shared" si="6"/>
        <v>3.32</v>
      </c>
      <c r="W104" s="158"/>
      <c r="X104" s="158" t="s">
        <v>139</v>
      </c>
      <c r="Y104" s="158" t="s">
        <v>140</v>
      </c>
      <c r="Z104" s="148"/>
      <c r="AA104" s="148"/>
      <c r="AB104" s="148"/>
      <c r="AC104" s="148"/>
      <c r="AD104" s="148"/>
      <c r="AE104" s="148"/>
      <c r="AF104" s="148"/>
      <c r="AG104" s="148" t="s">
        <v>141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71">
        <v>48</v>
      </c>
      <c r="B105" s="172" t="s">
        <v>279</v>
      </c>
      <c r="C105" s="187" t="s">
        <v>280</v>
      </c>
      <c r="D105" s="173" t="s">
        <v>160</v>
      </c>
      <c r="E105" s="174">
        <v>10</v>
      </c>
      <c r="F105" s="175"/>
      <c r="G105" s="176">
        <f t="shared" si="0"/>
        <v>0</v>
      </c>
      <c r="H105" s="175"/>
      <c r="I105" s="176">
        <f t="shared" si="1"/>
        <v>0</v>
      </c>
      <c r="J105" s="175"/>
      <c r="K105" s="176">
        <f t="shared" si="2"/>
        <v>0</v>
      </c>
      <c r="L105" s="176">
        <v>21</v>
      </c>
      <c r="M105" s="176">
        <f t="shared" si="3"/>
        <v>0</v>
      </c>
      <c r="N105" s="174">
        <v>3.0000000000000001E-5</v>
      </c>
      <c r="O105" s="174">
        <f t="shared" si="4"/>
        <v>0</v>
      </c>
      <c r="P105" s="174">
        <v>0</v>
      </c>
      <c r="Q105" s="174">
        <f t="shared" si="5"/>
        <v>0</v>
      </c>
      <c r="R105" s="176" t="s">
        <v>260</v>
      </c>
      <c r="S105" s="176" t="s">
        <v>138</v>
      </c>
      <c r="T105" s="177" t="s">
        <v>138</v>
      </c>
      <c r="U105" s="158">
        <v>0.14000000000000001</v>
      </c>
      <c r="V105" s="158">
        <f t="shared" si="6"/>
        <v>1.4</v>
      </c>
      <c r="W105" s="158"/>
      <c r="X105" s="158" t="s">
        <v>139</v>
      </c>
      <c r="Y105" s="158" t="s">
        <v>140</v>
      </c>
      <c r="Z105" s="148"/>
      <c r="AA105" s="148"/>
      <c r="AB105" s="148"/>
      <c r="AC105" s="148"/>
      <c r="AD105" s="148"/>
      <c r="AE105" s="148"/>
      <c r="AF105" s="148"/>
      <c r="AG105" s="148" t="s">
        <v>141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253" t="s">
        <v>261</v>
      </c>
      <c r="D106" s="254"/>
      <c r="E106" s="254"/>
      <c r="F106" s="254"/>
      <c r="G106" s="254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187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8" t="s">
        <v>281</v>
      </c>
      <c r="D107" s="159"/>
      <c r="E107" s="160">
        <v>10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148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71">
        <v>49</v>
      </c>
      <c r="B108" s="172" t="s">
        <v>282</v>
      </c>
      <c r="C108" s="187" t="s">
        <v>283</v>
      </c>
      <c r="D108" s="173" t="s">
        <v>160</v>
      </c>
      <c r="E108" s="174">
        <v>3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74">
        <v>4.0000000000000003E-5</v>
      </c>
      <c r="O108" s="174">
        <f>ROUND(E108*N108,2)</f>
        <v>0</v>
      </c>
      <c r="P108" s="174">
        <v>0</v>
      </c>
      <c r="Q108" s="174">
        <f>ROUND(E108*P108,2)</f>
        <v>0</v>
      </c>
      <c r="R108" s="176" t="s">
        <v>260</v>
      </c>
      <c r="S108" s="176" t="s">
        <v>138</v>
      </c>
      <c r="T108" s="177" t="s">
        <v>138</v>
      </c>
      <c r="U108" s="158">
        <v>0.129</v>
      </c>
      <c r="V108" s="158">
        <f>ROUND(E108*U108,2)</f>
        <v>0.39</v>
      </c>
      <c r="W108" s="158"/>
      <c r="X108" s="158" t="s">
        <v>139</v>
      </c>
      <c r="Y108" s="158" t="s">
        <v>140</v>
      </c>
      <c r="Z108" s="148"/>
      <c r="AA108" s="148"/>
      <c r="AB108" s="148"/>
      <c r="AC108" s="148"/>
      <c r="AD108" s="148"/>
      <c r="AE108" s="148"/>
      <c r="AF108" s="148"/>
      <c r="AG108" s="148" t="s">
        <v>141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5"/>
      <c r="B109" s="156"/>
      <c r="C109" s="253" t="s">
        <v>261</v>
      </c>
      <c r="D109" s="254"/>
      <c r="E109" s="254"/>
      <c r="F109" s="254"/>
      <c r="G109" s="254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187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8" t="s">
        <v>284</v>
      </c>
      <c r="D110" s="159"/>
      <c r="E110" s="160">
        <v>3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148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71">
        <v>50</v>
      </c>
      <c r="B111" s="172" t="s">
        <v>285</v>
      </c>
      <c r="C111" s="187" t="s">
        <v>286</v>
      </c>
      <c r="D111" s="173" t="s">
        <v>160</v>
      </c>
      <c r="E111" s="174">
        <v>92.5</v>
      </c>
      <c r="F111" s="175"/>
      <c r="G111" s="176">
        <f>ROUND(E111*F111,2)</f>
        <v>0</v>
      </c>
      <c r="H111" s="175"/>
      <c r="I111" s="176">
        <f>ROUND(E111*H111,2)</f>
        <v>0</v>
      </c>
      <c r="J111" s="175"/>
      <c r="K111" s="176">
        <f>ROUND(E111*J111,2)</f>
        <v>0</v>
      </c>
      <c r="L111" s="176">
        <v>21</v>
      </c>
      <c r="M111" s="176">
        <f>G111*(1+L111/100)</f>
        <v>0</v>
      </c>
      <c r="N111" s="174">
        <v>6.9999999999999994E-5</v>
      </c>
      <c r="O111" s="174">
        <f>ROUND(E111*N111,2)</f>
        <v>0.01</v>
      </c>
      <c r="P111" s="174">
        <v>0</v>
      </c>
      <c r="Q111" s="174">
        <f>ROUND(E111*P111,2)</f>
        <v>0</v>
      </c>
      <c r="R111" s="176" t="s">
        <v>260</v>
      </c>
      <c r="S111" s="176" t="s">
        <v>138</v>
      </c>
      <c r="T111" s="177" t="s">
        <v>138</v>
      </c>
      <c r="U111" s="158">
        <v>0.129</v>
      </c>
      <c r="V111" s="158">
        <f>ROUND(E111*U111,2)</f>
        <v>11.93</v>
      </c>
      <c r="W111" s="158"/>
      <c r="X111" s="158" t="s">
        <v>139</v>
      </c>
      <c r="Y111" s="158" t="s">
        <v>140</v>
      </c>
      <c r="Z111" s="148"/>
      <c r="AA111" s="148"/>
      <c r="AB111" s="148"/>
      <c r="AC111" s="148"/>
      <c r="AD111" s="148"/>
      <c r="AE111" s="148"/>
      <c r="AF111" s="148"/>
      <c r="AG111" s="148" t="s">
        <v>141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253" t="s">
        <v>261</v>
      </c>
      <c r="D112" s="254"/>
      <c r="E112" s="254"/>
      <c r="F112" s="254"/>
      <c r="G112" s="254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187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5"/>
      <c r="B113" s="156"/>
      <c r="C113" s="188" t="s">
        <v>287</v>
      </c>
      <c r="D113" s="159"/>
      <c r="E113" s="160">
        <v>92.5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148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71">
        <v>51</v>
      </c>
      <c r="B114" s="172" t="s">
        <v>288</v>
      </c>
      <c r="C114" s="187" t="s">
        <v>289</v>
      </c>
      <c r="D114" s="173" t="s">
        <v>160</v>
      </c>
      <c r="E114" s="174">
        <v>29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4">
        <v>6.0000000000000002E-5</v>
      </c>
      <c r="O114" s="174">
        <f>ROUND(E114*N114,2)</f>
        <v>0</v>
      </c>
      <c r="P114" s="174">
        <v>0</v>
      </c>
      <c r="Q114" s="174">
        <f>ROUND(E114*P114,2)</f>
        <v>0</v>
      </c>
      <c r="R114" s="176" t="s">
        <v>260</v>
      </c>
      <c r="S114" s="176" t="s">
        <v>138</v>
      </c>
      <c r="T114" s="177" t="s">
        <v>138</v>
      </c>
      <c r="U114" s="158">
        <v>0.14199999999999999</v>
      </c>
      <c r="V114" s="158">
        <f>ROUND(E114*U114,2)</f>
        <v>4.12</v>
      </c>
      <c r="W114" s="158"/>
      <c r="X114" s="158" t="s">
        <v>139</v>
      </c>
      <c r="Y114" s="158" t="s">
        <v>140</v>
      </c>
      <c r="Z114" s="148"/>
      <c r="AA114" s="148"/>
      <c r="AB114" s="148"/>
      <c r="AC114" s="148"/>
      <c r="AD114" s="148"/>
      <c r="AE114" s="148"/>
      <c r="AF114" s="148"/>
      <c r="AG114" s="148" t="s">
        <v>141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5"/>
      <c r="B115" s="156"/>
      <c r="C115" s="253" t="s">
        <v>261</v>
      </c>
      <c r="D115" s="254"/>
      <c r="E115" s="254"/>
      <c r="F115" s="254"/>
      <c r="G115" s="254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187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188" t="s">
        <v>290</v>
      </c>
      <c r="D116" s="159"/>
      <c r="E116" s="160">
        <v>29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148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2.5" outlineLevel="1" x14ac:dyDescent="0.2">
      <c r="A117" s="171">
        <v>52</v>
      </c>
      <c r="B117" s="172" t="s">
        <v>291</v>
      </c>
      <c r="C117" s="187" t="s">
        <v>292</v>
      </c>
      <c r="D117" s="173" t="s">
        <v>160</v>
      </c>
      <c r="E117" s="174">
        <v>25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4">
        <v>1E-4</v>
      </c>
      <c r="O117" s="174">
        <f>ROUND(E117*N117,2)</f>
        <v>0</v>
      </c>
      <c r="P117" s="174">
        <v>0</v>
      </c>
      <c r="Q117" s="174">
        <f>ROUND(E117*P117,2)</f>
        <v>0</v>
      </c>
      <c r="R117" s="176" t="s">
        <v>260</v>
      </c>
      <c r="S117" s="176" t="s">
        <v>138</v>
      </c>
      <c r="T117" s="177" t="s">
        <v>138</v>
      </c>
      <c r="U117" s="158">
        <v>0.157</v>
      </c>
      <c r="V117" s="158">
        <f>ROUND(E117*U117,2)</f>
        <v>3.93</v>
      </c>
      <c r="W117" s="158"/>
      <c r="X117" s="158" t="s">
        <v>139</v>
      </c>
      <c r="Y117" s="158" t="s">
        <v>140</v>
      </c>
      <c r="Z117" s="148"/>
      <c r="AA117" s="148"/>
      <c r="AB117" s="148"/>
      <c r="AC117" s="148"/>
      <c r="AD117" s="148"/>
      <c r="AE117" s="148"/>
      <c r="AF117" s="148"/>
      <c r="AG117" s="148" t="s">
        <v>141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5"/>
      <c r="B118" s="156"/>
      <c r="C118" s="253" t="s">
        <v>261</v>
      </c>
      <c r="D118" s="254"/>
      <c r="E118" s="254"/>
      <c r="F118" s="254"/>
      <c r="G118" s="254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187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188" t="s">
        <v>293</v>
      </c>
      <c r="D119" s="159"/>
      <c r="E119" s="160">
        <v>25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148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1">
        <v>53</v>
      </c>
      <c r="B120" s="172" t="s">
        <v>294</v>
      </c>
      <c r="C120" s="187" t="s">
        <v>295</v>
      </c>
      <c r="D120" s="173" t="s">
        <v>160</v>
      </c>
      <c r="E120" s="174">
        <v>32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74">
        <v>1.2999999999999999E-4</v>
      </c>
      <c r="O120" s="174">
        <f>ROUND(E120*N120,2)</f>
        <v>0</v>
      </c>
      <c r="P120" s="174">
        <v>0</v>
      </c>
      <c r="Q120" s="174">
        <f>ROUND(E120*P120,2)</f>
        <v>0</v>
      </c>
      <c r="R120" s="176" t="s">
        <v>260</v>
      </c>
      <c r="S120" s="176" t="s">
        <v>138</v>
      </c>
      <c r="T120" s="177" t="s">
        <v>138</v>
      </c>
      <c r="U120" s="158">
        <v>0.17</v>
      </c>
      <c r="V120" s="158">
        <f>ROUND(E120*U120,2)</f>
        <v>5.44</v>
      </c>
      <c r="W120" s="158"/>
      <c r="X120" s="158" t="s">
        <v>139</v>
      </c>
      <c r="Y120" s="158" t="s">
        <v>140</v>
      </c>
      <c r="Z120" s="148"/>
      <c r="AA120" s="148"/>
      <c r="AB120" s="148"/>
      <c r="AC120" s="148"/>
      <c r="AD120" s="148"/>
      <c r="AE120" s="148"/>
      <c r="AF120" s="148"/>
      <c r="AG120" s="148" t="s">
        <v>141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5"/>
      <c r="B121" s="156"/>
      <c r="C121" s="253" t="s">
        <v>261</v>
      </c>
      <c r="D121" s="254"/>
      <c r="E121" s="254"/>
      <c r="F121" s="254"/>
      <c r="G121" s="254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8"/>
      <c r="AA121" s="148"/>
      <c r="AB121" s="148"/>
      <c r="AC121" s="148"/>
      <c r="AD121" s="148"/>
      <c r="AE121" s="148"/>
      <c r="AF121" s="148"/>
      <c r="AG121" s="148" t="s">
        <v>187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2.5" outlineLevel="1" x14ac:dyDescent="0.2">
      <c r="A122" s="171">
        <v>54</v>
      </c>
      <c r="B122" s="172" t="s">
        <v>296</v>
      </c>
      <c r="C122" s="187" t="s">
        <v>297</v>
      </c>
      <c r="D122" s="173" t="s">
        <v>160</v>
      </c>
      <c r="E122" s="174">
        <v>26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4">
        <v>1.9000000000000001E-4</v>
      </c>
      <c r="O122" s="174">
        <f>ROUND(E122*N122,2)</f>
        <v>0</v>
      </c>
      <c r="P122" s="174">
        <v>0</v>
      </c>
      <c r="Q122" s="174">
        <f>ROUND(E122*P122,2)</f>
        <v>0</v>
      </c>
      <c r="R122" s="176" t="s">
        <v>260</v>
      </c>
      <c r="S122" s="176" t="s">
        <v>138</v>
      </c>
      <c r="T122" s="177" t="s">
        <v>138</v>
      </c>
      <c r="U122" s="158">
        <v>0.2</v>
      </c>
      <c r="V122" s="158">
        <f>ROUND(E122*U122,2)</f>
        <v>5.2</v>
      </c>
      <c r="W122" s="158"/>
      <c r="X122" s="158" t="s">
        <v>139</v>
      </c>
      <c r="Y122" s="158" t="s">
        <v>140</v>
      </c>
      <c r="Z122" s="148"/>
      <c r="AA122" s="148"/>
      <c r="AB122" s="148"/>
      <c r="AC122" s="148"/>
      <c r="AD122" s="148"/>
      <c r="AE122" s="148"/>
      <c r="AF122" s="148"/>
      <c r="AG122" s="148" t="s">
        <v>141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5"/>
      <c r="B123" s="156"/>
      <c r="C123" s="253" t="s">
        <v>261</v>
      </c>
      <c r="D123" s="254"/>
      <c r="E123" s="254"/>
      <c r="F123" s="254"/>
      <c r="G123" s="254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187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71">
        <v>55</v>
      </c>
      <c r="B124" s="172" t="s">
        <v>298</v>
      </c>
      <c r="C124" s="187" t="s">
        <v>299</v>
      </c>
      <c r="D124" s="173" t="s">
        <v>160</v>
      </c>
      <c r="E124" s="174">
        <v>36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4">
        <v>5.0000000000000002E-5</v>
      </c>
      <c r="O124" s="174">
        <f>ROUND(E124*N124,2)</f>
        <v>0</v>
      </c>
      <c r="P124" s="174">
        <v>0</v>
      </c>
      <c r="Q124" s="174">
        <f>ROUND(E124*P124,2)</f>
        <v>0</v>
      </c>
      <c r="R124" s="176" t="s">
        <v>260</v>
      </c>
      <c r="S124" s="176" t="s">
        <v>138</v>
      </c>
      <c r="T124" s="177" t="s">
        <v>138</v>
      </c>
      <c r="U124" s="158">
        <v>0.129</v>
      </c>
      <c r="V124" s="158">
        <f>ROUND(E124*U124,2)</f>
        <v>4.6399999999999997</v>
      </c>
      <c r="W124" s="158"/>
      <c r="X124" s="158" t="s">
        <v>139</v>
      </c>
      <c r="Y124" s="158" t="s">
        <v>140</v>
      </c>
      <c r="Z124" s="148"/>
      <c r="AA124" s="148"/>
      <c r="AB124" s="148"/>
      <c r="AC124" s="148"/>
      <c r="AD124" s="148"/>
      <c r="AE124" s="148"/>
      <c r="AF124" s="148"/>
      <c r="AG124" s="148" t="s">
        <v>141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253" t="s">
        <v>261</v>
      </c>
      <c r="D125" s="254"/>
      <c r="E125" s="254"/>
      <c r="F125" s="254"/>
      <c r="G125" s="254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187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188" t="s">
        <v>300</v>
      </c>
      <c r="D126" s="159"/>
      <c r="E126" s="160">
        <v>36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148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 x14ac:dyDescent="0.2">
      <c r="A127" s="171">
        <v>56</v>
      </c>
      <c r="B127" s="172" t="s">
        <v>301</v>
      </c>
      <c r="C127" s="187" t="s">
        <v>302</v>
      </c>
      <c r="D127" s="173" t="s">
        <v>160</v>
      </c>
      <c r="E127" s="174">
        <v>76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4">
        <v>6.9999999999999994E-5</v>
      </c>
      <c r="O127" s="174">
        <f>ROUND(E127*N127,2)</f>
        <v>0.01</v>
      </c>
      <c r="P127" s="174">
        <v>0</v>
      </c>
      <c r="Q127" s="174">
        <f>ROUND(E127*P127,2)</f>
        <v>0</v>
      </c>
      <c r="R127" s="176" t="s">
        <v>260</v>
      </c>
      <c r="S127" s="176" t="s">
        <v>138</v>
      </c>
      <c r="T127" s="177" t="s">
        <v>138</v>
      </c>
      <c r="U127" s="158">
        <v>0.129</v>
      </c>
      <c r="V127" s="158">
        <f>ROUND(E127*U127,2)</f>
        <v>9.8000000000000007</v>
      </c>
      <c r="W127" s="158"/>
      <c r="X127" s="158" t="s">
        <v>139</v>
      </c>
      <c r="Y127" s="158" t="s">
        <v>140</v>
      </c>
      <c r="Z127" s="148"/>
      <c r="AA127" s="148"/>
      <c r="AB127" s="148"/>
      <c r="AC127" s="148"/>
      <c r="AD127" s="148"/>
      <c r="AE127" s="148"/>
      <c r="AF127" s="148"/>
      <c r="AG127" s="148" t="s">
        <v>141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5"/>
      <c r="B128" s="156"/>
      <c r="C128" s="253" t="s">
        <v>261</v>
      </c>
      <c r="D128" s="254"/>
      <c r="E128" s="254"/>
      <c r="F128" s="254"/>
      <c r="G128" s="254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187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">
      <c r="A129" s="155"/>
      <c r="B129" s="156"/>
      <c r="C129" s="188" t="s">
        <v>303</v>
      </c>
      <c r="D129" s="159"/>
      <c r="E129" s="160">
        <v>76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148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33.75" outlineLevel="1" x14ac:dyDescent="0.2">
      <c r="A130" s="171">
        <v>57</v>
      </c>
      <c r="B130" s="172" t="s">
        <v>304</v>
      </c>
      <c r="C130" s="187" t="s">
        <v>305</v>
      </c>
      <c r="D130" s="173" t="s">
        <v>160</v>
      </c>
      <c r="E130" s="174">
        <v>69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4">
        <v>4.2999999999999999E-4</v>
      </c>
      <c r="O130" s="174">
        <f>ROUND(E130*N130,2)</f>
        <v>0.03</v>
      </c>
      <c r="P130" s="174">
        <v>0</v>
      </c>
      <c r="Q130" s="174">
        <f>ROUND(E130*P130,2)</f>
        <v>0</v>
      </c>
      <c r="R130" s="176" t="s">
        <v>260</v>
      </c>
      <c r="S130" s="176" t="s">
        <v>138</v>
      </c>
      <c r="T130" s="177" t="s">
        <v>138</v>
      </c>
      <c r="U130" s="158">
        <v>0.27889999999999998</v>
      </c>
      <c r="V130" s="158">
        <f>ROUND(E130*U130,2)</f>
        <v>19.239999999999998</v>
      </c>
      <c r="W130" s="158"/>
      <c r="X130" s="158" t="s">
        <v>139</v>
      </c>
      <c r="Y130" s="158" t="s">
        <v>140</v>
      </c>
      <c r="Z130" s="148"/>
      <c r="AA130" s="148"/>
      <c r="AB130" s="148"/>
      <c r="AC130" s="148"/>
      <c r="AD130" s="148"/>
      <c r="AE130" s="148"/>
      <c r="AF130" s="148"/>
      <c r="AG130" s="148" t="s">
        <v>141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2" x14ac:dyDescent="0.2">
      <c r="A131" s="155"/>
      <c r="B131" s="156"/>
      <c r="C131" s="255" t="s">
        <v>306</v>
      </c>
      <c r="D131" s="256"/>
      <c r="E131" s="256"/>
      <c r="F131" s="256"/>
      <c r="G131" s="256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2" x14ac:dyDescent="0.2">
      <c r="A132" s="155"/>
      <c r="B132" s="156"/>
      <c r="C132" s="251" t="s">
        <v>307</v>
      </c>
      <c r="D132" s="252"/>
      <c r="E132" s="252"/>
      <c r="F132" s="252"/>
      <c r="G132" s="252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187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2" x14ac:dyDescent="0.2">
      <c r="A133" s="155"/>
      <c r="B133" s="156"/>
      <c r="C133" s="188" t="s">
        <v>234</v>
      </c>
      <c r="D133" s="159"/>
      <c r="E133" s="160"/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148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2">
      <c r="A134" s="155"/>
      <c r="B134" s="156"/>
      <c r="C134" s="188" t="s">
        <v>235</v>
      </c>
      <c r="D134" s="159"/>
      <c r="E134" s="160">
        <v>33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8"/>
      <c r="AA134" s="148"/>
      <c r="AB134" s="148"/>
      <c r="AC134" s="148"/>
      <c r="AD134" s="148"/>
      <c r="AE134" s="148"/>
      <c r="AF134" s="148"/>
      <c r="AG134" s="148" t="s">
        <v>148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2">
      <c r="A135" s="155"/>
      <c r="B135" s="156"/>
      <c r="C135" s="188" t="s">
        <v>308</v>
      </c>
      <c r="D135" s="159"/>
      <c r="E135" s="160"/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148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">
      <c r="A136" s="155"/>
      <c r="B136" s="156"/>
      <c r="C136" s="188" t="s">
        <v>300</v>
      </c>
      <c r="D136" s="159"/>
      <c r="E136" s="160">
        <v>36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148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33.75" outlineLevel="1" x14ac:dyDescent="0.2">
      <c r="A137" s="171">
        <v>58</v>
      </c>
      <c r="B137" s="172" t="s">
        <v>309</v>
      </c>
      <c r="C137" s="187" t="s">
        <v>310</v>
      </c>
      <c r="D137" s="173" t="s">
        <v>160</v>
      </c>
      <c r="E137" s="174">
        <v>337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74">
        <v>5.2999999999999998E-4</v>
      </c>
      <c r="O137" s="174">
        <f>ROUND(E137*N137,2)</f>
        <v>0.18</v>
      </c>
      <c r="P137" s="174">
        <v>0</v>
      </c>
      <c r="Q137" s="174">
        <f>ROUND(E137*P137,2)</f>
        <v>0</v>
      </c>
      <c r="R137" s="176" t="s">
        <v>260</v>
      </c>
      <c r="S137" s="176" t="s">
        <v>138</v>
      </c>
      <c r="T137" s="177" t="s">
        <v>138</v>
      </c>
      <c r="U137" s="158">
        <v>0.29730000000000001</v>
      </c>
      <c r="V137" s="158">
        <f>ROUND(E137*U137,2)</f>
        <v>100.19</v>
      </c>
      <c r="W137" s="158"/>
      <c r="X137" s="158" t="s">
        <v>139</v>
      </c>
      <c r="Y137" s="158" t="s">
        <v>140</v>
      </c>
      <c r="Z137" s="148"/>
      <c r="AA137" s="148"/>
      <c r="AB137" s="148"/>
      <c r="AC137" s="148"/>
      <c r="AD137" s="148"/>
      <c r="AE137" s="148"/>
      <c r="AF137" s="148"/>
      <c r="AG137" s="148" t="s">
        <v>141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2">
      <c r="A138" s="155"/>
      <c r="B138" s="156"/>
      <c r="C138" s="255" t="s">
        <v>306</v>
      </c>
      <c r="D138" s="256"/>
      <c r="E138" s="256"/>
      <c r="F138" s="256"/>
      <c r="G138" s="256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8"/>
      <c r="AA138" s="148"/>
      <c r="AB138" s="148"/>
      <c r="AC138" s="148"/>
      <c r="AD138" s="148"/>
      <c r="AE138" s="148"/>
      <c r="AF138" s="148"/>
      <c r="AG138" s="148" t="s">
        <v>143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5"/>
      <c r="B139" s="156"/>
      <c r="C139" s="251" t="s">
        <v>311</v>
      </c>
      <c r="D139" s="252"/>
      <c r="E139" s="252"/>
      <c r="F139" s="252"/>
      <c r="G139" s="252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8"/>
      <c r="AA139" s="148"/>
      <c r="AB139" s="148"/>
      <c r="AC139" s="148"/>
      <c r="AD139" s="148"/>
      <c r="AE139" s="148"/>
      <c r="AF139" s="148"/>
      <c r="AG139" s="148" t="s">
        <v>187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3" x14ac:dyDescent="0.2">
      <c r="A140" s="155"/>
      <c r="B140" s="156"/>
      <c r="C140" s="251" t="s">
        <v>307</v>
      </c>
      <c r="D140" s="252"/>
      <c r="E140" s="252"/>
      <c r="F140" s="252"/>
      <c r="G140" s="252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187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5"/>
      <c r="B141" s="156"/>
      <c r="C141" s="188" t="s">
        <v>234</v>
      </c>
      <c r="D141" s="159"/>
      <c r="E141" s="160"/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8"/>
      <c r="AA141" s="148"/>
      <c r="AB141" s="148"/>
      <c r="AC141" s="148"/>
      <c r="AD141" s="148"/>
      <c r="AE141" s="148"/>
      <c r="AF141" s="148"/>
      <c r="AG141" s="148" t="s">
        <v>148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3" x14ac:dyDescent="0.2">
      <c r="A142" s="155"/>
      <c r="B142" s="156"/>
      <c r="C142" s="188" t="s">
        <v>287</v>
      </c>
      <c r="D142" s="159"/>
      <c r="E142" s="160">
        <v>92.5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148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3" x14ac:dyDescent="0.2">
      <c r="A143" s="155"/>
      <c r="B143" s="156"/>
      <c r="C143" s="188" t="s">
        <v>238</v>
      </c>
      <c r="D143" s="159"/>
      <c r="E143" s="160">
        <v>78.5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8"/>
      <c r="AA143" s="148"/>
      <c r="AB143" s="148"/>
      <c r="AC143" s="148"/>
      <c r="AD143" s="148"/>
      <c r="AE143" s="148"/>
      <c r="AF143" s="148"/>
      <c r="AG143" s="148" t="s">
        <v>148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3" x14ac:dyDescent="0.2">
      <c r="A144" s="155"/>
      <c r="B144" s="156"/>
      <c r="C144" s="188" t="s">
        <v>239</v>
      </c>
      <c r="D144" s="159"/>
      <c r="E144" s="160">
        <v>90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148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3" x14ac:dyDescent="0.2">
      <c r="A145" s="155"/>
      <c r="B145" s="156"/>
      <c r="C145" s="188" t="s">
        <v>303</v>
      </c>
      <c r="D145" s="159"/>
      <c r="E145" s="160">
        <v>76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148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33.75" outlineLevel="1" x14ac:dyDescent="0.2">
      <c r="A146" s="171">
        <v>59</v>
      </c>
      <c r="B146" s="172" t="s">
        <v>312</v>
      </c>
      <c r="C146" s="187" t="s">
        <v>313</v>
      </c>
      <c r="D146" s="173" t="s">
        <v>160</v>
      </c>
      <c r="E146" s="174">
        <v>50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74">
        <v>7.2999999999999996E-4</v>
      </c>
      <c r="O146" s="174">
        <f>ROUND(E146*N146,2)</f>
        <v>0.04</v>
      </c>
      <c r="P146" s="174">
        <v>0</v>
      </c>
      <c r="Q146" s="174">
        <f>ROUND(E146*P146,2)</f>
        <v>0</v>
      </c>
      <c r="R146" s="176" t="s">
        <v>260</v>
      </c>
      <c r="S146" s="176" t="s">
        <v>138</v>
      </c>
      <c r="T146" s="177" t="s">
        <v>138</v>
      </c>
      <c r="U146" s="158">
        <v>0.33279999999999998</v>
      </c>
      <c r="V146" s="158">
        <f>ROUND(E146*U146,2)</f>
        <v>16.64</v>
      </c>
      <c r="W146" s="158"/>
      <c r="X146" s="158" t="s">
        <v>139</v>
      </c>
      <c r="Y146" s="158" t="s">
        <v>140</v>
      </c>
      <c r="Z146" s="148"/>
      <c r="AA146" s="148"/>
      <c r="AB146" s="148"/>
      <c r="AC146" s="148"/>
      <c r="AD146" s="148"/>
      <c r="AE146" s="148"/>
      <c r="AF146" s="148"/>
      <c r="AG146" s="148" t="s">
        <v>141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55" t="s">
        <v>306</v>
      </c>
      <c r="D147" s="256"/>
      <c r="E147" s="256"/>
      <c r="F147" s="256"/>
      <c r="G147" s="256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143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">
      <c r="A148" s="155"/>
      <c r="B148" s="156"/>
      <c r="C148" s="251" t="s">
        <v>311</v>
      </c>
      <c r="D148" s="252"/>
      <c r="E148" s="252"/>
      <c r="F148" s="252"/>
      <c r="G148" s="252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187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3" x14ac:dyDescent="0.2">
      <c r="A149" s="155"/>
      <c r="B149" s="156"/>
      <c r="C149" s="251" t="s">
        <v>307</v>
      </c>
      <c r="D149" s="252"/>
      <c r="E149" s="252"/>
      <c r="F149" s="252"/>
      <c r="G149" s="252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187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">
      <c r="A150" s="155"/>
      <c r="B150" s="156"/>
      <c r="C150" s="188" t="s">
        <v>234</v>
      </c>
      <c r="D150" s="159"/>
      <c r="E150" s="160"/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148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3" x14ac:dyDescent="0.2">
      <c r="A151" s="155"/>
      <c r="B151" s="156"/>
      <c r="C151" s="188" t="s">
        <v>290</v>
      </c>
      <c r="D151" s="159"/>
      <c r="E151" s="160">
        <v>29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148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188" t="s">
        <v>242</v>
      </c>
      <c r="D152" s="159"/>
      <c r="E152" s="160">
        <v>21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148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33.75" outlineLevel="1" x14ac:dyDescent="0.2">
      <c r="A153" s="171">
        <v>60</v>
      </c>
      <c r="B153" s="172" t="s">
        <v>314</v>
      </c>
      <c r="C153" s="187" t="s">
        <v>315</v>
      </c>
      <c r="D153" s="173" t="s">
        <v>160</v>
      </c>
      <c r="E153" s="174">
        <v>108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74">
        <v>1.0200000000000001E-3</v>
      </c>
      <c r="O153" s="174">
        <f>ROUND(E153*N153,2)</f>
        <v>0.11</v>
      </c>
      <c r="P153" s="174">
        <v>0</v>
      </c>
      <c r="Q153" s="174">
        <f>ROUND(E153*P153,2)</f>
        <v>0</v>
      </c>
      <c r="R153" s="176" t="s">
        <v>260</v>
      </c>
      <c r="S153" s="176" t="s">
        <v>138</v>
      </c>
      <c r="T153" s="177" t="s">
        <v>138</v>
      </c>
      <c r="U153" s="158">
        <v>0.38469999999999999</v>
      </c>
      <c r="V153" s="158">
        <f>ROUND(E153*U153,2)</f>
        <v>41.55</v>
      </c>
      <c r="W153" s="158"/>
      <c r="X153" s="158" t="s">
        <v>139</v>
      </c>
      <c r="Y153" s="158" t="s">
        <v>140</v>
      </c>
      <c r="Z153" s="148"/>
      <c r="AA153" s="148"/>
      <c r="AB153" s="148"/>
      <c r="AC153" s="148"/>
      <c r="AD153" s="148"/>
      <c r="AE153" s="148"/>
      <c r="AF153" s="148"/>
      <c r="AG153" s="148" t="s">
        <v>141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2">
      <c r="A154" s="155"/>
      <c r="B154" s="156"/>
      <c r="C154" s="255" t="s">
        <v>306</v>
      </c>
      <c r="D154" s="256"/>
      <c r="E154" s="256"/>
      <c r="F154" s="256"/>
      <c r="G154" s="256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143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2">
      <c r="A155" s="155"/>
      <c r="B155" s="156"/>
      <c r="C155" s="251" t="s">
        <v>311</v>
      </c>
      <c r="D155" s="252"/>
      <c r="E155" s="252"/>
      <c r="F155" s="252"/>
      <c r="G155" s="252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187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251" t="s">
        <v>307</v>
      </c>
      <c r="D156" s="252"/>
      <c r="E156" s="252"/>
      <c r="F156" s="252"/>
      <c r="G156" s="252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187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5"/>
      <c r="B157" s="156"/>
      <c r="C157" s="188" t="s">
        <v>234</v>
      </c>
      <c r="D157" s="159"/>
      <c r="E157" s="160"/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148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188" t="s">
        <v>293</v>
      </c>
      <c r="D158" s="159"/>
      <c r="E158" s="160">
        <v>25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148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3" x14ac:dyDescent="0.2">
      <c r="A159" s="155"/>
      <c r="B159" s="156"/>
      <c r="C159" s="188" t="s">
        <v>245</v>
      </c>
      <c r="D159" s="159"/>
      <c r="E159" s="160">
        <v>83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148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33.75" outlineLevel="1" x14ac:dyDescent="0.2">
      <c r="A160" s="171">
        <v>61</v>
      </c>
      <c r="B160" s="172" t="s">
        <v>316</v>
      </c>
      <c r="C160" s="187" t="s">
        <v>317</v>
      </c>
      <c r="D160" s="173" t="s">
        <v>160</v>
      </c>
      <c r="E160" s="174">
        <v>32</v>
      </c>
      <c r="F160" s="175"/>
      <c r="G160" s="176">
        <f>ROUND(E160*F160,2)</f>
        <v>0</v>
      </c>
      <c r="H160" s="175"/>
      <c r="I160" s="176">
        <f>ROUND(E160*H160,2)</f>
        <v>0</v>
      </c>
      <c r="J160" s="175"/>
      <c r="K160" s="176">
        <f>ROUND(E160*J160,2)</f>
        <v>0</v>
      </c>
      <c r="L160" s="176">
        <v>21</v>
      </c>
      <c r="M160" s="176">
        <f>G160*(1+L160/100)</f>
        <v>0</v>
      </c>
      <c r="N160" s="174">
        <v>1.3799999999999999E-3</v>
      </c>
      <c r="O160" s="174">
        <f>ROUND(E160*N160,2)</f>
        <v>0.04</v>
      </c>
      <c r="P160" s="174">
        <v>0</v>
      </c>
      <c r="Q160" s="174">
        <f>ROUND(E160*P160,2)</f>
        <v>0</v>
      </c>
      <c r="R160" s="176" t="s">
        <v>260</v>
      </c>
      <c r="S160" s="176" t="s">
        <v>138</v>
      </c>
      <c r="T160" s="177" t="s">
        <v>138</v>
      </c>
      <c r="U160" s="158">
        <v>0.47670000000000001</v>
      </c>
      <c r="V160" s="158">
        <f>ROUND(E160*U160,2)</f>
        <v>15.25</v>
      </c>
      <c r="W160" s="158"/>
      <c r="X160" s="158" t="s">
        <v>139</v>
      </c>
      <c r="Y160" s="158" t="s">
        <v>140</v>
      </c>
      <c r="Z160" s="148"/>
      <c r="AA160" s="148"/>
      <c r="AB160" s="148"/>
      <c r="AC160" s="148"/>
      <c r="AD160" s="148"/>
      <c r="AE160" s="148"/>
      <c r="AF160" s="148"/>
      <c r="AG160" s="148" t="s">
        <v>141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5"/>
      <c r="B161" s="156"/>
      <c r="C161" s="255" t="s">
        <v>306</v>
      </c>
      <c r="D161" s="256"/>
      <c r="E161" s="256"/>
      <c r="F161" s="256"/>
      <c r="G161" s="256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143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2">
      <c r="A162" s="155"/>
      <c r="B162" s="156"/>
      <c r="C162" s="251" t="s">
        <v>311</v>
      </c>
      <c r="D162" s="252"/>
      <c r="E162" s="252"/>
      <c r="F162" s="252"/>
      <c r="G162" s="252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187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3" x14ac:dyDescent="0.2">
      <c r="A163" s="155"/>
      <c r="B163" s="156"/>
      <c r="C163" s="251" t="s">
        <v>307</v>
      </c>
      <c r="D163" s="252"/>
      <c r="E163" s="252"/>
      <c r="F163" s="252"/>
      <c r="G163" s="252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187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">
      <c r="A164" s="155"/>
      <c r="B164" s="156"/>
      <c r="C164" s="188" t="s">
        <v>234</v>
      </c>
      <c r="D164" s="159"/>
      <c r="E164" s="160"/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148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3" x14ac:dyDescent="0.2">
      <c r="A165" s="155"/>
      <c r="B165" s="156"/>
      <c r="C165" s="188" t="s">
        <v>318</v>
      </c>
      <c r="D165" s="159"/>
      <c r="E165" s="160">
        <v>32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148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33.75" outlineLevel="1" x14ac:dyDescent="0.2">
      <c r="A166" s="171">
        <v>62</v>
      </c>
      <c r="B166" s="172" t="s">
        <v>319</v>
      </c>
      <c r="C166" s="187" t="s">
        <v>320</v>
      </c>
      <c r="D166" s="173" t="s">
        <v>160</v>
      </c>
      <c r="E166" s="174">
        <v>26</v>
      </c>
      <c r="F166" s="175"/>
      <c r="G166" s="176">
        <f>ROUND(E166*F166,2)</f>
        <v>0</v>
      </c>
      <c r="H166" s="175"/>
      <c r="I166" s="176">
        <f>ROUND(E166*H166,2)</f>
        <v>0</v>
      </c>
      <c r="J166" s="175"/>
      <c r="K166" s="176">
        <f>ROUND(E166*J166,2)</f>
        <v>0</v>
      </c>
      <c r="L166" s="176">
        <v>21</v>
      </c>
      <c r="M166" s="176">
        <f>G166*(1+L166/100)</f>
        <v>0</v>
      </c>
      <c r="N166" s="174">
        <v>2.0999999999999999E-3</v>
      </c>
      <c r="O166" s="174">
        <f>ROUND(E166*N166,2)</f>
        <v>0.05</v>
      </c>
      <c r="P166" s="174">
        <v>0</v>
      </c>
      <c r="Q166" s="174">
        <f>ROUND(E166*P166,2)</f>
        <v>0</v>
      </c>
      <c r="R166" s="176" t="s">
        <v>260</v>
      </c>
      <c r="S166" s="176" t="s">
        <v>138</v>
      </c>
      <c r="T166" s="177" t="s">
        <v>138</v>
      </c>
      <c r="U166" s="158">
        <v>0.56179999999999997</v>
      </c>
      <c r="V166" s="158">
        <f>ROUND(E166*U166,2)</f>
        <v>14.61</v>
      </c>
      <c r="W166" s="158"/>
      <c r="X166" s="158" t="s">
        <v>139</v>
      </c>
      <c r="Y166" s="158" t="s">
        <v>140</v>
      </c>
      <c r="Z166" s="148"/>
      <c r="AA166" s="148"/>
      <c r="AB166" s="148"/>
      <c r="AC166" s="148"/>
      <c r="AD166" s="148"/>
      <c r="AE166" s="148"/>
      <c r="AF166" s="148"/>
      <c r="AG166" s="148" t="s">
        <v>141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255" t="s">
        <v>306</v>
      </c>
      <c r="D167" s="256"/>
      <c r="E167" s="256"/>
      <c r="F167" s="256"/>
      <c r="G167" s="256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143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2">
      <c r="A168" s="155"/>
      <c r="B168" s="156"/>
      <c r="C168" s="251" t="s">
        <v>311</v>
      </c>
      <c r="D168" s="252"/>
      <c r="E168" s="252"/>
      <c r="F168" s="252"/>
      <c r="G168" s="252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187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3" x14ac:dyDescent="0.2">
      <c r="A169" s="155"/>
      <c r="B169" s="156"/>
      <c r="C169" s="251" t="s">
        <v>307</v>
      </c>
      <c r="D169" s="252"/>
      <c r="E169" s="252"/>
      <c r="F169" s="252"/>
      <c r="G169" s="252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8"/>
      <c r="AA169" s="148"/>
      <c r="AB169" s="148"/>
      <c r="AC169" s="148"/>
      <c r="AD169" s="148"/>
      <c r="AE169" s="148"/>
      <c r="AF169" s="148"/>
      <c r="AG169" s="148" t="s">
        <v>187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2">
      <c r="A170" s="155"/>
      <c r="B170" s="156"/>
      <c r="C170" s="188" t="s">
        <v>234</v>
      </c>
      <c r="D170" s="159"/>
      <c r="E170" s="160"/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148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3" x14ac:dyDescent="0.2">
      <c r="A171" s="155"/>
      <c r="B171" s="156"/>
      <c r="C171" s="188" t="s">
        <v>321</v>
      </c>
      <c r="D171" s="159"/>
      <c r="E171" s="160">
        <v>26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148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33.75" outlineLevel="1" x14ac:dyDescent="0.2">
      <c r="A172" s="171">
        <v>63</v>
      </c>
      <c r="B172" s="172" t="s">
        <v>322</v>
      </c>
      <c r="C172" s="187" t="s">
        <v>323</v>
      </c>
      <c r="D172" s="173" t="s">
        <v>160</v>
      </c>
      <c r="E172" s="174">
        <v>10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74">
        <v>6.9999999999999999E-4</v>
      </c>
      <c r="O172" s="174">
        <f>ROUND(E172*N172,2)</f>
        <v>0.01</v>
      </c>
      <c r="P172" s="174">
        <v>0</v>
      </c>
      <c r="Q172" s="174">
        <f>ROUND(E172*P172,2)</f>
        <v>0</v>
      </c>
      <c r="R172" s="176" t="s">
        <v>260</v>
      </c>
      <c r="S172" s="176" t="s">
        <v>138</v>
      </c>
      <c r="T172" s="177" t="s">
        <v>138</v>
      </c>
      <c r="U172" s="158">
        <v>0.26300000000000001</v>
      </c>
      <c r="V172" s="158">
        <f>ROUND(E172*U172,2)</f>
        <v>2.63</v>
      </c>
      <c r="W172" s="158"/>
      <c r="X172" s="158" t="s">
        <v>139</v>
      </c>
      <c r="Y172" s="158" t="s">
        <v>140</v>
      </c>
      <c r="Z172" s="148"/>
      <c r="AA172" s="148"/>
      <c r="AB172" s="148"/>
      <c r="AC172" s="148"/>
      <c r="AD172" s="148"/>
      <c r="AE172" s="148"/>
      <c r="AF172" s="148"/>
      <c r="AG172" s="148" t="s">
        <v>141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">
      <c r="A173" s="155"/>
      <c r="B173" s="156"/>
      <c r="C173" s="255" t="s">
        <v>324</v>
      </c>
      <c r="D173" s="256"/>
      <c r="E173" s="256"/>
      <c r="F173" s="256"/>
      <c r="G173" s="256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143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2">
      <c r="A174" s="155"/>
      <c r="B174" s="156"/>
      <c r="C174" s="251" t="s">
        <v>307</v>
      </c>
      <c r="D174" s="252"/>
      <c r="E174" s="252"/>
      <c r="F174" s="252"/>
      <c r="G174" s="252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187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33.75" outlineLevel="1" x14ac:dyDescent="0.2">
      <c r="A175" s="171">
        <v>64</v>
      </c>
      <c r="B175" s="172" t="s">
        <v>325</v>
      </c>
      <c r="C175" s="187" t="s">
        <v>326</v>
      </c>
      <c r="D175" s="173" t="s">
        <v>160</v>
      </c>
      <c r="E175" s="174">
        <v>3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4">
        <v>9.3999999999999997E-4</v>
      </c>
      <c r="O175" s="174">
        <f>ROUND(E175*N175,2)</f>
        <v>0</v>
      </c>
      <c r="P175" s="174">
        <v>0</v>
      </c>
      <c r="Q175" s="174">
        <f>ROUND(E175*P175,2)</f>
        <v>0</v>
      </c>
      <c r="R175" s="176" t="s">
        <v>260</v>
      </c>
      <c r="S175" s="176" t="s">
        <v>138</v>
      </c>
      <c r="T175" s="177" t="s">
        <v>138</v>
      </c>
      <c r="U175" s="158">
        <v>0.27400000000000002</v>
      </c>
      <c r="V175" s="158">
        <f>ROUND(E175*U175,2)</f>
        <v>0.82</v>
      </c>
      <c r="W175" s="158"/>
      <c r="X175" s="158" t="s">
        <v>139</v>
      </c>
      <c r="Y175" s="158" t="s">
        <v>140</v>
      </c>
      <c r="Z175" s="148"/>
      <c r="AA175" s="148"/>
      <c r="AB175" s="148"/>
      <c r="AC175" s="148"/>
      <c r="AD175" s="148"/>
      <c r="AE175" s="148"/>
      <c r="AF175" s="148"/>
      <c r="AG175" s="148" t="s">
        <v>141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2">
      <c r="A176" s="155"/>
      <c r="B176" s="156"/>
      <c r="C176" s="255" t="s">
        <v>324</v>
      </c>
      <c r="D176" s="256"/>
      <c r="E176" s="256"/>
      <c r="F176" s="256"/>
      <c r="G176" s="256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143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5"/>
      <c r="B177" s="156"/>
      <c r="C177" s="251" t="s">
        <v>307</v>
      </c>
      <c r="D177" s="252"/>
      <c r="E177" s="252"/>
      <c r="F177" s="252"/>
      <c r="G177" s="252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187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33.75" outlineLevel="1" x14ac:dyDescent="0.2">
      <c r="A178" s="171">
        <v>65</v>
      </c>
      <c r="B178" s="172" t="s">
        <v>327</v>
      </c>
      <c r="C178" s="187" t="s">
        <v>328</v>
      </c>
      <c r="D178" s="173" t="s">
        <v>160</v>
      </c>
      <c r="E178" s="174">
        <v>7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4">
        <v>1.33E-3</v>
      </c>
      <c r="O178" s="174">
        <f>ROUND(E178*N178,2)</f>
        <v>0.01</v>
      </c>
      <c r="P178" s="174">
        <v>0</v>
      </c>
      <c r="Q178" s="174">
        <f>ROUND(E178*P178,2)</f>
        <v>0</v>
      </c>
      <c r="R178" s="176" t="s">
        <v>260</v>
      </c>
      <c r="S178" s="176" t="s">
        <v>138</v>
      </c>
      <c r="T178" s="177" t="s">
        <v>138</v>
      </c>
      <c r="U178" s="158">
        <v>0.28499999999999998</v>
      </c>
      <c r="V178" s="158">
        <f>ROUND(E178*U178,2)</f>
        <v>2</v>
      </c>
      <c r="W178" s="158"/>
      <c r="X178" s="158" t="s">
        <v>139</v>
      </c>
      <c r="Y178" s="158" t="s">
        <v>140</v>
      </c>
      <c r="Z178" s="148"/>
      <c r="AA178" s="148"/>
      <c r="AB178" s="148"/>
      <c r="AC178" s="148"/>
      <c r="AD178" s="148"/>
      <c r="AE178" s="148"/>
      <c r="AF178" s="148"/>
      <c r="AG178" s="148" t="s">
        <v>141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2">
      <c r="A179" s="155"/>
      <c r="B179" s="156"/>
      <c r="C179" s="255" t="s">
        <v>306</v>
      </c>
      <c r="D179" s="256"/>
      <c r="E179" s="256"/>
      <c r="F179" s="256"/>
      <c r="G179" s="256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143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2" x14ac:dyDescent="0.2">
      <c r="A180" s="155"/>
      <c r="B180" s="156"/>
      <c r="C180" s="251" t="s">
        <v>307</v>
      </c>
      <c r="D180" s="252"/>
      <c r="E180" s="252"/>
      <c r="F180" s="252"/>
      <c r="G180" s="252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8"/>
      <c r="AA180" s="148"/>
      <c r="AB180" s="148"/>
      <c r="AC180" s="148"/>
      <c r="AD180" s="148"/>
      <c r="AE180" s="148"/>
      <c r="AF180" s="148"/>
      <c r="AG180" s="148" t="s">
        <v>187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2">
      <c r="A181" s="155"/>
      <c r="B181" s="156"/>
      <c r="C181" s="188" t="s">
        <v>329</v>
      </c>
      <c r="D181" s="159"/>
      <c r="E181" s="160">
        <v>7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8"/>
      <c r="AA181" s="148"/>
      <c r="AB181" s="148"/>
      <c r="AC181" s="148"/>
      <c r="AD181" s="148"/>
      <c r="AE181" s="148"/>
      <c r="AF181" s="148"/>
      <c r="AG181" s="148" t="s">
        <v>148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33.75" outlineLevel="1" x14ac:dyDescent="0.2">
      <c r="A182" s="171">
        <v>66</v>
      </c>
      <c r="B182" s="172" t="s">
        <v>330</v>
      </c>
      <c r="C182" s="187" t="s">
        <v>331</v>
      </c>
      <c r="D182" s="173" t="s">
        <v>160</v>
      </c>
      <c r="E182" s="174">
        <v>38</v>
      </c>
      <c r="F182" s="175"/>
      <c r="G182" s="176">
        <f>ROUND(E182*F182,2)</f>
        <v>0</v>
      </c>
      <c r="H182" s="175"/>
      <c r="I182" s="176">
        <f>ROUND(E182*H182,2)</f>
        <v>0</v>
      </c>
      <c r="J182" s="175"/>
      <c r="K182" s="176">
        <f>ROUND(E182*J182,2)</f>
        <v>0</v>
      </c>
      <c r="L182" s="176">
        <v>21</v>
      </c>
      <c r="M182" s="176">
        <f>G182*(1+L182/100)</f>
        <v>0</v>
      </c>
      <c r="N182" s="174">
        <v>1.6199999999999999E-3</v>
      </c>
      <c r="O182" s="174">
        <f>ROUND(E182*N182,2)</f>
        <v>0.06</v>
      </c>
      <c r="P182" s="174">
        <v>0</v>
      </c>
      <c r="Q182" s="174">
        <f>ROUND(E182*P182,2)</f>
        <v>0</v>
      </c>
      <c r="R182" s="176" t="s">
        <v>260</v>
      </c>
      <c r="S182" s="176" t="s">
        <v>138</v>
      </c>
      <c r="T182" s="177" t="s">
        <v>138</v>
      </c>
      <c r="U182" s="158">
        <v>0.31900000000000001</v>
      </c>
      <c r="V182" s="158">
        <f>ROUND(E182*U182,2)</f>
        <v>12.12</v>
      </c>
      <c r="W182" s="158"/>
      <c r="X182" s="158" t="s">
        <v>139</v>
      </c>
      <c r="Y182" s="158" t="s">
        <v>140</v>
      </c>
      <c r="Z182" s="148"/>
      <c r="AA182" s="148"/>
      <c r="AB182" s="148"/>
      <c r="AC182" s="148"/>
      <c r="AD182" s="148"/>
      <c r="AE182" s="148"/>
      <c r="AF182" s="148"/>
      <c r="AG182" s="148" t="s">
        <v>141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2" x14ac:dyDescent="0.2">
      <c r="A183" s="155"/>
      <c r="B183" s="156"/>
      <c r="C183" s="255" t="s">
        <v>306</v>
      </c>
      <c r="D183" s="256"/>
      <c r="E183" s="256"/>
      <c r="F183" s="256"/>
      <c r="G183" s="256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8"/>
      <c r="AA183" s="148"/>
      <c r="AB183" s="148"/>
      <c r="AC183" s="148"/>
      <c r="AD183" s="148"/>
      <c r="AE183" s="148"/>
      <c r="AF183" s="148"/>
      <c r="AG183" s="148" t="s">
        <v>143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2" x14ac:dyDescent="0.2">
      <c r="A184" s="155"/>
      <c r="B184" s="156"/>
      <c r="C184" s="251" t="s">
        <v>307</v>
      </c>
      <c r="D184" s="252"/>
      <c r="E184" s="252"/>
      <c r="F184" s="252"/>
      <c r="G184" s="252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187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2" x14ac:dyDescent="0.2">
      <c r="A185" s="155"/>
      <c r="B185" s="156"/>
      <c r="C185" s="188" t="s">
        <v>332</v>
      </c>
      <c r="D185" s="159"/>
      <c r="E185" s="160">
        <v>38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8"/>
      <c r="AA185" s="148"/>
      <c r="AB185" s="148"/>
      <c r="AC185" s="148"/>
      <c r="AD185" s="148"/>
      <c r="AE185" s="148"/>
      <c r="AF185" s="148"/>
      <c r="AG185" s="148" t="s">
        <v>148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33.75" outlineLevel="1" x14ac:dyDescent="0.2">
      <c r="A186" s="171">
        <v>67</v>
      </c>
      <c r="B186" s="172" t="s">
        <v>333</v>
      </c>
      <c r="C186" s="187" t="s">
        <v>334</v>
      </c>
      <c r="D186" s="173" t="s">
        <v>160</v>
      </c>
      <c r="E186" s="174">
        <v>27</v>
      </c>
      <c r="F186" s="175"/>
      <c r="G186" s="176">
        <f>ROUND(E186*F186,2)</f>
        <v>0</v>
      </c>
      <c r="H186" s="175"/>
      <c r="I186" s="176">
        <f>ROUND(E186*H186,2)</f>
        <v>0</v>
      </c>
      <c r="J186" s="175"/>
      <c r="K186" s="176">
        <f>ROUND(E186*J186,2)</f>
        <v>0</v>
      </c>
      <c r="L186" s="176">
        <v>21</v>
      </c>
      <c r="M186" s="176">
        <f>G186*(1+L186/100)</f>
        <v>0</v>
      </c>
      <c r="N186" s="174">
        <v>1.9300000000000001E-3</v>
      </c>
      <c r="O186" s="174">
        <f>ROUND(E186*N186,2)</f>
        <v>0.05</v>
      </c>
      <c r="P186" s="174">
        <v>0</v>
      </c>
      <c r="Q186" s="174">
        <f>ROUND(E186*P186,2)</f>
        <v>0</v>
      </c>
      <c r="R186" s="176" t="s">
        <v>260</v>
      </c>
      <c r="S186" s="176" t="s">
        <v>138</v>
      </c>
      <c r="T186" s="177" t="s">
        <v>138</v>
      </c>
      <c r="U186" s="158">
        <v>0.33200000000000002</v>
      </c>
      <c r="V186" s="158">
        <f>ROUND(E186*U186,2)</f>
        <v>8.9600000000000009</v>
      </c>
      <c r="W186" s="158"/>
      <c r="X186" s="158" t="s">
        <v>139</v>
      </c>
      <c r="Y186" s="158" t="s">
        <v>140</v>
      </c>
      <c r="Z186" s="148"/>
      <c r="AA186" s="148"/>
      <c r="AB186" s="148"/>
      <c r="AC186" s="148"/>
      <c r="AD186" s="148"/>
      <c r="AE186" s="148"/>
      <c r="AF186" s="148"/>
      <c r="AG186" s="148" t="s">
        <v>141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2">
      <c r="A187" s="155"/>
      <c r="B187" s="156"/>
      <c r="C187" s="255" t="s">
        <v>306</v>
      </c>
      <c r="D187" s="256"/>
      <c r="E187" s="256"/>
      <c r="F187" s="256"/>
      <c r="G187" s="256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143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2">
      <c r="A188" s="155"/>
      <c r="B188" s="156"/>
      <c r="C188" s="251" t="s">
        <v>307</v>
      </c>
      <c r="D188" s="252"/>
      <c r="E188" s="252"/>
      <c r="F188" s="252"/>
      <c r="G188" s="252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187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2" x14ac:dyDescent="0.2">
      <c r="A189" s="155"/>
      <c r="B189" s="156"/>
      <c r="C189" s="188" t="s">
        <v>335</v>
      </c>
      <c r="D189" s="159"/>
      <c r="E189" s="160">
        <v>27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8"/>
      <c r="AA189" s="148"/>
      <c r="AB189" s="148"/>
      <c r="AC189" s="148"/>
      <c r="AD189" s="148"/>
      <c r="AE189" s="148"/>
      <c r="AF189" s="148"/>
      <c r="AG189" s="148" t="s">
        <v>148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1">
        <v>68</v>
      </c>
      <c r="B190" s="172" t="s">
        <v>336</v>
      </c>
      <c r="C190" s="187" t="s">
        <v>337</v>
      </c>
      <c r="D190" s="173" t="s">
        <v>160</v>
      </c>
      <c r="E190" s="174">
        <v>622</v>
      </c>
      <c r="F190" s="175"/>
      <c r="G190" s="176">
        <f>ROUND(E190*F190,2)</f>
        <v>0</v>
      </c>
      <c r="H190" s="175"/>
      <c r="I190" s="176">
        <f>ROUND(E190*H190,2)</f>
        <v>0</v>
      </c>
      <c r="J190" s="175"/>
      <c r="K190" s="176">
        <f>ROUND(E190*J190,2)</f>
        <v>0</v>
      </c>
      <c r="L190" s="176">
        <v>21</v>
      </c>
      <c r="M190" s="176">
        <f>G190*(1+L190/100)</f>
        <v>0</v>
      </c>
      <c r="N190" s="174">
        <v>0</v>
      </c>
      <c r="O190" s="174">
        <f>ROUND(E190*N190,2)</f>
        <v>0</v>
      </c>
      <c r="P190" s="174">
        <v>0</v>
      </c>
      <c r="Q190" s="174">
        <f>ROUND(E190*P190,2)</f>
        <v>0</v>
      </c>
      <c r="R190" s="176" t="s">
        <v>260</v>
      </c>
      <c r="S190" s="176" t="s">
        <v>138</v>
      </c>
      <c r="T190" s="177" t="s">
        <v>138</v>
      </c>
      <c r="U190" s="158">
        <v>2.9000000000000001E-2</v>
      </c>
      <c r="V190" s="158">
        <f>ROUND(E190*U190,2)</f>
        <v>18.04</v>
      </c>
      <c r="W190" s="158"/>
      <c r="X190" s="158" t="s">
        <v>139</v>
      </c>
      <c r="Y190" s="158" t="s">
        <v>140</v>
      </c>
      <c r="Z190" s="148"/>
      <c r="AA190" s="148"/>
      <c r="AB190" s="148"/>
      <c r="AC190" s="148"/>
      <c r="AD190" s="148"/>
      <c r="AE190" s="148"/>
      <c r="AF190" s="148"/>
      <c r="AG190" s="148" t="s">
        <v>141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2" x14ac:dyDescent="0.2">
      <c r="A191" s="155"/>
      <c r="B191" s="156"/>
      <c r="C191" s="253" t="s">
        <v>338</v>
      </c>
      <c r="D191" s="254"/>
      <c r="E191" s="254"/>
      <c r="F191" s="254"/>
      <c r="G191" s="254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8"/>
      <c r="AA191" s="148"/>
      <c r="AB191" s="148"/>
      <c r="AC191" s="148"/>
      <c r="AD191" s="148"/>
      <c r="AE191" s="148"/>
      <c r="AF191" s="148"/>
      <c r="AG191" s="148" t="s">
        <v>187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2" x14ac:dyDescent="0.2">
      <c r="A192" s="155"/>
      <c r="B192" s="156"/>
      <c r="C192" s="188" t="s">
        <v>339</v>
      </c>
      <c r="D192" s="159"/>
      <c r="E192" s="160">
        <v>69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8"/>
      <c r="AA192" s="148"/>
      <c r="AB192" s="148"/>
      <c r="AC192" s="148"/>
      <c r="AD192" s="148"/>
      <c r="AE192" s="148"/>
      <c r="AF192" s="148"/>
      <c r="AG192" s="148" t="s">
        <v>148</v>
      </c>
      <c r="AH192" s="148">
        <v>5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3" x14ac:dyDescent="0.2">
      <c r="A193" s="155"/>
      <c r="B193" s="156"/>
      <c r="C193" s="188" t="s">
        <v>340</v>
      </c>
      <c r="D193" s="159"/>
      <c r="E193" s="160">
        <v>337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8"/>
      <c r="AA193" s="148"/>
      <c r="AB193" s="148"/>
      <c r="AC193" s="148"/>
      <c r="AD193" s="148"/>
      <c r="AE193" s="148"/>
      <c r="AF193" s="148"/>
      <c r="AG193" s="148" t="s">
        <v>148</v>
      </c>
      <c r="AH193" s="148">
        <v>5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3" x14ac:dyDescent="0.2">
      <c r="A194" s="155"/>
      <c r="B194" s="156"/>
      <c r="C194" s="188" t="s">
        <v>341</v>
      </c>
      <c r="D194" s="159"/>
      <c r="E194" s="160">
        <v>50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148</v>
      </c>
      <c r="AH194" s="148">
        <v>5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3" x14ac:dyDescent="0.2">
      <c r="A195" s="155"/>
      <c r="B195" s="156"/>
      <c r="C195" s="188" t="s">
        <v>342</v>
      </c>
      <c r="D195" s="159"/>
      <c r="E195" s="160">
        <v>108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8"/>
      <c r="AA195" s="148"/>
      <c r="AB195" s="148"/>
      <c r="AC195" s="148"/>
      <c r="AD195" s="148"/>
      <c r="AE195" s="148"/>
      <c r="AF195" s="148"/>
      <c r="AG195" s="148" t="s">
        <v>148</v>
      </c>
      <c r="AH195" s="148">
        <v>5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3" x14ac:dyDescent="0.2">
      <c r="A196" s="155"/>
      <c r="B196" s="156"/>
      <c r="C196" s="188" t="s">
        <v>343</v>
      </c>
      <c r="D196" s="159"/>
      <c r="E196" s="160">
        <v>7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8"/>
      <c r="AA196" s="148"/>
      <c r="AB196" s="148"/>
      <c r="AC196" s="148"/>
      <c r="AD196" s="148"/>
      <c r="AE196" s="148"/>
      <c r="AF196" s="148"/>
      <c r="AG196" s="148" t="s">
        <v>148</v>
      </c>
      <c r="AH196" s="148">
        <v>5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3" x14ac:dyDescent="0.2">
      <c r="A197" s="155"/>
      <c r="B197" s="156"/>
      <c r="C197" s="188" t="s">
        <v>344</v>
      </c>
      <c r="D197" s="159"/>
      <c r="E197" s="160">
        <v>38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148</v>
      </c>
      <c r="AH197" s="148">
        <v>5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3" x14ac:dyDescent="0.2">
      <c r="A198" s="155"/>
      <c r="B198" s="156"/>
      <c r="C198" s="188" t="s">
        <v>345</v>
      </c>
      <c r="D198" s="159"/>
      <c r="E198" s="160">
        <v>10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148</v>
      </c>
      <c r="AH198" s="148">
        <v>5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3" x14ac:dyDescent="0.2">
      <c r="A199" s="155"/>
      <c r="B199" s="156"/>
      <c r="C199" s="188" t="s">
        <v>346</v>
      </c>
      <c r="D199" s="159"/>
      <c r="E199" s="160">
        <v>3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148</v>
      </c>
      <c r="AH199" s="148">
        <v>5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71">
        <v>69</v>
      </c>
      <c r="B200" s="172" t="s">
        <v>347</v>
      </c>
      <c r="C200" s="187" t="s">
        <v>348</v>
      </c>
      <c r="D200" s="173" t="s">
        <v>160</v>
      </c>
      <c r="E200" s="174">
        <v>59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74">
        <v>0</v>
      </c>
      <c r="O200" s="174">
        <f>ROUND(E200*N200,2)</f>
        <v>0</v>
      </c>
      <c r="P200" s="174">
        <v>0</v>
      </c>
      <c r="Q200" s="174">
        <f>ROUND(E200*P200,2)</f>
        <v>0</v>
      </c>
      <c r="R200" s="176" t="s">
        <v>260</v>
      </c>
      <c r="S200" s="176" t="s">
        <v>138</v>
      </c>
      <c r="T200" s="177" t="s">
        <v>138</v>
      </c>
      <c r="U200" s="158">
        <v>3.1E-2</v>
      </c>
      <c r="V200" s="158">
        <f>ROUND(E200*U200,2)</f>
        <v>1.83</v>
      </c>
      <c r="W200" s="158"/>
      <c r="X200" s="158" t="s">
        <v>139</v>
      </c>
      <c r="Y200" s="158" t="s">
        <v>140</v>
      </c>
      <c r="Z200" s="148"/>
      <c r="AA200" s="148"/>
      <c r="AB200" s="148"/>
      <c r="AC200" s="148"/>
      <c r="AD200" s="148"/>
      <c r="AE200" s="148"/>
      <c r="AF200" s="148"/>
      <c r="AG200" s="148" t="s">
        <v>141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2" x14ac:dyDescent="0.2">
      <c r="A201" s="155"/>
      <c r="B201" s="156"/>
      <c r="C201" s="253" t="s">
        <v>338</v>
      </c>
      <c r="D201" s="254"/>
      <c r="E201" s="254"/>
      <c r="F201" s="254"/>
      <c r="G201" s="254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187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">
      <c r="A202" s="155"/>
      <c r="B202" s="156"/>
      <c r="C202" s="188" t="s">
        <v>349</v>
      </c>
      <c r="D202" s="159"/>
      <c r="E202" s="160">
        <v>32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8"/>
      <c r="AA202" s="148"/>
      <c r="AB202" s="148"/>
      <c r="AC202" s="148"/>
      <c r="AD202" s="148"/>
      <c r="AE202" s="148"/>
      <c r="AF202" s="148"/>
      <c r="AG202" s="148" t="s">
        <v>148</v>
      </c>
      <c r="AH202" s="148">
        <v>5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3" x14ac:dyDescent="0.2">
      <c r="A203" s="155"/>
      <c r="B203" s="156"/>
      <c r="C203" s="188" t="s">
        <v>350</v>
      </c>
      <c r="D203" s="159"/>
      <c r="E203" s="160">
        <v>27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148</v>
      </c>
      <c r="AH203" s="148">
        <v>5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71">
        <v>70</v>
      </c>
      <c r="B204" s="172" t="s">
        <v>351</v>
      </c>
      <c r="C204" s="187" t="s">
        <v>352</v>
      </c>
      <c r="D204" s="173" t="s">
        <v>160</v>
      </c>
      <c r="E204" s="174">
        <v>26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4">
        <v>0</v>
      </c>
      <c r="O204" s="174">
        <f>ROUND(E204*N204,2)</f>
        <v>0</v>
      </c>
      <c r="P204" s="174">
        <v>0</v>
      </c>
      <c r="Q204" s="174">
        <f>ROUND(E204*P204,2)</f>
        <v>0</v>
      </c>
      <c r="R204" s="176" t="s">
        <v>260</v>
      </c>
      <c r="S204" s="176" t="s">
        <v>138</v>
      </c>
      <c r="T204" s="177" t="s">
        <v>138</v>
      </c>
      <c r="U204" s="158">
        <v>4.2000000000000003E-2</v>
      </c>
      <c r="V204" s="158">
        <f>ROUND(E204*U204,2)</f>
        <v>1.0900000000000001</v>
      </c>
      <c r="W204" s="158"/>
      <c r="X204" s="158" t="s">
        <v>139</v>
      </c>
      <c r="Y204" s="158" t="s">
        <v>140</v>
      </c>
      <c r="Z204" s="148"/>
      <c r="AA204" s="148"/>
      <c r="AB204" s="148"/>
      <c r="AC204" s="148"/>
      <c r="AD204" s="148"/>
      <c r="AE204" s="148"/>
      <c r="AF204" s="148"/>
      <c r="AG204" s="148" t="s">
        <v>141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2">
      <c r="A205" s="155"/>
      <c r="B205" s="156"/>
      <c r="C205" s="253" t="s">
        <v>338</v>
      </c>
      <c r="D205" s="254"/>
      <c r="E205" s="254"/>
      <c r="F205" s="254"/>
      <c r="G205" s="254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187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">
      <c r="A206" s="155"/>
      <c r="B206" s="156"/>
      <c r="C206" s="188" t="s">
        <v>353</v>
      </c>
      <c r="D206" s="159"/>
      <c r="E206" s="160">
        <v>26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148</v>
      </c>
      <c r="AH206" s="148">
        <v>5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1">
        <v>71</v>
      </c>
      <c r="B207" s="172" t="s">
        <v>354</v>
      </c>
      <c r="C207" s="187" t="s">
        <v>355</v>
      </c>
      <c r="D207" s="173" t="s">
        <v>160</v>
      </c>
      <c r="E207" s="174">
        <v>622</v>
      </c>
      <c r="F207" s="175"/>
      <c r="G207" s="176">
        <f>ROUND(E207*F207,2)</f>
        <v>0</v>
      </c>
      <c r="H207" s="175"/>
      <c r="I207" s="176">
        <f>ROUND(E207*H207,2)</f>
        <v>0</v>
      </c>
      <c r="J207" s="175"/>
      <c r="K207" s="176">
        <f>ROUND(E207*J207,2)</f>
        <v>0</v>
      </c>
      <c r="L207" s="176">
        <v>21</v>
      </c>
      <c r="M207" s="176">
        <f>G207*(1+L207/100)</f>
        <v>0</v>
      </c>
      <c r="N207" s="174">
        <v>0</v>
      </c>
      <c r="O207" s="174">
        <f>ROUND(E207*N207,2)</f>
        <v>0</v>
      </c>
      <c r="P207" s="174">
        <v>0</v>
      </c>
      <c r="Q207" s="174">
        <f>ROUND(E207*P207,2)</f>
        <v>0</v>
      </c>
      <c r="R207" s="176" t="s">
        <v>356</v>
      </c>
      <c r="S207" s="176" t="s">
        <v>138</v>
      </c>
      <c r="T207" s="177" t="s">
        <v>138</v>
      </c>
      <c r="U207" s="158">
        <v>0.15</v>
      </c>
      <c r="V207" s="158">
        <f>ROUND(E207*U207,2)</f>
        <v>93.3</v>
      </c>
      <c r="W207" s="158"/>
      <c r="X207" s="158" t="s">
        <v>139</v>
      </c>
      <c r="Y207" s="158" t="s">
        <v>140</v>
      </c>
      <c r="Z207" s="148"/>
      <c r="AA207" s="148"/>
      <c r="AB207" s="148"/>
      <c r="AC207" s="148"/>
      <c r="AD207" s="148"/>
      <c r="AE207" s="148"/>
      <c r="AF207" s="148"/>
      <c r="AG207" s="148" t="s">
        <v>141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2" x14ac:dyDescent="0.2">
      <c r="A208" s="155"/>
      <c r="B208" s="156"/>
      <c r="C208" s="255" t="s">
        <v>357</v>
      </c>
      <c r="D208" s="256"/>
      <c r="E208" s="256"/>
      <c r="F208" s="256"/>
      <c r="G208" s="256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143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78" t="str">
        <f>C208</f>
        <v>napuštění a vypuštění vody, dodání vody a desinfekčního prostředku, náklady na bakteriologický rozbor vody,</v>
      </c>
      <c r="BB208" s="148"/>
      <c r="BC208" s="148"/>
      <c r="BD208" s="148"/>
      <c r="BE208" s="148"/>
      <c r="BF208" s="148"/>
      <c r="BG208" s="148"/>
      <c r="BH208" s="148"/>
    </row>
    <row r="209" spans="1:60" outlineLevel="2" x14ac:dyDescent="0.2">
      <c r="A209" s="155"/>
      <c r="B209" s="156"/>
      <c r="C209" s="188" t="s">
        <v>339</v>
      </c>
      <c r="D209" s="159"/>
      <c r="E209" s="160">
        <v>69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8"/>
      <c r="AA209" s="148"/>
      <c r="AB209" s="148"/>
      <c r="AC209" s="148"/>
      <c r="AD209" s="148"/>
      <c r="AE209" s="148"/>
      <c r="AF209" s="148"/>
      <c r="AG209" s="148" t="s">
        <v>148</v>
      </c>
      <c r="AH209" s="148">
        <v>5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3" x14ac:dyDescent="0.2">
      <c r="A210" s="155"/>
      <c r="B210" s="156"/>
      <c r="C210" s="188" t="s">
        <v>340</v>
      </c>
      <c r="D210" s="159"/>
      <c r="E210" s="160">
        <v>337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8"/>
      <c r="AA210" s="148"/>
      <c r="AB210" s="148"/>
      <c r="AC210" s="148"/>
      <c r="AD210" s="148"/>
      <c r="AE210" s="148"/>
      <c r="AF210" s="148"/>
      <c r="AG210" s="148" t="s">
        <v>148</v>
      </c>
      <c r="AH210" s="148">
        <v>5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3" x14ac:dyDescent="0.2">
      <c r="A211" s="155"/>
      <c r="B211" s="156"/>
      <c r="C211" s="188" t="s">
        <v>341</v>
      </c>
      <c r="D211" s="159"/>
      <c r="E211" s="160">
        <v>50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8"/>
      <c r="AA211" s="148"/>
      <c r="AB211" s="148"/>
      <c r="AC211" s="148"/>
      <c r="AD211" s="148"/>
      <c r="AE211" s="148"/>
      <c r="AF211" s="148"/>
      <c r="AG211" s="148" t="s">
        <v>148</v>
      </c>
      <c r="AH211" s="148">
        <v>5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3" x14ac:dyDescent="0.2">
      <c r="A212" s="155"/>
      <c r="B212" s="156"/>
      <c r="C212" s="188" t="s">
        <v>342</v>
      </c>
      <c r="D212" s="159"/>
      <c r="E212" s="160">
        <v>108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8"/>
      <c r="AA212" s="148"/>
      <c r="AB212" s="148"/>
      <c r="AC212" s="148"/>
      <c r="AD212" s="148"/>
      <c r="AE212" s="148"/>
      <c r="AF212" s="148"/>
      <c r="AG212" s="148" t="s">
        <v>148</v>
      </c>
      <c r="AH212" s="148">
        <v>5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3" x14ac:dyDescent="0.2">
      <c r="A213" s="155"/>
      <c r="B213" s="156"/>
      <c r="C213" s="188" t="s">
        <v>349</v>
      </c>
      <c r="D213" s="159"/>
      <c r="E213" s="160">
        <v>32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8"/>
      <c r="AA213" s="148"/>
      <c r="AB213" s="148"/>
      <c r="AC213" s="148"/>
      <c r="AD213" s="148"/>
      <c r="AE213" s="148"/>
      <c r="AF213" s="148"/>
      <c r="AG213" s="148" t="s">
        <v>148</v>
      </c>
      <c r="AH213" s="148">
        <v>5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3" x14ac:dyDescent="0.2">
      <c r="A214" s="155"/>
      <c r="B214" s="156"/>
      <c r="C214" s="188" t="s">
        <v>353</v>
      </c>
      <c r="D214" s="159"/>
      <c r="E214" s="160">
        <v>26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8"/>
      <c r="AA214" s="148"/>
      <c r="AB214" s="148"/>
      <c r="AC214" s="148"/>
      <c r="AD214" s="148"/>
      <c r="AE214" s="148"/>
      <c r="AF214" s="148"/>
      <c r="AG214" s="148" t="s">
        <v>148</v>
      </c>
      <c r="AH214" s="148">
        <v>5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ht="22.5" outlineLevel="1" x14ac:dyDescent="0.2">
      <c r="A215" s="179">
        <v>72</v>
      </c>
      <c r="B215" s="180" t="s">
        <v>358</v>
      </c>
      <c r="C215" s="189" t="s">
        <v>359</v>
      </c>
      <c r="D215" s="181" t="s">
        <v>152</v>
      </c>
      <c r="E215" s="182">
        <v>10</v>
      </c>
      <c r="F215" s="183"/>
      <c r="G215" s="184">
        <f t="shared" ref="G215:G220" si="7">ROUND(E215*F215,2)</f>
        <v>0</v>
      </c>
      <c r="H215" s="183"/>
      <c r="I215" s="184">
        <f t="shared" ref="I215:I220" si="8">ROUND(E215*H215,2)</f>
        <v>0</v>
      </c>
      <c r="J215" s="183"/>
      <c r="K215" s="184">
        <f t="shared" ref="K215:K220" si="9">ROUND(E215*J215,2)</f>
        <v>0</v>
      </c>
      <c r="L215" s="184">
        <v>21</v>
      </c>
      <c r="M215" s="184">
        <f t="shared" ref="M215:M220" si="10">G215*(1+L215/100)</f>
        <v>0</v>
      </c>
      <c r="N215" s="182">
        <v>2.5999999999999998E-4</v>
      </c>
      <c r="O215" s="182">
        <f t="shared" ref="O215:O220" si="11">ROUND(E215*N215,2)</f>
        <v>0</v>
      </c>
      <c r="P215" s="182">
        <v>0</v>
      </c>
      <c r="Q215" s="182">
        <f t="shared" ref="Q215:Q220" si="12">ROUND(E215*P215,2)</f>
        <v>0</v>
      </c>
      <c r="R215" s="184" t="s">
        <v>260</v>
      </c>
      <c r="S215" s="184" t="s">
        <v>138</v>
      </c>
      <c r="T215" s="185" t="s">
        <v>138</v>
      </c>
      <c r="U215" s="158">
        <v>0.16500000000000001</v>
      </c>
      <c r="V215" s="158">
        <f t="shared" ref="V215:V220" si="13">ROUND(E215*U215,2)</f>
        <v>1.65</v>
      </c>
      <c r="W215" s="158"/>
      <c r="X215" s="158" t="s">
        <v>139</v>
      </c>
      <c r="Y215" s="158" t="s">
        <v>140</v>
      </c>
      <c r="Z215" s="148"/>
      <c r="AA215" s="148"/>
      <c r="AB215" s="148"/>
      <c r="AC215" s="148"/>
      <c r="AD215" s="148"/>
      <c r="AE215" s="148"/>
      <c r="AF215" s="148"/>
      <c r="AG215" s="148" t="s">
        <v>141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ht="22.5" outlineLevel="1" x14ac:dyDescent="0.2">
      <c r="A216" s="179">
        <v>73</v>
      </c>
      <c r="B216" s="180" t="s">
        <v>360</v>
      </c>
      <c r="C216" s="189" t="s">
        <v>361</v>
      </c>
      <c r="D216" s="181" t="s">
        <v>152</v>
      </c>
      <c r="E216" s="182">
        <v>32</v>
      </c>
      <c r="F216" s="183"/>
      <c r="G216" s="184">
        <f t="shared" si="7"/>
        <v>0</v>
      </c>
      <c r="H216" s="183"/>
      <c r="I216" s="184">
        <f t="shared" si="8"/>
        <v>0</v>
      </c>
      <c r="J216" s="183"/>
      <c r="K216" s="184">
        <f t="shared" si="9"/>
        <v>0</v>
      </c>
      <c r="L216" s="184">
        <v>21</v>
      </c>
      <c r="M216" s="184">
        <f t="shared" si="10"/>
        <v>0</v>
      </c>
      <c r="N216" s="182">
        <v>3.8999999999999999E-4</v>
      </c>
      <c r="O216" s="182">
        <f t="shared" si="11"/>
        <v>0.01</v>
      </c>
      <c r="P216" s="182">
        <v>0</v>
      </c>
      <c r="Q216" s="182">
        <f t="shared" si="12"/>
        <v>0</v>
      </c>
      <c r="R216" s="184" t="s">
        <v>260</v>
      </c>
      <c r="S216" s="184" t="s">
        <v>138</v>
      </c>
      <c r="T216" s="185" t="s">
        <v>138</v>
      </c>
      <c r="U216" s="158">
        <v>0.20699999999999999</v>
      </c>
      <c r="V216" s="158">
        <f t="shared" si="13"/>
        <v>6.62</v>
      </c>
      <c r="W216" s="158"/>
      <c r="X216" s="158" t="s">
        <v>139</v>
      </c>
      <c r="Y216" s="158" t="s">
        <v>140</v>
      </c>
      <c r="Z216" s="148"/>
      <c r="AA216" s="148"/>
      <c r="AB216" s="148"/>
      <c r="AC216" s="148"/>
      <c r="AD216" s="148"/>
      <c r="AE216" s="148"/>
      <c r="AF216" s="148"/>
      <c r="AG216" s="148" t="s">
        <v>141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ht="22.5" outlineLevel="1" x14ac:dyDescent="0.2">
      <c r="A217" s="179">
        <v>74</v>
      </c>
      <c r="B217" s="180" t="s">
        <v>362</v>
      </c>
      <c r="C217" s="189" t="s">
        <v>363</v>
      </c>
      <c r="D217" s="181" t="s">
        <v>152</v>
      </c>
      <c r="E217" s="182">
        <v>8</v>
      </c>
      <c r="F217" s="183"/>
      <c r="G217" s="184">
        <f t="shared" si="7"/>
        <v>0</v>
      </c>
      <c r="H217" s="183"/>
      <c r="I217" s="184">
        <f t="shared" si="8"/>
        <v>0</v>
      </c>
      <c r="J217" s="183"/>
      <c r="K217" s="184">
        <f t="shared" si="9"/>
        <v>0</v>
      </c>
      <c r="L217" s="184">
        <v>21</v>
      </c>
      <c r="M217" s="184">
        <f t="shared" si="10"/>
        <v>0</v>
      </c>
      <c r="N217" s="182">
        <v>5.6999999999999998E-4</v>
      </c>
      <c r="O217" s="182">
        <f t="shared" si="11"/>
        <v>0</v>
      </c>
      <c r="P217" s="182">
        <v>0</v>
      </c>
      <c r="Q217" s="182">
        <f t="shared" si="12"/>
        <v>0</v>
      </c>
      <c r="R217" s="184" t="s">
        <v>260</v>
      </c>
      <c r="S217" s="184" t="s">
        <v>138</v>
      </c>
      <c r="T217" s="185" t="s">
        <v>138</v>
      </c>
      <c r="U217" s="158">
        <v>0.22700000000000001</v>
      </c>
      <c r="V217" s="158">
        <f t="shared" si="13"/>
        <v>1.82</v>
      </c>
      <c r="W217" s="158"/>
      <c r="X217" s="158" t="s">
        <v>139</v>
      </c>
      <c r="Y217" s="158" t="s">
        <v>140</v>
      </c>
      <c r="Z217" s="148"/>
      <c r="AA217" s="148"/>
      <c r="AB217" s="148"/>
      <c r="AC217" s="148"/>
      <c r="AD217" s="148"/>
      <c r="AE217" s="148"/>
      <c r="AF217" s="148"/>
      <c r="AG217" s="148" t="s">
        <v>141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22.5" outlineLevel="1" x14ac:dyDescent="0.2">
      <c r="A218" s="179">
        <v>75</v>
      </c>
      <c r="B218" s="180" t="s">
        <v>364</v>
      </c>
      <c r="C218" s="189" t="s">
        <v>365</v>
      </c>
      <c r="D218" s="181" t="s">
        <v>152</v>
      </c>
      <c r="E218" s="182">
        <v>2</v>
      </c>
      <c r="F218" s="183"/>
      <c r="G218" s="184">
        <f t="shared" si="7"/>
        <v>0</v>
      </c>
      <c r="H218" s="183"/>
      <c r="I218" s="184">
        <f t="shared" si="8"/>
        <v>0</v>
      </c>
      <c r="J218" s="183"/>
      <c r="K218" s="184">
        <f t="shared" si="9"/>
        <v>0</v>
      </c>
      <c r="L218" s="184">
        <v>21</v>
      </c>
      <c r="M218" s="184">
        <f t="shared" si="10"/>
        <v>0</v>
      </c>
      <c r="N218" s="182">
        <v>1.1800000000000001E-3</v>
      </c>
      <c r="O218" s="182">
        <f t="shared" si="11"/>
        <v>0</v>
      </c>
      <c r="P218" s="182">
        <v>0</v>
      </c>
      <c r="Q218" s="182">
        <f t="shared" si="12"/>
        <v>0</v>
      </c>
      <c r="R218" s="184" t="s">
        <v>260</v>
      </c>
      <c r="S218" s="184" t="s">
        <v>138</v>
      </c>
      <c r="T218" s="185" t="s">
        <v>138</v>
      </c>
      <c r="U218" s="158">
        <v>0.35099999999999998</v>
      </c>
      <c r="V218" s="158">
        <f t="shared" si="13"/>
        <v>0.7</v>
      </c>
      <c r="W218" s="158"/>
      <c r="X218" s="158" t="s">
        <v>139</v>
      </c>
      <c r="Y218" s="158" t="s">
        <v>140</v>
      </c>
      <c r="Z218" s="148"/>
      <c r="AA218" s="148"/>
      <c r="AB218" s="148"/>
      <c r="AC218" s="148"/>
      <c r="AD218" s="148"/>
      <c r="AE218" s="148"/>
      <c r="AF218" s="148"/>
      <c r="AG218" s="148" t="s">
        <v>141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79">
        <v>76</v>
      </c>
      <c r="B219" s="180" t="s">
        <v>366</v>
      </c>
      <c r="C219" s="189" t="s">
        <v>367</v>
      </c>
      <c r="D219" s="181" t="s">
        <v>152</v>
      </c>
      <c r="E219" s="182">
        <v>1</v>
      </c>
      <c r="F219" s="183"/>
      <c r="G219" s="184">
        <f t="shared" si="7"/>
        <v>0</v>
      </c>
      <c r="H219" s="183"/>
      <c r="I219" s="184">
        <f t="shared" si="8"/>
        <v>0</v>
      </c>
      <c r="J219" s="183"/>
      <c r="K219" s="184">
        <f t="shared" si="9"/>
        <v>0</v>
      </c>
      <c r="L219" s="184">
        <v>21</v>
      </c>
      <c r="M219" s="184">
        <f t="shared" si="10"/>
        <v>0</v>
      </c>
      <c r="N219" s="182">
        <v>2E-3</v>
      </c>
      <c r="O219" s="182">
        <f t="shared" si="11"/>
        <v>0</v>
      </c>
      <c r="P219" s="182">
        <v>0</v>
      </c>
      <c r="Q219" s="182">
        <f t="shared" si="12"/>
        <v>0</v>
      </c>
      <c r="R219" s="184"/>
      <c r="S219" s="184" t="s">
        <v>211</v>
      </c>
      <c r="T219" s="185" t="s">
        <v>212</v>
      </c>
      <c r="U219" s="158">
        <v>0</v>
      </c>
      <c r="V219" s="158">
        <f t="shared" si="13"/>
        <v>0</v>
      </c>
      <c r="W219" s="158"/>
      <c r="X219" s="158" t="s">
        <v>232</v>
      </c>
      <c r="Y219" s="158" t="s">
        <v>140</v>
      </c>
      <c r="Z219" s="148"/>
      <c r="AA219" s="148"/>
      <c r="AB219" s="148"/>
      <c r="AC219" s="148"/>
      <c r="AD219" s="148"/>
      <c r="AE219" s="148"/>
      <c r="AF219" s="148"/>
      <c r="AG219" s="148" t="s">
        <v>233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71">
        <v>77</v>
      </c>
      <c r="B220" s="172" t="s">
        <v>368</v>
      </c>
      <c r="C220" s="187" t="s">
        <v>369</v>
      </c>
      <c r="D220" s="173" t="s">
        <v>152</v>
      </c>
      <c r="E220" s="174">
        <v>1</v>
      </c>
      <c r="F220" s="175"/>
      <c r="G220" s="176">
        <f t="shared" si="7"/>
        <v>0</v>
      </c>
      <c r="H220" s="175"/>
      <c r="I220" s="176">
        <f t="shared" si="8"/>
        <v>0</v>
      </c>
      <c r="J220" s="175"/>
      <c r="K220" s="176">
        <f t="shared" si="9"/>
        <v>0</v>
      </c>
      <c r="L220" s="176">
        <v>21</v>
      </c>
      <c r="M220" s="176">
        <f t="shared" si="10"/>
        <v>0</v>
      </c>
      <c r="N220" s="174">
        <v>0</v>
      </c>
      <c r="O220" s="174">
        <f t="shared" si="11"/>
        <v>0</v>
      </c>
      <c r="P220" s="174">
        <v>0</v>
      </c>
      <c r="Q220" s="174">
        <f t="shared" si="12"/>
        <v>0</v>
      </c>
      <c r="R220" s="176" t="s">
        <v>260</v>
      </c>
      <c r="S220" s="176" t="s">
        <v>138</v>
      </c>
      <c r="T220" s="177" t="s">
        <v>138</v>
      </c>
      <c r="U220" s="158">
        <v>0.35099999999999998</v>
      </c>
      <c r="V220" s="158">
        <f t="shared" si="13"/>
        <v>0.35</v>
      </c>
      <c r="W220" s="158"/>
      <c r="X220" s="158" t="s">
        <v>139</v>
      </c>
      <c r="Y220" s="158" t="s">
        <v>140</v>
      </c>
      <c r="Z220" s="148"/>
      <c r="AA220" s="148"/>
      <c r="AB220" s="148"/>
      <c r="AC220" s="148"/>
      <c r="AD220" s="148"/>
      <c r="AE220" s="148"/>
      <c r="AF220" s="148"/>
      <c r="AG220" s="148" t="s">
        <v>141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2" x14ac:dyDescent="0.2">
      <c r="A221" s="155"/>
      <c r="B221" s="156"/>
      <c r="C221" s="188" t="s">
        <v>370</v>
      </c>
      <c r="D221" s="159"/>
      <c r="E221" s="160">
        <v>1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8"/>
      <c r="AA221" s="148"/>
      <c r="AB221" s="148"/>
      <c r="AC221" s="148"/>
      <c r="AD221" s="148"/>
      <c r="AE221" s="148"/>
      <c r="AF221" s="148"/>
      <c r="AG221" s="148" t="s">
        <v>148</v>
      </c>
      <c r="AH221" s="148">
        <v>5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33.75" outlineLevel="1" x14ac:dyDescent="0.2">
      <c r="A222" s="179">
        <v>78</v>
      </c>
      <c r="B222" s="180" t="s">
        <v>371</v>
      </c>
      <c r="C222" s="189" t="s">
        <v>372</v>
      </c>
      <c r="D222" s="181" t="s">
        <v>152</v>
      </c>
      <c r="E222" s="182">
        <v>1</v>
      </c>
      <c r="F222" s="183"/>
      <c r="G222" s="184">
        <f>ROUND(E222*F222,2)</f>
        <v>0</v>
      </c>
      <c r="H222" s="183"/>
      <c r="I222" s="184">
        <f>ROUND(E222*H222,2)</f>
        <v>0</v>
      </c>
      <c r="J222" s="183"/>
      <c r="K222" s="184">
        <f>ROUND(E222*J222,2)</f>
        <v>0</v>
      </c>
      <c r="L222" s="184">
        <v>21</v>
      </c>
      <c r="M222" s="184">
        <f>G222*(1+L222/100)</f>
        <v>0</v>
      </c>
      <c r="N222" s="182">
        <v>2.15E-3</v>
      </c>
      <c r="O222" s="182">
        <f>ROUND(E222*N222,2)</f>
        <v>0</v>
      </c>
      <c r="P222" s="182">
        <v>0</v>
      </c>
      <c r="Q222" s="182">
        <f>ROUND(E222*P222,2)</f>
        <v>0</v>
      </c>
      <c r="R222" s="184" t="s">
        <v>260</v>
      </c>
      <c r="S222" s="184" t="s">
        <v>138</v>
      </c>
      <c r="T222" s="185" t="s">
        <v>138</v>
      </c>
      <c r="U222" s="158">
        <v>0.372</v>
      </c>
      <c r="V222" s="158">
        <f>ROUND(E222*U222,2)</f>
        <v>0.37</v>
      </c>
      <c r="W222" s="158"/>
      <c r="X222" s="158" t="s">
        <v>139</v>
      </c>
      <c r="Y222" s="158" t="s">
        <v>140</v>
      </c>
      <c r="Z222" s="148"/>
      <c r="AA222" s="148"/>
      <c r="AB222" s="148"/>
      <c r="AC222" s="148"/>
      <c r="AD222" s="148"/>
      <c r="AE222" s="148"/>
      <c r="AF222" s="148"/>
      <c r="AG222" s="148" t="s">
        <v>141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33.75" outlineLevel="1" x14ac:dyDescent="0.2">
      <c r="A223" s="179">
        <v>79</v>
      </c>
      <c r="B223" s="180" t="s">
        <v>373</v>
      </c>
      <c r="C223" s="189" t="s">
        <v>374</v>
      </c>
      <c r="D223" s="181" t="s">
        <v>152</v>
      </c>
      <c r="E223" s="182">
        <v>1</v>
      </c>
      <c r="F223" s="183"/>
      <c r="G223" s="184">
        <f>ROUND(E223*F223,2)</f>
        <v>0</v>
      </c>
      <c r="H223" s="183"/>
      <c r="I223" s="184">
        <f>ROUND(E223*H223,2)</f>
        <v>0</v>
      </c>
      <c r="J223" s="183"/>
      <c r="K223" s="184">
        <f>ROUND(E223*J223,2)</f>
        <v>0</v>
      </c>
      <c r="L223" s="184">
        <v>21</v>
      </c>
      <c r="M223" s="184">
        <f>G223*(1+L223/100)</f>
        <v>0</v>
      </c>
      <c r="N223" s="182">
        <v>2.15E-3</v>
      </c>
      <c r="O223" s="182">
        <f>ROUND(E223*N223,2)</f>
        <v>0</v>
      </c>
      <c r="P223" s="182">
        <v>0</v>
      </c>
      <c r="Q223" s="182">
        <f>ROUND(E223*P223,2)</f>
        <v>0</v>
      </c>
      <c r="R223" s="184" t="s">
        <v>260</v>
      </c>
      <c r="S223" s="184" t="s">
        <v>138</v>
      </c>
      <c r="T223" s="185" t="s">
        <v>138</v>
      </c>
      <c r="U223" s="158">
        <v>0.372</v>
      </c>
      <c r="V223" s="158">
        <f>ROUND(E223*U223,2)</f>
        <v>0.37</v>
      </c>
      <c r="W223" s="158"/>
      <c r="X223" s="158" t="s">
        <v>139</v>
      </c>
      <c r="Y223" s="158" t="s">
        <v>140</v>
      </c>
      <c r="Z223" s="148"/>
      <c r="AA223" s="148"/>
      <c r="AB223" s="148"/>
      <c r="AC223" s="148"/>
      <c r="AD223" s="148"/>
      <c r="AE223" s="148"/>
      <c r="AF223" s="148"/>
      <c r="AG223" s="148" t="s">
        <v>141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79">
        <v>80</v>
      </c>
      <c r="B224" s="180" t="s">
        <v>375</v>
      </c>
      <c r="C224" s="189" t="s">
        <v>376</v>
      </c>
      <c r="D224" s="181" t="s">
        <v>152</v>
      </c>
      <c r="E224" s="182">
        <v>8</v>
      </c>
      <c r="F224" s="183"/>
      <c r="G224" s="184">
        <f>ROUND(E224*F224,2)</f>
        <v>0</v>
      </c>
      <c r="H224" s="183"/>
      <c r="I224" s="184">
        <f>ROUND(E224*H224,2)</f>
        <v>0</v>
      </c>
      <c r="J224" s="183"/>
      <c r="K224" s="184">
        <f>ROUND(E224*J224,2)</f>
        <v>0</v>
      </c>
      <c r="L224" s="184">
        <v>21</v>
      </c>
      <c r="M224" s="184">
        <f>G224*(1+L224/100)</f>
        <v>0</v>
      </c>
      <c r="N224" s="182">
        <v>2E-3</v>
      </c>
      <c r="O224" s="182">
        <f>ROUND(E224*N224,2)</f>
        <v>0.02</v>
      </c>
      <c r="P224" s="182">
        <v>0</v>
      </c>
      <c r="Q224" s="182">
        <f>ROUND(E224*P224,2)</f>
        <v>0</v>
      </c>
      <c r="R224" s="184"/>
      <c r="S224" s="184" t="s">
        <v>211</v>
      </c>
      <c r="T224" s="185" t="s">
        <v>212</v>
      </c>
      <c r="U224" s="158">
        <v>0</v>
      </c>
      <c r="V224" s="158">
        <f>ROUND(E224*U224,2)</f>
        <v>0</v>
      </c>
      <c r="W224" s="158"/>
      <c r="X224" s="158" t="s">
        <v>232</v>
      </c>
      <c r="Y224" s="158" t="s">
        <v>140</v>
      </c>
      <c r="Z224" s="148"/>
      <c r="AA224" s="148"/>
      <c r="AB224" s="148"/>
      <c r="AC224" s="148"/>
      <c r="AD224" s="148"/>
      <c r="AE224" s="148"/>
      <c r="AF224" s="148"/>
      <c r="AG224" s="148" t="s">
        <v>233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71">
        <v>81</v>
      </c>
      <c r="B225" s="172" t="s">
        <v>377</v>
      </c>
      <c r="C225" s="187" t="s">
        <v>378</v>
      </c>
      <c r="D225" s="173" t="s">
        <v>152</v>
      </c>
      <c r="E225" s="174">
        <v>8</v>
      </c>
      <c r="F225" s="175"/>
      <c r="G225" s="176">
        <f>ROUND(E225*F225,2)</f>
        <v>0</v>
      </c>
      <c r="H225" s="175"/>
      <c r="I225" s="176">
        <f>ROUND(E225*H225,2)</f>
        <v>0</v>
      </c>
      <c r="J225" s="175"/>
      <c r="K225" s="176">
        <f>ROUND(E225*J225,2)</f>
        <v>0</v>
      </c>
      <c r="L225" s="176">
        <v>21</v>
      </c>
      <c r="M225" s="176">
        <f>G225*(1+L225/100)</f>
        <v>0</v>
      </c>
      <c r="N225" s="174">
        <v>0</v>
      </c>
      <c r="O225" s="174">
        <f>ROUND(E225*N225,2)</f>
        <v>0</v>
      </c>
      <c r="P225" s="174">
        <v>0</v>
      </c>
      <c r="Q225" s="174">
        <f>ROUND(E225*P225,2)</f>
        <v>0</v>
      </c>
      <c r="R225" s="176" t="s">
        <v>260</v>
      </c>
      <c r="S225" s="176" t="s">
        <v>138</v>
      </c>
      <c r="T225" s="177" t="s">
        <v>138</v>
      </c>
      <c r="U225" s="158">
        <v>0.16500000000000001</v>
      </c>
      <c r="V225" s="158">
        <f>ROUND(E225*U225,2)</f>
        <v>1.32</v>
      </c>
      <c r="W225" s="158"/>
      <c r="X225" s="158" t="s">
        <v>139</v>
      </c>
      <c r="Y225" s="158" t="s">
        <v>140</v>
      </c>
      <c r="Z225" s="148"/>
      <c r="AA225" s="148"/>
      <c r="AB225" s="148"/>
      <c r="AC225" s="148"/>
      <c r="AD225" s="148"/>
      <c r="AE225" s="148"/>
      <c r="AF225" s="148"/>
      <c r="AG225" s="148" t="s">
        <v>141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2" x14ac:dyDescent="0.2">
      <c r="A226" s="155"/>
      <c r="B226" s="156"/>
      <c r="C226" s="188" t="s">
        <v>379</v>
      </c>
      <c r="D226" s="159"/>
      <c r="E226" s="160">
        <v>8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8"/>
      <c r="AA226" s="148"/>
      <c r="AB226" s="148"/>
      <c r="AC226" s="148"/>
      <c r="AD226" s="148"/>
      <c r="AE226" s="148"/>
      <c r="AF226" s="148"/>
      <c r="AG226" s="148" t="s">
        <v>148</v>
      </c>
      <c r="AH226" s="148">
        <v>5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71">
        <v>82</v>
      </c>
      <c r="B227" s="172" t="s">
        <v>380</v>
      </c>
      <c r="C227" s="187" t="s">
        <v>381</v>
      </c>
      <c r="D227" s="173" t="s">
        <v>221</v>
      </c>
      <c r="E227" s="174">
        <v>0.65995999999999999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74">
        <v>0</v>
      </c>
      <c r="O227" s="174">
        <f>ROUND(E227*N227,2)</f>
        <v>0</v>
      </c>
      <c r="P227" s="174">
        <v>0</v>
      </c>
      <c r="Q227" s="174">
        <f>ROUND(E227*P227,2)</f>
        <v>0</v>
      </c>
      <c r="R227" s="176" t="s">
        <v>260</v>
      </c>
      <c r="S227" s="176" t="s">
        <v>138</v>
      </c>
      <c r="T227" s="177" t="s">
        <v>138</v>
      </c>
      <c r="U227" s="158">
        <v>1.327</v>
      </c>
      <c r="V227" s="158">
        <f>ROUND(E227*U227,2)</f>
        <v>0.88</v>
      </c>
      <c r="W227" s="158"/>
      <c r="X227" s="158" t="s">
        <v>222</v>
      </c>
      <c r="Y227" s="158" t="s">
        <v>140</v>
      </c>
      <c r="Z227" s="148"/>
      <c r="AA227" s="148"/>
      <c r="AB227" s="148"/>
      <c r="AC227" s="148"/>
      <c r="AD227" s="148"/>
      <c r="AE227" s="148"/>
      <c r="AF227" s="148"/>
      <c r="AG227" s="148" t="s">
        <v>223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2" x14ac:dyDescent="0.2">
      <c r="A228" s="155"/>
      <c r="B228" s="156"/>
      <c r="C228" s="255" t="s">
        <v>382</v>
      </c>
      <c r="D228" s="256"/>
      <c r="E228" s="256"/>
      <c r="F228" s="256"/>
      <c r="G228" s="256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8"/>
      <c r="AA228" s="148"/>
      <c r="AB228" s="148"/>
      <c r="AC228" s="148"/>
      <c r="AD228" s="148"/>
      <c r="AE228" s="148"/>
      <c r="AF228" s="148"/>
      <c r="AG228" s="148" t="s">
        <v>143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9">
        <v>83</v>
      </c>
      <c r="B229" s="180" t="s">
        <v>383</v>
      </c>
      <c r="C229" s="189" t="s">
        <v>384</v>
      </c>
      <c r="D229" s="181" t="s">
        <v>152</v>
      </c>
      <c r="E229" s="182">
        <v>28</v>
      </c>
      <c r="F229" s="183"/>
      <c r="G229" s="184">
        <f>ROUND(E229*F229,2)</f>
        <v>0</v>
      </c>
      <c r="H229" s="183"/>
      <c r="I229" s="184">
        <f>ROUND(E229*H229,2)</f>
        <v>0</v>
      </c>
      <c r="J229" s="183"/>
      <c r="K229" s="184">
        <f>ROUND(E229*J229,2)</f>
        <v>0</v>
      </c>
      <c r="L229" s="184">
        <v>21</v>
      </c>
      <c r="M229" s="184">
        <f>G229*(1+L229/100)</f>
        <v>0</v>
      </c>
      <c r="N229" s="182">
        <v>0</v>
      </c>
      <c r="O229" s="182">
        <f>ROUND(E229*N229,2)</f>
        <v>0</v>
      </c>
      <c r="P229" s="182">
        <v>0</v>
      </c>
      <c r="Q229" s="182">
        <f>ROUND(E229*P229,2)</f>
        <v>0</v>
      </c>
      <c r="R229" s="184"/>
      <c r="S229" s="184" t="s">
        <v>211</v>
      </c>
      <c r="T229" s="185" t="s">
        <v>212</v>
      </c>
      <c r="U229" s="158">
        <v>0</v>
      </c>
      <c r="V229" s="158">
        <f>ROUND(E229*U229,2)</f>
        <v>0</v>
      </c>
      <c r="W229" s="158"/>
      <c r="X229" s="158" t="s">
        <v>232</v>
      </c>
      <c r="Y229" s="158" t="s">
        <v>140</v>
      </c>
      <c r="Z229" s="148"/>
      <c r="AA229" s="148"/>
      <c r="AB229" s="148"/>
      <c r="AC229" s="148"/>
      <c r="AD229" s="148"/>
      <c r="AE229" s="148"/>
      <c r="AF229" s="148"/>
      <c r="AG229" s="148" t="s">
        <v>233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79">
        <v>84</v>
      </c>
      <c r="B230" s="180" t="s">
        <v>385</v>
      </c>
      <c r="C230" s="189" t="s">
        <v>386</v>
      </c>
      <c r="D230" s="181" t="s">
        <v>152</v>
      </c>
      <c r="E230" s="182">
        <v>30</v>
      </c>
      <c r="F230" s="183"/>
      <c r="G230" s="184">
        <f>ROUND(E230*F230,2)</f>
        <v>0</v>
      </c>
      <c r="H230" s="183"/>
      <c r="I230" s="184">
        <f>ROUND(E230*H230,2)</f>
        <v>0</v>
      </c>
      <c r="J230" s="183"/>
      <c r="K230" s="184">
        <f>ROUND(E230*J230,2)</f>
        <v>0</v>
      </c>
      <c r="L230" s="184">
        <v>21</v>
      </c>
      <c r="M230" s="184">
        <f>G230*(1+L230/100)</f>
        <v>0</v>
      </c>
      <c r="N230" s="182">
        <v>0</v>
      </c>
      <c r="O230" s="182">
        <f>ROUND(E230*N230,2)</f>
        <v>0</v>
      </c>
      <c r="P230" s="182">
        <v>0</v>
      </c>
      <c r="Q230" s="182">
        <f>ROUND(E230*P230,2)</f>
        <v>0</v>
      </c>
      <c r="R230" s="184"/>
      <c r="S230" s="184" t="s">
        <v>211</v>
      </c>
      <c r="T230" s="185" t="s">
        <v>212</v>
      </c>
      <c r="U230" s="158">
        <v>0</v>
      </c>
      <c r="V230" s="158">
        <f>ROUND(E230*U230,2)</f>
        <v>0</v>
      </c>
      <c r="W230" s="158"/>
      <c r="X230" s="158" t="s">
        <v>232</v>
      </c>
      <c r="Y230" s="158" t="s">
        <v>140</v>
      </c>
      <c r="Z230" s="148"/>
      <c r="AA230" s="148"/>
      <c r="AB230" s="148"/>
      <c r="AC230" s="148"/>
      <c r="AD230" s="148"/>
      <c r="AE230" s="148"/>
      <c r="AF230" s="148"/>
      <c r="AG230" s="148" t="s">
        <v>233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9">
        <v>85</v>
      </c>
      <c r="B231" s="180" t="s">
        <v>387</v>
      </c>
      <c r="C231" s="189" t="s">
        <v>388</v>
      </c>
      <c r="D231" s="181" t="s">
        <v>152</v>
      </c>
      <c r="E231" s="182">
        <v>4</v>
      </c>
      <c r="F231" s="183"/>
      <c r="G231" s="184">
        <f>ROUND(E231*F231,2)</f>
        <v>0</v>
      </c>
      <c r="H231" s="183"/>
      <c r="I231" s="184">
        <f>ROUND(E231*H231,2)</f>
        <v>0</v>
      </c>
      <c r="J231" s="183"/>
      <c r="K231" s="184">
        <f>ROUND(E231*J231,2)</f>
        <v>0</v>
      </c>
      <c r="L231" s="184">
        <v>21</v>
      </c>
      <c r="M231" s="184">
        <f>G231*(1+L231/100)</f>
        <v>0</v>
      </c>
      <c r="N231" s="182">
        <v>0</v>
      </c>
      <c r="O231" s="182">
        <f>ROUND(E231*N231,2)</f>
        <v>0</v>
      </c>
      <c r="P231" s="182">
        <v>0</v>
      </c>
      <c r="Q231" s="182">
        <f>ROUND(E231*P231,2)</f>
        <v>0</v>
      </c>
      <c r="R231" s="184"/>
      <c r="S231" s="184" t="s">
        <v>211</v>
      </c>
      <c r="T231" s="185" t="s">
        <v>212</v>
      </c>
      <c r="U231" s="158">
        <v>0</v>
      </c>
      <c r="V231" s="158">
        <f>ROUND(E231*U231,2)</f>
        <v>0</v>
      </c>
      <c r="W231" s="158"/>
      <c r="X231" s="158" t="s">
        <v>232</v>
      </c>
      <c r="Y231" s="158" t="s">
        <v>140</v>
      </c>
      <c r="Z231" s="148"/>
      <c r="AA231" s="148"/>
      <c r="AB231" s="148"/>
      <c r="AC231" s="148"/>
      <c r="AD231" s="148"/>
      <c r="AE231" s="148"/>
      <c r="AF231" s="148"/>
      <c r="AG231" s="148" t="s">
        <v>233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1">
        <v>86</v>
      </c>
      <c r="B232" s="172" t="s">
        <v>387</v>
      </c>
      <c r="C232" s="187" t="s">
        <v>389</v>
      </c>
      <c r="D232" s="173" t="s">
        <v>152</v>
      </c>
      <c r="E232" s="174">
        <v>62</v>
      </c>
      <c r="F232" s="175"/>
      <c r="G232" s="176">
        <f>ROUND(E232*F232,2)</f>
        <v>0</v>
      </c>
      <c r="H232" s="175"/>
      <c r="I232" s="176">
        <f>ROUND(E232*H232,2)</f>
        <v>0</v>
      </c>
      <c r="J232" s="175"/>
      <c r="K232" s="176">
        <f>ROUND(E232*J232,2)</f>
        <v>0</v>
      </c>
      <c r="L232" s="176">
        <v>21</v>
      </c>
      <c r="M232" s="176">
        <f>G232*(1+L232/100)</f>
        <v>0</v>
      </c>
      <c r="N232" s="174">
        <v>0</v>
      </c>
      <c r="O232" s="174">
        <f>ROUND(E232*N232,2)</f>
        <v>0</v>
      </c>
      <c r="P232" s="174">
        <v>0</v>
      </c>
      <c r="Q232" s="174">
        <f>ROUND(E232*P232,2)</f>
        <v>0</v>
      </c>
      <c r="R232" s="176"/>
      <c r="S232" s="176" t="s">
        <v>211</v>
      </c>
      <c r="T232" s="177" t="s">
        <v>212</v>
      </c>
      <c r="U232" s="158">
        <v>0</v>
      </c>
      <c r="V232" s="158">
        <f>ROUND(E232*U232,2)</f>
        <v>0</v>
      </c>
      <c r="W232" s="158"/>
      <c r="X232" s="158" t="s">
        <v>139</v>
      </c>
      <c r="Y232" s="158" t="s">
        <v>140</v>
      </c>
      <c r="Z232" s="148"/>
      <c r="AA232" s="148"/>
      <c r="AB232" s="148"/>
      <c r="AC232" s="148"/>
      <c r="AD232" s="148"/>
      <c r="AE232" s="148"/>
      <c r="AF232" s="148"/>
      <c r="AG232" s="148" t="s">
        <v>141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2" x14ac:dyDescent="0.2">
      <c r="A233" s="155"/>
      <c r="B233" s="156"/>
      <c r="C233" s="188" t="s">
        <v>390</v>
      </c>
      <c r="D233" s="159"/>
      <c r="E233" s="160">
        <v>28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8"/>
      <c r="AA233" s="148"/>
      <c r="AB233" s="148"/>
      <c r="AC233" s="148"/>
      <c r="AD233" s="148"/>
      <c r="AE233" s="148"/>
      <c r="AF233" s="148"/>
      <c r="AG233" s="148" t="s">
        <v>148</v>
      </c>
      <c r="AH233" s="148">
        <v>5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3" x14ac:dyDescent="0.2">
      <c r="A234" s="155"/>
      <c r="B234" s="156"/>
      <c r="C234" s="188" t="s">
        <v>391</v>
      </c>
      <c r="D234" s="159"/>
      <c r="E234" s="160">
        <v>30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8"/>
      <c r="AA234" s="148"/>
      <c r="AB234" s="148"/>
      <c r="AC234" s="148"/>
      <c r="AD234" s="148"/>
      <c r="AE234" s="148"/>
      <c r="AF234" s="148"/>
      <c r="AG234" s="148" t="s">
        <v>148</v>
      </c>
      <c r="AH234" s="148">
        <v>5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3" x14ac:dyDescent="0.2">
      <c r="A235" s="155"/>
      <c r="B235" s="156"/>
      <c r="C235" s="188" t="s">
        <v>392</v>
      </c>
      <c r="D235" s="159"/>
      <c r="E235" s="160">
        <v>4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8"/>
      <c r="AA235" s="148"/>
      <c r="AB235" s="148"/>
      <c r="AC235" s="148"/>
      <c r="AD235" s="148"/>
      <c r="AE235" s="148"/>
      <c r="AF235" s="148"/>
      <c r="AG235" s="148" t="s">
        <v>148</v>
      </c>
      <c r="AH235" s="148">
        <v>5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71">
        <v>87</v>
      </c>
      <c r="B236" s="172" t="s">
        <v>393</v>
      </c>
      <c r="C236" s="187" t="s">
        <v>394</v>
      </c>
      <c r="D236" s="173" t="s">
        <v>152</v>
      </c>
      <c r="E236" s="174">
        <v>4</v>
      </c>
      <c r="F236" s="175"/>
      <c r="G236" s="176">
        <f>ROUND(E236*F236,2)</f>
        <v>0</v>
      </c>
      <c r="H236" s="175"/>
      <c r="I236" s="176">
        <f>ROUND(E236*H236,2)</f>
        <v>0</v>
      </c>
      <c r="J236" s="175"/>
      <c r="K236" s="176">
        <f>ROUND(E236*J236,2)</f>
        <v>0</v>
      </c>
      <c r="L236" s="176">
        <v>21</v>
      </c>
      <c r="M236" s="176">
        <f>G236*(1+L236/100)</f>
        <v>0</v>
      </c>
      <c r="N236" s="174">
        <v>0</v>
      </c>
      <c r="O236" s="174">
        <f>ROUND(E236*N236,2)</f>
        <v>0</v>
      </c>
      <c r="P236" s="174">
        <v>0</v>
      </c>
      <c r="Q236" s="174">
        <f>ROUND(E236*P236,2)</f>
        <v>0</v>
      </c>
      <c r="R236" s="176" t="s">
        <v>260</v>
      </c>
      <c r="S236" s="176" t="s">
        <v>138</v>
      </c>
      <c r="T236" s="177" t="s">
        <v>138</v>
      </c>
      <c r="U236" s="158">
        <v>0.16500000000000001</v>
      </c>
      <c r="V236" s="158">
        <f>ROUND(E236*U236,2)</f>
        <v>0.66</v>
      </c>
      <c r="W236" s="158"/>
      <c r="X236" s="158" t="s">
        <v>139</v>
      </c>
      <c r="Y236" s="158" t="s">
        <v>140</v>
      </c>
      <c r="Z236" s="148"/>
      <c r="AA236" s="148"/>
      <c r="AB236" s="148"/>
      <c r="AC236" s="148"/>
      <c r="AD236" s="148"/>
      <c r="AE236" s="148"/>
      <c r="AF236" s="148"/>
      <c r="AG236" s="148" t="s">
        <v>141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2" x14ac:dyDescent="0.2">
      <c r="A237" s="155"/>
      <c r="B237" s="156"/>
      <c r="C237" s="255" t="s">
        <v>395</v>
      </c>
      <c r="D237" s="256"/>
      <c r="E237" s="256"/>
      <c r="F237" s="256"/>
      <c r="G237" s="256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8"/>
      <c r="AA237" s="148"/>
      <c r="AB237" s="148"/>
      <c r="AC237" s="148"/>
      <c r="AD237" s="148"/>
      <c r="AE237" s="148"/>
      <c r="AF237" s="148"/>
      <c r="AG237" s="148" t="s">
        <v>143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79">
        <v>88</v>
      </c>
      <c r="B238" s="180" t="s">
        <v>396</v>
      </c>
      <c r="C238" s="189" t="s">
        <v>397</v>
      </c>
      <c r="D238" s="181" t="s">
        <v>152</v>
      </c>
      <c r="E238" s="182">
        <v>1</v>
      </c>
      <c r="F238" s="183"/>
      <c r="G238" s="184">
        <f>ROUND(E238*F238,2)</f>
        <v>0</v>
      </c>
      <c r="H238" s="183"/>
      <c r="I238" s="184">
        <f>ROUND(E238*H238,2)</f>
        <v>0</v>
      </c>
      <c r="J238" s="183"/>
      <c r="K238" s="184">
        <f>ROUND(E238*J238,2)</f>
        <v>0</v>
      </c>
      <c r="L238" s="184">
        <v>21</v>
      </c>
      <c r="M238" s="184">
        <f>G238*(1+L238/100)</f>
        <v>0</v>
      </c>
      <c r="N238" s="182">
        <v>0</v>
      </c>
      <c r="O238" s="182">
        <f>ROUND(E238*N238,2)</f>
        <v>0</v>
      </c>
      <c r="P238" s="182">
        <v>0</v>
      </c>
      <c r="Q238" s="182">
        <f>ROUND(E238*P238,2)</f>
        <v>0</v>
      </c>
      <c r="R238" s="184"/>
      <c r="S238" s="184" t="s">
        <v>211</v>
      </c>
      <c r="T238" s="185" t="s">
        <v>212</v>
      </c>
      <c r="U238" s="158">
        <v>0.17</v>
      </c>
      <c r="V238" s="158">
        <f>ROUND(E238*U238,2)</f>
        <v>0.17</v>
      </c>
      <c r="W238" s="158"/>
      <c r="X238" s="158" t="s">
        <v>139</v>
      </c>
      <c r="Y238" s="158" t="s">
        <v>140</v>
      </c>
      <c r="Z238" s="148"/>
      <c r="AA238" s="148"/>
      <c r="AB238" s="148"/>
      <c r="AC238" s="148"/>
      <c r="AD238" s="148"/>
      <c r="AE238" s="148"/>
      <c r="AF238" s="148"/>
      <c r="AG238" s="148" t="s">
        <v>141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79">
        <v>89</v>
      </c>
      <c r="B239" s="180" t="s">
        <v>398</v>
      </c>
      <c r="C239" s="189" t="s">
        <v>399</v>
      </c>
      <c r="D239" s="181" t="s">
        <v>152</v>
      </c>
      <c r="E239" s="182">
        <v>1</v>
      </c>
      <c r="F239" s="183"/>
      <c r="G239" s="184">
        <f>ROUND(E239*F239,2)</f>
        <v>0</v>
      </c>
      <c r="H239" s="183"/>
      <c r="I239" s="184">
        <f>ROUND(E239*H239,2)</f>
        <v>0</v>
      </c>
      <c r="J239" s="183"/>
      <c r="K239" s="184">
        <f>ROUND(E239*J239,2)</f>
        <v>0</v>
      </c>
      <c r="L239" s="184">
        <v>21</v>
      </c>
      <c r="M239" s="184">
        <f>G239*(1+L239/100)</f>
        <v>0</v>
      </c>
      <c r="N239" s="182">
        <v>0</v>
      </c>
      <c r="O239" s="182">
        <f>ROUND(E239*N239,2)</f>
        <v>0</v>
      </c>
      <c r="P239" s="182">
        <v>0</v>
      </c>
      <c r="Q239" s="182">
        <f>ROUND(E239*P239,2)</f>
        <v>0</v>
      </c>
      <c r="R239" s="184"/>
      <c r="S239" s="184" t="s">
        <v>211</v>
      </c>
      <c r="T239" s="185" t="s">
        <v>212</v>
      </c>
      <c r="U239" s="158">
        <v>0.17</v>
      </c>
      <c r="V239" s="158">
        <f>ROUND(E239*U239,2)</f>
        <v>0.17</v>
      </c>
      <c r="W239" s="158"/>
      <c r="X239" s="158" t="s">
        <v>139</v>
      </c>
      <c r="Y239" s="158" t="s">
        <v>140</v>
      </c>
      <c r="Z239" s="148"/>
      <c r="AA239" s="148"/>
      <c r="AB239" s="148"/>
      <c r="AC239" s="148"/>
      <c r="AD239" s="148"/>
      <c r="AE239" s="148"/>
      <c r="AF239" s="148"/>
      <c r="AG239" s="148" t="s">
        <v>141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71">
        <v>90</v>
      </c>
      <c r="B240" s="172" t="s">
        <v>380</v>
      </c>
      <c r="C240" s="187" t="s">
        <v>381</v>
      </c>
      <c r="D240" s="173" t="s">
        <v>221</v>
      </c>
      <c r="E240" s="174">
        <v>0.65995999999999999</v>
      </c>
      <c r="F240" s="175"/>
      <c r="G240" s="176">
        <f>ROUND(E240*F240,2)</f>
        <v>0</v>
      </c>
      <c r="H240" s="175"/>
      <c r="I240" s="176">
        <f>ROUND(E240*H240,2)</f>
        <v>0</v>
      </c>
      <c r="J240" s="175"/>
      <c r="K240" s="176">
        <f>ROUND(E240*J240,2)</f>
        <v>0</v>
      </c>
      <c r="L240" s="176">
        <v>21</v>
      </c>
      <c r="M240" s="176">
        <f>G240*(1+L240/100)</f>
        <v>0</v>
      </c>
      <c r="N240" s="174">
        <v>0</v>
      </c>
      <c r="O240" s="174">
        <f>ROUND(E240*N240,2)</f>
        <v>0</v>
      </c>
      <c r="P240" s="174">
        <v>0</v>
      </c>
      <c r="Q240" s="174">
        <f>ROUND(E240*P240,2)</f>
        <v>0</v>
      </c>
      <c r="R240" s="176" t="s">
        <v>260</v>
      </c>
      <c r="S240" s="176" t="s">
        <v>138</v>
      </c>
      <c r="T240" s="177" t="s">
        <v>138</v>
      </c>
      <c r="U240" s="158">
        <v>1.327</v>
      </c>
      <c r="V240" s="158">
        <f>ROUND(E240*U240,2)</f>
        <v>0.88</v>
      </c>
      <c r="W240" s="158"/>
      <c r="X240" s="158" t="s">
        <v>222</v>
      </c>
      <c r="Y240" s="158" t="s">
        <v>140</v>
      </c>
      <c r="Z240" s="148"/>
      <c r="AA240" s="148"/>
      <c r="AB240" s="148"/>
      <c r="AC240" s="148"/>
      <c r="AD240" s="148"/>
      <c r="AE240" s="148"/>
      <c r="AF240" s="148"/>
      <c r="AG240" s="148" t="s">
        <v>223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2" x14ac:dyDescent="0.2">
      <c r="A241" s="155"/>
      <c r="B241" s="156"/>
      <c r="C241" s="255" t="s">
        <v>382</v>
      </c>
      <c r="D241" s="256"/>
      <c r="E241" s="256"/>
      <c r="F241" s="256"/>
      <c r="G241" s="256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8"/>
      <c r="AA241" s="148"/>
      <c r="AB241" s="148"/>
      <c r="AC241" s="148"/>
      <c r="AD241" s="148"/>
      <c r="AE241" s="148"/>
      <c r="AF241" s="148"/>
      <c r="AG241" s="148" t="s">
        <v>143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x14ac:dyDescent="0.2">
      <c r="A242" s="164" t="s">
        <v>132</v>
      </c>
      <c r="B242" s="165" t="s">
        <v>90</v>
      </c>
      <c r="C242" s="186" t="s">
        <v>91</v>
      </c>
      <c r="D242" s="166"/>
      <c r="E242" s="167"/>
      <c r="F242" s="168"/>
      <c r="G242" s="168">
        <f>SUMIF(AG243:AG243,"&lt;&gt;NOR",G243:G243)</f>
        <v>0</v>
      </c>
      <c r="H242" s="168"/>
      <c r="I242" s="168">
        <f>SUM(I243:I243)</f>
        <v>0</v>
      </c>
      <c r="J242" s="168"/>
      <c r="K242" s="168">
        <f>SUM(K243:K243)</f>
        <v>0</v>
      </c>
      <c r="L242" s="168"/>
      <c r="M242" s="168">
        <f>SUM(M243:M243)</f>
        <v>0</v>
      </c>
      <c r="N242" s="167"/>
      <c r="O242" s="167">
        <f>SUM(O243:O243)</f>
        <v>0.05</v>
      </c>
      <c r="P242" s="167"/>
      <c r="Q242" s="167">
        <f>SUM(Q243:Q243)</f>
        <v>0</v>
      </c>
      <c r="R242" s="168"/>
      <c r="S242" s="168"/>
      <c r="T242" s="169"/>
      <c r="U242" s="163"/>
      <c r="V242" s="163">
        <f>SUM(V243:V243)</f>
        <v>4.5599999999999996</v>
      </c>
      <c r="W242" s="163"/>
      <c r="X242" s="163"/>
      <c r="Y242" s="163"/>
      <c r="AG242" t="s">
        <v>133</v>
      </c>
    </row>
    <row r="243" spans="1:60" outlineLevel="1" x14ac:dyDescent="0.2">
      <c r="A243" s="179">
        <v>91</v>
      </c>
      <c r="B243" s="180" t="s">
        <v>400</v>
      </c>
      <c r="C243" s="189" t="s">
        <v>401</v>
      </c>
      <c r="D243" s="181" t="s">
        <v>210</v>
      </c>
      <c r="E243" s="182">
        <v>40</v>
      </c>
      <c r="F243" s="183"/>
      <c r="G243" s="184">
        <f>ROUND(E243*F243,2)</f>
        <v>0</v>
      </c>
      <c r="H243" s="183"/>
      <c r="I243" s="184">
        <f>ROUND(E243*H243,2)</f>
        <v>0</v>
      </c>
      <c r="J243" s="183"/>
      <c r="K243" s="184">
        <f>ROUND(E243*J243,2)</f>
        <v>0</v>
      </c>
      <c r="L243" s="184">
        <v>21</v>
      </c>
      <c r="M243" s="184">
        <f>G243*(1+L243/100)</f>
        <v>0</v>
      </c>
      <c r="N243" s="182">
        <v>1.15E-3</v>
      </c>
      <c r="O243" s="182">
        <f>ROUND(E243*N243,2)</f>
        <v>0.05</v>
      </c>
      <c r="P243" s="182">
        <v>0</v>
      </c>
      <c r="Q243" s="182">
        <f>ROUND(E243*P243,2)</f>
        <v>0</v>
      </c>
      <c r="R243" s="184"/>
      <c r="S243" s="184" t="s">
        <v>211</v>
      </c>
      <c r="T243" s="185" t="s">
        <v>212</v>
      </c>
      <c r="U243" s="158">
        <v>0.114</v>
      </c>
      <c r="V243" s="158">
        <f>ROUND(E243*U243,2)</f>
        <v>4.5599999999999996</v>
      </c>
      <c r="W243" s="158"/>
      <c r="X243" s="158" t="s">
        <v>139</v>
      </c>
      <c r="Y243" s="158" t="s">
        <v>140</v>
      </c>
      <c r="Z243" s="148"/>
      <c r="AA243" s="148"/>
      <c r="AB243" s="148"/>
      <c r="AC243" s="148"/>
      <c r="AD243" s="148"/>
      <c r="AE243" s="148"/>
      <c r="AF243" s="148"/>
      <c r="AG243" s="148" t="s">
        <v>141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x14ac:dyDescent="0.2">
      <c r="A244" s="164" t="s">
        <v>132</v>
      </c>
      <c r="B244" s="165" t="s">
        <v>92</v>
      </c>
      <c r="C244" s="186" t="s">
        <v>93</v>
      </c>
      <c r="D244" s="166"/>
      <c r="E244" s="167"/>
      <c r="F244" s="168"/>
      <c r="G244" s="168">
        <f>SUMIF(AG245:AG263,"&lt;&gt;NOR",G245:G263)</f>
        <v>0</v>
      </c>
      <c r="H244" s="168"/>
      <c r="I244" s="168">
        <f>SUM(I245:I263)</f>
        <v>0</v>
      </c>
      <c r="J244" s="168"/>
      <c r="K244" s="168">
        <f>SUM(K245:K263)</f>
        <v>0</v>
      </c>
      <c r="L244" s="168"/>
      <c r="M244" s="168">
        <f>SUM(M245:M263)</f>
        <v>0</v>
      </c>
      <c r="N244" s="167"/>
      <c r="O244" s="167">
        <f>SUM(O245:O263)</f>
        <v>7.0000000000000007E-2</v>
      </c>
      <c r="P244" s="167"/>
      <c r="Q244" s="167">
        <f>SUM(Q245:Q263)</f>
        <v>0</v>
      </c>
      <c r="R244" s="168"/>
      <c r="S244" s="168"/>
      <c r="T244" s="169"/>
      <c r="U244" s="163"/>
      <c r="V244" s="163">
        <f>SUM(V245:V263)</f>
        <v>54.2</v>
      </c>
      <c r="W244" s="163"/>
      <c r="X244" s="163"/>
      <c r="Y244" s="163"/>
      <c r="AG244" t="s">
        <v>133</v>
      </c>
    </row>
    <row r="245" spans="1:60" ht="22.5" outlineLevel="1" x14ac:dyDescent="0.2">
      <c r="A245" s="179">
        <v>92</v>
      </c>
      <c r="B245" s="180" t="s">
        <v>402</v>
      </c>
      <c r="C245" s="189" t="s">
        <v>403</v>
      </c>
      <c r="D245" s="181" t="s">
        <v>152</v>
      </c>
      <c r="E245" s="182">
        <v>17</v>
      </c>
      <c r="F245" s="183"/>
      <c r="G245" s="184">
        <f t="shared" ref="G245:G260" si="14">ROUND(E245*F245,2)</f>
        <v>0</v>
      </c>
      <c r="H245" s="183"/>
      <c r="I245" s="184">
        <f t="shared" ref="I245:I260" si="15">ROUND(E245*H245,2)</f>
        <v>0</v>
      </c>
      <c r="J245" s="183"/>
      <c r="K245" s="184">
        <f t="shared" ref="K245:K260" si="16">ROUND(E245*J245,2)</f>
        <v>0</v>
      </c>
      <c r="L245" s="184">
        <v>21</v>
      </c>
      <c r="M245" s="184">
        <f t="shared" ref="M245:M260" si="17">G245*(1+L245/100)</f>
        <v>0</v>
      </c>
      <c r="N245" s="182">
        <v>3.2000000000000003E-4</v>
      </c>
      <c r="O245" s="182">
        <f t="shared" ref="O245:O260" si="18">ROUND(E245*N245,2)</f>
        <v>0.01</v>
      </c>
      <c r="P245" s="182">
        <v>0</v>
      </c>
      <c r="Q245" s="182">
        <f t="shared" ref="Q245:Q260" si="19">ROUND(E245*P245,2)</f>
        <v>0</v>
      </c>
      <c r="R245" s="184" t="s">
        <v>231</v>
      </c>
      <c r="S245" s="184" t="s">
        <v>138</v>
      </c>
      <c r="T245" s="185" t="s">
        <v>138</v>
      </c>
      <c r="U245" s="158">
        <v>0</v>
      </c>
      <c r="V245" s="158">
        <f t="shared" ref="V245:V260" si="20">ROUND(E245*U245,2)</f>
        <v>0</v>
      </c>
      <c r="W245" s="158"/>
      <c r="X245" s="158" t="s">
        <v>232</v>
      </c>
      <c r="Y245" s="158" t="s">
        <v>140</v>
      </c>
      <c r="Z245" s="148"/>
      <c r="AA245" s="148"/>
      <c r="AB245" s="148"/>
      <c r="AC245" s="148"/>
      <c r="AD245" s="148"/>
      <c r="AE245" s="148"/>
      <c r="AF245" s="148"/>
      <c r="AG245" s="148" t="s">
        <v>233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79">
        <v>93</v>
      </c>
      <c r="B246" s="180" t="s">
        <v>404</v>
      </c>
      <c r="C246" s="189" t="s">
        <v>405</v>
      </c>
      <c r="D246" s="181" t="s">
        <v>152</v>
      </c>
      <c r="E246" s="182">
        <v>130</v>
      </c>
      <c r="F246" s="183"/>
      <c r="G246" s="184">
        <f t="shared" si="14"/>
        <v>0</v>
      </c>
      <c r="H246" s="183"/>
      <c r="I246" s="184">
        <f t="shared" si="15"/>
        <v>0</v>
      </c>
      <c r="J246" s="183"/>
      <c r="K246" s="184">
        <f t="shared" si="16"/>
        <v>0</v>
      </c>
      <c r="L246" s="184">
        <v>21</v>
      </c>
      <c r="M246" s="184">
        <f t="shared" si="17"/>
        <v>0</v>
      </c>
      <c r="N246" s="182">
        <v>0</v>
      </c>
      <c r="O246" s="182">
        <f t="shared" si="18"/>
        <v>0</v>
      </c>
      <c r="P246" s="182">
        <v>0</v>
      </c>
      <c r="Q246" s="182">
        <f t="shared" si="19"/>
        <v>0</v>
      </c>
      <c r="R246" s="184" t="s">
        <v>231</v>
      </c>
      <c r="S246" s="184" t="s">
        <v>138</v>
      </c>
      <c r="T246" s="185" t="s">
        <v>138</v>
      </c>
      <c r="U246" s="158">
        <v>0</v>
      </c>
      <c r="V246" s="158">
        <f t="shared" si="20"/>
        <v>0</v>
      </c>
      <c r="W246" s="158"/>
      <c r="X246" s="158" t="s">
        <v>232</v>
      </c>
      <c r="Y246" s="158" t="s">
        <v>140</v>
      </c>
      <c r="Z246" s="148"/>
      <c r="AA246" s="148"/>
      <c r="AB246" s="148"/>
      <c r="AC246" s="148"/>
      <c r="AD246" s="148"/>
      <c r="AE246" s="148"/>
      <c r="AF246" s="148"/>
      <c r="AG246" s="148" t="s">
        <v>233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79">
        <v>94</v>
      </c>
      <c r="B247" s="180" t="s">
        <v>406</v>
      </c>
      <c r="C247" s="189" t="s">
        <v>407</v>
      </c>
      <c r="D247" s="181" t="s">
        <v>152</v>
      </c>
      <c r="E247" s="182">
        <v>25</v>
      </c>
      <c r="F247" s="183"/>
      <c r="G247" s="184">
        <f t="shared" si="14"/>
        <v>0</v>
      </c>
      <c r="H247" s="183"/>
      <c r="I247" s="184">
        <f t="shared" si="15"/>
        <v>0</v>
      </c>
      <c r="J247" s="183"/>
      <c r="K247" s="184">
        <f t="shared" si="16"/>
        <v>0</v>
      </c>
      <c r="L247" s="184">
        <v>21</v>
      </c>
      <c r="M247" s="184">
        <f t="shared" si="17"/>
        <v>0</v>
      </c>
      <c r="N247" s="182">
        <v>0</v>
      </c>
      <c r="O247" s="182">
        <f t="shared" si="18"/>
        <v>0</v>
      </c>
      <c r="P247" s="182">
        <v>0</v>
      </c>
      <c r="Q247" s="182">
        <f t="shared" si="19"/>
        <v>0</v>
      </c>
      <c r="R247" s="184" t="s">
        <v>231</v>
      </c>
      <c r="S247" s="184" t="s">
        <v>138</v>
      </c>
      <c r="T247" s="185" t="s">
        <v>138</v>
      </c>
      <c r="U247" s="158">
        <v>0</v>
      </c>
      <c r="V247" s="158">
        <f t="shared" si="20"/>
        <v>0</v>
      </c>
      <c r="W247" s="158"/>
      <c r="X247" s="158" t="s">
        <v>232</v>
      </c>
      <c r="Y247" s="158" t="s">
        <v>140</v>
      </c>
      <c r="Z247" s="148"/>
      <c r="AA247" s="148"/>
      <c r="AB247" s="148"/>
      <c r="AC247" s="148"/>
      <c r="AD247" s="148"/>
      <c r="AE247" s="148"/>
      <c r="AF247" s="148"/>
      <c r="AG247" s="148" t="s">
        <v>233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79">
        <v>95</v>
      </c>
      <c r="B248" s="180" t="s">
        <v>408</v>
      </c>
      <c r="C248" s="189" t="s">
        <v>409</v>
      </c>
      <c r="D248" s="181" t="s">
        <v>152</v>
      </c>
      <c r="E248" s="182">
        <v>54</v>
      </c>
      <c r="F248" s="183"/>
      <c r="G248" s="184">
        <f t="shared" si="14"/>
        <v>0</v>
      </c>
      <c r="H248" s="183"/>
      <c r="I248" s="184">
        <f t="shared" si="15"/>
        <v>0</v>
      </c>
      <c r="J248" s="183"/>
      <c r="K248" s="184">
        <f t="shared" si="16"/>
        <v>0</v>
      </c>
      <c r="L248" s="184">
        <v>21</v>
      </c>
      <c r="M248" s="184">
        <f t="shared" si="17"/>
        <v>0</v>
      </c>
      <c r="N248" s="182">
        <v>5.6999999999999998E-4</v>
      </c>
      <c r="O248" s="182">
        <f t="shared" si="18"/>
        <v>0.03</v>
      </c>
      <c r="P248" s="182">
        <v>0</v>
      </c>
      <c r="Q248" s="182">
        <f t="shared" si="19"/>
        <v>0</v>
      </c>
      <c r="R248" s="184" t="s">
        <v>231</v>
      </c>
      <c r="S248" s="184" t="s">
        <v>138</v>
      </c>
      <c r="T248" s="185" t="s">
        <v>138</v>
      </c>
      <c r="U248" s="158">
        <v>0</v>
      </c>
      <c r="V248" s="158">
        <f t="shared" si="20"/>
        <v>0</v>
      </c>
      <c r="W248" s="158"/>
      <c r="X248" s="158" t="s">
        <v>232</v>
      </c>
      <c r="Y248" s="158" t="s">
        <v>140</v>
      </c>
      <c r="Z248" s="148"/>
      <c r="AA248" s="148"/>
      <c r="AB248" s="148"/>
      <c r="AC248" s="148"/>
      <c r="AD248" s="148"/>
      <c r="AE248" s="148"/>
      <c r="AF248" s="148"/>
      <c r="AG248" s="148" t="s">
        <v>233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1" x14ac:dyDescent="0.2">
      <c r="A249" s="179">
        <v>96</v>
      </c>
      <c r="B249" s="180" t="s">
        <v>410</v>
      </c>
      <c r="C249" s="189" t="s">
        <v>411</v>
      </c>
      <c r="D249" s="181" t="s">
        <v>152</v>
      </c>
      <c r="E249" s="182">
        <v>16</v>
      </c>
      <c r="F249" s="183"/>
      <c r="G249" s="184">
        <f t="shared" si="14"/>
        <v>0</v>
      </c>
      <c r="H249" s="183"/>
      <c r="I249" s="184">
        <f t="shared" si="15"/>
        <v>0</v>
      </c>
      <c r="J249" s="183"/>
      <c r="K249" s="184">
        <f t="shared" si="16"/>
        <v>0</v>
      </c>
      <c r="L249" s="184">
        <v>21</v>
      </c>
      <c r="M249" s="184">
        <f t="shared" si="17"/>
        <v>0</v>
      </c>
      <c r="N249" s="182">
        <v>6.9999999999999999E-4</v>
      </c>
      <c r="O249" s="182">
        <f t="shared" si="18"/>
        <v>0.01</v>
      </c>
      <c r="P249" s="182">
        <v>0</v>
      </c>
      <c r="Q249" s="182">
        <f t="shared" si="19"/>
        <v>0</v>
      </c>
      <c r="R249" s="184" t="s">
        <v>231</v>
      </c>
      <c r="S249" s="184" t="s">
        <v>138</v>
      </c>
      <c r="T249" s="185" t="s">
        <v>138</v>
      </c>
      <c r="U249" s="158">
        <v>0</v>
      </c>
      <c r="V249" s="158">
        <f t="shared" si="20"/>
        <v>0</v>
      </c>
      <c r="W249" s="158"/>
      <c r="X249" s="158" t="s">
        <v>232</v>
      </c>
      <c r="Y249" s="158" t="s">
        <v>140</v>
      </c>
      <c r="Z249" s="148"/>
      <c r="AA249" s="148"/>
      <c r="AB249" s="148"/>
      <c r="AC249" s="148"/>
      <c r="AD249" s="148"/>
      <c r="AE249" s="148"/>
      <c r="AF249" s="148"/>
      <c r="AG249" s="148" t="s">
        <v>233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79">
        <v>97</v>
      </c>
      <c r="B250" s="180" t="s">
        <v>412</v>
      </c>
      <c r="C250" s="189" t="s">
        <v>413</v>
      </c>
      <c r="D250" s="181" t="s">
        <v>152</v>
      </c>
      <c r="E250" s="182">
        <v>13</v>
      </c>
      <c r="F250" s="183"/>
      <c r="G250" s="184">
        <f t="shared" si="14"/>
        <v>0</v>
      </c>
      <c r="H250" s="183"/>
      <c r="I250" s="184">
        <f t="shared" si="15"/>
        <v>0</v>
      </c>
      <c r="J250" s="183"/>
      <c r="K250" s="184">
        <f t="shared" si="16"/>
        <v>0</v>
      </c>
      <c r="L250" s="184">
        <v>21</v>
      </c>
      <c r="M250" s="184">
        <f t="shared" si="17"/>
        <v>0</v>
      </c>
      <c r="N250" s="182">
        <v>8.1999999999999998E-4</v>
      </c>
      <c r="O250" s="182">
        <f t="shared" si="18"/>
        <v>0.01</v>
      </c>
      <c r="P250" s="182">
        <v>0</v>
      </c>
      <c r="Q250" s="182">
        <f t="shared" si="19"/>
        <v>0</v>
      </c>
      <c r="R250" s="184" t="s">
        <v>231</v>
      </c>
      <c r="S250" s="184" t="s">
        <v>138</v>
      </c>
      <c r="T250" s="185" t="s">
        <v>138</v>
      </c>
      <c r="U250" s="158">
        <v>0</v>
      </c>
      <c r="V250" s="158">
        <f t="shared" si="20"/>
        <v>0</v>
      </c>
      <c r="W250" s="158"/>
      <c r="X250" s="158" t="s">
        <v>232</v>
      </c>
      <c r="Y250" s="158" t="s">
        <v>140</v>
      </c>
      <c r="Z250" s="148"/>
      <c r="AA250" s="148"/>
      <c r="AB250" s="148"/>
      <c r="AC250" s="148"/>
      <c r="AD250" s="148"/>
      <c r="AE250" s="148"/>
      <c r="AF250" s="148"/>
      <c r="AG250" s="148" t="s">
        <v>233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ht="22.5" outlineLevel="1" x14ac:dyDescent="0.2">
      <c r="A251" s="179">
        <v>98</v>
      </c>
      <c r="B251" s="180" t="s">
        <v>414</v>
      </c>
      <c r="C251" s="189" t="s">
        <v>415</v>
      </c>
      <c r="D251" s="181" t="s">
        <v>416</v>
      </c>
      <c r="E251" s="182">
        <v>10</v>
      </c>
      <c r="F251" s="183"/>
      <c r="G251" s="184">
        <f t="shared" si="14"/>
        <v>0</v>
      </c>
      <c r="H251" s="183"/>
      <c r="I251" s="184">
        <f t="shared" si="15"/>
        <v>0</v>
      </c>
      <c r="J251" s="183"/>
      <c r="K251" s="184">
        <f t="shared" si="16"/>
        <v>0</v>
      </c>
      <c r="L251" s="184">
        <v>21</v>
      </c>
      <c r="M251" s="184">
        <f t="shared" si="17"/>
        <v>0</v>
      </c>
      <c r="N251" s="182">
        <v>2.9999999999999997E-4</v>
      </c>
      <c r="O251" s="182">
        <f t="shared" si="18"/>
        <v>0</v>
      </c>
      <c r="P251" s="182">
        <v>0</v>
      </c>
      <c r="Q251" s="182">
        <f t="shared" si="19"/>
        <v>0</v>
      </c>
      <c r="R251" s="184" t="s">
        <v>417</v>
      </c>
      <c r="S251" s="184" t="s">
        <v>138</v>
      </c>
      <c r="T251" s="185" t="s">
        <v>138</v>
      </c>
      <c r="U251" s="158">
        <v>0.219</v>
      </c>
      <c r="V251" s="158">
        <f t="shared" si="20"/>
        <v>2.19</v>
      </c>
      <c r="W251" s="158"/>
      <c r="X251" s="158" t="s">
        <v>139</v>
      </c>
      <c r="Y251" s="158" t="s">
        <v>140</v>
      </c>
      <c r="Z251" s="148"/>
      <c r="AA251" s="148"/>
      <c r="AB251" s="148"/>
      <c r="AC251" s="148"/>
      <c r="AD251" s="148"/>
      <c r="AE251" s="148"/>
      <c r="AF251" s="148"/>
      <c r="AG251" s="148" t="s">
        <v>141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22.5" outlineLevel="1" x14ac:dyDescent="0.2">
      <c r="A252" s="179">
        <v>99</v>
      </c>
      <c r="B252" s="180" t="s">
        <v>418</v>
      </c>
      <c r="C252" s="189" t="s">
        <v>419</v>
      </c>
      <c r="D252" s="181" t="s">
        <v>416</v>
      </c>
      <c r="E252" s="182">
        <v>15</v>
      </c>
      <c r="F252" s="183"/>
      <c r="G252" s="184">
        <f t="shared" si="14"/>
        <v>0</v>
      </c>
      <c r="H252" s="183"/>
      <c r="I252" s="184">
        <f t="shared" si="15"/>
        <v>0</v>
      </c>
      <c r="J252" s="183"/>
      <c r="K252" s="184">
        <f t="shared" si="16"/>
        <v>0</v>
      </c>
      <c r="L252" s="184">
        <v>21</v>
      </c>
      <c r="M252" s="184">
        <f t="shared" si="17"/>
        <v>0</v>
      </c>
      <c r="N252" s="182">
        <v>2.9999999999999997E-4</v>
      </c>
      <c r="O252" s="182">
        <f t="shared" si="18"/>
        <v>0</v>
      </c>
      <c r="P252" s="182">
        <v>0</v>
      </c>
      <c r="Q252" s="182">
        <f t="shared" si="19"/>
        <v>0</v>
      </c>
      <c r="R252" s="184" t="s">
        <v>417</v>
      </c>
      <c r="S252" s="184" t="s">
        <v>138</v>
      </c>
      <c r="T252" s="185" t="s">
        <v>138</v>
      </c>
      <c r="U252" s="158">
        <v>0.22</v>
      </c>
      <c r="V252" s="158">
        <f t="shared" si="20"/>
        <v>3.3</v>
      </c>
      <c r="W252" s="158"/>
      <c r="X252" s="158" t="s">
        <v>139</v>
      </c>
      <c r="Y252" s="158" t="s">
        <v>140</v>
      </c>
      <c r="Z252" s="148"/>
      <c r="AA252" s="148"/>
      <c r="AB252" s="148"/>
      <c r="AC252" s="148"/>
      <c r="AD252" s="148"/>
      <c r="AE252" s="148"/>
      <c r="AF252" s="148"/>
      <c r="AG252" s="148" t="s">
        <v>141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79">
        <v>100</v>
      </c>
      <c r="B253" s="180" t="s">
        <v>420</v>
      </c>
      <c r="C253" s="189" t="s">
        <v>421</v>
      </c>
      <c r="D253" s="181" t="s">
        <v>416</v>
      </c>
      <c r="E253" s="182">
        <v>4</v>
      </c>
      <c r="F253" s="183"/>
      <c r="G253" s="184">
        <f t="shared" si="14"/>
        <v>0</v>
      </c>
      <c r="H253" s="183"/>
      <c r="I253" s="184">
        <f t="shared" si="15"/>
        <v>0</v>
      </c>
      <c r="J253" s="183"/>
      <c r="K253" s="184">
        <f t="shared" si="16"/>
        <v>0</v>
      </c>
      <c r="L253" s="184">
        <v>21</v>
      </c>
      <c r="M253" s="184">
        <f t="shared" si="17"/>
        <v>0</v>
      </c>
      <c r="N253" s="182">
        <v>2.9999999999999997E-4</v>
      </c>
      <c r="O253" s="182">
        <f t="shared" si="18"/>
        <v>0</v>
      </c>
      <c r="P253" s="182">
        <v>0</v>
      </c>
      <c r="Q253" s="182">
        <f t="shared" si="19"/>
        <v>0</v>
      </c>
      <c r="R253" s="184" t="s">
        <v>417</v>
      </c>
      <c r="S253" s="184" t="s">
        <v>138</v>
      </c>
      <c r="T253" s="185" t="s">
        <v>138</v>
      </c>
      <c r="U253" s="158">
        <v>0.22</v>
      </c>
      <c r="V253" s="158">
        <f t="shared" si="20"/>
        <v>0.88</v>
      </c>
      <c r="W253" s="158"/>
      <c r="X253" s="158" t="s">
        <v>139</v>
      </c>
      <c r="Y253" s="158" t="s">
        <v>140</v>
      </c>
      <c r="Z253" s="148"/>
      <c r="AA253" s="148"/>
      <c r="AB253" s="148"/>
      <c r="AC253" s="148"/>
      <c r="AD253" s="148"/>
      <c r="AE253" s="148"/>
      <c r="AF253" s="148"/>
      <c r="AG253" s="148" t="s">
        <v>141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ht="22.5" outlineLevel="1" x14ac:dyDescent="0.2">
      <c r="A254" s="179">
        <v>101</v>
      </c>
      <c r="B254" s="180" t="s">
        <v>422</v>
      </c>
      <c r="C254" s="189" t="s">
        <v>423</v>
      </c>
      <c r="D254" s="181" t="s">
        <v>416</v>
      </c>
      <c r="E254" s="182">
        <v>17</v>
      </c>
      <c r="F254" s="183"/>
      <c r="G254" s="184">
        <f t="shared" si="14"/>
        <v>0</v>
      </c>
      <c r="H254" s="183"/>
      <c r="I254" s="184">
        <f t="shared" si="15"/>
        <v>0</v>
      </c>
      <c r="J254" s="183"/>
      <c r="K254" s="184">
        <f t="shared" si="16"/>
        <v>0</v>
      </c>
      <c r="L254" s="184">
        <v>21</v>
      </c>
      <c r="M254" s="184">
        <f t="shared" si="17"/>
        <v>0</v>
      </c>
      <c r="N254" s="182">
        <v>5.0000000000000002E-5</v>
      </c>
      <c r="O254" s="182">
        <f t="shared" si="18"/>
        <v>0</v>
      </c>
      <c r="P254" s="182">
        <v>0</v>
      </c>
      <c r="Q254" s="182">
        <f t="shared" si="19"/>
        <v>0</v>
      </c>
      <c r="R254" s="184" t="s">
        <v>417</v>
      </c>
      <c r="S254" s="184" t="s">
        <v>138</v>
      </c>
      <c r="T254" s="185" t="s">
        <v>138</v>
      </c>
      <c r="U254" s="158">
        <v>0.19800000000000001</v>
      </c>
      <c r="V254" s="158">
        <f t="shared" si="20"/>
        <v>3.37</v>
      </c>
      <c r="W254" s="158"/>
      <c r="X254" s="158" t="s">
        <v>139</v>
      </c>
      <c r="Y254" s="158" t="s">
        <v>140</v>
      </c>
      <c r="Z254" s="148"/>
      <c r="AA254" s="148"/>
      <c r="AB254" s="148"/>
      <c r="AC254" s="148"/>
      <c r="AD254" s="148"/>
      <c r="AE254" s="148"/>
      <c r="AF254" s="148"/>
      <c r="AG254" s="148" t="s">
        <v>141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79">
        <v>102</v>
      </c>
      <c r="B255" s="180" t="s">
        <v>424</v>
      </c>
      <c r="C255" s="189" t="s">
        <v>425</v>
      </c>
      <c r="D255" s="181" t="s">
        <v>416</v>
      </c>
      <c r="E255" s="182">
        <v>130</v>
      </c>
      <c r="F255" s="183"/>
      <c r="G255" s="184">
        <f t="shared" si="14"/>
        <v>0</v>
      </c>
      <c r="H255" s="183"/>
      <c r="I255" s="184">
        <f t="shared" si="15"/>
        <v>0</v>
      </c>
      <c r="J255" s="183"/>
      <c r="K255" s="184">
        <f t="shared" si="16"/>
        <v>0</v>
      </c>
      <c r="L255" s="184">
        <v>21</v>
      </c>
      <c r="M255" s="184">
        <f t="shared" si="17"/>
        <v>0</v>
      </c>
      <c r="N255" s="182">
        <v>6.0000000000000002E-5</v>
      </c>
      <c r="O255" s="182">
        <f t="shared" si="18"/>
        <v>0.01</v>
      </c>
      <c r="P255" s="182">
        <v>0</v>
      </c>
      <c r="Q255" s="182">
        <f t="shared" si="19"/>
        <v>0</v>
      </c>
      <c r="R255" s="184" t="s">
        <v>417</v>
      </c>
      <c r="S255" s="184" t="s">
        <v>138</v>
      </c>
      <c r="T255" s="185" t="s">
        <v>138</v>
      </c>
      <c r="U255" s="158">
        <v>0.19800000000000001</v>
      </c>
      <c r="V255" s="158">
        <f t="shared" si="20"/>
        <v>25.74</v>
      </c>
      <c r="W255" s="158"/>
      <c r="X255" s="158" t="s">
        <v>139</v>
      </c>
      <c r="Y255" s="158" t="s">
        <v>140</v>
      </c>
      <c r="Z255" s="148"/>
      <c r="AA255" s="148"/>
      <c r="AB255" s="148"/>
      <c r="AC255" s="148"/>
      <c r="AD255" s="148"/>
      <c r="AE255" s="148"/>
      <c r="AF255" s="148"/>
      <c r="AG255" s="148" t="s">
        <v>141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ht="22.5" outlineLevel="1" x14ac:dyDescent="0.2">
      <c r="A256" s="179">
        <v>103</v>
      </c>
      <c r="B256" s="180" t="s">
        <v>426</v>
      </c>
      <c r="C256" s="189" t="s">
        <v>427</v>
      </c>
      <c r="D256" s="181" t="s">
        <v>416</v>
      </c>
      <c r="E256" s="182">
        <v>25</v>
      </c>
      <c r="F256" s="183"/>
      <c r="G256" s="184">
        <f t="shared" si="14"/>
        <v>0</v>
      </c>
      <c r="H256" s="183"/>
      <c r="I256" s="184">
        <f t="shared" si="15"/>
        <v>0</v>
      </c>
      <c r="J256" s="183"/>
      <c r="K256" s="184">
        <f t="shared" si="16"/>
        <v>0</v>
      </c>
      <c r="L256" s="184">
        <v>21</v>
      </c>
      <c r="M256" s="184">
        <f t="shared" si="17"/>
        <v>0</v>
      </c>
      <c r="N256" s="182">
        <v>6.9999999999999994E-5</v>
      </c>
      <c r="O256" s="182">
        <f t="shared" si="18"/>
        <v>0</v>
      </c>
      <c r="P256" s="182">
        <v>0</v>
      </c>
      <c r="Q256" s="182">
        <f t="shared" si="19"/>
        <v>0</v>
      </c>
      <c r="R256" s="184" t="s">
        <v>417</v>
      </c>
      <c r="S256" s="184" t="s">
        <v>138</v>
      </c>
      <c r="T256" s="185" t="s">
        <v>138</v>
      </c>
      <c r="U256" s="158">
        <v>0.19800000000000001</v>
      </c>
      <c r="V256" s="158">
        <f t="shared" si="20"/>
        <v>4.95</v>
      </c>
      <c r="W256" s="158"/>
      <c r="X256" s="158" t="s">
        <v>139</v>
      </c>
      <c r="Y256" s="158" t="s">
        <v>140</v>
      </c>
      <c r="Z256" s="148"/>
      <c r="AA256" s="148"/>
      <c r="AB256" s="148"/>
      <c r="AC256" s="148"/>
      <c r="AD256" s="148"/>
      <c r="AE256" s="148"/>
      <c r="AF256" s="148"/>
      <c r="AG256" s="148" t="s">
        <v>141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2.5" outlineLevel="1" x14ac:dyDescent="0.2">
      <c r="A257" s="179">
        <v>104</v>
      </c>
      <c r="B257" s="180" t="s">
        <v>428</v>
      </c>
      <c r="C257" s="189" t="s">
        <v>429</v>
      </c>
      <c r="D257" s="181" t="s">
        <v>416</v>
      </c>
      <c r="E257" s="182">
        <v>50</v>
      </c>
      <c r="F257" s="183"/>
      <c r="G257" s="184">
        <f t="shared" si="14"/>
        <v>0</v>
      </c>
      <c r="H257" s="183"/>
      <c r="I257" s="184">
        <f t="shared" si="15"/>
        <v>0</v>
      </c>
      <c r="J257" s="183"/>
      <c r="K257" s="184">
        <f t="shared" si="16"/>
        <v>0</v>
      </c>
      <c r="L257" s="184">
        <v>21</v>
      </c>
      <c r="M257" s="184">
        <f t="shared" si="17"/>
        <v>0</v>
      </c>
      <c r="N257" s="182">
        <v>8.0000000000000007E-5</v>
      </c>
      <c r="O257" s="182">
        <f t="shared" si="18"/>
        <v>0</v>
      </c>
      <c r="P257" s="182">
        <v>0</v>
      </c>
      <c r="Q257" s="182">
        <f t="shared" si="19"/>
        <v>0</v>
      </c>
      <c r="R257" s="184" t="s">
        <v>417</v>
      </c>
      <c r="S257" s="184" t="s">
        <v>138</v>
      </c>
      <c r="T257" s="185" t="s">
        <v>138</v>
      </c>
      <c r="U257" s="158">
        <v>0.19800000000000001</v>
      </c>
      <c r="V257" s="158">
        <f t="shared" si="20"/>
        <v>9.9</v>
      </c>
      <c r="W257" s="158"/>
      <c r="X257" s="158" t="s">
        <v>139</v>
      </c>
      <c r="Y257" s="158" t="s">
        <v>140</v>
      </c>
      <c r="Z257" s="148"/>
      <c r="AA257" s="148"/>
      <c r="AB257" s="148"/>
      <c r="AC257" s="148"/>
      <c r="AD257" s="148"/>
      <c r="AE257" s="148"/>
      <c r="AF257" s="148"/>
      <c r="AG257" s="148" t="s">
        <v>141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ht="22.5" outlineLevel="1" x14ac:dyDescent="0.2">
      <c r="A258" s="179">
        <v>105</v>
      </c>
      <c r="B258" s="180" t="s">
        <v>430</v>
      </c>
      <c r="C258" s="189" t="s">
        <v>431</v>
      </c>
      <c r="D258" s="181" t="s">
        <v>416</v>
      </c>
      <c r="E258" s="182">
        <v>16</v>
      </c>
      <c r="F258" s="183"/>
      <c r="G258" s="184">
        <f t="shared" si="14"/>
        <v>0</v>
      </c>
      <c r="H258" s="183"/>
      <c r="I258" s="184">
        <f t="shared" si="15"/>
        <v>0</v>
      </c>
      <c r="J258" s="183"/>
      <c r="K258" s="184">
        <f t="shared" si="16"/>
        <v>0</v>
      </c>
      <c r="L258" s="184">
        <v>21</v>
      </c>
      <c r="M258" s="184">
        <f t="shared" si="17"/>
        <v>0</v>
      </c>
      <c r="N258" s="182">
        <v>8.0000000000000007E-5</v>
      </c>
      <c r="O258" s="182">
        <f t="shared" si="18"/>
        <v>0</v>
      </c>
      <c r="P258" s="182">
        <v>0</v>
      </c>
      <c r="Q258" s="182">
        <f t="shared" si="19"/>
        <v>0</v>
      </c>
      <c r="R258" s="184" t="s">
        <v>417</v>
      </c>
      <c r="S258" s="184" t="s">
        <v>138</v>
      </c>
      <c r="T258" s="185" t="s">
        <v>138</v>
      </c>
      <c r="U258" s="158">
        <v>0.19800000000000001</v>
      </c>
      <c r="V258" s="158">
        <f t="shared" si="20"/>
        <v>3.17</v>
      </c>
      <c r="W258" s="158"/>
      <c r="X258" s="158" t="s">
        <v>139</v>
      </c>
      <c r="Y258" s="158" t="s">
        <v>140</v>
      </c>
      <c r="Z258" s="148"/>
      <c r="AA258" s="148"/>
      <c r="AB258" s="148"/>
      <c r="AC258" s="148"/>
      <c r="AD258" s="148"/>
      <c r="AE258" s="148"/>
      <c r="AF258" s="148"/>
      <c r="AG258" s="148" t="s">
        <v>141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 x14ac:dyDescent="0.2">
      <c r="A259" s="179">
        <v>106</v>
      </c>
      <c r="B259" s="180" t="s">
        <v>432</v>
      </c>
      <c r="C259" s="189" t="s">
        <v>433</v>
      </c>
      <c r="D259" s="181" t="s">
        <v>416</v>
      </c>
      <c r="E259" s="182">
        <v>1</v>
      </c>
      <c r="F259" s="183"/>
      <c r="G259" s="184">
        <f t="shared" si="14"/>
        <v>0</v>
      </c>
      <c r="H259" s="183"/>
      <c r="I259" s="184">
        <f t="shared" si="15"/>
        <v>0</v>
      </c>
      <c r="J259" s="183"/>
      <c r="K259" s="184">
        <f t="shared" si="16"/>
        <v>0</v>
      </c>
      <c r="L259" s="184">
        <v>21</v>
      </c>
      <c r="M259" s="184">
        <f t="shared" si="17"/>
        <v>0</v>
      </c>
      <c r="N259" s="182">
        <v>1E-4</v>
      </c>
      <c r="O259" s="182">
        <f t="shared" si="18"/>
        <v>0</v>
      </c>
      <c r="P259" s="182">
        <v>0</v>
      </c>
      <c r="Q259" s="182">
        <f t="shared" si="19"/>
        <v>0</v>
      </c>
      <c r="R259" s="184" t="s">
        <v>417</v>
      </c>
      <c r="S259" s="184" t="s">
        <v>138</v>
      </c>
      <c r="T259" s="185" t="s">
        <v>138</v>
      </c>
      <c r="U259" s="158">
        <v>0.19800000000000001</v>
      </c>
      <c r="V259" s="158">
        <f t="shared" si="20"/>
        <v>0.2</v>
      </c>
      <c r="W259" s="158"/>
      <c r="X259" s="158" t="s">
        <v>139</v>
      </c>
      <c r="Y259" s="158" t="s">
        <v>140</v>
      </c>
      <c r="Z259" s="148"/>
      <c r="AA259" s="148"/>
      <c r="AB259" s="148"/>
      <c r="AC259" s="148"/>
      <c r="AD259" s="148"/>
      <c r="AE259" s="148"/>
      <c r="AF259" s="148"/>
      <c r="AG259" s="148" t="s">
        <v>141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22.5" outlineLevel="1" x14ac:dyDescent="0.2">
      <c r="A260" s="171">
        <v>107</v>
      </c>
      <c r="B260" s="172" t="s">
        <v>434</v>
      </c>
      <c r="C260" s="187" t="s">
        <v>435</v>
      </c>
      <c r="D260" s="173" t="s">
        <v>210</v>
      </c>
      <c r="E260" s="174">
        <v>1</v>
      </c>
      <c r="F260" s="175"/>
      <c r="G260" s="176">
        <f t="shared" si="14"/>
        <v>0</v>
      </c>
      <c r="H260" s="175"/>
      <c r="I260" s="176">
        <f t="shared" si="15"/>
        <v>0</v>
      </c>
      <c r="J260" s="175"/>
      <c r="K260" s="176">
        <f t="shared" si="16"/>
        <v>0</v>
      </c>
      <c r="L260" s="176">
        <v>21</v>
      </c>
      <c r="M260" s="176">
        <f t="shared" si="17"/>
        <v>0</v>
      </c>
      <c r="N260" s="174">
        <v>2.9999999999999997E-4</v>
      </c>
      <c r="O260" s="174">
        <f t="shared" si="18"/>
        <v>0</v>
      </c>
      <c r="P260" s="174">
        <v>0</v>
      </c>
      <c r="Q260" s="174">
        <f t="shared" si="19"/>
        <v>0</v>
      </c>
      <c r="R260" s="176"/>
      <c r="S260" s="176" t="s">
        <v>211</v>
      </c>
      <c r="T260" s="177" t="s">
        <v>212</v>
      </c>
      <c r="U260" s="158">
        <v>0.22</v>
      </c>
      <c r="V260" s="158">
        <f t="shared" si="20"/>
        <v>0.22</v>
      </c>
      <c r="W260" s="158"/>
      <c r="X260" s="158" t="s">
        <v>139</v>
      </c>
      <c r="Y260" s="158" t="s">
        <v>140</v>
      </c>
      <c r="Z260" s="148"/>
      <c r="AA260" s="148"/>
      <c r="AB260" s="148"/>
      <c r="AC260" s="148"/>
      <c r="AD260" s="148"/>
      <c r="AE260" s="148"/>
      <c r="AF260" s="148"/>
      <c r="AG260" s="148" t="s">
        <v>141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2" x14ac:dyDescent="0.2">
      <c r="A261" s="155"/>
      <c r="B261" s="156"/>
      <c r="C261" s="253" t="s">
        <v>436</v>
      </c>
      <c r="D261" s="254"/>
      <c r="E261" s="254"/>
      <c r="F261" s="254"/>
      <c r="G261" s="254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8"/>
      <c r="AA261" s="148"/>
      <c r="AB261" s="148"/>
      <c r="AC261" s="148"/>
      <c r="AD261" s="148"/>
      <c r="AE261" s="148"/>
      <c r="AF261" s="148"/>
      <c r="AG261" s="148" t="s">
        <v>187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71">
        <v>108</v>
      </c>
      <c r="B262" s="172" t="s">
        <v>437</v>
      </c>
      <c r="C262" s="187" t="s">
        <v>438</v>
      </c>
      <c r="D262" s="173" t="s">
        <v>221</v>
      </c>
      <c r="E262" s="174">
        <v>8.2860000000000003E-2</v>
      </c>
      <c r="F262" s="175"/>
      <c r="G262" s="176">
        <f>ROUND(E262*F262,2)</f>
        <v>0</v>
      </c>
      <c r="H262" s="175"/>
      <c r="I262" s="176">
        <f>ROUND(E262*H262,2)</f>
        <v>0</v>
      </c>
      <c r="J262" s="175"/>
      <c r="K262" s="176">
        <f>ROUND(E262*J262,2)</f>
        <v>0</v>
      </c>
      <c r="L262" s="176">
        <v>21</v>
      </c>
      <c r="M262" s="176">
        <f>G262*(1+L262/100)</f>
        <v>0</v>
      </c>
      <c r="N262" s="174">
        <v>0</v>
      </c>
      <c r="O262" s="174">
        <f>ROUND(E262*N262,2)</f>
        <v>0</v>
      </c>
      <c r="P262" s="174">
        <v>0</v>
      </c>
      <c r="Q262" s="174">
        <f>ROUND(E262*P262,2)</f>
        <v>0</v>
      </c>
      <c r="R262" s="176" t="s">
        <v>417</v>
      </c>
      <c r="S262" s="176" t="s">
        <v>138</v>
      </c>
      <c r="T262" s="177" t="s">
        <v>138</v>
      </c>
      <c r="U262" s="158">
        <v>3.327</v>
      </c>
      <c r="V262" s="158">
        <f>ROUND(E262*U262,2)</f>
        <v>0.28000000000000003</v>
      </c>
      <c r="W262" s="158"/>
      <c r="X262" s="158" t="s">
        <v>222</v>
      </c>
      <c r="Y262" s="158" t="s">
        <v>140</v>
      </c>
      <c r="Z262" s="148"/>
      <c r="AA262" s="148"/>
      <c r="AB262" s="148"/>
      <c r="AC262" s="148"/>
      <c r="AD262" s="148"/>
      <c r="AE262" s="148"/>
      <c r="AF262" s="148"/>
      <c r="AG262" s="148" t="s">
        <v>223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2" x14ac:dyDescent="0.2">
      <c r="A263" s="155"/>
      <c r="B263" s="156"/>
      <c r="C263" s="255" t="s">
        <v>266</v>
      </c>
      <c r="D263" s="256"/>
      <c r="E263" s="256"/>
      <c r="F263" s="256"/>
      <c r="G263" s="256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143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x14ac:dyDescent="0.2">
      <c r="A264" s="164" t="s">
        <v>132</v>
      </c>
      <c r="B264" s="165" t="s">
        <v>94</v>
      </c>
      <c r="C264" s="186" t="s">
        <v>95</v>
      </c>
      <c r="D264" s="166"/>
      <c r="E264" s="167"/>
      <c r="F264" s="168"/>
      <c r="G264" s="168">
        <f>SUMIF(AG265:AG282,"&lt;&gt;NOR",G265:G282)</f>
        <v>0</v>
      </c>
      <c r="H264" s="168"/>
      <c r="I264" s="168">
        <f>SUM(I265:I282)</f>
        <v>0</v>
      </c>
      <c r="J264" s="168"/>
      <c r="K264" s="168">
        <f>SUM(K265:K282)</f>
        <v>0</v>
      </c>
      <c r="L264" s="168"/>
      <c r="M264" s="168">
        <f>SUM(M265:M282)</f>
        <v>0</v>
      </c>
      <c r="N264" s="167"/>
      <c r="O264" s="167">
        <f>SUM(O265:O282)</f>
        <v>0.3</v>
      </c>
      <c r="P264" s="167"/>
      <c r="Q264" s="167">
        <f>SUM(Q265:Q282)</f>
        <v>0</v>
      </c>
      <c r="R264" s="168"/>
      <c r="S264" s="168"/>
      <c r="T264" s="169"/>
      <c r="U264" s="163"/>
      <c r="V264" s="163">
        <f>SUM(V265:V282)</f>
        <v>13.700000000000001</v>
      </c>
      <c r="W264" s="163"/>
      <c r="X264" s="163"/>
      <c r="Y264" s="163"/>
      <c r="AG264" t="s">
        <v>133</v>
      </c>
    </row>
    <row r="265" spans="1:60" ht="22.5" outlineLevel="1" x14ac:dyDescent="0.2">
      <c r="A265" s="171">
        <v>109</v>
      </c>
      <c r="B265" s="172" t="s">
        <v>439</v>
      </c>
      <c r="C265" s="187" t="s">
        <v>440</v>
      </c>
      <c r="D265" s="173" t="s">
        <v>136</v>
      </c>
      <c r="E265" s="174">
        <v>10</v>
      </c>
      <c r="F265" s="175"/>
      <c r="G265" s="176">
        <f>ROUND(E265*F265,2)</f>
        <v>0</v>
      </c>
      <c r="H265" s="175"/>
      <c r="I265" s="176">
        <f>ROUND(E265*H265,2)</f>
        <v>0</v>
      </c>
      <c r="J265" s="175"/>
      <c r="K265" s="176">
        <f>ROUND(E265*J265,2)</f>
        <v>0</v>
      </c>
      <c r="L265" s="176">
        <v>21</v>
      </c>
      <c r="M265" s="176">
        <f>G265*(1+L265/100)</f>
        <v>0</v>
      </c>
      <c r="N265" s="174">
        <v>0</v>
      </c>
      <c r="O265" s="174">
        <f>ROUND(E265*N265,2)</f>
        <v>0</v>
      </c>
      <c r="P265" s="174">
        <v>0</v>
      </c>
      <c r="Q265" s="174">
        <f>ROUND(E265*P265,2)</f>
        <v>0</v>
      </c>
      <c r="R265" s="176" t="s">
        <v>441</v>
      </c>
      <c r="S265" s="176" t="s">
        <v>138</v>
      </c>
      <c r="T265" s="177" t="s">
        <v>138</v>
      </c>
      <c r="U265" s="158">
        <v>1.6E-2</v>
      </c>
      <c r="V265" s="158">
        <f>ROUND(E265*U265,2)</f>
        <v>0.16</v>
      </c>
      <c r="W265" s="158"/>
      <c r="X265" s="158" t="s">
        <v>139</v>
      </c>
      <c r="Y265" s="158" t="s">
        <v>140</v>
      </c>
      <c r="Z265" s="148"/>
      <c r="AA265" s="148"/>
      <c r="AB265" s="148"/>
      <c r="AC265" s="148"/>
      <c r="AD265" s="148"/>
      <c r="AE265" s="148"/>
      <c r="AF265" s="148"/>
      <c r="AG265" s="148" t="s">
        <v>141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2" x14ac:dyDescent="0.2">
      <c r="A266" s="155"/>
      <c r="B266" s="156"/>
      <c r="C266" s="188" t="s">
        <v>442</v>
      </c>
      <c r="D266" s="159"/>
      <c r="E266" s="160">
        <v>10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8"/>
      <c r="AA266" s="148"/>
      <c r="AB266" s="148"/>
      <c r="AC266" s="148"/>
      <c r="AD266" s="148"/>
      <c r="AE266" s="148"/>
      <c r="AF266" s="148"/>
      <c r="AG266" s="148" t="s">
        <v>148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71">
        <v>110</v>
      </c>
      <c r="B267" s="172" t="s">
        <v>443</v>
      </c>
      <c r="C267" s="187" t="s">
        <v>444</v>
      </c>
      <c r="D267" s="173" t="s">
        <v>136</v>
      </c>
      <c r="E267" s="174">
        <v>10</v>
      </c>
      <c r="F267" s="175"/>
      <c r="G267" s="176">
        <f>ROUND(E267*F267,2)</f>
        <v>0</v>
      </c>
      <c r="H267" s="175"/>
      <c r="I267" s="176">
        <f>ROUND(E267*H267,2)</f>
        <v>0</v>
      </c>
      <c r="J267" s="175"/>
      <c r="K267" s="176">
        <f>ROUND(E267*J267,2)</f>
        <v>0</v>
      </c>
      <c r="L267" s="176">
        <v>21</v>
      </c>
      <c r="M267" s="176">
        <f>G267*(1+L267/100)</f>
        <v>0</v>
      </c>
      <c r="N267" s="174">
        <v>0</v>
      </c>
      <c r="O267" s="174">
        <f>ROUND(E267*N267,2)</f>
        <v>0</v>
      </c>
      <c r="P267" s="174">
        <v>0</v>
      </c>
      <c r="Q267" s="174">
        <f>ROUND(E267*P267,2)</f>
        <v>0</v>
      </c>
      <c r="R267" s="176" t="s">
        <v>441</v>
      </c>
      <c r="S267" s="176" t="s">
        <v>138</v>
      </c>
      <c r="T267" s="177" t="s">
        <v>138</v>
      </c>
      <c r="U267" s="158">
        <v>0.255</v>
      </c>
      <c r="V267" s="158">
        <f>ROUND(E267*U267,2)</f>
        <v>2.5499999999999998</v>
      </c>
      <c r="W267" s="158"/>
      <c r="X267" s="158" t="s">
        <v>139</v>
      </c>
      <c r="Y267" s="158" t="s">
        <v>140</v>
      </c>
      <c r="Z267" s="148"/>
      <c r="AA267" s="148"/>
      <c r="AB267" s="148"/>
      <c r="AC267" s="148"/>
      <c r="AD267" s="148"/>
      <c r="AE267" s="148"/>
      <c r="AF267" s="148"/>
      <c r="AG267" s="148" t="s">
        <v>141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2" x14ac:dyDescent="0.2">
      <c r="A268" s="155"/>
      <c r="B268" s="156"/>
      <c r="C268" s="188" t="s">
        <v>445</v>
      </c>
      <c r="D268" s="159"/>
      <c r="E268" s="160">
        <v>10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8"/>
      <c r="AA268" s="148"/>
      <c r="AB268" s="148"/>
      <c r="AC268" s="148"/>
      <c r="AD268" s="148"/>
      <c r="AE268" s="148"/>
      <c r="AF268" s="148"/>
      <c r="AG268" s="148" t="s">
        <v>148</v>
      </c>
      <c r="AH268" s="148">
        <v>5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ht="22.5" outlineLevel="1" x14ac:dyDescent="0.2">
      <c r="A269" s="171">
        <v>111</v>
      </c>
      <c r="B269" s="172" t="s">
        <v>446</v>
      </c>
      <c r="C269" s="187" t="s">
        <v>447</v>
      </c>
      <c r="D269" s="173" t="s">
        <v>448</v>
      </c>
      <c r="E269" s="174">
        <v>64</v>
      </c>
      <c r="F269" s="175"/>
      <c r="G269" s="176">
        <f>ROUND(E269*F269,2)</f>
        <v>0</v>
      </c>
      <c r="H269" s="175"/>
      <c r="I269" s="176">
        <f>ROUND(E269*H269,2)</f>
        <v>0</v>
      </c>
      <c r="J269" s="175"/>
      <c r="K269" s="176">
        <f>ROUND(E269*J269,2)</f>
        <v>0</v>
      </c>
      <c r="L269" s="176">
        <v>21</v>
      </c>
      <c r="M269" s="176">
        <f>G269*(1+L269/100)</f>
        <v>0</v>
      </c>
      <c r="N269" s="174">
        <v>1E-3</v>
      </c>
      <c r="O269" s="174">
        <f>ROUND(E269*N269,2)</f>
        <v>0.06</v>
      </c>
      <c r="P269" s="174">
        <v>0</v>
      </c>
      <c r="Q269" s="174">
        <f>ROUND(E269*P269,2)</f>
        <v>0</v>
      </c>
      <c r="R269" s="176" t="s">
        <v>231</v>
      </c>
      <c r="S269" s="176" t="s">
        <v>138</v>
      </c>
      <c r="T269" s="177" t="s">
        <v>138</v>
      </c>
      <c r="U269" s="158">
        <v>0</v>
      </c>
      <c r="V269" s="158">
        <f>ROUND(E269*U269,2)</f>
        <v>0</v>
      </c>
      <c r="W269" s="158"/>
      <c r="X269" s="158" t="s">
        <v>232</v>
      </c>
      <c r="Y269" s="158" t="s">
        <v>140</v>
      </c>
      <c r="Z269" s="148"/>
      <c r="AA269" s="148"/>
      <c r="AB269" s="148"/>
      <c r="AC269" s="148"/>
      <c r="AD269" s="148"/>
      <c r="AE269" s="148"/>
      <c r="AF269" s="148"/>
      <c r="AG269" s="148" t="s">
        <v>233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2">
      <c r="A270" s="155"/>
      <c r="B270" s="156"/>
      <c r="C270" s="188" t="s">
        <v>449</v>
      </c>
      <c r="D270" s="159"/>
      <c r="E270" s="160">
        <v>64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8"/>
      <c r="AA270" s="148"/>
      <c r="AB270" s="148"/>
      <c r="AC270" s="148"/>
      <c r="AD270" s="148"/>
      <c r="AE270" s="148"/>
      <c r="AF270" s="148"/>
      <c r="AG270" s="148" t="s">
        <v>148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71">
        <v>112</v>
      </c>
      <c r="B271" s="172" t="s">
        <v>450</v>
      </c>
      <c r="C271" s="187" t="s">
        <v>451</v>
      </c>
      <c r="D271" s="173" t="s">
        <v>136</v>
      </c>
      <c r="E271" s="174">
        <v>10</v>
      </c>
      <c r="F271" s="175"/>
      <c r="G271" s="176">
        <f>ROUND(E271*F271,2)</f>
        <v>0</v>
      </c>
      <c r="H271" s="175"/>
      <c r="I271" s="176">
        <f>ROUND(E271*H271,2)</f>
        <v>0</v>
      </c>
      <c r="J271" s="175"/>
      <c r="K271" s="176">
        <f>ROUND(E271*J271,2)</f>
        <v>0</v>
      </c>
      <c r="L271" s="176">
        <v>21</v>
      </c>
      <c r="M271" s="176">
        <f>G271*(1+L271/100)</f>
        <v>0</v>
      </c>
      <c r="N271" s="174">
        <v>1.7999999999999999E-2</v>
      </c>
      <c r="O271" s="174">
        <f>ROUND(E271*N271,2)</f>
        <v>0.18</v>
      </c>
      <c r="P271" s="174">
        <v>0</v>
      </c>
      <c r="Q271" s="174">
        <f>ROUND(E271*P271,2)</f>
        <v>0</v>
      </c>
      <c r="R271" s="176"/>
      <c r="S271" s="176" t="s">
        <v>211</v>
      </c>
      <c r="T271" s="177" t="s">
        <v>212</v>
      </c>
      <c r="U271" s="158">
        <v>0</v>
      </c>
      <c r="V271" s="158">
        <f>ROUND(E271*U271,2)</f>
        <v>0</v>
      </c>
      <c r="W271" s="158"/>
      <c r="X271" s="158" t="s">
        <v>232</v>
      </c>
      <c r="Y271" s="158" t="s">
        <v>140</v>
      </c>
      <c r="Z271" s="148"/>
      <c r="AA271" s="148"/>
      <c r="AB271" s="148"/>
      <c r="AC271" s="148"/>
      <c r="AD271" s="148"/>
      <c r="AE271" s="148"/>
      <c r="AF271" s="148"/>
      <c r="AG271" s="148" t="s">
        <v>233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2" x14ac:dyDescent="0.2">
      <c r="A272" s="155"/>
      <c r="B272" s="156"/>
      <c r="C272" s="253" t="s">
        <v>452</v>
      </c>
      <c r="D272" s="254"/>
      <c r="E272" s="254"/>
      <c r="F272" s="254"/>
      <c r="G272" s="254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8"/>
      <c r="AA272" s="148"/>
      <c r="AB272" s="148"/>
      <c r="AC272" s="148"/>
      <c r="AD272" s="148"/>
      <c r="AE272" s="148"/>
      <c r="AF272" s="148"/>
      <c r="AG272" s="148" t="s">
        <v>187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2" x14ac:dyDescent="0.2">
      <c r="A273" s="155"/>
      <c r="B273" s="156"/>
      <c r="C273" s="188" t="s">
        <v>442</v>
      </c>
      <c r="D273" s="159"/>
      <c r="E273" s="160">
        <v>10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8"/>
      <c r="AA273" s="148"/>
      <c r="AB273" s="148"/>
      <c r="AC273" s="148"/>
      <c r="AD273" s="148"/>
      <c r="AE273" s="148"/>
      <c r="AF273" s="148"/>
      <c r="AG273" s="148" t="s">
        <v>148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ht="22.5" outlineLevel="1" x14ac:dyDescent="0.2">
      <c r="A274" s="171">
        <v>113</v>
      </c>
      <c r="B274" s="172" t="s">
        <v>453</v>
      </c>
      <c r="C274" s="187" t="s">
        <v>454</v>
      </c>
      <c r="D274" s="173" t="s">
        <v>136</v>
      </c>
      <c r="E274" s="174">
        <v>10</v>
      </c>
      <c r="F274" s="175"/>
      <c r="G274" s="176">
        <f>ROUND(E274*F274,2)</f>
        <v>0</v>
      </c>
      <c r="H274" s="175"/>
      <c r="I274" s="176">
        <f>ROUND(E274*H274,2)</f>
        <v>0</v>
      </c>
      <c r="J274" s="175"/>
      <c r="K274" s="176">
        <f>ROUND(E274*J274,2)</f>
        <v>0</v>
      </c>
      <c r="L274" s="176">
        <v>21</v>
      </c>
      <c r="M274" s="176">
        <f>G274*(1+L274/100)</f>
        <v>0</v>
      </c>
      <c r="N274" s="174">
        <v>5.0400000000000002E-3</v>
      </c>
      <c r="O274" s="174">
        <f>ROUND(E274*N274,2)</f>
        <v>0.05</v>
      </c>
      <c r="P274" s="174">
        <v>0</v>
      </c>
      <c r="Q274" s="174">
        <f>ROUND(E274*P274,2)</f>
        <v>0</v>
      </c>
      <c r="R274" s="176" t="s">
        <v>441</v>
      </c>
      <c r="S274" s="176" t="s">
        <v>138</v>
      </c>
      <c r="T274" s="177" t="s">
        <v>138</v>
      </c>
      <c r="U274" s="158">
        <v>0.98</v>
      </c>
      <c r="V274" s="158">
        <f>ROUND(E274*U274,2)</f>
        <v>9.8000000000000007</v>
      </c>
      <c r="W274" s="158"/>
      <c r="X274" s="158" t="s">
        <v>139</v>
      </c>
      <c r="Y274" s="158" t="s">
        <v>140</v>
      </c>
      <c r="Z274" s="148"/>
      <c r="AA274" s="148"/>
      <c r="AB274" s="148"/>
      <c r="AC274" s="148"/>
      <c r="AD274" s="148"/>
      <c r="AE274" s="148"/>
      <c r="AF274" s="148"/>
      <c r="AG274" s="148" t="s">
        <v>141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2" x14ac:dyDescent="0.2">
      <c r="A275" s="155"/>
      <c r="B275" s="156"/>
      <c r="C275" s="188" t="s">
        <v>445</v>
      </c>
      <c r="D275" s="159"/>
      <c r="E275" s="160">
        <v>10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8"/>
      <c r="AA275" s="148"/>
      <c r="AB275" s="148"/>
      <c r="AC275" s="148"/>
      <c r="AD275" s="148"/>
      <c r="AE275" s="148"/>
      <c r="AF275" s="148"/>
      <c r="AG275" s="148" t="s">
        <v>148</v>
      </c>
      <c r="AH275" s="148">
        <v>5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2.5" outlineLevel="1" x14ac:dyDescent="0.2">
      <c r="A276" s="171">
        <v>114</v>
      </c>
      <c r="B276" s="172" t="s">
        <v>455</v>
      </c>
      <c r="C276" s="187" t="s">
        <v>456</v>
      </c>
      <c r="D276" s="173" t="s">
        <v>136</v>
      </c>
      <c r="E276" s="174">
        <v>10</v>
      </c>
      <c r="F276" s="175"/>
      <c r="G276" s="176">
        <f>ROUND(E276*F276,2)</f>
        <v>0</v>
      </c>
      <c r="H276" s="175"/>
      <c r="I276" s="176">
        <f>ROUND(E276*H276,2)</f>
        <v>0</v>
      </c>
      <c r="J276" s="175"/>
      <c r="K276" s="176">
        <f>ROUND(E276*J276,2)</f>
        <v>0</v>
      </c>
      <c r="L276" s="176">
        <v>21</v>
      </c>
      <c r="M276" s="176">
        <f>G276*(1+L276/100)</f>
        <v>0</v>
      </c>
      <c r="N276" s="174">
        <v>1.1999999999999999E-3</v>
      </c>
      <c r="O276" s="174">
        <f>ROUND(E276*N276,2)</f>
        <v>0.01</v>
      </c>
      <c r="P276" s="174">
        <v>0</v>
      </c>
      <c r="Q276" s="174">
        <f>ROUND(E276*P276,2)</f>
        <v>0</v>
      </c>
      <c r="R276" s="176" t="s">
        <v>441</v>
      </c>
      <c r="S276" s="176" t="s">
        <v>138</v>
      </c>
      <c r="T276" s="177" t="s">
        <v>138</v>
      </c>
      <c r="U276" s="158">
        <v>0</v>
      </c>
      <c r="V276" s="158">
        <f>ROUND(E276*U276,2)</f>
        <v>0</v>
      </c>
      <c r="W276" s="158"/>
      <c r="X276" s="158" t="s">
        <v>139</v>
      </c>
      <c r="Y276" s="158" t="s">
        <v>140</v>
      </c>
      <c r="Z276" s="148"/>
      <c r="AA276" s="148"/>
      <c r="AB276" s="148"/>
      <c r="AC276" s="148"/>
      <c r="AD276" s="148"/>
      <c r="AE276" s="148"/>
      <c r="AF276" s="148"/>
      <c r="AG276" s="148" t="s">
        <v>141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2" x14ac:dyDescent="0.2">
      <c r="A277" s="155"/>
      <c r="B277" s="156"/>
      <c r="C277" s="188" t="s">
        <v>445</v>
      </c>
      <c r="D277" s="159"/>
      <c r="E277" s="160">
        <v>10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148</v>
      </c>
      <c r="AH277" s="148">
        <v>5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2.5" outlineLevel="1" x14ac:dyDescent="0.2">
      <c r="A278" s="171">
        <v>115</v>
      </c>
      <c r="B278" s="172" t="s">
        <v>457</v>
      </c>
      <c r="C278" s="187" t="s">
        <v>458</v>
      </c>
      <c r="D278" s="173" t="s">
        <v>160</v>
      </c>
      <c r="E278" s="174">
        <v>10</v>
      </c>
      <c r="F278" s="175"/>
      <c r="G278" s="176">
        <f>ROUND(E278*F278,2)</f>
        <v>0</v>
      </c>
      <c r="H278" s="175"/>
      <c r="I278" s="176">
        <f>ROUND(E278*H278,2)</f>
        <v>0</v>
      </c>
      <c r="J278" s="175"/>
      <c r="K278" s="176">
        <f>ROUND(E278*J278,2)</f>
        <v>0</v>
      </c>
      <c r="L278" s="176">
        <v>21</v>
      </c>
      <c r="M278" s="176">
        <f>G278*(1+L278/100)</f>
        <v>0</v>
      </c>
      <c r="N278" s="174">
        <v>4.0000000000000003E-5</v>
      </c>
      <c r="O278" s="174">
        <f>ROUND(E278*N278,2)</f>
        <v>0</v>
      </c>
      <c r="P278" s="174">
        <v>0</v>
      </c>
      <c r="Q278" s="174">
        <f>ROUND(E278*P278,2)</f>
        <v>0</v>
      </c>
      <c r="R278" s="176" t="s">
        <v>441</v>
      </c>
      <c r="S278" s="176" t="s">
        <v>138</v>
      </c>
      <c r="T278" s="177" t="s">
        <v>138</v>
      </c>
      <c r="U278" s="158">
        <v>7.0000000000000007E-2</v>
      </c>
      <c r="V278" s="158">
        <f>ROUND(E278*U278,2)</f>
        <v>0.7</v>
      </c>
      <c r="W278" s="158"/>
      <c r="X278" s="158" t="s">
        <v>139</v>
      </c>
      <c r="Y278" s="158" t="s">
        <v>140</v>
      </c>
      <c r="Z278" s="148"/>
      <c r="AA278" s="148"/>
      <c r="AB278" s="148"/>
      <c r="AC278" s="148"/>
      <c r="AD278" s="148"/>
      <c r="AE278" s="148"/>
      <c r="AF278" s="148"/>
      <c r="AG278" s="148" t="s">
        <v>141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2" x14ac:dyDescent="0.2">
      <c r="A279" s="155"/>
      <c r="B279" s="156"/>
      <c r="C279" s="253" t="s">
        <v>459</v>
      </c>
      <c r="D279" s="254"/>
      <c r="E279" s="254"/>
      <c r="F279" s="254"/>
      <c r="G279" s="254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8"/>
      <c r="AA279" s="148"/>
      <c r="AB279" s="148"/>
      <c r="AC279" s="148"/>
      <c r="AD279" s="148"/>
      <c r="AE279" s="148"/>
      <c r="AF279" s="148"/>
      <c r="AG279" s="148" t="s">
        <v>187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2" x14ac:dyDescent="0.2">
      <c r="A280" s="155"/>
      <c r="B280" s="156"/>
      <c r="C280" s="188" t="s">
        <v>442</v>
      </c>
      <c r="D280" s="159"/>
      <c r="E280" s="160">
        <v>10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8"/>
      <c r="AA280" s="148"/>
      <c r="AB280" s="148"/>
      <c r="AC280" s="148"/>
      <c r="AD280" s="148"/>
      <c r="AE280" s="148"/>
      <c r="AF280" s="148"/>
      <c r="AG280" s="148" t="s">
        <v>148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71">
        <v>116</v>
      </c>
      <c r="B281" s="172" t="s">
        <v>460</v>
      </c>
      <c r="C281" s="187" t="s">
        <v>461</v>
      </c>
      <c r="D281" s="173" t="s">
        <v>221</v>
      </c>
      <c r="E281" s="174">
        <v>0.30680000000000002</v>
      </c>
      <c r="F281" s="175"/>
      <c r="G281" s="176">
        <f>ROUND(E281*F281,2)</f>
        <v>0</v>
      </c>
      <c r="H281" s="175"/>
      <c r="I281" s="176">
        <f>ROUND(E281*H281,2)</f>
        <v>0</v>
      </c>
      <c r="J281" s="175"/>
      <c r="K281" s="176">
        <f>ROUND(E281*J281,2)</f>
        <v>0</v>
      </c>
      <c r="L281" s="176">
        <v>21</v>
      </c>
      <c r="M281" s="176">
        <f>G281*(1+L281/100)</f>
        <v>0</v>
      </c>
      <c r="N281" s="174">
        <v>0</v>
      </c>
      <c r="O281" s="174">
        <f>ROUND(E281*N281,2)</f>
        <v>0</v>
      </c>
      <c r="P281" s="174">
        <v>0</v>
      </c>
      <c r="Q281" s="174">
        <f>ROUND(E281*P281,2)</f>
        <v>0</v>
      </c>
      <c r="R281" s="176" t="s">
        <v>441</v>
      </c>
      <c r="S281" s="176" t="s">
        <v>138</v>
      </c>
      <c r="T281" s="177" t="s">
        <v>138</v>
      </c>
      <c r="U281" s="158">
        <v>1.5980000000000001</v>
      </c>
      <c r="V281" s="158">
        <f>ROUND(E281*U281,2)</f>
        <v>0.49</v>
      </c>
      <c r="W281" s="158"/>
      <c r="X281" s="158" t="s">
        <v>222</v>
      </c>
      <c r="Y281" s="158" t="s">
        <v>140</v>
      </c>
      <c r="Z281" s="148"/>
      <c r="AA281" s="148"/>
      <c r="AB281" s="148"/>
      <c r="AC281" s="148"/>
      <c r="AD281" s="148"/>
      <c r="AE281" s="148"/>
      <c r="AF281" s="148"/>
      <c r="AG281" s="148" t="s">
        <v>223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2" x14ac:dyDescent="0.2">
      <c r="A282" s="155"/>
      <c r="B282" s="156"/>
      <c r="C282" s="255" t="s">
        <v>266</v>
      </c>
      <c r="D282" s="256"/>
      <c r="E282" s="256"/>
      <c r="F282" s="256"/>
      <c r="G282" s="256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8"/>
      <c r="AA282" s="148"/>
      <c r="AB282" s="148"/>
      <c r="AC282" s="148"/>
      <c r="AD282" s="148"/>
      <c r="AE282" s="148"/>
      <c r="AF282" s="148"/>
      <c r="AG282" s="148" t="s">
        <v>143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x14ac:dyDescent="0.2">
      <c r="A283" s="164" t="s">
        <v>132</v>
      </c>
      <c r="B283" s="165" t="s">
        <v>96</v>
      </c>
      <c r="C283" s="186" t="s">
        <v>97</v>
      </c>
      <c r="D283" s="166"/>
      <c r="E283" s="167"/>
      <c r="F283" s="168"/>
      <c r="G283" s="168">
        <f>SUMIF(AG284:AG301,"&lt;&gt;NOR",G284:G301)</f>
        <v>0</v>
      </c>
      <c r="H283" s="168"/>
      <c r="I283" s="168">
        <f>SUM(I284:I301)</f>
        <v>0</v>
      </c>
      <c r="J283" s="168"/>
      <c r="K283" s="168">
        <f>SUM(K284:K301)</f>
        <v>0</v>
      </c>
      <c r="L283" s="168"/>
      <c r="M283" s="168">
        <f>SUM(M284:M301)</f>
        <v>0</v>
      </c>
      <c r="N283" s="167"/>
      <c r="O283" s="167">
        <f>SUM(O284:O301)</f>
        <v>1.21</v>
      </c>
      <c r="P283" s="167"/>
      <c r="Q283" s="167">
        <f>SUM(Q284:Q301)</f>
        <v>0</v>
      </c>
      <c r="R283" s="168"/>
      <c r="S283" s="168"/>
      <c r="T283" s="169"/>
      <c r="U283" s="163"/>
      <c r="V283" s="163">
        <f>SUM(V284:V301)</f>
        <v>56.51</v>
      </c>
      <c r="W283" s="163"/>
      <c r="X283" s="163"/>
      <c r="Y283" s="163"/>
      <c r="AG283" t="s">
        <v>133</v>
      </c>
    </row>
    <row r="284" spans="1:60" ht="22.5" outlineLevel="1" x14ac:dyDescent="0.2">
      <c r="A284" s="171">
        <v>117</v>
      </c>
      <c r="B284" s="172" t="s">
        <v>462</v>
      </c>
      <c r="C284" s="187" t="s">
        <v>463</v>
      </c>
      <c r="D284" s="173" t="s">
        <v>136</v>
      </c>
      <c r="E284" s="174">
        <v>44</v>
      </c>
      <c r="F284" s="175"/>
      <c r="G284" s="176">
        <f>ROUND(E284*F284,2)</f>
        <v>0</v>
      </c>
      <c r="H284" s="175"/>
      <c r="I284" s="176">
        <f>ROUND(E284*H284,2)</f>
        <v>0</v>
      </c>
      <c r="J284" s="175"/>
      <c r="K284" s="176">
        <f>ROUND(E284*J284,2)</f>
        <v>0</v>
      </c>
      <c r="L284" s="176">
        <v>21</v>
      </c>
      <c r="M284" s="176">
        <f>G284*(1+L284/100)</f>
        <v>0</v>
      </c>
      <c r="N284" s="174">
        <v>1.7999999999999999E-2</v>
      </c>
      <c r="O284" s="174">
        <f>ROUND(E284*N284,2)</f>
        <v>0.79</v>
      </c>
      <c r="P284" s="174">
        <v>0</v>
      </c>
      <c r="Q284" s="174">
        <f>ROUND(E284*P284,2)</f>
        <v>0</v>
      </c>
      <c r="R284" s="176" t="s">
        <v>231</v>
      </c>
      <c r="S284" s="176" t="s">
        <v>138</v>
      </c>
      <c r="T284" s="177" t="s">
        <v>138</v>
      </c>
      <c r="U284" s="158">
        <v>0</v>
      </c>
      <c r="V284" s="158">
        <f>ROUND(E284*U284,2)</f>
        <v>0</v>
      </c>
      <c r="W284" s="158"/>
      <c r="X284" s="158" t="s">
        <v>232</v>
      </c>
      <c r="Y284" s="158" t="s">
        <v>140</v>
      </c>
      <c r="Z284" s="148"/>
      <c r="AA284" s="148"/>
      <c r="AB284" s="148"/>
      <c r="AC284" s="148"/>
      <c r="AD284" s="148"/>
      <c r="AE284" s="148"/>
      <c r="AF284" s="148"/>
      <c r="AG284" s="148" t="s">
        <v>233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2" x14ac:dyDescent="0.2">
      <c r="A285" s="155"/>
      <c r="B285" s="156"/>
      <c r="C285" s="188" t="s">
        <v>464</v>
      </c>
      <c r="D285" s="159"/>
      <c r="E285" s="160">
        <v>40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8"/>
      <c r="AA285" s="148"/>
      <c r="AB285" s="148"/>
      <c r="AC285" s="148"/>
      <c r="AD285" s="148"/>
      <c r="AE285" s="148"/>
      <c r="AF285" s="148"/>
      <c r="AG285" s="148" t="s">
        <v>148</v>
      </c>
      <c r="AH285" s="148">
        <v>5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3" x14ac:dyDescent="0.2">
      <c r="A286" s="155"/>
      <c r="B286" s="156"/>
      <c r="C286" s="190" t="s">
        <v>465</v>
      </c>
      <c r="D286" s="161"/>
      <c r="E286" s="162">
        <v>4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8"/>
      <c r="AA286" s="148"/>
      <c r="AB286" s="148"/>
      <c r="AC286" s="148"/>
      <c r="AD286" s="148"/>
      <c r="AE286" s="148"/>
      <c r="AF286" s="148"/>
      <c r="AG286" s="148" t="s">
        <v>148</v>
      </c>
      <c r="AH286" s="148">
        <v>4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71">
        <v>118</v>
      </c>
      <c r="B287" s="172" t="s">
        <v>466</v>
      </c>
      <c r="C287" s="187" t="s">
        <v>467</v>
      </c>
      <c r="D287" s="173" t="s">
        <v>160</v>
      </c>
      <c r="E287" s="174">
        <v>8.6999999999999993</v>
      </c>
      <c r="F287" s="175"/>
      <c r="G287" s="176">
        <f>ROUND(E287*F287,2)</f>
        <v>0</v>
      </c>
      <c r="H287" s="175"/>
      <c r="I287" s="176">
        <f>ROUND(E287*H287,2)</f>
        <v>0</v>
      </c>
      <c r="J287" s="175"/>
      <c r="K287" s="176">
        <f>ROUND(E287*J287,2)</f>
        <v>0</v>
      </c>
      <c r="L287" s="176">
        <v>21</v>
      </c>
      <c r="M287" s="176">
        <f>G287*(1+L287/100)</f>
        <v>0</v>
      </c>
      <c r="N287" s="174">
        <v>1.2999999999999999E-4</v>
      </c>
      <c r="O287" s="174">
        <f>ROUND(E287*N287,2)</f>
        <v>0</v>
      </c>
      <c r="P287" s="174">
        <v>0</v>
      </c>
      <c r="Q287" s="174">
        <f>ROUND(E287*P287,2)</f>
        <v>0</v>
      </c>
      <c r="R287" s="176" t="s">
        <v>441</v>
      </c>
      <c r="S287" s="176" t="s">
        <v>138</v>
      </c>
      <c r="T287" s="177" t="s">
        <v>138</v>
      </c>
      <c r="U287" s="158">
        <v>0.12</v>
      </c>
      <c r="V287" s="158">
        <f>ROUND(E287*U287,2)</f>
        <v>1.04</v>
      </c>
      <c r="W287" s="158"/>
      <c r="X287" s="158" t="s">
        <v>139</v>
      </c>
      <c r="Y287" s="158" t="s">
        <v>140</v>
      </c>
      <c r="Z287" s="148"/>
      <c r="AA287" s="148"/>
      <c r="AB287" s="148"/>
      <c r="AC287" s="148"/>
      <c r="AD287" s="148"/>
      <c r="AE287" s="148"/>
      <c r="AF287" s="148"/>
      <c r="AG287" s="148" t="s">
        <v>141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2" x14ac:dyDescent="0.2">
      <c r="A288" s="155"/>
      <c r="B288" s="156"/>
      <c r="C288" s="188" t="s">
        <v>468</v>
      </c>
      <c r="D288" s="159"/>
      <c r="E288" s="160">
        <v>8.6999999999999993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8"/>
      <c r="AA288" s="148"/>
      <c r="AB288" s="148"/>
      <c r="AC288" s="148"/>
      <c r="AD288" s="148"/>
      <c r="AE288" s="148"/>
      <c r="AF288" s="148"/>
      <c r="AG288" s="148" t="s">
        <v>148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2.5" outlineLevel="1" x14ac:dyDescent="0.2">
      <c r="A289" s="171">
        <v>119</v>
      </c>
      <c r="B289" s="172" t="s">
        <v>469</v>
      </c>
      <c r="C289" s="187" t="s">
        <v>470</v>
      </c>
      <c r="D289" s="173" t="s">
        <v>136</v>
      </c>
      <c r="E289" s="174">
        <v>40</v>
      </c>
      <c r="F289" s="175"/>
      <c r="G289" s="176">
        <f>ROUND(E289*F289,2)</f>
        <v>0</v>
      </c>
      <c r="H289" s="175"/>
      <c r="I289" s="176">
        <f>ROUND(E289*H289,2)</f>
        <v>0</v>
      </c>
      <c r="J289" s="175"/>
      <c r="K289" s="176">
        <f>ROUND(E289*J289,2)</f>
        <v>0</v>
      </c>
      <c r="L289" s="176">
        <v>21</v>
      </c>
      <c r="M289" s="176">
        <f>G289*(1+L289/100)</f>
        <v>0</v>
      </c>
      <c r="N289" s="174">
        <v>5.2399999999999999E-3</v>
      </c>
      <c r="O289" s="174">
        <f>ROUND(E289*N289,2)</f>
        <v>0.21</v>
      </c>
      <c r="P289" s="174">
        <v>0</v>
      </c>
      <c r="Q289" s="174">
        <f>ROUND(E289*P289,2)</f>
        <v>0</v>
      </c>
      <c r="R289" s="176" t="s">
        <v>441</v>
      </c>
      <c r="S289" s="176" t="s">
        <v>138</v>
      </c>
      <c r="T289" s="177" t="s">
        <v>138</v>
      </c>
      <c r="U289" s="158">
        <v>0.95840000000000003</v>
      </c>
      <c r="V289" s="158">
        <f>ROUND(E289*U289,2)</f>
        <v>38.340000000000003</v>
      </c>
      <c r="W289" s="158"/>
      <c r="X289" s="158" t="s">
        <v>139</v>
      </c>
      <c r="Y289" s="158" t="s">
        <v>140</v>
      </c>
      <c r="Z289" s="148"/>
      <c r="AA289" s="148"/>
      <c r="AB289" s="148"/>
      <c r="AC289" s="148"/>
      <c r="AD289" s="148"/>
      <c r="AE289" s="148"/>
      <c r="AF289" s="148"/>
      <c r="AG289" s="148" t="s">
        <v>141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2" x14ac:dyDescent="0.2">
      <c r="A290" s="155"/>
      <c r="B290" s="156"/>
      <c r="C290" s="188" t="s">
        <v>464</v>
      </c>
      <c r="D290" s="159"/>
      <c r="E290" s="160">
        <v>40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8"/>
      <c r="AA290" s="148"/>
      <c r="AB290" s="148"/>
      <c r="AC290" s="148"/>
      <c r="AD290" s="148"/>
      <c r="AE290" s="148"/>
      <c r="AF290" s="148"/>
      <c r="AG290" s="148" t="s">
        <v>148</v>
      </c>
      <c r="AH290" s="148">
        <v>5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71">
        <v>120</v>
      </c>
      <c r="B291" s="172" t="s">
        <v>471</v>
      </c>
      <c r="C291" s="187" t="s">
        <v>472</v>
      </c>
      <c r="D291" s="173" t="s">
        <v>136</v>
      </c>
      <c r="E291" s="174">
        <v>40</v>
      </c>
      <c r="F291" s="175"/>
      <c r="G291" s="176">
        <f>ROUND(E291*F291,2)</f>
        <v>0</v>
      </c>
      <c r="H291" s="175"/>
      <c r="I291" s="176">
        <f>ROUND(E291*H291,2)</f>
        <v>0</v>
      </c>
      <c r="J291" s="175"/>
      <c r="K291" s="176">
        <f>ROUND(E291*J291,2)</f>
        <v>0</v>
      </c>
      <c r="L291" s="176">
        <v>21</v>
      </c>
      <c r="M291" s="176">
        <f>G291*(1+L291/100)</f>
        <v>0</v>
      </c>
      <c r="N291" s="174">
        <v>3.0000000000000001E-5</v>
      </c>
      <c r="O291" s="174">
        <f>ROUND(E291*N291,2)</f>
        <v>0</v>
      </c>
      <c r="P291" s="174">
        <v>0</v>
      </c>
      <c r="Q291" s="174">
        <f>ROUND(E291*P291,2)</f>
        <v>0</v>
      </c>
      <c r="R291" s="176" t="s">
        <v>441</v>
      </c>
      <c r="S291" s="176" t="s">
        <v>138</v>
      </c>
      <c r="T291" s="177" t="s">
        <v>138</v>
      </c>
      <c r="U291" s="158">
        <v>0.05</v>
      </c>
      <c r="V291" s="158">
        <f>ROUND(E291*U291,2)</f>
        <v>2</v>
      </c>
      <c r="W291" s="158"/>
      <c r="X291" s="158" t="s">
        <v>139</v>
      </c>
      <c r="Y291" s="158" t="s">
        <v>140</v>
      </c>
      <c r="Z291" s="148"/>
      <c r="AA291" s="148"/>
      <c r="AB291" s="148"/>
      <c r="AC291" s="148"/>
      <c r="AD291" s="148"/>
      <c r="AE291" s="148"/>
      <c r="AF291" s="148"/>
      <c r="AG291" s="148" t="s">
        <v>141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2">
      <c r="A292" s="155"/>
      <c r="B292" s="156"/>
      <c r="C292" s="253" t="s">
        <v>473</v>
      </c>
      <c r="D292" s="254"/>
      <c r="E292" s="254"/>
      <c r="F292" s="254"/>
      <c r="G292" s="254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187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2" x14ac:dyDescent="0.2">
      <c r="A293" s="155"/>
      <c r="B293" s="156"/>
      <c r="C293" s="188" t="s">
        <v>464</v>
      </c>
      <c r="D293" s="159"/>
      <c r="E293" s="160">
        <v>40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8"/>
      <c r="AA293" s="148"/>
      <c r="AB293" s="148"/>
      <c r="AC293" s="148"/>
      <c r="AD293" s="148"/>
      <c r="AE293" s="148"/>
      <c r="AF293" s="148"/>
      <c r="AG293" s="148" t="s">
        <v>148</v>
      </c>
      <c r="AH293" s="148">
        <v>5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71">
        <v>121</v>
      </c>
      <c r="B294" s="172" t="s">
        <v>474</v>
      </c>
      <c r="C294" s="187" t="s">
        <v>475</v>
      </c>
      <c r="D294" s="173" t="s">
        <v>136</v>
      </c>
      <c r="E294" s="174">
        <v>40</v>
      </c>
      <c r="F294" s="175"/>
      <c r="G294" s="176">
        <f>ROUND(E294*F294,2)</f>
        <v>0</v>
      </c>
      <c r="H294" s="175"/>
      <c r="I294" s="176">
        <f>ROUND(E294*H294,2)</f>
        <v>0</v>
      </c>
      <c r="J294" s="175"/>
      <c r="K294" s="176">
        <f>ROUND(E294*J294,2)</f>
        <v>0</v>
      </c>
      <c r="L294" s="176">
        <v>21</v>
      </c>
      <c r="M294" s="176">
        <f>G294*(1+L294/100)</f>
        <v>0</v>
      </c>
      <c r="N294" s="174">
        <v>8.9999999999999998E-4</v>
      </c>
      <c r="O294" s="174">
        <f>ROUND(E294*N294,2)</f>
        <v>0.04</v>
      </c>
      <c r="P294" s="174">
        <v>0</v>
      </c>
      <c r="Q294" s="174">
        <f>ROUND(E294*P294,2)</f>
        <v>0</v>
      </c>
      <c r="R294" s="176" t="s">
        <v>441</v>
      </c>
      <c r="S294" s="176" t="s">
        <v>138</v>
      </c>
      <c r="T294" s="177" t="s">
        <v>138</v>
      </c>
      <c r="U294" s="158">
        <v>0</v>
      </c>
      <c r="V294" s="158">
        <f>ROUND(E294*U294,2)</f>
        <v>0</v>
      </c>
      <c r="W294" s="158"/>
      <c r="X294" s="158" t="s">
        <v>139</v>
      </c>
      <c r="Y294" s="158" t="s">
        <v>140</v>
      </c>
      <c r="Z294" s="148"/>
      <c r="AA294" s="148"/>
      <c r="AB294" s="148"/>
      <c r="AC294" s="148"/>
      <c r="AD294" s="148"/>
      <c r="AE294" s="148"/>
      <c r="AF294" s="148"/>
      <c r="AG294" s="148" t="s">
        <v>141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2" x14ac:dyDescent="0.2">
      <c r="A295" s="155"/>
      <c r="B295" s="156"/>
      <c r="C295" s="188" t="s">
        <v>464</v>
      </c>
      <c r="D295" s="159"/>
      <c r="E295" s="160">
        <v>40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8"/>
      <c r="AA295" s="148"/>
      <c r="AB295" s="148"/>
      <c r="AC295" s="148"/>
      <c r="AD295" s="148"/>
      <c r="AE295" s="148"/>
      <c r="AF295" s="148"/>
      <c r="AG295" s="148" t="s">
        <v>148</v>
      </c>
      <c r="AH295" s="148">
        <v>5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22.5" outlineLevel="1" x14ac:dyDescent="0.2">
      <c r="A296" s="171">
        <v>122</v>
      </c>
      <c r="B296" s="172" t="s">
        <v>476</v>
      </c>
      <c r="C296" s="187" t="s">
        <v>477</v>
      </c>
      <c r="D296" s="173" t="s">
        <v>136</v>
      </c>
      <c r="E296" s="174">
        <v>40</v>
      </c>
      <c r="F296" s="175"/>
      <c r="G296" s="176">
        <f>ROUND(E296*F296,2)</f>
        <v>0</v>
      </c>
      <c r="H296" s="175"/>
      <c r="I296" s="176">
        <f>ROUND(E296*H296,2)</f>
        <v>0</v>
      </c>
      <c r="J296" s="175"/>
      <c r="K296" s="176">
        <f>ROUND(E296*J296,2)</f>
        <v>0</v>
      </c>
      <c r="L296" s="176">
        <v>21</v>
      </c>
      <c r="M296" s="176">
        <f>G296*(1+L296/100)</f>
        <v>0</v>
      </c>
      <c r="N296" s="174">
        <v>0</v>
      </c>
      <c r="O296" s="174">
        <f>ROUND(E296*N296,2)</f>
        <v>0</v>
      </c>
      <c r="P296" s="174">
        <v>0</v>
      </c>
      <c r="Q296" s="174">
        <f>ROUND(E296*P296,2)</f>
        <v>0</v>
      </c>
      <c r="R296" s="176" t="s">
        <v>441</v>
      </c>
      <c r="S296" s="176" t="s">
        <v>138</v>
      </c>
      <c r="T296" s="177" t="s">
        <v>138</v>
      </c>
      <c r="U296" s="158">
        <v>0.33</v>
      </c>
      <c r="V296" s="158">
        <f>ROUND(E296*U296,2)</f>
        <v>13.2</v>
      </c>
      <c r="W296" s="158"/>
      <c r="X296" s="158" t="s">
        <v>139</v>
      </c>
      <c r="Y296" s="158" t="s">
        <v>140</v>
      </c>
      <c r="Z296" s="148"/>
      <c r="AA296" s="148"/>
      <c r="AB296" s="148"/>
      <c r="AC296" s="148"/>
      <c r="AD296" s="148"/>
      <c r="AE296" s="148"/>
      <c r="AF296" s="148"/>
      <c r="AG296" s="148" t="s">
        <v>141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2" x14ac:dyDescent="0.2">
      <c r="A297" s="155"/>
      <c r="B297" s="156"/>
      <c r="C297" s="188" t="s">
        <v>478</v>
      </c>
      <c r="D297" s="159"/>
      <c r="E297" s="160">
        <v>40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8"/>
      <c r="AA297" s="148"/>
      <c r="AB297" s="148"/>
      <c r="AC297" s="148"/>
      <c r="AD297" s="148"/>
      <c r="AE297" s="148"/>
      <c r="AF297" s="148"/>
      <c r="AG297" s="148" t="s">
        <v>148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ht="22.5" outlineLevel="1" x14ac:dyDescent="0.2">
      <c r="A298" s="171">
        <v>123</v>
      </c>
      <c r="B298" s="172" t="s">
        <v>479</v>
      </c>
      <c r="C298" s="187" t="s">
        <v>480</v>
      </c>
      <c r="D298" s="173" t="s">
        <v>448</v>
      </c>
      <c r="E298" s="174">
        <v>165</v>
      </c>
      <c r="F298" s="175"/>
      <c r="G298" s="176">
        <f>ROUND(E298*F298,2)</f>
        <v>0</v>
      </c>
      <c r="H298" s="175"/>
      <c r="I298" s="176">
        <f>ROUND(E298*H298,2)</f>
        <v>0</v>
      </c>
      <c r="J298" s="175"/>
      <c r="K298" s="176">
        <f>ROUND(E298*J298,2)</f>
        <v>0</v>
      </c>
      <c r="L298" s="176">
        <v>21</v>
      </c>
      <c r="M298" s="176">
        <f>G298*(1+L298/100)</f>
        <v>0</v>
      </c>
      <c r="N298" s="174">
        <v>1E-3</v>
      </c>
      <c r="O298" s="174">
        <f>ROUND(E298*N298,2)</f>
        <v>0.17</v>
      </c>
      <c r="P298" s="174">
        <v>0</v>
      </c>
      <c r="Q298" s="174">
        <f>ROUND(E298*P298,2)</f>
        <v>0</v>
      </c>
      <c r="R298" s="176" t="s">
        <v>231</v>
      </c>
      <c r="S298" s="176" t="s">
        <v>138</v>
      </c>
      <c r="T298" s="177" t="s">
        <v>138</v>
      </c>
      <c r="U298" s="158">
        <v>0</v>
      </c>
      <c r="V298" s="158">
        <f>ROUND(E298*U298,2)</f>
        <v>0</v>
      </c>
      <c r="W298" s="158"/>
      <c r="X298" s="158" t="s">
        <v>232</v>
      </c>
      <c r="Y298" s="158" t="s">
        <v>140</v>
      </c>
      <c r="Z298" s="148"/>
      <c r="AA298" s="148"/>
      <c r="AB298" s="148"/>
      <c r="AC298" s="148"/>
      <c r="AD298" s="148"/>
      <c r="AE298" s="148"/>
      <c r="AF298" s="148"/>
      <c r="AG298" s="148" t="s">
        <v>233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2" x14ac:dyDescent="0.2">
      <c r="A299" s="155"/>
      <c r="B299" s="156"/>
      <c r="C299" s="253" t="s">
        <v>481</v>
      </c>
      <c r="D299" s="254"/>
      <c r="E299" s="254"/>
      <c r="F299" s="254"/>
      <c r="G299" s="254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8"/>
      <c r="AA299" s="148"/>
      <c r="AB299" s="148"/>
      <c r="AC299" s="148"/>
      <c r="AD299" s="148"/>
      <c r="AE299" s="148"/>
      <c r="AF299" s="148"/>
      <c r="AG299" s="148" t="s">
        <v>187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2" x14ac:dyDescent="0.2">
      <c r="A300" s="155"/>
      <c r="B300" s="156"/>
      <c r="C300" s="188" t="s">
        <v>482</v>
      </c>
      <c r="D300" s="159"/>
      <c r="E300" s="160">
        <v>165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8"/>
      <c r="AA300" s="148"/>
      <c r="AB300" s="148"/>
      <c r="AC300" s="148"/>
      <c r="AD300" s="148"/>
      <c r="AE300" s="148"/>
      <c r="AF300" s="148"/>
      <c r="AG300" s="148" t="s">
        <v>148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79">
        <v>124</v>
      </c>
      <c r="B301" s="180" t="s">
        <v>483</v>
      </c>
      <c r="C301" s="189" t="s">
        <v>484</v>
      </c>
      <c r="D301" s="181" t="s">
        <v>221</v>
      </c>
      <c r="E301" s="182">
        <v>1.2049300000000001</v>
      </c>
      <c r="F301" s="183"/>
      <c r="G301" s="184">
        <f>ROUND(E301*F301,2)</f>
        <v>0</v>
      </c>
      <c r="H301" s="183"/>
      <c r="I301" s="184">
        <f>ROUND(E301*H301,2)</f>
        <v>0</v>
      </c>
      <c r="J301" s="183"/>
      <c r="K301" s="184">
        <f>ROUND(E301*J301,2)</f>
        <v>0</v>
      </c>
      <c r="L301" s="184">
        <v>21</v>
      </c>
      <c r="M301" s="184">
        <f>G301*(1+L301/100)</f>
        <v>0</v>
      </c>
      <c r="N301" s="182">
        <v>0</v>
      </c>
      <c r="O301" s="182">
        <f>ROUND(E301*N301,2)</f>
        <v>0</v>
      </c>
      <c r="P301" s="182">
        <v>0</v>
      </c>
      <c r="Q301" s="182">
        <f>ROUND(E301*P301,2)</f>
        <v>0</v>
      </c>
      <c r="R301" s="184" t="s">
        <v>441</v>
      </c>
      <c r="S301" s="184" t="s">
        <v>138</v>
      </c>
      <c r="T301" s="185" t="s">
        <v>138</v>
      </c>
      <c r="U301" s="158">
        <v>1.5980000000000001</v>
      </c>
      <c r="V301" s="158">
        <f>ROUND(E301*U301,2)</f>
        <v>1.93</v>
      </c>
      <c r="W301" s="158"/>
      <c r="X301" s="158" t="s">
        <v>222</v>
      </c>
      <c r="Y301" s="158" t="s">
        <v>140</v>
      </c>
      <c r="Z301" s="148"/>
      <c r="AA301" s="148"/>
      <c r="AB301" s="148"/>
      <c r="AC301" s="148"/>
      <c r="AD301" s="148"/>
      <c r="AE301" s="148"/>
      <c r="AF301" s="148"/>
      <c r="AG301" s="148" t="s">
        <v>223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x14ac:dyDescent="0.2">
      <c r="A302" s="164" t="s">
        <v>132</v>
      </c>
      <c r="B302" s="165" t="s">
        <v>98</v>
      </c>
      <c r="C302" s="186" t="s">
        <v>99</v>
      </c>
      <c r="D302" s="166"/>
      <c r="E302" s="167"/>
      <c r="F302" s="168"/>
      <c r="G302" s="168">
        <f>SUMIF(AG303:AG305,"&lt;&gt;NOR",G303:G305)</f>
        <v>0</v>
      </c>
      <c r="H302" s="168"/>
      <c r="I302" s="168">
        <f>SUM(I303:I305)</f>
        <v>0</v>
      </c>
      <c r="J302" s="168"/>
      <c r="K302" s="168">
        <f>SUM(K303:K305)</f>
        <v>0</v>
      </c>
      <c r="L302" s="168"/>
      <c r="M302" s="168">
        <f>SUM(M303:M305)</f>
        <v>0</v>
      </c>
      <c r="N302" s="167"/>
      <c r="O302" s="167">
        <f>SUM(O303:O305)</f>
        <v>0.04</v>
      </c>
      <c r="P302" s="167"/>
      <c r="Q302" s="167">
        <f>SUM(Q303:Q305)</f>
        <v>0</v>
      </c>
      <c r="R302" s="168"/>
      <c r="S302" s="168"/>
      <c r="T302" s="169"/>
      <c r="U302" s="163"/>
      <c r="V302" s="163">
        <f>SUM(V303:V305)</f>
        <v>19</v>
      </c>
      <c r="W302" s="163"/>
      <c r="X302" s="163"/>
      <c r="Y302" s="163"/>
      <c r="AG302" t="s">
        <v>133</v>
      </c>
    </row>
    <row r="303" spans="1:60" outlineLevel="1" x14ac:dyDescent="0.2">
      <c r="A303" s="179">
        <v>125</v>
      </c>
      <c r="B303" s="180" t="s">
        <v>485</v>
      </c>
      <c r="C303" s="189" t="s">
        <v>486</v>
      </c>
      <c r="D303" s="181" t="s">
        <v>136</v>
      </c>
      <c r="E303" s="182">
        <v>60</v>
      </c>
      <c r="F303" s="183"/>
      <c r="G303" s="184">
        <f>ROUND(E303*F303,2)</f>
        <v>0</v>
      </c>
      <c r="H303" s="183"/>
      <c r="I303" s="184">
        <f>ROUND(E303*H303,2)</f>
        <v>0</v>
      </c>
      <c r="J303" s="183"/>
      <c r="K303" s="184">
        <f>ROUND(E303*J303,2)</f>
        <v>0</v>
      </c>
      <c r="L303" s="184">
        <v>21</v>
      </c>
      <c r="M303" s="184">
        <f>G303*(1+L303/100)</f>
        <v>0</v>
      </c>
      <c r="N303" s="182">
        <v>3.5E-4</v>
      </c>
      <c r="O303" s="182">
        <f>ROUND(E303*N303,2)</f>
        <v>0.02</v>
      </c>
      <c r="P303" s="182">
        <v>0</v>
      </c>
      <c r="Q303" s="182">
        <f>ROUND(E303*P303,2)</f>
        <v>0</v>
      </c>
      <c r="R303" s="184" t="s">
        <v>487</v>
      </c>
      <c r="S303" s="184" t="s">
        <v>138</v>
      </c>
      <c r="T303" s="185" t="s">
        <v>138</v>
      </c>
      <c r="U303" s="158">
        <v>1.35E-2</v>
      </c>
      <c r="V303" s="158">
        <f>ROUND(E303*U303,2)</f>
        <v>0.81</v>
      </c>
      <c r="W303" s="158"/>
      <c r="X303" s="158" t="s">
        <v>139</v>
      </c>
      <c r="Y303" s="158" t="s">
        <v>140</v>
      </c>
      <c r="Z303" s="148"/>
      <c r="AA303" s="148"/>
      <c r="AB303" s="148"/>
      <c r="AC303" s="148"/>
      <c r="AD303" s="148"/>
      <c r="AE303" s="148"/>
      <c r="AF303" s="148"/>
      <c r="AG303" s="148" t="s">
        <v>141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79">
        <v>126</v>
      </c>
      <c r="B304" s="180" t="s">
        <v>488</v>
      </c>
      <c r="C304" s="189" t="s">
        <v>489</v>
      </c>
      <c r="D304" s="181" t="s">
        <v>136</v>
      </c>
      <c r="E304" s="182">
        <v>100</v>
      </c>
      <c r="F304" s="183"/>
      <c r="G304" s="184">
        <f>ROUND(E304*F304,2)</f>
        <v>0</v>
      </c>
      <c r="H304" s="183"/>
      <c r="I304" s="184">
        <f>ROUND(E304*H304,2)</f>
        <v>0</v>
      </c>
      <c r="J304" s="183"/>
      <c r="K304" s="184">
        <f>ROUND(E304*J304,2)</f>
        <v>0</v>
      </c>
      <c r="L304" s="184">
        <v>21</v>
      </c>
      <c r="M304" s="184">
        <f>G304*(1+L304/100)</f>
        <v>0</v>
      </c>
      <c r="N304" s="182">
        <v>1.0000000000000001E-5</v>
      </c>
      <c r="O304" s="182">
        <f>ROUND(E304*N304,2)</f>
        <v>0</v>
      </c>
      <c r="P304" s="182">
        <v>0</v>
      </c>
      <c r="Q304" s="182">
        <f>ROUND(E304*P304,2)</f>
        <v>0</v>
      </c>
      <c r="R304" s="184" t="s">
        <v>487</v>
      </c>
      <c r="S304" s="184" t="s">
        <v>138</v>
      </c>
      <c r="T304" s="185" t="s">
        <v>138</v>
      </c>
      <c r="U304" s="158">
        <v>2.9000000000000001E-2</v>
      </c>
      <c r="V304" s="158">
        <f>ROUND(E304*U304,2)</f>
        <v>2.9</v>
      </c>
      <c r="W304" s="158"/>
      <c r="X304" s="158" t="s">
        <v>139</v>
      </c>
      <c r="Y304" s="158" t="s">
        <v>140</v>
      </c>
      <c r="Z304" s="148"/>
      <c r="AA304" s="148"/>
      <c r="AB304" s="148"/>
      <c r="AC304" s="148"/>
      <c r="AD304" s="148"/>
      <c r="AE304" s="148"/>
      <c r="AF304" s="148"/>
      <c r="AG304" s="148" t="s">
        <v>141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ht="22.5" outlineLevel="1" x14ac:dyDescent="0.2">
      <c r="A305" s="179">
        <v>127</v>
      </c>
      <c r="B305" s="180" t="s">
        <v>490</v>
      </c>
      <c r="C305" s="189" t="s">
        <v>491</v>
      </c>
      <c r="D305" s="181" t="s">
        <v>136</v>
      </c>
      <c r="E305" s="182">
        <v>150</v>
      </c>
      <c r="F305" s="183"/>
      <c r="G305" s="184">
        <f>ROUND(E305*F305,2)</f>
        <v>0</v>
      </c>
      <c r="H305" s="183"/>
      <c r="I305" s="184">
        <f>ROUND(E305*H305,2)</f>
        <v>0</v>
      </c>
      <c r="J305" s="183"/>
      <c r="K305" s="184">
        <f>ROUND(E305*J305,2)</f>
        <v>0</v>
      </c>
      <c r="L305" s="184">
        <v>21</v>
      </c>
      <c r="M305" s="184">
        <f>G305*(1+L305/100)</f>
        <v>0</v>
      </c>
      <c r="N305" s="182">
        <v>1.3999999999999999E-4</v>
      </c>
      <c r="O305" s="182">
        <f>ROUND(E305*N305,2)</f>
        <v>0.02</v>
      </c>
      <c r="P305" s="182">
        <v>0</v>
      </c>
      <c r="Q305" s="182">
        <f>ROUND(E305*P305,2)</f>
        <v>0</v>
      </c>
      <c r="R305" s="184" t="s">
        <v>487</v>
      </c>
      <c r="S305" s="184" t="s">
        <v>138</v>
      </c>
      <c r="T305" s="185" t="s">
        <v>138</v>
      </c>
      <c r="U305" s="158">
        <v>0.10191</v>
      </c>
      <c r="V305" s="158">
        <f>ROUND(E305*U305,2)</f>
        <v>15.29</v>
      </c>
      <c r="W305" s="158"/>
      <c r="X305" s="158" t="s">
        <v>139</v>
      </c>
      <c r="Y305" s="158" t="s">
        <v>140</v>
      </c>
      <c r="Z305" s="148"/>
      <c r="AA305" s="148"/>
      <c r="AB305" s="148"/>
      <c r="AC305" s="148"/>
      <c r="AD305" s="148"/>
      <c r="AE305" s="148"/>
      <c r="AF305" s="148"/>
      <c r="AG305" s="148" t="s">
        <v>141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x14ac:dyDescent="0.2">
      <c r="A306" s="164" t="s">
        <v>132</v>
      </c>
      <c r="B306" s="165" t="s">
        <v>100</v>
      </c>
      <c r="C306" s="186" t="s">
        <v>84</v>
      </c>
      <c r="D306" s="166"/>
      <c r="E306" s="167"/>
      <c r="F306" s="168"/>
      <c r="G306" s="168">
        <f>SUMIF(AG307:AG356,"&lt;&gt;NOR",G307:G356)</f>
        <v>0</v>
      </c>
      <c r="H306" s="168"/>
      <c r="I306" s="168">
        <f>SUM(I307:I356)</f>
        <v>0</v>
      </c>
      <c r="J306" s="168"/>
      <c r="K306" s="168">
        <f>SUM(K307:K356)</f>
        <v>0</v>
      </c>
      <c r="L306" s="168"/>
      <c r="M306" s="168">
        <f>SUM(M307:M356)</f>
        <v>0</v>
      </c>
      <c r="N306" s="167"/>
      <c r="O306" s="167">
        <f>SUM(O307:O356)</f>
        <v>0</v>
      </c>
      <c r="P306" s="167"/>
      <c r="Q306" s="167">
        <f>SUM(Q307:Q356)</f>
        <v>0</v>
      </c>
      <c r="R306" s="168"/>
      <c r="S306" s="168"/>
      <c r="T306" s="169"/>
      <c r="U306" s="163"/>
      <c r="V306" s="163">
        <f>SUM(V307:V356)</f>
        <v>15.65</v>
      </c>
      <c r="W306" s="163"/>
      <c r="X306" s="163"/>
      <c r="Y306" s="163"/>
      <c r="AG306" t="s">
        <v>133</v>
      </c>
    </row>
    <row r="307" spans="1:60" outlineLevel="1" x14ac:dyDescent="0.2">
      <c r="A307" s="171">
        <v>128</v>
      </c>
      <c r="B307" s="172" t="s">
        <v>492</v>
      </c>
      <c r="C307" s="187" t="s">
        <v>493</v>
      </c>
      <c r="D307" s="173" t="s">
        <v>221</v>
      </c>
      <c r="E307" s="174">
        <v>10.17605</v>
      </c>
      <c r="F307" s="175"/>
      <c r="G307" s="176">
        <f>ROUND(E307*F307,2)</f>
        <v>0</v>
      </c>
      <c r="H307" s="175"/>
      <c r="I307" s="176">
        <f>ROUND(E307*H307,2)</f>
        <v>0</v>
      </c>
      <c r="J307" s="175"/>
      <c r="K307" s="176">
        <f>ROUND(E307*J307,2)</f>
        <v>0</v>
      </c>
      <c r="L307" s="176">
        <v>21</v>
      </c>
      <c r="M307" s="176">
        <f>G307*(1+L307/100)</f>
        <v>0</v>
      </c>
      <c r="N307" s="174">
        <v>0</v>
      </c>
      <c r="O307" s="174">
        <f>ROUND(E307*N307,2)</f>
        <v>0</v>
      </c>
      <c r="P307" s="174">
        <v>0</v>
      </c>
      <c r="Q307" s="174">
        <f>ROUND(E307*P307,2)</f>
        <v>0</v>
      </c>
      <c r="R307" s="176" t="s">
        <v>172</v>
      </c>
      <c r="S307" s="176" t="s">
        <v>138</v>
      </c>
      <c r="T307" s="177" t="s">
        <v>138</v>
      </c>
      <c r="U307" s="158">
        <v>0.94199999999999995</v>
      </c>
      <c r="V307" s="158">
        <f>ROUND(E307*U307,2)</f>
        <v>9.59</v>
      </c>
      <c r="W307" s="158"/>
      <c r="X307" s="158" t="s">
        <v>139</v>
      </c>
      <c r="Y307" s="158" t="s">
        <v>140</v>
      </c>
      <c r="Z307" s="148"/>
      <c r="AA307" s="148"/>
      <c r="AB307" s="148"/>
      <c r="AC307" s="148"/>
      <c r="AD307" s="148"/>
      <c r="AE307" s="148"/>
      <c r="AF307" s="148"/>
      <c r="AG307" s="148" t="s">
        <v>141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2" x14ac:dyDescent="0.2">
      <c r="A308" s="155"/>
      <c r="B308" s="156"/>
      <c r="C308" s="188" t="s">
        <v>494</v>
      </c>
      <c r="D308" s="159"/>
      <c r="E308" s="160">
        <v>6.7799999999999996E-3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8"/>
      <c r="AA308" s="148"/>
      <c r="AB308" s="148"/>
      <c r="AC308" s="148"/>
      <c r="AD308" s="148"/>
      <c r="AE308" s="148"/>
      <c r="AF308" s="148"/>
      <c r="AG308" s="148" t="s">
        <v>148</v>
      </c>
      <c r="AH308" s="148">
        <v>7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3" x14ac:dyDescent="0.2">
      <c r="A309" s="155"/>
      <c r="B309" s="156"/>
      <c r="C309" s="188" t="s">
        <v>495</v>
      </c>
      <c r="D309" s="159"/>
      <c r="E309" s="160">
        <v>1.5270000000000001E-2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8"/>
      <c r="AA309" s="148"/>
      <c r="AB309" s="148"/>
      <c r="AC309" s="148"/>
      <c r="AD309" s="148"/>
      <c r="AE309" s="148"/>
      <c r="AF309" s="148"/>
      <c r="AG309" s="148" t="s">
        <v>148</v>
      </c>
      <c r="AH309" s="148">
        <v>7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3" x14ac:dyDescent="0.2">
      <c r="A310" s="155"/>
      <c r="B310" s="156"/>
      <c r="C310" s="188" t="s">
        <v>496</v>
      </c>
      <c r="D310" s="159"/>
      <c r="E310" s="160"/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8"/>
      <c r="AA310" s="148"/>
      <c r="AB310" s="148"/>
      <c r="AC310" s="148"/>
      <c r="AD310" s="148"/>
      <c r="AE310" s="148"/>
      <c r="AF310" s="148"/>
      <c r="AG310" s="148" t="s">
        <v>148</v>
      </c>
      <c r="AH310" s="148">
        <v>7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3" x14ac:dyDescent="0.2">
      <c r="A311" s="155"/>
      <c r="B311" s="156"/>
      <c r="C311" s="188" t="s">
        <v>497</v>
      </c>
      <c r="D311" s="159"/>
      <c r="E311" s="160"/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8"/>
      <c r="AA311" s="148"/>
      <c r="AB311" s="148"/>
      <c r="AC311" s="148"/>
      <c r="AD311" s="148"/>
      <c r="AE311" s="148"/>
      <c r="AF311" s="148"/>
      <c r="AG311" s="148" t="s">
        <v>148</v>
      </c>
      <c r="AH311" s="148">
        <v>7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3" x14ac:dyDescent="0.2">
      <c r="A312" s="155"/>
      <c r="B312" s="156"/>
      <c r="C312" s="188" t="s">
        <v>498</v>
      </c>
      <c r="D312" s="159"/>
      <c r="E312" s="160">
        <v>0.12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8"/>
      <c r="AA312" s="148"/>
      <c r="AB312" s="148"/>
      <c r="AC312" s="148"/>
      <c r="AD312" s="148"/>
      <c r="AE312" s="148"/>
      <c r="AF312" s="148"/>
      <c r="AG312" s="148" t="s">
        <v>148</v>
      </c>
      <c r="AH312" s="148">
        <v>7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3" x14ac:dyDescent="0.2">
      <c r="A313" s="155"/>
      <c r="B313" s="156"/>
      <c r="C313" s="188" t="s">
        <v>499</v>
      </c>
      <c r="D313" s="159"/>
      <c r="E313" s="160">
        <v>0.16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8"/>
      <c r="AA313" s="148"/>
      <c r="AB313" s="148"/>
      <c r="AC313" s="148"/>
      <c r="AD313" s="148"/>
      <c r="AE313" s="148"/>
      <c r="AF313" s="148"/>
      <c r="AG313" s="148" t="s">
        <v>148</v>
      </c>
      <c r="AH313" s="148">
        <v>7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3" x14ac:dyDescent="0.2">
      <c r="A314" s="155"/>
      <c r="B314" s="156"/>
      <c r="C314" s="188" t="s">
        <v>500</v>
      </c>
      <c r="D314" s="159"/>
      <c r="E314" s="160">
        <v>0.19600000000000001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8"/>
      <c r="AA314" s="148"/>
      <c r="AB314" s="148"/>
      <c r="AC314" s="148"/>
      <c r="AD314" s="148"/>
      <c r="AE314" s="148"/>
      <c r="AF314" s="148"/>
      <c r="AG314" s="148" t="s">
        <v>148</v>
      </c>
      <c r="AH314" s="148">
        <v>7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3" x14ac:dyDescent="0.2">
      <c r="A315" s="155"/>
      <c r="B315" s="156"/>
      <c r="C315" s="188" t="s">
        <v>501</v>
      </c>
      <c r="D315" s="159"/>
      <c r="E315" s="160">
        <v>0.126</v>
      </c>
      <c r="F315" s="158"/>
      <c r="G315" s="158"/>
      <c r="H315" s="158"/>
      <c r="I315" s="158"/>
      <c r="J315" s="158"/>
      <c r="K315" s="158"/>
      <c r="L315" s="158"/>
      <c r="M315" s="158"/>
      <c r="N315" s="157"/>
      <c r="O315" s="157"/>
      <c r="P315" s="157"/>
      <c r="Q315" s="157"/>
      <c r="R315" s="158"/>
      <c r="S315" s="158"/>
      <c r="T315" s="158"/>
      <c r="U315" s="158"/>
      <c r="V315" s="158"/>
      <c r="W315" s="158"/>
      <c r="X315" s="158"/>
      <c r="Y315" s="158"/>
      <c r="Z315" s="148"/>
      <c r="AA315" s="148"/>
      <c r="AB315" s="148"/>
      <c r="AC315" s="148"/>
      <c r="AD315" s="148"/>
      <c r="AE315" s="148"/>
      <c r="AF315" s="148"/>
      <c r="AG315" s="148" t="s">
        <v>148</v>
      </c>
      <c r="AH315" s="148">
        <v>7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3" x14ac:dyDescent="0.2">
      <c r="A316" s="155"/>
      <c r="B316" s="156"/>
      <c r="C316" s="188" t="s">
        <v>502</v>
      </c>
      <c r="D316" s="159"/>
      <c r="E316" s="160">
        <v>3.42</v>
      </c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8"/>
      <c r="AA316" s="148"/>
      <c r="AB316" s="148"/>
      <c r="AC316" s="148"/>
      <c r="AD316" s="148"/>
      <c r="AE316" s="148"/>
      <c r="AF316" s="148"/>
      <c r="AG316" s="148" t="s">
        <v>148</v>
      </c>
      <c r="AH316" s="148">
        <v>7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3" x14ac:dyDescent="0.2">
      <c r="A317" s="155"/>
      <c r="B317" s="156"/>
      <c r="C317" s="188" t="s">
        <v>503</v>
      </c>
      <c r="D317" s="159"/>
      <c r="E317" s="160">
        <v>0.06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8"/>
      <c r="AA317" s="148"/>
      <c r="AB317" s="148"/>
      <c r="AC317" s="148"/>
      <c r="AD317" s="148"/>
      <c r="AE317" s="148"/>
      <c r="AF317" s="148"/>
      <c r="AG317" s="148" t="s">
        <v>148</v>
      </c>
      <c r="AH317" s="148">
        <v>7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3" x14ac:dyDescent="0.2">
      <c r="A318" s="155"/>
      <c r="B318" s="156"/>
      <c r="C318" s="188" t="s">
        <v>504</v>
      </c>
      <c r="D318" s="159"/>
      <c r="E318" s="160">
        <v>2.72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8"/>
      <c r="AA318" s="148"/>
      <c r="AB318" s="148"/>
      <c r="AC318" s="148"/>
      <c r="AD318" s="148"/>
      <c r="AE318" s="148"/>
      <c r="AF318" s="148"/>
      <c r="AG318" s="148" t="s">
        <v>148</v>
      </c>
      <c r="AH318" s="148">
        <v>7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3" x14ac:dyDescent="0.2">
      <c r="A319" s="155"/>
      <c r="B319" s="156"/>
      <c r="C319" s="188" t="s">
        <v>505</v>
      </c>
      <c r="D319" s="159"/>
      <c r="E319" s="160">
        <v>0.51019999999999999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8"/>
      <c r="AA319" s="148"/>
      <c r="AB319" s="148"/>
      <c r="AC319" s="148"/>
      <c r="AD319" s="148"/>
      <c r="AE319" s="148"/>
      <c r="AF319" s="148"/>
      <c r="AG319" s="148" t="s">
        <v>148</v>
      </c>
      <c r="AH319" s="148">
        <v>7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3" x14ac:dyDescent="0.2">
      <c r="A320" s="155"/>
      <c r="B320" s="156"/>
      <c r="C320" s="188" t="s">
        <v>506</v>
      </c>
      <c r="D320" s="159"/>
      <c r="E320" s="160">
        <v>0.4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8"/>
      <c r="AA320" s="148"/>
      <c r="AB320" s="148"/>
      <c r="AC320" s="148"/>
      <c r="AD320" s="148"/>
      <c r="AE320" s="148"/>
      <c r="AF320" s="148"/>
      <c r="AG320" s="148" t="s">
        <v>148</v>
      </c>
      <c r="AH320" s="148">
        <v>7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3" x14ac:dyDescent="0.2">
      <c r="A321" s="155"/>
      <c r="B321" s="156"/>
      <c r="C321" s="188" t="s">
        <v>507</v>
      </c>
      <c r="D321" s="159"/>
      <c r="E321" s="160">
        <v>0.16800000000000001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8"/>
      <c r="AA321" s="148"/>
      <c r="AB321" s="148"/>
      <c r="AC321" s="148"/>
      <c r="AD321" s="148"/>
      <c r="AE321" s="148"/>
      <c r="AF321" s="148"/>
      <c r="AG321" s="148" t="s">
        <v>148</v>
      </c>
      <c r="AH321" s="148">
        <v>7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3" x14ac:dyDescent="0.2">
      <c r="A322" s="155"/>
      <c r="B322" s="156"/>
      <c r="C322" s="188" t="s">
        <v>508</v>
      </c>
      <c r="D322" s="159"/>
      <c r="E322" s="160">
        <v>1.7999999999999999E-2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8"/>
      <c r="AA322" s="148"/>
      <c r="AB322" s="148"/>
      <c r="AC322" s="148"/>
      <c r="AD322" s="148"/>
      <c r="AE322" s="148"/>
      <c r="AF322" s="148"/>
      <c r="AG322" s="148" t="s">
        <v>148</v>
      </c>
      <c r="AH322" s="148">
        <v>7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3" x14ac:dyDescent="0.2">
      <c r="A323" s="155"/>
      <c r="B323" s="156"/>
      <c r="C323" s="188" t="s">
        <v>509</v>
      </c>
      <c r="D323" s="159"/>
      <c r="E323" s="160">
        <v>1.12E-2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8"/>
      <c r="AA323" s="148"/>
      <c r="AB323" s="148"/>
      <c r="AC323" s="148"/>
      <c r="AD323" s="148"/>
      <c r="AE323" s="148"/>
      <c r="AF323" s="148"/>
      <c r="AG323" s="148" t="s">
        <v>148</v>
      </c>
      <c r="AH323" s="148">
        <v>7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3" x14ac:dyDescent="0.2">
      <c r="A324" s="155"/>
      <c r="B324" s="156"/>
      <c r="C324" s="188" t="s">
        <v>510</v>
      </c>
      <c r="D324" s="159"/>
      <c r="E324" s="160">
        <v>6.4500000000000002E-2</v>
      </c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8"/>
      <c r="AA324" s="148"/>
      <c r="AB324" s="148"/>
      <c r="AC324" s="148"/>
      <c r="AD324" s="148"/>
      <c r="AE324" s="148"/>
      <c r="AF324" s="148"/>
      <c r="AG324" s="148" t="s">
        <v>148</v>
      </c>
      <c r="AH324" s="148">
        <v>7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3" x14ac:dyDescent="0.2">
      <c r="A325" s="155"/>
      <c r="B325" s="156"/>
      <c r="C325" s="188" t="s">
        <v>511</v>
      </c>
      <c r="D325" s="159"/>
      <c r="E325" s="160">
        <v>0.14940000000000001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8"/>
      <c r="AA325" s="148"/>
      <c r="AB325" s="148"/>
      <c r="AC325" s="148"/>
      <c r="AD325" s="148"/>
      <c r="AE325" s="148"/>
      <c r="AF325" s="148"/>
      <c r="AG325" s="148" t="s">
        <v>148</v>
      </c>
      <c r="AH325" s="148">
        <v>7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3" x14ac:dyDescent="0.2">
      <c r="A326" s="155"/>
      <c r="B326" s="156"/>
      <c r="C326" s="188" t="s">
        <v>512</v>
      </c>
      <c r="D326" s="159"/>
      <c r="E326" s="160">
        <v>0.1134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8"/>
      <c r="AA326" s="148"/>
      <c r="AB326" s="148"/>
      <c r="AC326" s="148"/>
      <c r="AD326" s="148"/>
      <c r="AE326" s="148"/>
      <c r="AF326" s="148"/>
      <c r="AG326" s="148" t="s">
        <v>148</v>
      </c>
      <c r="AH326" s="148">
        <v>7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3" x14ac:dyDescent="0.2">
      <c r="A327" s="155"/>
      <c r="B327" s="156"/>
      <c r="C327" s="188" t="s">
        <v>513</v>
      </c>
      <c r="D327" s="159"/>
      <c r="E327" s="160">
        <v>0.19170000000000001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8"/>
      <c r="AA327" s="148"/>
      <c r="AB327" s="148"/>
      <c r="AC327" s="148"/>
      <c r="AD327" s="148"/>
      <c r="AE327" s="148"/>
      <c r="AF327" s="148"/>
      <c r="AG327" s="148" t="s">
        <v>148</v>
      </c>
      <c r="AH327" s="148">
        <v>7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3" x14ac:dyDescent="0.2">
      <c r="A328" s="155"/>
      <c r="B328" s="156"/>
      <c r="C328" s="188" t="s">
        <v>514</v>
      </c>
      <c r="D328" s="159"/>
      <c r="E328" s="160">
        <v>0.39760000000000001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8"/>
      <c r="AA328" s="148"/>
      <c r="AB328" s="148"/>
      <c r="AC328" s="148"/>
      <c r="AD328" s="148"/>
      <c r="AE328" s="148"/>
      <c r="AF328" s="148"/>
      <c r="AG328" s="148" t="s">
        <v>148</v>
      </c>
      <c r="AH328" s="148">
        <v>7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3" x14ac:dyDescent="0.2">
      <c r="A329" s="155"/>
      <c r="B329" s="156"/>
      <c r="C329" s="188" t="s">
        <v>515</v>
      </c>
      <c r="D329" s="159"/>
      <c r="E329" s="160">
        <v>0.26800000000000002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8"/>
      <c r="AA329" s="148"/>
      <c r="AB329" s="148"/>
      <c r="AC329" s="148"/>
      <c r="AD329" s="148"/>
      <c r="AE329" s="148"/>
      <c r="AF329" s="148"/>
      <c r="AG329" s="148" t="s">
        <v>148</v>
      </c>
      <c r="AH329" s="148">
        <v>7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3" x14ac:dyDescent="0.2">
      <c r="A330" s="155"/>
      <c r="B330" s="156"/>
      <c r="C330" s="188" t="s">
        <v>516</v>
      </c>
      <c r="D330" s="159"/>
      <c r="E330" s="160">
        <v>8.3999999999999995E-3</v>
      </c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8"/>
      <c r="AA330" s="148"/>
      <c r="AB330" s="148"/>
      <c r="AC330" s="148"/>
      <c r="AD330" s="148"/>
      <c r="AE330" s="148"/>
      <c r="AF330" s="148"/>
      <c r="AG330" s="148" t="s">
        <v>148</v>
      </c>
      <c r="AH330" s="148">
        <v>7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3" x14ac:dyDescent="0.2">
      <c r="A331" s="155"/>
      <c r="B331" s="156"/>
      <c r="C331" s="188" t="s">
        <v>517</v>
      </c>
      <c r="D331" s="159"/>
      <c r="E331" s="160">
        <v>1.1599999999999999E-2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8"/>
      <c r="AA331" s="148"/>
      <c r="AB331" s="148"/>
      <c r="AC331" s="148"/>
      <c r="AD331" s="148"/>
      <c r="AE331" s="148"/>
      <c r="AF331" s="148"/>
      <c r="AG331" s="148" t="s">
        <v>148</v>
      </c>
      <c r="AH331" s="148">
        <v>7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3" x14ac:dyDescent="0.2">
      <c r="A332" s="155"/>
      <c r="B332" s="156"/>
      <c r="C332" s="188" t="s">
        <v>518</v>
      </c>
      <c r="D332" s="159"/>
      <c r="E332" s="160">
        <v>1.04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8"/>
      <c r="AA332" s="148"/>
      <c r="AB332" s="148"/>
      <c r="AC332" s="148"/>
      <c r="AD332" s="148"/>
      <c r="AE332" s="148"/>
      <c r="AF332" s="148"/>
      <c r="AG332" s="148" t="s">
        <v>148</v>
      </c>
      <c r="AH332" s="148">
        <v>7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71">
        <v>129</v>
      </c>
      <c r="B333" s="172" t="s">
        <v>519</v>
      </c>
      <c r="C333" s="187" t="s">
        <v>520</v>
      </c>
      <c r="D333" s="173" t="s">
        <v>221</v>
      </c>
      <c r="E333" s="174">
        <v>10.17605</v>
      </c>
      <c r="F333" s="175"/>
      <c r="G333" s="176">
        <f>ROUND(E333*F333,2)</f>
        <v>0</v>
      </c>
      <c r="H333" s="175"/>
      <c r="I333" s="176">
        <f>ROUND(E333*H333,2)</f>
        <v>0</v>
      </c>
      <c r="J333" s="175"/>
      <c r="K333" s="176">
        <f>ROUND(E333*J333,2)</f>
        <v>0</v>
      </c>
      <c r="L333" s="176">
        <v>21</v>
      </c>
      <c r="M333" s="176">
        <f>G333*(1+L333/100)</f>
        <v>0</v>
      </c>
      <c r="N333" s="174">
        <v>0</v>
      </c>
      <c r="O333" s="174">
        <f>ROUND(E333*N333,2)</f>
        <v>0</v>
      </c>
      <c r="P333" s="174">
        <v>0</v>
      </c>
      <c r="Q333" s="174">
        <f>ROUND(E333*P333,2)</f>
        <v>0</v>
      </c>
      <c r="R333" s="176" t="s">
        <v>172</v>
      </c>
      <c r="S333" s="176" t="s">
        <v>138</v>
      </c>
      <c r="T333" s="177" t="s">
        <v>138</v>
      </c>
      <c r="U333" s="158">
        <v>0.105</v>
      </c>
      <c r="V333" s="158">
        <f>ROUND(E333*U333,2)</f>
        <v>1.07</v>
      </c>
      <c r="W333" s="158"/>
      <c r="X333" s="158" t="s">
        <v>139</v>
      </c>
      <c r="Y333" s="158" t="s">
        <v>140</v>
      </c>
      <c r="Z333" s="148"/>
      <c r="AA333" s="148"/>
      <c r="AB333" s="148"/>
      <c r="AC333" s="148"/>
      <c r="AD333" s="148"/>
      <c r="AE333" s="148"/>
      <c r="AF333" s="148"/>
      <c r="AG333" s="148" t="s">
        <v>141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2" x14ac:dyDescent="0.2">
      <c r="A334" s="155"/>
      <c r="B334" s="156"/>
      <c r="C334" s="188" t="s">
        <v>521</v>
      </c>
      <c r="D334" s="159"/>
      <c r="E334" s="160">
        <v>10.17605</v>
      </c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8"/>
      <c r="AA334" s="148"/>
      <c r="AB334" s="148"/>
      <c r="AC334" s="148"/>
      <c r="AD334" s="148"/>
      <c r="AE334" s="148"/>
      <c r="AF334" s="148"/>
      <c r="AG334" s="148" t="s">
        <v>148</v>
      </c>
      <c r="AH334" s="148">
        <v>5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71">
        <v>130</v>
      </c>
      <c r="B335" s="172" t="s">
        <v>522</v>
      </c>
      <c r="C335" s="187" t="s">
        <v>577</v>
      </c>
      <c r="D335" s="173" t="s">
        <v>221</v>
      </c>
      <c r="E335" s="174">
        <v>10.17605</v>
      </c>
      <c r="F335" s="175"/>
      <c r="G335" s="176">
        <f>ROUND(E335*F335,2)</f>
        <v>0</v>
      </c>
      <c r="H335" s="175"/>
      <c r="I335" s="176">
        <f>ROUND(E335*H335,2)</f>
        <v>0</v>
      </c>
      <c r="J335" s="175"/>
      <c r="K335" s="176">
        <f>ROUND(E335*J335,2)</f>
        <v>0</v>
      </c>
      <c r="L335" s="176">
        <v>21</v>
      </c>
      <c r="M335" s="176">
        <f>G335*(1+L335/100)</f>
        <v>0</v>
      </c>
      <c r="N335" s="174">
        <v>0</v>
      </c>
      <c r="O335" s="174">
        <f>ROUND(E335*N335,2)</f>
        <v>0</v>
      </c>
      <c r="P335" s="174">
        <v>0</v>
      </c>
      <c r="Q335" s="174">
        <f>ROUND(E335*P335,2)</f>
        <v>0</v>
      </c>
      <c r="R335" s="176" t="s">
        <v>172</v>
      </c>
      <c r="S335" s="176" t="s">
        <v>138</v>
      </c>
      <c r="T335" s="177" t="s">
        <v>138</v>
      </c>
      <c r="U335" s="158">
        <v>0.49</v>
      </c>
      <c r="V335" s="158">
        <f>ROUND(E335*U335,2)</f>
        <v>4.99</v>
      </c>
      <c r="W335" s="158"/>
      <c r="X335" s="158" t="s">
        <v>139</v>
      </c>
      <c r="Y335" s="158" t="s">
        <v>140</v>
      </c>
      <c r="Z335" s="148"/>
      <c r="AA335" s="148"/>
      <c r="AB335" s="148"/>
      <c r="AC335" s="148"/>
      <c r="AD335" s="148"/>
      <c r="AE335" s="148"/>
      <c r="AF335" s="148"/>
      <c r="AG335" s="148" t="s">
        <v>141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2" x14ac:dyDescent="0.2">
      <c r="A336" s="155"/>
      <c r="B336" s="156"/>
      <c r="C336" s="188" t="s">
        <v>521</v>
      </c>
      <c r="D336" s="159"/>
      <c r="E336" s="160">
        <v>10.17605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8"/>
      <c r="AA336" s="148"/>
      <c r="AB336" s="148"/>
      <c r="AC336" s="148"/>
      <c r="AD336" s="148"/>
      <c r="AE336" s="148"/>
      <c r="AF336" s="148"/>
      <c r="AG336" s="148" t="s">
        <v>148</v>
      </c>
      <c r="AH336" s="148">
        <v>5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ht="22.5" outlineLevel="1" x14ac:dyDescent="0.2">
      <c r="A337" s="171">
        <v>131</v>
      </c>
      <c r="B337" s="172" t="s">
        <v>523</v>
      </c>
      <c r="C337" s="187" t="s">
        <v>524</v>
      </c>
      <c r="D337" s="173" t="s">
        <v>221</v>
      </c>
      <c r="E337" s="174">
        <v>7.7342500000000003</v>
      </c>
      <c r="F337" s="175"/>
      <c r="G337" s="176">
        <f>ROUND(E337*F337,2)</f>
        <v>0</v>
      </c>
      <c r="H337" s="175"/>
      <c r="I337" s="176">
        <f>ROUND(E337*H337,2)</f>
        <v>0</v>
      </c>
      <c r="J337" s="175"/>
      <c r="K337" s="176">
        <f>ROUND(E337*J337,2)</f>
        <v>0</v>
      </c>
      <c r="L337" s="176">
        <v>21</v>
      </c>
      <c r="M337" s="176">
        <f>G337*(1+L337/100)</f>
        <v>0</v>
      </c>
      <c r="N337" s="174">
        <v>0</v>
      </c>
      <c r="O337" s="174">
        <f>ROUND(E337*N337,2)</f>
        <v>0</v>
      </c>
      <c r="P337" s="174">
        <v>0</v>
      </c>
      <c r="Q337" s="174">
        <f>ROUND(E337*P337,2)</f>
        <v>0</v>
      </c>
      <c r="R337" s="176" t="s">
        <v>172</v>
      </c>
      <c r="S337" s="176" t="s">
        <v>525</v>
      </c>
      <c r="T337" s="177" t="s">
        <v>525</v>
      </c>
      <c r="U337" s="158">
        <v>0</v>
      </c>
      <c r="V337" s="158">
        <f>ROUND(E337*U337,2)</f>
        <v>0</v>
      </c>
      <c r="W337" s="158"/>
      <c r="X337" s="158" t="s">
        <v>139</v>
      </c>
      <c r="Y337" s="158" t="s">
        <v>140</v>
      </c>
      <c r="Z337" s="148"/>
      <c r="AA337" s="148"/>
      <c r="AB337" s="148"/>
      <c r="AC337" s="148"/>
      <c r="AD337" s="148"/>
      <c r="AE337" s="148"/>
      <c r="AF337" s="148"/>
      <c r="AG337" s="148" t="s">
        <v>141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2" x14ac:dyDescent="0.2">
      <c r="A338" s="155"/>
      <c r="B338" s="156"/>
      <c r="C338" s="188" t="s">
        <v>494</v>
      </c>
      <c r="D338" s="159"/>
      <c r="E338" s="160">
        <v>6.7799999999999996E-3</v>
      </c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8"/>
      <c r="AA338" s="148"/>
      <c r="AB338" s="148"/>
      <c r="AC338" s="148"/>
      <c r="AD338" s="148"/>
      <c r="AE338" s="148"/>
      <c r="AF338" s="148"/>
      <c r="AG338" s="148" t="s">
        <v>148</v>
      </c>
      <c r="AH338" s="148">
        <v>7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3" x14ac:dyDescent="0.2">
      <c r="A339" s="155"/>
      <c r="B339" s="156"/>
      <c r="C339" s="188" t="s">
        <v>495</v>
      </c>
      <c r="D339" s="159"/>
      <c r="E339" s="160">
        <v>1.5270000000000001E-2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8"/>
      <c r="AA339" s="148"/>
      <c r="AB339" s="148"/>
      <c r="AC339" s="148"/>
      <c r="AD339" s="148"/>
      <c r="AE339" s="148"/>
      <c r="AF339" s="148"/>
      <c r="AG339" s="148" t="s">
        <v>148</v>
      </c>
      <c r="AH339" s="148">
        <v>7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3" x14ac:dyDescent="0.2">
      <c r="A340" s="155"/>
      <c r="B340" s="156"/>
      <c r="C340" s="188" t="s">
        <v>496</v>
      </c>
      <c r="D340" s="159"/>
      <c r="E340" s="160"/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58"/>
      <c r="Z340" s="148"/>
      <c r="AA340" s="148"/>
      <c r="AB340" s="148"/>
      <c r="AC340" s="148"/>
      <c r="AD340" s="148"/>
      <c r="AE340" s="148"/>
      <c r="AF340" s="148"/>
      <c r="AG340" s="148" t="s">
        <v>148</v>
      </c>
      <c r="AH340" s="148">
        <v>7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3" x14ac:dyDescent="0.2">
      <c r="A341" s="155"/>
      <c r="B341" s="156"/>
      <c r="C341" s="188" t="s">
        <v>497</v>
      </c>
      <c r="D341" s="159"/>
      <c r="E341" s="160"/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8"/>
      <c r="AA341" s="148"/>
      <c r="AB341" s="148"/>
      <c r="AC341" s="148"/>
      <c r="AD341" s="148"/>
      <c r="AE341" s="148"/>
      <c r="AF341" s="148"/>
      <c r="AG341" s="148" t="s">
        <v>148</v>
      </c>
      <c r="AH341" s="148">
        <v>7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3" x14ac:dyDescent="0.2">
      <c r="A342" s="155"/>
      <c r="B342" s="156"/>
      <c r="C342" s="188" t="s">
        <v>498</v>
      </c>
      <c r="D342" s="159"/>
      <c r="E342" s="160">
        <v>0.12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8"/>
      <c r="AA342" s="148"/>
      <c r="AB342" s="148"/>
      <c r="AC342" s="148"/>
      <c r="AD342" s="148"/>
      <c r="AE342" s="148"/>
      <c r="AF342" s="148"/>
      <c r="AG342" s="148" t="s">
        <v>148</v>
      </c>
      <c r="AH342" s="148">
        <v>7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3" x14ac:dyDescent="0.2">
      <c r="A343" s="155"/>
      <c r="B343" s="156"/>
      <c r="C343" s="188" t="s">
        <v>499</v>
      </c>
      <c r="D343" s="159"/>
      <c r="E343" s="160">
        <v>0.16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8"/>
      <c r="AA343" s="148"/>
      <c r="AB343" s="148"/>
      <c r="AC343" s="148"/>
      <c r="AD343" s="148"/>
      <c r="AE343" s="148"/>
      <c r="AF343" s="148"/>
      <c r="AG343" s="148" t="s">
        <v>148</v>
      </c>
      <c r="AH343" s="148">
        <v>7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3" x14ac:dyDescent="0.2">
      <c r="A344" s="155"/>
      <c r="B344" s="156"/>
      <c r="C344" s="188" t="s">
        <v>500</v>
      </c>
      <c r="D344" s="159"/>
      <c r="E344" s="160">
        <v>0.19600000000000001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8"/>
      <c r="AA344" s="148"/>
      <c r="AB344" s="148"/>
      <c r="AC344" s="148"/>
      <c r="AD344" s="148"/>
      <c r="AE344" s="148"/>
      <c r="AF344" s="148"/>
      <c r="AG344" s="148" t="s">
        <v>148</v>
      </c>
      <c r="AH344" s="148">
        <v>7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3" x14ac:dyDescent="0.2">
      <c r="A345" s="155"/>
      <c r="B345" s="156"/>
      <c r="C345" s="188" t="s">
        <v>501</v>
      </c>
      <c r="D345" s="159"/>
      <c r="E345" s="160">
        <v>0.126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8"/>
      <c r="AA345" s="148"/>
      <c r="AB345" s="148"/>
      <c r="AC345" s="148"/>
      <c r="AD345" s="148"/>
      <c r="AE345" s="148"/>
      <c r="AF345" s="148"/>
      <c r="AG345" s="148" t="s">
        <v>148</v>
      </c>
      <c r="AH345" s="148">
        <v>7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3" x14ac:dyDescent="0.2">
      <c r="A346" s="155"/>
      <c r="B346" s="156"/>
      <c r="C346" s="188" t="s">
        <v>502</v>
      </c>
      <c r="D346" s="159"/>
      <c r="E346" s="160">
        <v>3.42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8"/>
      <c r="AA346" s="148"/>
      <c r="AB346" s="148"/>
      <c r="AC346" s="148"/>
      <c r="AD346" s="148"/>
      <c r="AE346" s="148"/>
      <c r="AF346" s="148"/>
      <c r="AG346" s="148" t="s">
        <v>148</v>
      </c>
      <c r="AH346" s="148">
        <v>7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3" x14ac:dyDescent="0.2">
      <c r="A347" s="155"/>
      <c r="B347" s="156"/>
      <c r="C347" s="188" t="s">
        <v>504</v>
      </c>
      <c r="D347" s="159"/>
      <c r="E347" s="160">
        <v>2.72</v>
      </c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8"/>
      <c r="AA347" s="148"/>
      <c r="AB347" s="148"/>
      <c r="AC347" s="148"/>
      <c r="AD347" s="148"/>
      <c r="AE347" s="148"/>
      <c r="AF347" s="148"/>
      <c r="AG347" s="148" t="s">
        <v>148</v>
      </c>
      <c r="AH347" s="148">
        <v>7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3" x14ac:dyDescent="0.2">
      <c r="A348" s="155"/>
      <c r="B348" s="156"/>
      <c r="C348" s="188" t="s">
        <v>505</v>
      </c>
      <c r="D348" s="159"/>
      <c r="E348" s="160">
        <v>0.51019999999999999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8"/>
      <c r="AA348" s="148"/>
      <c r="AB348" s="148"/>
      <c r="AC348" s="148"/>
      <c r="AD348" s="148"/>
      <c r="AE348" s="148"/>
      <c r="AF348" s="148"/>
      <c r="AG348" s="148" t="s">
        <v>148</v>
      </c>
      <c r="AH348" s="148">
        <v>7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3" x14ac:dyDescent="0.2">
      <c r="A349" s="155"/>
      <c r="B349" s="156"/>
      <c r="C349" s="188" t="s">
        <v>506</v>
      </c>
      <c r="D349" s="159"/>
      <c r="E349" s="160">
        <v>0.4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8"/>
      <c r="AA349" s="148"/>
      <c r="AB349" s="148"/>
      <c r="AC349" s="148"/>
      <c r="AD349" s="148"/>
      <c r="AE349" s="148"/>
      <c r="AF349" s="148"/>
      <c r="AG349" s="148" t="s">
        <v>148</v>
      </c>
      <c r="AH349" s="148">
        <v>7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3" x14ac:dyDescent="0.2">
      <c r="A350" s="155"/>
      <c r="B350" s="156"/>
      <c r="C350" s="188" t="s">
        <v>503</v>
      </c>
      <c r="D350" s="159"/>
      <c r="E350" s="160">
        <v>0.06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8"/>
      <c r="AA350" s="148"/>
      <c r="AB350" s="148"/>
      <c r="AC350" s="148"/>
      <c r="AD350" s="148"/>
      <c r="AE350" s="148"/>
      <c r="AF350" s="148"/>
      <c r="AG350" s="148" t="s">
        <v>148</v>
      </c>
      <c r="AH350" s="148">
        <v>7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71">
        <v>132</v>
      </c>
      <c r="B351" s="172" t="s">
        <v>526</v>
      </c>
      <c r="C351" s="187" t="s">
        <v>527</v>
      </c>
      <c r="D351" s="173" t="s">
        <v>221</v>
      </c>
      <c r="E351" s="174">
        <v>0.16800000000000001</v>
      </c>
      <c r="F351" s="175"/>
      <c r="G351" s="176">
        <f>ROUND(E351*F351,2)</f>
        <v>0</v>
      </c>
      <c r="H351" s="175"/>
      <c r="I351" s="176">
        <f>ROUND(E351*H351,2)</f>
        <v>0</v>
      </c>
      <c r="J351" s="175"/>
      <c r="K351" s="176">
        <f>ROUND(E351*J351,2)</f>
        <v>0</v>
      </c>
      <c r="L351" s="176">
        <v>21</v>
      </c>
      <c r="M351" s="176">
        <f>G351*(1+L351/100)</f>
        <v>0</v>
      </c>
      <c r="N351" s="174">
        <v>0</v>
      </c>
      <c r="O351" s="174">
        <f>ROUND(E351*N351,2)</f>
        <v>0</v>
      </c>
      <c r="P351" s="174">
        <v>0</v>
      </c>
      <c r="Q351" s="174">
        <f>ROUND(E351*P351,2)</f>
        <v>0</v>
      </c>
      <c r="R351" s="176" t="s">
        <v>172</v>
      </c>
      <c r="S351" s="176" t="s">
        <v>138</v>
      </c>
      <c r="T351" s="177" t="s">
        <v>138</v>
      </c>
      <c r="U351" s="158">
        <v>0</v>
      </c>
      <c r="V351" s="158">
        <f>ROUND(E351*U351,2)</f>
        <v>0</v>
      </c>
      <c r="W351" s="158"/>
      <c r="X351" s="158" t="s">
        <v>139</v>
      </c>
      <c r="Y351" s="158" t="s">
        <v>140</v>
      </c>
      <c r="Z351" s="148"/>
      <c r="AA351" s="148"/>
      <c r="AB351" s="148"/>
      <c r="AC351" s="148"/>
      <c r="AD351" s="148"/>
      <c r="AE351" s="148"/>
      <c r="AF351" s="148"/>
      <c r="AG351" s="148" t="s">
        <v>141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2" x14ac:dyDescent="0.2">
      <c r="A352" s="155"/>
      <c r="B352" s="156"/>
      <c r="C352" s="188" t="s">
        <v>507</v>
      </c>
      <c r="D352" s="159"/>
      <c r="E352" s="160">
        <v>0.16800000000000001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8"/>
      <c r="AA352" s="148"/>
      <c r="AB352" s="148"/>
      <c r="AC352" s="148"/>
      <c r="AD352" s="148"/>
      <c r="AE352" s="148"/>
      <c r="AF352" s="148"/>
      <c r="AG352" s="148" t="s">
        <v>148</v>
      </c>
      <c r="AH352" s="148">
        <v>7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71">
        <v>133</v>
      </c>
      <c r="B353" s="172" t="s">
        <v>528</v>
      </c>
      <c r="C353" s="187" t="s">
        <v>529</v>
      </c>
      <c r="D353" s="173" t="s">
        <v>221</v>
      </c>
      <c r="E353" s="174">
        <v>0.02</v>
      </c>
      <c r="F353" s="175"/>
      <c r="G353" s="176">
        <f>ROUND(E353*F353,2)</f>
        <v>0</v>
      </c>
      <c r="H353" s="175"/>
      <c r="I353" s="176">
        <f>ROUND(E353*H353,2)</f>
        <v>0</v>
      </c>
      <c r="J353" s="175"/>
      <c r="K353" s="176">
        <f>ROUND(E353*J353,2)</f>
        <v>0</v>
      </c>
      <c r="L353" s="176">
        <v>21</v>
      </c>
      <c r="M353" s="176">
        <f>G353*(1+L353/100)</f>
        <v>0</v>
      </c>
      <c r="N353" s="174">
        <v>0</v>
      </c>
      <c r="O353" s="174">
        <f>ROUND(E353*N353,2)</f>
        <v>0</v>
      </c>
      <c r="P353" s="174">
        <v>0</v>
      </c>
      <c r="Q353" s="174">
        <f>ROUND(E353*P353,2)</f>
        <v>0</v>
      </c>
      <c r="R353" s="176" t="s">
        <v>172</v>
      </c>
      <c r="S353" s="176" t="s">
        <v>138</v>
      </c>
      <c r="T353" s="177" t="s">
        <v>138</v>
      </c>
      <c r="U353" s="158">
        <v>0</v>
      </c>
      <c r="V353" s="158">
        <f>ROUND(E353*U353,2)</f>
        <v>0</v>
      </c>
      <c r="W353" s="158"/>
      <c r="X353" s="158" t="s">
        <v>139</v>
      </c>
      <c r="Y353" s="158" t="s">
        <v>140</v>
      </c>
      <c r="Z353" s="148"/>
      <c r="AA353" s="148"/>
      <c r="AB353" s="148"/>
      <c r="AC353" s="148"/>
      <c r="AD353" s="148"/>
      <c r="AE353" s="148"/>
      <c r="AF353" s="148"/>
      <c r="AG353" s="148" t="s">
        <v>141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2" x14ac:dyDescent="0.2">
      <c r="A354" s="155"/>
      <c r="B354" s="156"/>
      <c r="C354" s="253" t="s">
        <v>530</v>
      </c>
      <c r="D354" s="254"/>
      <c r="E354" s="254"/>
      <c r="F354" s="254"/>
      <c r="G354" s="254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8"/>
      <c r="AA354" s="148"/>
      <c r="AB354" s="148"/>
      <c r="AC354" s="148"/>
      <c r="AD354" s="148"/>
      <c r="AE354" s="148"/>
      <c r="AF354" s="148"/>
      <c r="AG354" s="148" t="s">
        <v>187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2" x14ac:dyDescent="0.2">
      <c r="A355" s="155"/>
      <c r="B355" s="156"/>
      <c r="C355" s="188" t="s">
        <v>516</v>
      </c>
      <c r="D355" s="159"/>
      <c r="E355" s="160">
        <v>8.3999999999999995E-3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8"/>
      <c r="AA355" s="148"/>
      <c r="AB355" s="148"/>
      <c r="AC355" s="148"/>
      <c r="AD355" s="148"/>
      <c r="AE355" s="148"/>
      <c r="AF355" s="148"/>
      <c r="AG355" s="148" t="s">
        <v>148</v>
      </c>
      <c r="AH355" s="148">
        <v>7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3" x14ac:dyDescent="0.2">
      <c r="A356" s="155"/>
      <c r="B356" s="156"/>
      <c r="C356" s="188" t="s">
        <v>517</v>
      </c>
      <c r="D356" s="159"/>
      <c r="E356" s="160">
        <v>1.1599999999999999E-2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8"/>
      <c r="AA356" s="148"/>
      <c r="AB356" s="148"/>
      <c r="AC356" s="148"/>
      <c r="AD356" s="148"/>
      <c r="AE356" s="148"/>
      <c r="AF356" s="148"/>
      <c r="AG356" s="148" t="s">
        <v>148</v>
      </c>
      <c r="AH356" s="148">
        <v>7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x14ac:dyDescent="0.2">
      <c r="A357" s="164" t="s">
        <v>132</v>
      </c>
      <c r="B357" s="165" t="s">
        <v>102</v>
      </c>
      <c r="C357" s="186" t="s">
        <v>27</v>
      </c>
      <c r="D357" s="166"/>
      <c r="E357" s="167"/>
      <c r="F357" s="168"/>
      <c r="G357" s="168">
        <f>SUMIF(AG358:AG373,"&lt;&gt;NOR",G358:G373)</f>
        <v>0</v>
      </c>
      <c r="H357" s="168"/>
      <c r="I357" s="168">
        <f>SUM(I358:I373)</f>
        <v>0</v>
      </c>
      <c r="J357" s="168"/>
      <c r="K357" s="168">
        <f>SUM(K358:K373)</f>
        <v>0</v>
      </c>
      <c r="L357" s="168"/>
      <c r="M357" s="168">
        <f>SUM(M358:M373)</f>
        <v>0</v>
      </c>
      <c r="N357" s="167"/>
      <c r="O357" s="167">
        <f>SUM(O358:O373)</f>
        <v>0</v>
      </c>
      <c r="P357" s="167"/>
      <c r="Q357" s="167">
        <f>SUM(Q358:Q373)</f>
        <v>0</v>
      </c>
      <c r="R357" s="168"/>
      <c r="S357" s="168"/>
      <c r="T357" s="169"/>
      <c r="U357" s="163"/>
      <c r="V357" s="163">
        <f>SUM(V358:V373)</f>
        <v>3</v>
      </c>
      <c r="W357" s="163"/>
      <c r="X357" s="163"/>
      <c r="Y357" s="163"/>
      <c r="AG357" t="s">
        <v>133</v>
      </c>
    </row>
    <row r="358" spans="1:60" outlineLevel="1" x14ac:dyDescent="0.2">
      <c r="A358" s="171">
        <v>134</v>
      </c>
      <c r="B358" s="172" t="s">
        <v>531</v>
      </c>
      <c r="C358" s="187" t="s">
        <v>532</v>
      </c>
      <c r="D358" s="173" t="s">
        <v>210</v>
      </c>
      <c r="E358" s="174">
        <v>1</v>
      </c>
      <c r="F358" s="175"/>
      <c r="G358" s="176">
        <f>ROUND(E358*F358,2)</f>
        <v>0</v>
      </c>
      <c r="H358" s="175"/>
      <c r="I358" s="176">
        <f>ROUND(E358*H358,2)</f>
        <v>0</v>
      </c>
      <c r="J358" s="175"/>
      <c r="K358" s="176">
        <f>ROUND(E358*J358,2)</f>
        <v>0</v>
      </c>
      <c r="L358" s="176">
        <v>21</v>
      </c>
      <c r="M358" s="176">
        <f>G358*(1+L358/100)</f>
        <v>0</v>
      </c>
      <c r="N358" s="174">
        <v>0</v>
      </c>
      <c r="O358" s="174">
        <f>ROUND(E358*N358,2)</f>
        <v>0</v>
      </c>
      <c r="P358" s="174">
        <v>0</v>
      </c>
      <c r="Q358" s="174">
        <f>ROUND(E358*P358,2)</f>
        <v>0</v>
      </c>
      <c r="R358" s="176"/>
      <c r="S358" s="176" t="s">
        <v>211</v>
      </c>
      <c r="T358" s="177" t="s">
        <v>212</v>
      </c>
      <c r="U358" s="158">
        <v>1</v>
      </c>
      <c r="V358" s="158">
        <f>ROUND(E358*U358,2)</f>
        <v>1</v>
      </c>
      <c r="W358" s="158"/>
      <c r="X358" s="158" t="s">
        <v>139</v>
      </c>
      <c r="Y358" s="158" t="s">
        <v>140</v>
      </c>
      <c r="Z358" s="148"/>
      <c r="AA358" s="148"/>
      <c r="AB358" s="148"/>
      <c r="AC358" s="148"/>
      <c r="AD358" s="148"/>
      <c r="AE358" s="148"/>
      <c r="AF358" s="148"/>
      <c r="AG358" s="148" t="s">
        <v>141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2" x14ac:dyDescent="0.2">
      <c r="A359" s="155"/>
      <c r="B359" s="156"/>
      <c r="C359" s="253" t="s">
        <v>565</v>
      </c>
      <c r="D359" s="254"/>
      <c r="E359" s="254"/>
      <c r="F359" s="254"/>
      <c r="G359" s="254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8"/>
      <c r="AA359" s="148"/>
      <c r="AB359" s="148"/>
      <c r="AC359" s="148"/>
      <c r="AD359" s="148"/>
      <c r="AE359" s="148"/>
      <c r="AF359" s="148"/>
      <c r="AG359" s="148" t="s">
        <v>187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3" x14ac:dyDescent="0.2">
      <c r="A360" s="155"/>
      <c r="B360" s="156"/>
      <c r="C360" s="251" t="s">
        <v>533</v>
      </c>
      <c r="D360" s="252"/>
      <c r="E360" s="252"/>
      <c r="F360" s="252"/>
      <c r="G360" s="252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58"/>
      <c r="Z360" s="148"/>
      <c r="AA360" s="148"/>
      <c r="AB360" s="148"/>
      <c r="AC360" s="148"/>
      <c r="AD360" s="148"/>
      <c r="AE360" s="148"/>
      <c r="AF360" s="148"/>
      <c r="AG360" s="148" t="s">
        <v>187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3" x14ac:dyDescent="0.2">
      <c r="A361" s="155"/>
      <c r="B361" s="156"/>
      <c r="C361" s="251" t="s">
        <v>534</v>
      </c>
      <c r="D361" s="252"/>
      <c r="E361" s="252"/>
      <c r="F361" s="252"/>
      <c r="G361" s="252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8"/>
      <c r="AA361" s="148"/>
      <c r="AB361" s="148"/>
      <c r="AC361" s="148"/>
      <c r="AD361" s="148"/>
      <c r="AE361" s="148"/>
      <c r="AF361" s="148"/>
      <c r="AG361" s="148" t="s">
        <v>187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3" x14ac:dyDescent="0.2">
      <c r="A362" s="155"/>
      <c r="B362" s="156"/>
      <c r="C362" s="251" t="s">
        <v>535</v>
      </c>
      <c r="D362" s="252"/>
      <c r="E362" s="252"/>
      <c r="F362" s="252"/>
      <c r="G362" s="252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8"/>
      <c r="AA362" s="148"/>
      <c r="AB362" s="148"/>
      <c r="AC362" s="148"/>
      <c r="AD362" s="148"/>
      <c r="AE362" s="148"/>
      <c r="AF362" s="148"/>
      <c r="AG362" s="148" t="s">
        <v>187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3" x14ac:dyDescent="0.2">
      <c r="A363" s="155"/>
      <c r="B363" s="156"/>
      <c r="C363" s="251" t="s">
        <v>536</v>
      </c>
      <c r="D363" s="252"/>
      <c r="E363" s="252"/>
      <c r="F363" s="252"/>
      <c r="G363" s="252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8"/>
      <c r="AA363" s="148"/>
      <c r="AB363" s="148"/>
      <c r="AC363" s="148"/>
      <c r="AD363" s="148"/>
      <c r="AE363" s="148"/>
      <c r="AF363" s="148"/>
      <c r="AG363" s="148" t="s">
        <v>187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3" x14ac:dyDescent="0.2">
      <c r="A364" s="155"/>
      <c r="B364" s="156"/>
      <c r="C364" s="251" t="s">
        <v>537</v>
      </c>
      <c r="D364" s="252"/>
      <c r="E364" s="252"/>
      <c r="F364" s="252"/>
      <c r="G364" s="252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8"/>
      <c r="AA364" s="148"/>
      <c r="AB364" s="148"/>
      <c r="AC364" s="148"/>
      <c r="AD364" s="148"/>
      <c r="AE364" s="148"/>
      <c r="AF364" s="148"/>
      <c r="AG364" s="148" t="s">
        <v>187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3" x14ac:dyDescent="0.2">
      <c r="A365" s="155"/>
      <c r="B365" s="156"/>
      <c r="C365" s="251" t="s">
        <v>538</v>
      </c>
      <c r="D365" s="252"/>
      <c r="E365" s="252"/>
      <c r="F365" s="252"/>
      <c r="G365" s="252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8"/>
      <c r="AA365" s="148"/>
      <c r="AB365" s="148"/>
      <c r="AC365" s="148"/>
      <c r="AD365" s="148"/>
      <c r="AE365" s="148"/>
      <c r="AF365" s="148"/>
      <c r="AG365" s="148" t="s">
        <v>187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3" x14ac:dyDescent="0.2">
      <c r="A366" s="155"/>
      <c r="B366" s="156"/>
      <c r="C366" s="251" t="s">
        <v>539</v>
      </c>
      <c r="D366" s="252"/>
      <c r="E366" s="252"/>
      <c r="F366" s="252"/>
      <c r="G366" s="252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8"/>
      <c r="AA366" s="148"/>
      <c r="AB366" s="148"/>
      <c r="AC366" s="148"/>
      <c r="AD366" s="148"/>
      <c r="AE366" s="148"/>
      <c r="AF366" s="148"/>
      <c r="AG366" s="148" t="s">
        <v>187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79">
        <v>135</v>
      </c>
      <c r="B367" s="180" t="s">
        <v>540</v>
      </c>
      <c r="C367" s="189" t="s">
        <v>541</v>
      </c>
      <c r="D367" s="181" t="s">
        <v>210</v>
      </c>
      <c r="E367" s="182">
        <v>1</v>
      </c>
      <c r="F367" s="183"/>
      <c r="G367" s="184">
        <f t="shared" ref="G367:G373" si="21">ROUND(E367*F367,2)</f>
        <v>0</v>
      </c>
      <c r="H367" s="183"/>
      <c r="I367" s="184">
        <f t="shared" ref="I367:I373" si="22">ROUND(E367*H367,2)</f>
        <v>0</v>
      </c>
      <c r="J367" s="183"/>
      <c r="K367" s="184">
        <f t="shared" ref="K367:K373" si="23">ROUND(E367*J367,2)</f>
        <v>0</v>
      </c>
      <c r="L367" s="184">
        <v>21</v>
      </c>
      <c r="M367" s="184">
        <f t="shared" ref="M367:M373" si="24">G367*(1+L367/100)</f>
        <v>0</v>
      </c>
      <c r="N367" s="182">
        <v>0</v>
      </c>
      <c r="O367" s="182">
        <f t="shared" ref="O367:O373" si="25">ROUND(E367*N367,2)</f>
        <v>0</v>
      </c>
      <c r="P367" s="182">
        <v>0</v>
      </c>
      <c r="Q367" s="182">
        <f t="shared" ref="Q367:Q373" si="26">ROUND(E367*P367,2)</f>
        <v>0</v>
      </c>
      <c r="R367" s="184"/>
      <c r="S367" s="184" t="s">
        <v>211</v>
      </c>
      <c r="T367" s="185" t="s">
        <v>212</v>
      </c>
      <c r="U367" s="158">
        <v>1</v>
      </c>
      <c r="V367" s="158">
        <f t="shared" ref="V367:V373" si="27">ROUND(E367*U367,2)</f>
        <v>1</v>
      </c>
      <c r="W367" s="158"/>
      <c r="X367" s="158" t="s">
        <v>139</v>
      </c>
      <c r="Y367" s="158" t="s">
        <v>140</v>
      </c>
      <c r="Z367" s="148"/>
      <c r="AA367" s="148"/>
      <c r="AB367" s="148"/>
      <c r="AC367" s="148"/>
      <c r="AD367" s="148"/>
      <c r="AE367" s="148"/>
      <c r="AF367" s="148"/>
      <c r="AG367" s="148" t="s">
        <v>141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79">
        <v>136</v>
      </c>
      <c r="B368" s="180" t="s">
        <v>542</v>
      </c>
      <c r="C368" s="189" t="s">
        <v>543</v>
      </c>
      <c r="D368" s="181" t="s">
        <v>210</v>
      </c>
      <c r="E368" s="182">
        <v>1</v>
      </c>
      <c r="F368" s="183"/>
      <c r="G368" s="184">
        <f t="shared" si="21"/>
        <v>0</v>
      </c>
      <c r="H368" s="183"/>
      <c r="I368" s="184">
        <f t="shared" si="22"/>
        <v>0</v>
      </c>
      <c r="J368" s="183"/>
      <c r="K368" s="184">
        <f t="shared" si="23"/>
        <v>0</v>
      </c>
      <c r="L368" s="184">
        <v>21</v>
      </c>
      <c r="M368" s="184">
        <f t="shared" si="24"/>
        <v>0</v>
      </c>
      <c r="N368" s="182">
        <v>0</v>
      </c>
      <c r="O368" s="182">
        <f t="shared" si="25"/>
        <v>0</v>
      </c>
      <c r="P368" s="182">
        <v>0</v>
      </c>
      <c r="Q368" s="182">
        <f t="shared" si="26"/>
        <v>0</v>
      </c>
      <c r="R368" s="184"/>
      <c r="S368" s="184" t="s">
        <v>211</v>
      </c>
      <c r="T368" s="185" t="s">
        <v>212</v>
      </c>
      <c r="U368" s="158">
        <v>1</v>
      </c>
      <c r="V368" s="158">
        <f t="shared" si="27"/>
        <v>1</v>
      </c>
      <c r="W368" s="158"/>
      <c r="X368" s="158" t="s">
        <v>232</v>
      </c>
      <c r="Y368" s="158" t="s">
        <v>140</v>
      </c>
      <c r="Z368" s="148"/>
      <c r="AA368" s="148"/>
      <c r="AB368" s="148"/>
      <c r="AC368" s="148"/>
      <c r="AD368" s="148"/>
      <c r="AE368" s="148"/>
      <c r="AF368" s="148"/>
      <c r="AG368" s="148" t="s">
        <v>233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79">
        <v>137</v>
      </c>
      <c r="B369" s="180" t="s">
        <v>544</v>
      </c>
      <c r="C369" s="189" t="s">
        <v>545</v>
      </c>
      <c r="D369" s="181" t="s">
        <v>546</v>
      </c>
      <c r="E369" s="182">
        <v>1</v>
      </c>
      <c r="F369" s="183"/>
      <c r="G369" s="184">
        <f t="shared" si="21"/>
        <v>0</v>
      </c>
      <c r="H369" s="183"/>
      <c r="I369" s="184">
        <f t="shared" si="22"/>
        <v>0</v>
      </c>
      <c r="J369" s="183"/>
      <c r="K369" s="184">
        <f t="shared" si="23"/>
        <v>0</v>
      </c>
      <c r="L369" s="184">
        <v>21</v>
      </c>
      <c r="M369" s="184">
        <f t="shared" si="24"/>
        <v>0</v>
      </c>
      <c r="N369" s="182">
        <v>0</v>
      </c>
      <c r="O369" s="182">
        <f t="shared" si="25"/>
        <v>0</v>
      </c>
      <c r="P369" s="182">
        <v>0</v>
      </c>
      <c r="Q369" s="182">
        <f t="shared" si="26"/>
        <v>0</v>
      </c>
      <c r="R369" s="184"/>
      <c r="S369" s="184" t="s">
        <v>211</v>
      </c>
      <c r="T369" s="185" t="s">
        <v>212</v>
      </c>
      <c r="U369" s="158">
        <v>0</v>
      </c>
      <c r="V369" s="158">
        <f t="shared" si="27"/>
        <v>0</v>
      </c>
      <c r="W369" s="158"/>
      <c r="X369" s="158" t="s">
        <v>547</v>
      </c>
      <c r="Y369" s="158" t="s">
        <v>140</v>
      </c>
      <c r="Z369" s="148"/>
      <c r="AA369" s="148"/>
      <c r="AB369" s="148"/>
      <c r="AC369" s="148"/>
      <c r="AD369" s="148"/>
      <c r="AE369" s="148"/>
      <c r="AF369" s="148"/>
      <c r="AG369" s="148" t="s">
        <v>548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79">
        <v>138</v>
      </c>
      <c r="B370" s="180" t="s">
        <v>549</v>
      </c>
      <c r="C370" s="189" t="s">
        <v>550</v>
      </c>
      <c r="D370" s="181" t="s">
        <v>546</v>
      </c>
      <c r="E370" s="182">
        <v>1</v>
      </c>
      <c r="F370" s="183"/>
      <c r="G370" s="184">
        <f t="shared" si="21"/>
        <v>0</v>
      </c>
      <c r="H370" s="183"/>
      <c r="I370" s="184">
        <f t="shared" si="22"/>
        <v>0</v>
      </c>
      <c r="J370" s="183"/>
      <c r="K370" s="184">
        <f t="shared" si="23"/>
        <v>0</v>
      </c>
      <c r="L370" s="184">
        <v>21</v>
      </c>
      <c r="M370" s="184">
        <f t="shared" si="24"/>
        <v>0</v>
      </c>
      <c r="N370" s="182">
        <v>0</v>
      </c>
      <c r="O370" s="182">
        <f t="shared" si="25"/>
        <v>0</v>
      </c>
      <c r="P370" s="182">
        <v>0</v>
      </c>
      <c r="Q370" s="182">
        <f t="shared" si="26"/>
        <v>0</v>
      </c>
      <c r="R370" s="184"/>
      <c r="S370" s="184" t="s">
        <v>211</v>
      </c>
      <c r="T370" s="185" t="s">
        <v>212</v>
      </c>
      <c r="U370" s="158">
        <v>0</v>
      </c>
      <c r="V370" s="158">
        <f t="shared" si="27"/>
        <v>0</v>
      </c>
      <c r="W370" s="158"/>
      <c r="X370" s="158" t="s">
        <v>547</v>
      </c>
      <c r="Y370" s="158" t="s">
        <v>140</v>
      </c>
      <c r="Z370" s="148"/>
      <c r="AA370" s="148"/>
      <c r="AB370" s="148"/>
      <c r="AC370" s="148"/>
      <c r="AD370" s="148"/>
      <c r="AE370" s="148"/>
      <c r="AF370" s="148"/>
      <c r="AG370" s="148" t="s">
        <v>548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79">
        <v>139</v>
      </c>
      <c r="B371" s="180" t="s">
        <v>551</v>
      </c>
      <c r="C371" s="189" t="s">
        <v>552</v>
      </c>
      <c r="D371" s="181" t="s">
        <v>546</v>
      </c>
      <c r="E371" s="182">
        <v>1</v>
      </c>
      <c r="F371" s="183"/>
      <c r="G371" s="184">
        <f t="shared" si="21"/>
        <v>0</v>
      </c>
      <c r="H371" s="183"/>
      <c r="I371" s="184">
        <f t="shared" si="22"/>
        <v>0</v>
      </c>
      <c r="J371" s="183"/>
      <c r="K371" s="184">
        <f t="shared" si="23"/>
        <v>0</v>
      </c>
      <c r="L371" s="184">
        <v>21</v>
      </c>
      <c r="M371" s="184">
        <f t="shared" si="24"/>
        <v>0</v>
      </c>
      <c r="N371" s="182">
        <v>0</v>
      </c>
      <c r="O371" s="182">
        <f t="shared" si="25"/>
        <v>0</v>
      </c>
      <c r="P371" s="182">
        <v>0</v>
      </c>
      <c r="Q371" s="182">
        <f t="shared" si="26"/>
        <v>0</v>
      </c>
      <c r="R371" s="184"/>
      <c r="S371" s="184" t="s">
        <v>211</v>
      </c>
      <c r="T371" s="185" t="s">
        <v>212</v>
      </c>
      <c r="U371" s="158">
        <v>0</v>
      </c>
      <c r="V371" s="158">
        <f t="shared" si="27"/>
        <v>0</v>
      </c>
      <c r="W371" s="158"/>
      <c r="X371" s="158" t="s">
        <v>547</v>
      </c>
      <c r="Y371" s="158" t="s">
        <v>140</v>
      </c>
      <c r="Z371" s="148"/>
      <c r="AA371" s="148"/>
      <c r="AB371" s="148"/>
      <c r="AC371" s="148"/>
      <c r="AD371" s="148"/>
      <c r="AE371" s="148"/>
      <c r="AF371" s="148"/>
      <c r="AG371" s="148" t="s">
        <v>548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79">
        <v>140</v>
      </c>
      <c r="B372" s="180" t="s">
        <v>553</v>
      </c>
      <c r="C372" s="189" t="s">
        <v>554</v>
      </c>
      <c r="D372" s="181" t="s">
        <v>546</v>
      </c>
      <c r="E372" s="182">
        <v>1</v>
      </c>
      <c r="F372" s="183"/>
      <c r="G372" s="184">
        <f t="shared" si="21"/>
        <v>0</v>
      </c>
      <c r="H372" s="183"/>
      <c r="I372" s="184">
        <f t="shared" si="22"/>
        <v>0</v>
      </c>
      <c r="J372" s="183"/>
      <c r="K372" s="184">
        <f t="shared" si="23"/>
        <v>0</v>
      </c>
      <c r="L372" s="184">
        <v>21</v>
      </c>
      <c r="M372" s="184">
        <f t="shared" si="24"/>
        <v>0</v>
      </c>
      <c r="N372" s="182">
        <v>0</v>
      </c>
      <c r="O372" s="182">
        <f t="shared" si="25"/>
        <v>0</v>
      </c>
      <c r="P372" s="182">
        <v>0</v>
      </c>
      <c r="Q372" s="182">
        <f t="shared" si="26"/>
        <v>0</v>
      </c>
      <c r="R372" s="184"/>
      <c r="S372" s="184" t="s">
        <v>211</v>
      </c>
      <c r="T372" s="185" t="s">
        <v>212</v>
      </c>
      <c r="U372" s="158">
        <v>0</v>
      </c>
      <c r="V372" s="158">
        <f t="shared" si="27"/>
        <v>0</v>
      </c>
      <c r="W372" s="158"/>
      <c r="X372" s="158" t="s">
        <v>547</v>
      </c>
      <c r="Y372" s="158" t="s">
        <v>140</v>
      </c>
      <c r="Z372" s="148"/>
      <c r="AA372" s="148"/>
      <c r="AB372" s="148"/>
      <c r="AC372" s="148"/>
      <c r="AD372" s="148"/>
      <c r="AE372" s="148"/>
      <c r="AF372" s="148"/>
      <c r="AG372" s="148" t="s">
        <v>548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79">
        <v>141</v>
      </c>
      <c r="B373" s="180" t="s">
        <v>555</v>
      </c>
      <c r="C373" s="189" t="s">
        <v>556</v>
      </c>
      <c r="D373" s="181" t="s">
        <v>546</v>
      </c>
      <c r="E373" s="182">
        <v>1</v>
      </c>
      <c r="F373" s="183"/>
      <c r="G373" s="184">
        <f t="shared" si="21"/>
        <v>0</v>
      </c>
      <c r="H373" s="183"/>
      <c r="I373" s="184">
        <f t="shared" si="22"/>
        <v>0</v>
      </c>
      <c r="J373" s="183"/>
      <c r="K373" s="184">
        <f t="shared" si="23"/>
        <v>0</v>
      </c>
      <c r="L373" s="184">
        <v>21</v>
      </c>
      <c r="M373" s="184">
        <f t="shared" si="24"/>
        <v>0</v>
      </c>
      <c r="N373" s="182">
        <v>0</v>
      </c>
      <c r="O373" s="182">
        <f t="shared" si="25"/>
        <v>0</v>
      </c>
      <c r="P373" s="182">
        <v>0</v>
      </c>
      <c r="Q373" s="182">
        <f t="shared" si="26"/>
        <v>0</v>
      </c>
      <c r="R373" s="184"/>
      <c r="S373" s="184" t="s">
        <v>211</v>
      </c>
      <c r="T373" s="185" t="s">
        <v>212</v>
      </c>
      <c r="U373" s="158">
        <v>0</v>
      </c>
      <c r="V373" s="158">
        <f t="shared" si="27"/>
        <v>0</v>
      </c>
      <c r="W373" s="158"/>
      <c r="X373" s="158" t="s">
        <v>547</v>
      </c>
      <c r="Y373" s="158" t="s">
        <v>140</v>
      </c>
      <c r="Z373" s="148"/>
      <c r="AA373" s="148"/>
      <c r="AB373" s="148"/>
      <c r="AC373" s="148"/>
      <c r="AD373" s="148"/>
      <c r="AE373" s="148"/>
      <c r="AF373" s="148"/>
      <c r="AG373" s="148" t="s">
        <v>548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x14ac:dyDescent="0.2">
      <c r="A374" s="164" t="s">
        <v>132</v>
      </c>
      <c r="B374" s="165" t="s">
        <v>103</v>
      </c>
      <c r="C374" s="186" t="s">
        <v>28</v>
      </c>
      <c r="D374" s="166"/>
      <c r="E374" s="167"/>
      <c r="F374" s="168"/>
      <c r="G374" s="168">
        <f>SUMIF(AG375:AG378,"&lt;&gt;NOR",G375:G378)</f>
        <v>0</v>
      </c>
      <c r="H374" s="168"/>
      <c r="I374" s="168">
        <f>SUM(I375:I378)</f>
        <v>0</v>
      </c>
      <c r="J374" s="168"/>
      <c r="K374" s="168">
        <f>SUM(K375:K378)</f>
        <v>0</v>
      </c>
      <c r="L374" s="168"/>
      <c r="M374" s="168">
        <f>SUM(M375:M378)</f>
        <v>0</v>
      </c>
      <c r="N374" s="167"/>
      <c r="O374" s="167">
        <f>SUM(O375:O378)</f>
        <v>0</v>
      </c>
      <c r="P374" s="167"/>
      <c r="Q374" s="167">
        <f>SUM(Q375:Q378)</f>
        <v>0</v>
      </c>
      <c r="R374" s="168"/>
      <c r="S374" s="168"/>
      <c r="T374" s="169"/>
      <c r="U374" s="163"/>
      <c r="V374" s="163">
        <f>SUM(V375:V378)</f>
        <v>0</v>
      </c>
      <c r="W374" s="163"/>
      <c r="X374" s="163"/>
      <c r="Y374" s="163"/>
      <c r="AG374" t="s">
        <v>133</v>
      </c>
    </row>
    <row r="375" spans="1:60" outlineLevel="1" x14ac:dyDescent="0.2">
      <c r="A375" s="179">
        <v>142</v>
      </c>
      <c r="B375" s="180" t="s">
        <v>557</v>
      </c>
      <c r="C375" s="189" t="s">
        <v>558</v>
      </c>
      <c r="D375" s="181" t="s">
        <v>546</v>
      </c>
      <c r="E375" s="182">
        <v>1</v>
      </c>
      <c r="F375" s="183"/>
      <c r="G375" s="184">
        <f>ROUND(E375*F375,2)</f>
        <v>0</v>
      </c>
      <c r="H375" s="183"/>
      <c r="I375" s="184">
        <f>ROUND(E375*H375,2)</f>
        <v>0</v>
      </c>
      <c r="J375" s="183"/>
      <c r="K375" s="184">
        <f>ROUND(E375*J375,2)</f>
        <v>0</v>
      </c>
      <c r="L375" s="184">
        <v>21</v>
      </c>
      <c r="M375" s="184">
        <f>G375*(1+L375/100)</f>
        <v>0</v>
      </c>
      <c r="N375" s="182">
        <v>0</v>
      </c>
      <c r="O375" s="182">
        <f>ROUND(E375*N375,2)</f>
        <v>0</v>
      </c>
      <c r="P375" s="182">
        <v>0</v>
      </c>
      <c r="Q375" s="182">
        <f>ROUND(E375*P375,2)</f>
        <v>0</v>
      </c>
      <c r="R375" s="184"/>
      <c r="S375" s="184" t="s">
        <v>211</v>
      </c>
      <c r="T375" s="185" t="s">
        <v>212</v>
      </c>
      <c r="U375" s="158">
        <v>0</v>
      </c>
      <c r="V375" s="158">
        <f>ROUND(E375*U375,2)</f>
        <v>0</v>
      </c>
      <c r="W375" s="158"/>
      <c r="X375" s="158" t="s">
        <v>547</v>
      </c>
      <c r="Y375" s="158" t="s">
        <v>140</v>
      </c>
      <c r="Z375" s="148"/>
      <c r="AA375" s="148"/>
      <c r="AB375" s="148"/>
      <c r="AC375" s="148"/>
      <c r="AD375" s="148"/>
      <c r="AE375" s="148"/>
      <c r="AF375" s="148"/>
      <c r="AG375" s="148" t="s">
        <v>548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79">
        <v>143</v>
      </c>
      <c r="B376" s="180" t="s">
        <v>559</v>
      </c>
      <c r="C376" s="189" t="s">
        <v>560</v>
      </c>
      <c r="D376" s="181" t="s">
        <v>546</v>
      </c>
      <c r="E376" s="182">
        <v>1</v>
      </c>
      <c r="F376" s="183"/>
      <c r="G376" s="184">
        <f>ROUND(E376*F376,2)</f>
        <v>0</v>
      </c>
      <c r="H376" s="183"/>
      <c r="I376" s="184">
        <f>ROUND(E376*H376,2)</f>
        <v>0</v>
      </c>
      <c r="J376" s="183"/>
      <c r="K376" s="184">
        <f>ROUND(E376*J376,2)</f>
        <v>0</v>
      </c>
      <c r="L376" s="184">
        <v>21</v>
      </c>
      <c r="M376" s="184">
        <f>G376*(1+L376/100)</f>
        <v>0</v>
      </c>
      <c r="N376" s="182">
        <v>0</v>
      </c>
      <c r="O376" s="182">
        <f>ROUND(E376*N376,2)</f>
        <v>0</v>
      </c>
      <c r="P376" s="182">
        <v>0</v>
      </c>
      <c r="Q376" s="182">
        <f>ROUND(E376*P376,2)</f>
        <v>0</v>
      </c>
      <c r="R376" s="184"/>
      <c r="S376" s="184" t="s">
        <v>211</v>
      </c>
      <c r="T376" s="185" t="s">
        <v>212</v>
      </c>
      <c r="U376" s="158">
        <v>0</v>
      </c>
      <c r="V376" s="158">
        <f>ROUND(E376*U376,2)</f>
        <v>0</v>
      </c>
      <c r="W376" s="158"/>
      <c r="X376" s="158" t="s">
        <v>547</v>
      </c>
      <c r="Y376" s="158" t="s">
        <v>140</v>
      </c>
      <c r="Z376" s="148"/>
      <c r="AA376" s="148"/>
      <c r="AB376" s="148"/>
      <c r="AC376" s="148"/>
      <c r="AD376" s="148"/>
      <c r="AE376" s="148"/>
      <c r="AF376" s="148"/>
      <c r="AG376" s="148" t="s">
        <v>548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71">
        <v>144</v>
      </c>
      <c r="B377" s="172" t="s">
        <v>561</v>
      </c>
      <c r="C377" s="187" t="s">
        <v>562</v>
      </c>
      <c r="D377" s="173" t="s">
        <v>546</v>
      </c>
      <c r="E377" s="174">
        <v>1</v>
      </c>
      <c r="F377" s="175"/>
      <c r="G377" s="176">
        <f>ROUND(E377*F377,2)</f>
        <v>0</v>
      </c>
      <c r="H377" s="175"/>
      <c r="I377" s="176">
        <f>ROUND(E377*H377,2)</f>
        <v>0</v>
      </c>
      <c r="J377" s="175"/>
      <c r="K377" s="176">
        <f>ROUND(E377*J377,2)</f>
        <v>0</v>
      </c>
      <c r="L377" s="176">
        <v>21</v>
      </c>
      <c r="M377" s="176">
        <f>G377*(1+L377/100)</f>
        <v>0</v>
      </c>
      <c r="N377" s="174">
        <v>0</v>
      </c>
      <c r="O377" s="174">
        <f>ROUND(E377*N377,2)</f>
        <v>0</v>
      </c>
      <c r="P377" s="174">
        <v>0</v>
      </c>
      <c r="Q377" s="174">
        <f>ROUND(E377*P377,2)</f>
        <v>0</v>
      </c>
      <c r="R377" s="176"/>
      <c r="S377" s="176" t="s">
        <v>138</v>
      </c>
      <c r="T377" s="177" t="s">
        <v>212</v>
      </c>
      <c r="U377" s="158">
        <v>0</v>
      </c>
      <c r="V377" s="158">
        <f>ROUND(E377*U377,2)</f>
        <v>0</v>
      </c>
      <c r="W377" s="158"/>
      <c r="X377" s="158" t="s">
        <v>547</v>
      </c>
      <c r="Y377" s="158" t="s">
        <v>140</v>
      </c>
      <c r="Z377" s="148"/>
      <c r="AA377" s="148"/>
      <c r="AB377" s="148"/>
      <c r="AC377" s="148"/>
      <c r="AD377" s="148"/>
      <c r="AE377" s="148"/>
      <c r="AF377" s="148"/>
      <c r="AG377" s="148" t="s">
        <v>548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2" x14ac:dyDescent="0.2">
      <c r="A378" s="155"/>
      <c r="B378" s="156"/>
      <c r="C378" s="253" t="s">
        <v>563</v>
      </c>
      <c r="D378" s="254"/>
      <c r="E378" s="254"/>
      <c r="F378" s="254"/>
      <c r="G378" s="254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8"/>
      <c r="AA378" s="148"/>
      <c r="AB378" s="148"/>
      <c r="AC378" s="148"/>
      <c r="AD378" s="148"/>
      <c r="AE378" s="148"/>
      <c r="AF378" s="148"/>
      <c r="AG378" s="148" t="s">
        <v>187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78" t="str">
        <f>C378</f>
        <v>Náklady na individuální zkoušky dodaných a smontovaných technologických zařízení včetně komplexního vyzkoušení.</v>
      </c>
      <c r="BB378" s="148"/>
      <c r="BC378" s="148"/>
      <c r="BD378" s="148"/>
      <c r="BE378" s="148"/>
      <c r="BF378" s="148"/>
      <c r="BG378" s="148"/>
      <c r="BH378" s="148"/>
    </row>
    <row r="379" spans="1:60" x14ac:dyDescent="0.2">
      <c r="A379" s="3"/>
      <c r="B379" s="4"/>
      <c r="C379" s="191"/>
      <c r="D379" s="6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AE379">
        <v>12</v>
      </c>
      <c r="AF379">
        <v>21</v>
      </c>
      <c r="AG379" t="s">
        <v>118</v>
      </c>
    </row>
    <row r="380" spans="1:60" x14ac:dyDescent="0.2">
      <c r="A380" s="151"/>
      <c r="B380" s="152" t="s">
        <v>29</v>
      </c>
      <c r="C380" s="192"/>
      <c r="D380" s="153"/>
      <c r="E380" s="154"/>
      <c r="F380" s="154"/>
      <c r="G380" s="170">
        <f>G8+G11+G15+G29+G31+G55+G57+G62+G91+G242+G244+G264+G283+G302+G306+G357+G374</f>
        <v>0</v>
      </c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AE380">
        <f>SUMIF(L7:L378,AE379,G7:G378)</f>
        <v>0</v>
      </c>
      <c r="AF380">
        <f>SUMIF(L7:L378,AF379,G7:G378)</f>
        <v>0</v>
      </c>
      <c r="AG380" t="s">
        <v>564</v>
      </c>
    </row>
    <row r="381" spans="1:60" x14ac:dyDescent="0.2">
      <c r="C381" s="193"/>
      <c r="D381" s="10"/>
      <c r="AG381" t="s">
        <v>566</v>
      </c>
    </row>
    <row r="382" spans="1:60" x14ac:dyDescent="0.2">
      <c r="D382" s="10"/>
    </row>
    <row r="383" spans="1:60" x14ac:dyDescent="0.2">
      <c r="D383" s="10"/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formatRows="0"/>
  <mergeCells count="86">
    <mergeCell ref="C17:G17"/>
    <mergeCell ref="A1:G1"/>
    <mergeCell ref="C2:G2"/>
    <mergeCell ref="C3:G3"/>
    <mergeCell ref="C4:G4"/>
    <mergeCell ref="C10:G10"/>
    <mergeCell ref="C50:G50"/>
    <mergeCell ref="C19:G19"/>
    <mergeCell ref="C21:G21"/>
    <mergeCell ref="C23:G23"/>
    <mergeCell ref="C25:G25"/>
    <mergeCell ref="C27:G27"/>
    <mergeCell ref="C37:G37"/>
    <mergeCell ref="C39:G39"/>
    <mergeCell ref="C41:G41"/>
    <mergeCell ref="C44:G44"/>
    <mergeCell ref="C46:G46"/>
    <mergeCell ref="C48:G48"/>
    <mergeCell ref="C115:G115"/>
    <mergeCell ref="C54:G54"/>
    <mergeCell ref="C61:G61"/>
    <mergeCell ref="C86:G86"/>
    <mergeCell ref="C88:G88"/>
    <mergeCell ref="C90:G90"/>
    <mergeCell ref="C95:G95"/>
    <mergeCell ref="C97:G97"/>
    <mergeCell ref="C99:G99"/>
    <mergeCell ref="C106:G106"/>
    <mergeCell ref="C109:G109"/>
    <mergeCell ref="C112:G112"/>
    <mergeCell ref="C148:G148"/>
    <mergeCell ref="C118:G118"/>
    <mergeCell ref="C121:G121"/>
    <mergeCell ref="C123:G123"/>
    <mergeCell ref="C125:G125"/>
    <mergeCell ref="C128:G128"/>
    <mergeCell ref="C131:G131"/>
    <mergeCell ref="C132:G132"/>
    <mergeCell ref="C138:G138"/>
    <mergeCell ref="C139:G139"/>
    <mergeCell ref="C140:G140"/>
    <mergeCell ref="C147:G147"/>
    <mergeCell ref="C174:G174"/>
    <mergeCell ref="C149:G149"/>
    <mergeCell ref="C154:G154"/>
    <mergeCell ref="C155:G155"/>
    <mergeCell ref="C156:G156"/>
    <mergeCell ref="C161:G161"/>
    <mergeCell ref="C162:G162"/>
    <mergeCell ref="C163:G163"/>
    <mergeCell ref="C167:G167"/>
    <mergeCell ref="C168:G168"/>
    <mergeCell ref="C169:G169"/>
    <mergeCell ref="C173:G173"/>
    <mergeCell ref="C208:G208"/>
    <mergeCell ref="C176:G176"/>
    <mergeCell ref="C177:G177"/>
    <mergeCell ref="C179:G179"/>
    <mergeCell ref="C180:G180"/>
    <mergeCell ref="C183:G183"/>
    <mergeCell ref="C184:G184"/>
    <mergeCell ref="C187:G187"/>
    <mergeCell ref="C188:G188"/>
    <mergeCell ref="C191:G191"/>
    <mergeCell ref="C201:G201"/>
    <mergeCell ref="C205:G205"/>
    <mergeCell ref="C359:G359"/>
    <mergeCell ref="C228:G228"/>
    <mergeCell ref="C237:G237"/>
    <mergeCell ref="C241:G241"/>
    <mergeCell ref="C261:G261"/>
    <mergeCell ref="C263:G263"/>
    <mergeCell ref="C272:G272"/>
    <mergeCell ref="C279:G279"/>
    <mergeCell ref="C282:G282"/>
    <mergeCell ref="C292:G292"/>
    <mergeCell ref="C299:G299"/>
    <mergeCell ref="C354:G354"/>
    <mergeCell ref="C366:G366"/>
    <mergeCell ref="C378:G378"/>
    <mergeCell ref="C360:G360"/>
    <mergeCell ref="C361:G361"/>
    <mergeCell ref="C362:G362"/>
    <mergeCell ref="C363:G363"/>
    <mergeCell ref="C364:G364"/>
    <mergeCell ref="C365:G36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1 Pol'!Názvy_tisku</vt:lpstr>
      <vt:lpstr>oadresa</vt:lpstr>
      <vt:lpstr>Stavba!Objednatel</vt:lpstr>
      <vt:lpstr>Stavba!Objekt</vt:lpstr>
      <vt:lpstr>'D.1.2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Libor Obadal</cp:lastModifiedBy>
  <cp:lastPrinted>2019-03-19T12:27:02Z</cp:lastPrinted>
  <dcterms:created xsi:type="dcterms:W3CDTF">2009-04-08T07:15:50Z</dcterms:created>
  <dcterms:modified xsi:type="dcterms:W3CDTF">2025-03-24T14:46:49Z</dcterms:modified>
</cp:coreProperties>
</file>