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01 - hřiště a běžecký ovál" sheetId="2" r:id="rId2"/>
    <sheet name="02 - skok do dálky" sheetId="3" r:id="rId3"/>
    <sheet name="03 - zpevněná plocha" sheetId="4" r:id="rId4"/>
    <sheet name="04 - basketbalové hřiště" sheetId="5" r:id="rId5"/>
    <sheet name="05 - oprava oplocení" sheetId="6" r:id="rId6"/>
    <sheet name="06 - lanovka" sheetId="7" r:id="rId7"/>
    <sheet name="07 - workout" sheetId="8" r:id="rId8"/>
    <sheet name="08 - zemní trampolíny 2 ks" sheetId="9" r:id="rId9"/>
    <sheet name="09 - mobiliář" sheetId="10" r:id="rId10"/>
    <sheet name="OST - Vedlejší a ostatní ..." sheetId="11" r:id="rId11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'01 - hřiště a běžecký ovál'!$C$127:$K$507</definedName>
    <definedName name="_xlnm.Print_Area" localSheetId="1">'01 - hřiště a běžecký ovál'!$C$4:$J$76,'01 - hřiště a běžecký ovál'!$C$82:$J$109,'01 - hřiště a běžecký ovál'!$C$115:$K$507</definedName>
    <definedName name="_xlnm.Print_Titles" localSheetId="1">'01 - hřiště a běžecký ovál'!$127:$127</definedName>
    <definedName name="_xlnm._FilterDatabase" localSheetId="2" hidden="1">'02 - skok do dálky'!$C$124:$K$242</definedName>
    <definedName name="_xlnm.Print_Area" localSheetId="2">'02 - skok do dálky'!$C$4:$J$76,'02 - skok do dálky'!$C$82:$J$106,'02 - skok do dálky'!$C$112:$K$242</definedName>
    <definedName name="_xlnm.Print_Titles" localSheetId="2">'02 - skok do dálky'!$124:$124</definedName>
    <definedName name="_xlnm._FilterDatabase" localSheetId="3" hidden="1">'03 - zpevněná plocha'!$C$120:$K$165</definedName>
    <definedName name="_xlnm.Print_Area" localSheetId="3">'03 - zpevněná plocha'!$C$4:$J$76,'03 - zpevněná plocha'!$C$82:$J$102,'03 - zpevněná plocha'!$C$108:$K$165</definedName>
    <definedName name="_xlnm.Print_Titles" localSheetId="3">'03 - zpevněná plocha'!$120:$120</definedName>
    <definedName name="_xlnm._FilterDatabase" localSheetId="4" hidden="1">'04 - basketbalové hřiště'!$C$121:$K$244</definedName>
    <definedName name="_xlnm.Print_Area" localSheetId="4">'04 - basketbalové hřiště'!$C$4:$J$76,'04 - basketbalové hřiště'!$C$82:$J$103,'04 - basketbalové hřiště'!$C$109:$K$244</definedName>
    <definedName name="_xlnm.Print_Titles" localSheetId="4">'04 - basketbalové hřiště'!$121:$121</definedName>
    <definedName name="_xlnm._FilterDatabase" localSheetId="5" hidden="1">'05 - oprava oplocení'!$C$126:$K$256</definedName>
    <definedName name="_xlnm.Print_Area" localSheetId="5">'05 - oprava oplocení'!$C$4:$J$76,'05 - oprava oplocení'!$C$82:$J$108,'05 - oprava oplocení'!$C$114:$K$256</definedName>
    <definedName name="_xlnm.Print_Titles" localSheetId="5">'05 - oprava oplocení'!$126:$126</definedName>
    <definedName name="_xlnm._FilterDatabase" localSheetId="6" hidden="1">'06 - lanovka'!$C$121:$K$189</definedName>
    <definedName name="_xlnm.Print_Area" localSheetId="6">'06 - lanovka'!$C$4:$J$76,'06 - lanovka'!$C$82:$J$103,'06 - lanovka'!$C$109:$K$189</definedName>
    <definedName name="_xlnm.Print_Titles" localSheetId="6">'06 - lanovka'!$121:$121</definedName>
    <definedName name="_xlnm._FilterDatabase" localSheetId="7" hidden="1">'07 - workout'!$C$123:$K$227</definedName>
    <definedName name="_xlnm.Print_Area" localSheetId="7">'07 - workout'!$C$4:$J$76,'07 - workout'!$C$82:$J$105,'07 - workout'!$C$111:$K$227</definedName>
    <definedName name="_xlnm.Print_Titles" localSheetId="7">'07 - workout'!$123:$123</definedName>
    <definedName name="_xlnm._FilterDatabase" localSheetId="8" hidden="1">'08 - zemní trampolíny 2 ks'!$C$123:$K$207</definedName>
    <definedName name="_xlnm.Print_Area" localSheetId="8">'08 - zemní trampolíny 2 ks'!$C$4:$J$76,'08 - zemní trampolíny 2 ks'!$C$82:$J$105,'08 - zemní trampolíny 2 ks'!$C$111:$K$207</definedName>
    <definedName name="_xlnm.Print_Titles" localSheetId="8">'08 - zemní trampolíny 2 ks'!$123:$123</definedName>
    <definedName name="_xlnm._FilterDatabase" localSheetId="9" hidden="1">'09 - mobiliář'!$C$118:$K$133</definedName>
    <definedName name="_xlnm.Print_Area" localSheetId="9">'09 - mobiliář'!$C$4:$J$76,'09 - mobiliář'!$C$82:$J$100,'09 - mobiliář'!$C$106:$K$133</definedName>
    <definedName name="_xlnm.Print_Titles" localSheetId="9">'09 - mobiliář'!$118:$118</definedName>
    <definedName name="_xlnm._FilterDatabase" localSheetId="10" hidden="1">'OST - Vedlejší a ostatní ...'!$C$120:$K$153</definedName>
    <definedName name="_xlnm.Print_Area" localSheetId="10">'OST - Vedlejší a ostatní ...'!$C$4:$J$76,'OST - Vedlejší a ostatní ...'!$C$82:$J$102,'OST - Vedlejší a ostatní ...'!$C$108:$K$153</definedName>
    <definedName name="_xlnm.Print_Titles" localSheetId="10">'OST - Vedlejší a ostatní ...'!$120:$120</definedName>
  </definedNames>
  <calcPr/>
</workbook>
</file>

<file path=xl/calcChain.xml><?xml version="1.0" encoding="utf-8"?>
<calcChain xmlns="http://schemas.openxmlformats.org/spreadsheetml/2006/main">
  <c i="11" l="1" r="J37"/>
  <c r="J36"/>
  <c i="1" r="AY104"/>
  <c i="11" r="J35"/>
  <c i="1" r="AX104"/>
  <c i="11"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T139"/>
  <c r="R140"/>
  <c r="R139"/>
  <c r="P140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10" r="J37"/>
  <c r="J36"/>
  <c i="1" r="AY103"/>
  <c i="10" r="J35"/>
  <c i="1" r="AX103"/>
  <c i="10" r="BI132"/>
  <c r="BH132"/>
  <c r="BG132"/>
  <c r="BF132"/>
  <c r="T132"/>
  <c r="T131"/>
  <c r="R132"/>
  <c r="R131"/>
  <c r="P132"/>
  <c r="P131"/>
  <c r="BI129"/>
  <c r="BH129"/>
  <c r="BG129"/>
  <c r="BF129"/>
  <c r="T129"/>
  <c r="R129"/>
  <c r="P129"/>
  <c r="BI126"/>
  <c r="BH126"/>
  <c r="BG126"/>
  <c r="BF126"/>
  <c r="T126"/>
  <c r="R126"/>
  <c r="P126"/>
  <c r="BI125"/>
  <c r="BH125"/>
  <c r="BG125"/>
  <c r="BF125"/>
  <c r="T125"/>
  <c r="R125"/>
  <c r="P125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89"/>
  <c r="E7"/>
  <c r="E85"/>
  <c i="9" r="J37"/>
  <c r="J36"/>
  <c i="1" r="AY102"/>
  <c i="9" r="J35"/>
  <c i="1" r="AX102"/>
  <c i="9" r="BI206"/>
  <c r="BH206"/>
  <c r="BG206"/>
  <c r="BF206"/>
  <c r="T206"/>
  <c r="T205"/>
  <c r="T204"/>
  <c r="R206"/>
  <c r="R205"/>
  <c r="R204"/>
  <c r="P206"/>
  <c r="P205"/>
  <c r="P204"/>
  <c r="BI202"/>
  <c r="BH202"/>
  <c r="BG202"/>
  <c r="BF202"/>
  <c r="T202"/>
  <c r="T201"/>
  <c r="R202"/>
  <c r="R201"/>
  <c r="P202"/>
  <c r="P201"/>
  <c r="BI199"/>
  <c r="BH199"/>
  <c r="BG199"/>
  <c r="BF199"/>
  <c r="T199"/>
  <c r="T191"/>
  <c r="R199"/>
  <c r="R191"/>
  <c r="P199"/>
  <c r="P191"/>
  <c r="BI192"/>
  <c r="BH192"/>
  <c r="BG192"/>
  <c r="BF192"/>
  <c r="T192"/>
  <c r="R192"/>
  <c r="P192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68"/>
  <c r="BH168"/>
  <c r="BG168"/>
  <c r="BF168"/>
  <c r="T168"/>
  <c r="R168"/>
  <c r="P168"/>
  <c r="BI162"/>
  <c r="BH162"/>
  <c r="BG162"/>
  <c r="BF162"/>
  <c r="T162"/>
  <c r="T161"/>
  <c r="R162"/>
  <c r="R161"/>
  <c r="P162"/>
  <c r="P161"/>
  <c r="BI159"/>
  <c r="BH159"/>
  <c r="BG159"/>
  <c r="BF159"/>
  <c r="T159"/>
  <c r="R159"/>
  <c r="P159"/>
  <c r="BI155"/>
  <c r="BH155"/>
  <c r="BG155"/>
  <c r="BF155"/>
  <c r="T155"/>
  <c r="R155"/>
  <c r="P155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36"/>
  <c r="BH136"/>
  <c r="BG136"/>
  <c r="BF136"/>
  <c r="T136"/>
  <c r="R136"/>
  <c r="P136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8" r="J37"/>
  <c r="J36"/>
  <c i="1" r="AY101"/>
  <c i="8" r="J35"/>
  <c i="1" r="AX101"/>
  <c i="8" r="BI226"/>
  <c r="BH226"/>
  <c r="BG226"/>
  <c r="BF226"/>
  <c r="T226"/>
  <c r="T225"/>
  <c r="T224"/>
  <c r="R226"/>
  <c r="R225"/>
  <c r="R224"/>
  <c r="P226"/>
  <c r="P225"/>
  <c r="P224"/>
  <c r="BI222"/>
  <c r="BH222"/>
  <c r="BG222"/>
  <c r="BF222"/>
  <c r="T222"/>
  <c r="T221"/>
  <c r="R222"/>
  <c r="R221"/>
  <c r="P222"/>
  <c r="P221"/>
  <c r="BI219"/>
  <c r="BH219"/>
  <c r="BG219"/>
  <c r="BF219"/>
  <c r="T219"/>
  <c r="R219"/>
  <c r="P219"/>
  <c r="BI212"/>
  <c r="BH212"/>
  <c r="BG212"/>
  <c r="BF212"/>
  <c r="T212"/>
  <c r="R212"/>
  <c r="P212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88"/>
  <c r="BH188"/>
  <c r="BG188"/>
  <c r="BF188"/>
  <c r="T188"/>
  <c r="R188"/>
  <c r="P188"/>
  <c r="BI185"/>
  <c r="BH185"/>
  <c r="BG185"/>
  <c r="BF185"/>
  <c r="T185"/>
  <c r="R185"/>
  <c r="P185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3"/>
  <c r="BH163"/>
  <c r="BG163"/>
  <c r="BF163"/>
  <c r="T163"/>
  <c r="R163"/>
  <c r="P163"/>
  <c r="BI161"/>
  <c r="BH161"/>
  <c r="BG161"/>
  <c r="BF161"/>
  <c r="T161"/>
  <c r="R161"/>
  <c r="P161"/>
  <c r="BI154"/>
  <c r="BH154"/>
  <c r="BG154"/>
  <c r="BF154"/>
  <c r="T154"/>
  <c r="R154"/>
  <c r="P154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89"/>
  <c r="E7"/>
  <c r="E114"/>
  <c i="7" r="J37"/>
  <c r="J36"/>
  <c i="1" r="AY100"/>
  <c i="7" r="J35"/>
  <c i="1" r="AX100"/>
  <c i="7" r="BI188"/>
  <c r="BH188"/>
  <c r="BG188"/>
  <c r="BF188"/>
  <c r="T188"/>
  <c r="T187"/>
  <c r="T186"/>
  <c r="R188"/>
  <c r="R187"/>
  <c r="R186"/>
  <c r="P188"/>
  <c r="P187"/>
  <c r="P186"/>
  <c r="BI184"/>
  <c r="BH184"/>
  <c r="BG184"/>
  <c r="BF184"/>
  <c r="T184"/>
  <c r="T183"/>
  <c r="R184"/>
  <c r="R183"/>
  <c r="P184"/>
  <c r="P183"/>
  <c r="BI178"/>
  <c r="BH178"/>
  <c r="BG178"/>
  <c r="BF178"/>
  <c r="T178"/>
  <c r="T177"/>
  <c r="R178"/>
  <c r="R177"/>
  <c r="P178"/>
  <c r="P177"/>
  <c r="BI174"/>
  <c r="BH174"/>
  <c r="BG174"/>
  <c r="BF174"/>
  <c r="T174"/>
  <c r="R174"/>
  <c r="P174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85"/>
  <c i="6" r="J37"/>
  <c r="J36"/>
  <c i="1" r="AY99"/>
  <c i="6" r="J35"/>
  <c i="1" r="AX99"/>
  <c i="6" r="BI255"/>
  <c r="BH255"/>
  <c r="BG255"/>
  <c r="BF255"/>
  <c r="T255"/>
  <c r="R255"/>
  <c r="P255"/>
  <c r="BI251"/>
  <c r="BH251"/>
  <c r="BG251"/>
  <c r="BF251"/>
  <c r="T251"/>
  <c r="R251"/>
  <c r="P25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T202"/>
  <c r="R203"/>
  <c r="R202"/>
  <c r="P203"/>
  <c r="P202"/>
  <c r="BI199"/>
  <c r="BH199"/>
  <c r="BG199"/>
  <c r="BF199"/>
  <c r="T199"/>
  <c r="T198"/>
  <c r="R199"/>
  <c r="R198"/>
  <c r="P199"/>
  <c r="P198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4"/>
  <c r="BH154"/>
  <c r="BG154"/>
  <c r="BF154"/>
  <c r="T154"/>
  <c r="T149"/>
  <c r="R154"/>
  <c r="R149"/>
  <c r="P154"/>
  <c r="P149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121"/>
  <c r="E7"/>
  <c r="E85"/>
  <c i="5" r="J37"/>
  <c r="J36"/>
  <c i="1" r="AY98"/>
  <c i="5" r="J35"/>
  <c i="1" r="AX98"/>
  <c i="5" r="BI243"/>
  <c r="BH243"/>
  <c r="BG243"/>
  <c r="BF243"/>
  <c r="T243"/>
  <c r="T242"/>
  <c r="R243"/>
  <c r="R242"/>
  <c r="P243"/>
  <c r="P242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29"/>
  <c r="BH229"/>
  <c r="BG229"/>
  <c r="BF229"/>
  <c r="T229"/>
  <c r="R229"/>
  <c r="P229"/>
  <c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19"/>
  <c r="BH219"/>
  <c r="BG219"/>
  <c r="BF219"/>
  <c r="T219"/>
  <c r="R219"/>
  <c r="P219"/>
  <c r="BI212"/>
  <c r="BH212"/>
  <c r="BG212"/>
  <c r="BF212"/>
  <c r="T212"/>
  <c r="R212"/>
  <c r="P212"/>
  <c r="BI208"/>
  <c r="BH208"/>
  <c r="BG208"/>
  <c r="BF208"/>
  <c r="T208"/>
  <c r="R208"/>
  <c r="P208"/>
  <c r="BI202"/>
  <c r="BH202"/>
  <c r="BG202"/>
  <c r="BF202"/>
  <c r="T202"/>
  <c r="R202"/>
  <c r="P202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0"/>
  <c r="BH180"/>
  <c r="BG180"/>
  <c r="BF180"/>
  <c r="T180"/>
  <c r="R180"/>
  <c r="P180"/>
  <c r="BI175"/>
  <c r="BH175"/>
  <c r="BG175"/>
  <c r="BF175"/>
  <c r="T175"/>
  <c r="R175"/>
  <c r="P175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0"/>
  <c r="BH160"/>
  <c r="BG160"/>
  <c r="BF160"/>
  <c r="T160"/>
  <c r="R160"/>
  <c r="P160"/>
  <c r="BI158"/>
  <c r="BH158"/>
  <c r="BG158"/>
  <c r="BF158"/>
  <c r="T158"/>
  <c r="R158"/>
  <c r="P158"/>
  <c r="BI153"/>
  <c r="BH153"/>
  <c r="BG153"/>
  <c r="BF153"/>
  <c r="T153"/>
  <c r="R153"/>
  <c r="P153"/>
  <c r="BI144"/>
  <c r="BH144"/>
  <c r="BG144"/>
  <c r="BF144"/>
  <c r="T144"/>
  <c r="R144"/>
  <c r="P144"/>
  <c r="BI135"/>
  <c r="BH135"/>
  <c r="BG135"/>
  <c r="BF135"/>
  <c r="T135"/>
  <c r="R135"/>
  <c r="P135"/>
  <c r="BI130"/>
  <c r="BH130"/>
  <c r="BG130"/>
  <c r="BF130"/>
  <c r="T130"/>
  <c r="R130"/>
  <c r="P130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89"/>
  <c r="E7"/>
  <c r="E85"/>
  <c i="4" r="J37"/>
  <c r="J36"/>
  <c i="1" r="AY97"/>
  <c i="4" r="J35"/>
  <c i="1" r="AX97"/>
  <c i="4" r="BI164"/>
  <c r="BH164"/>
  <c r="BG164"/>
  <c r="BF164"/>
  <c r="T164"/>
  <c r="T163"/>
  <c r="R164"/>
  <c r="R163"/>
  <c r="P164"/>
  <c r="P163"/>
  <c r="BI161"/>
  <c r="BH161"/>
  <c r="BG161"/>
  <c r="BF161"/>
  <c r="T161"/>
  <c r="R161"/>
  <c r="P161"/>
  <c r="BI159"/>
  <c r="BH159"/>
  <c r="BG159"/>
  <c r="BF159"/>
  <c r="T159"/>
  <c r="R159"/>
  <c r="P159"/>
  <c r="BI152"/>
  <c r="BH152"/>
  <c r="BG152"/>
  <c r="BF152"/>
  <c r="T152"/>
  <c r="R152"/>
  <c r="P152"/>
  <c r="BI149"/>
  <c r="BH149"/>
  <c r="BG149"/>
  <c r="BF149"/>
  <c r="T149"/>
  <c r="R149"/>
  <c r="P149"/>
  <c r="BI142"/>
  <c r="BH142"/>
  <c r="BG142"/>
  <c r="BF142"/>
  <c r="T142"/>
  <c r="R142"/>
  <c r="P142"/>
  <c r="BI139"/>
  <c r="BH139"/>
  <c r="BG139"/>
  <c r="BF139"/>
  <c r="T139"/>
  <c r="R139"/>
  <c r="P139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111"/>
  <c i="3" r="J37"/>
  <c r="J36"/>
  <c i="1" r="AY96"/>
  <c i="3" r="J35"/>
  <c i="1" r="AX96"/>
  <c i="3" r="BI241"/>
  <c r="BH241"/>
  <c r="BG241"/>
  <c r="BF241"/>
  <c r="T241"/>
  <c r="R241"/>
  <c r="P241"/>
  <c r="BI239"/>
  <c r="BH239"/>
  <c r="BG239"/>
  <c r="BF239"/>
  <c r="T239"/>
  <c r="R239"/>
  <c r="P239"/>
  <c r="BI235"/>
  <c r="BH235"/>
  <c r="BG235"/>
  <c r="BF235"/>
  <c r="T235"/>
  <c r="T234"/>
  <c r="R235"/>
  <c r="R234"/>
  <c r="P235"/>
  <c r="P234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08"/>
  <c r="BH208"/>
  <c r="BG208"/>
  <c r="BF208"/>
  <c r="T208"/>
  <c r="R208"/>
  <c r="P208"/>
  <c r="BI203"/>
  <c r="BH203"/>
  <c r="BG203"/>
  <c r="BF203"/>
  <c r="T203"/>
  <c r="R203"/>
  <c r="P203"/>
  <c r="BI197"/>
  <c r="BH197"/>
  <c r="BG197"/>
  <c r="BF197"/>
  <c r="T197"/>
  <c r="T196"/>
  <c r="R197"/>
  <c r="R196"/>
  <c r="P197"/>
  <c r="P196"/>
  <c r="BI190"/>
  <c r="BH190"/>
  <c r="BG190"/>
  <c r="BF190"/>
  <c r="T190"/>
  <c r="R190"/>
  <c r="P190"/>
  <c r="BI184"/>
  <c r="BH184"/>
  <c r="BG184"/>
  <c r="BF184"/>
  <c r="T184"/>
  <c r="R184"/>
  <c r="P184"/>
  <c r="BI182"/>
  <c r="BH182"/>
  <c r="BG182"/>
  <c r="BF182"/>
  <c r="T182"/>
  <c r="R182"/>
  <c r="P182"/>
  <c r="BI175"/>
  <c r="BH175"/>
  <c r="BG175"/>
  <c r="BF175"/>
  <c r="T175"/>
  <c r="R175"/>
  <c r="P175"/>
  <c r="BI168"/>
  <c r="BH168"/>
  <c r="BG168"/>
  <c r="BF168"/>
  <c r="T168"/>
  <c r="R168"/>
  <c r="P168"/>
  <c r="BI163"/>
  <c r="BH163"/>
  <c r="BG163"/>
  <c r="BF163"/>
  <c r="T163"/>
  <c r="R163"/>
  <c r="P163"/>
  <c r="BI155"/>
  <c r="BH155"/>
  <c r="BG155"/>
  <c r="BF155"/>
  <c r="T155"/>
  <c r="R155"/>
  <c r="P155"/>
  <c r="BI150"/>
  <c r="BH150"/>
  <c r="BG150"/>
  <c r="BF150"/>
  <c r="T150"/>
  <c r="R150"/>
  <c r="P150"/>
  <c r="BI144"/>
  <c r="BH144"/>
  <c r="BG144"/>
  <c r="BF144"/>
  <c r="T144"/>
  <c r="R144"/>
  <c r="P144"/>
  <c r="BI141"/>
  <c r="BH141"/>
  <c r="BG141"/>
  <c r="BF141"/>
  <c r="T141"/>
  <c r="R141"/>
  <c r="P141"/>
  <c r="BI133"/>
  <c r="BH133"/>
  <c r="BG133"/>
  <c r="BF133"/>
  <c r="T133"/>
  <c r="R133"/>
  <c r="P133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92"/>
  <c r="J17"/>
  <c r="J12"/>
  <c r="J119"/>
  <c r="E7"/>
  <c r="E85"/>
  <c i="2" r="J37"/>
  <c r="J36"/>
  <c i="1" r="AY95"/>
  <c i="2" r="J35"/>
  <c i="1" r="AX95"/>
  <c i="2" r="BI506"/>
  <c r="BH506"/>
  <c r="BG506"/>
  <c r="BF506"/>
  <c r="T506"/>
  <c r="R506"/>
  <c r="P506"/>
  <c r="BI504"/>
  <c r="BH504"/>
  <c r="BG504"/>
  <c r="BF504"/>
  <c r="T504"/>
  <c r="R504"/>
  <c r="P504"/>
  <c r="BI502"/>
  <c r="BH502"/>
  <c r="BG502"/>
  <c r="BF502"/>
  <c r="T502"/>
  <c r="R502"/>
  <c r="P502"/>
  <c r="BI500"/>
  <c r="BH500"/>
  <c r="BG500"/>
  <c r="BF500"/>
  <c r="T500"/>
  <c r="R500"/>
  <c r="P500"/>
  <c r="BI498"/>
  <c r="BH498"/>
  <c r="BG498"/>
  <c r="BF498"/>
  <c r="T498"/>
  <c r="R498"/>
  <c r="P498"/>
  <c r="BI495"/>
  <c r="BH495"/>
  <c r="BG495"/>
  <c r="BF495"/>
  <c r="T495"/>
  <c r="R495"/>
  <c r="P495"/>
  <c r="BI493"/>
  <c r="BH493"/>
  <c r="BG493"/>
  <c r="BF493"/>
  <c r="T493"/>
  <c r="R493"/>
  <c r="P493"/>
  <c r="BI488"/>
  <c r="BH488"/>
  <c r="BG488"/>
  <c r="BF488"/>
  <c r="T488"/>
  <c r="R488"/>
  <c r="P488"/>
  <c r="BI484"/>
  <c r="BH484"/>
  <c r="BG484"/>
  <c r="BF484"/>
  <c r="T484"/>
  <c r="T483"/>
  <c r="R484"/>
  <c r="R483"/>
  <c r="P484"/>
  <c r="P483"/>
  <c r="BI481"/>
  <c r="BH481"/>
  <c r="BG481"/>
  <c r="BF481"/>
  <c r="T481"/>
  <c r="R481"/>
  <c r="P481"/>
  <c r="BI478"/>
  <c r="BH478"/>
  <c r="BG478"/>
  <c r="BF478"/>
  <c r="T478"/>
  <c r="R478"/>
  <c r="P478"/>
  <c r="BI476"/>
  <c r="BH476"/>
  <c r="BG476"/>
  <c r="BF476"/>
  <c r="T476"/>
  <c r="R476"/>
  <c r="P476"/>
  <c r="BI474"/>
  <c r="BH474"/>
  <c r="BG474"/>
  <c r="BF474"/>
  <c r="T474"/>
  <c r="R474"/>
  <c r="P474"/>
  <c r="BI470"/>
  <c r="BH470"/>
  <c r="BG470"/>
  <c r="BF470"/>
  <c r="T470"/>
  <c r="R470"/>
  <c r="P470"/>
  <c r="BI463"/>
  <c r="BH463"/>
  <c r="BG463"/>
  <c r="BF463"/>
  <c r="T463"/>
  <c r="R463"/>
  <c r="P463"/>
  <c r="BI454"/>
  <c r="BH454"/>
  <c r="BG454"/>
  <c r="BF454"/>
  <c r="T454"/>
  <c r="R454"/>
  <c r="P454"/>
  <c r="BI452"/>
  <c r="BH452"/>
  <c r="BG452"/>
  <c r="BF452"/>
  <c r="T452"/>
  <c r="R452"/>
  <c r="P452"/>
  <c r="BI449"/>
  <c r="BH449"/>
  <c r="BG449"/>
  <c r="BF449"/>
  <c r="T449"/>
  <c r="R449"/>
  <c r="P449"/>
  <c r="BI447"/>
  <c r="BH447"/>
  <c r="BG447"/>
  <c r="BF447"/>
  <c r="T447"/>
  <c r="R447"/>
  <c r="P447"/>
  <c r="BI444"/>
  <c r="BH444"/>
  <c r="BG444"/>
  <c r="BF444"/>
  <c r="T444"/>
  <c r="R444"/>
  <c r="P444"/>
  <c r="BI442"/>
  <c r="BH442"/>
  <c r="BG442"/>
  <c r="BF442"/>
  <c r="T442"/>
  <c r="R442"/>
  <c r="P442"/>
  <c r="BI438"/>
  <c r="BH438"/>
  <c r="BG438"/>
  <c r="BF438"/>
  <c r="T438"/>
  <c r="R438"/>
  <c r="P438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5"/>
  <c r="BH425"/>
  <c r="BG425"/>
  <c r="BF425"/>
  <c r="T425"/>
  <c r="R425"/>
  <c r="P425"/>
  <c r="BI422"/>
  <c r="BH422"/>
  <c r="BG422"/>
  <c r="BF422"/>
  <c r="T422"/>
  <c r="R422"/>
  <c r="P422"/>
  <c r="BI418"/>
  <c r="BH418"/>
  <c r="BG418"/>
  <c r="BF418"/>
  <c r="T418"/>
  <c r="R418"/>
  <c r="P418"/>
  <c r="BI414"/>
  <c r="BH414"/>
  <c r="BG414"/>
  <c r="BF414"/>
  <c r="T414"/>
  <c r="R414"/>
  <c r="P414"/>
  <c r="BI404"/>
  <c r="BH404"/>
  <c r="BG404"/>
  <c r="BF404"/>
  <c r="T404"/>
  <c r="R404"/>
  <c r="P404"/>
  <c r="BI398"/>
  <c r="BH398"/>
  <c r="BG398"/>
  <c r="BF398"/>
  <c r="T398"/>
  <c r="R398"/>
  <c r="P398"/>
  <c r="BI392"/>
  <c r="BH392"/>
  <c r="BG392"/>
  <c r="BF392"/>
  <c r="T392"/>
  <c r="R392"/>
  <c r="P392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79"/>
  <c r="BH379"/>
  <c r="BG379"/>
  <c r="BF379"/>
  <c r="T379"/>
  <c r="R379"/>
  <c r="P379"/>
  <c r="BI376"/>
  <c r="BH376"/>
  <c r="BG376"/>
  <c r="BF376"/>
  <c r="T376"/>
  <c r="R376"/>
  <c r="P376"/>
  <c r="BI371"/>
  <c r="BH371"/>
  <c r="BG371"/>
  <c r="BF371"/>
  <c r="T371"/>
  <c r="R371"/>
  <c r="P371"/>
  <c r="BI370"/>
  <c r="BH370"/>
  <c r="BG370"/>
  <c r="BF370"/>
  <c r="T370"/>
  <c r="R370"/>
  <c r="P370"/>
  <c r="BI365"/>
  <c r="BH365"/>
  <c r="BG365"/>
  <c r="BF365"/>
  <c r="T365"/>
  <c r="R365"/>
  <c r="P365"/>
  <c r="BI356"/>
  <c r="BH356"/>
  <c r="BG356"/>
  <c r="BF356"/>
  <c r="T356"/>
  <c r="R356"/>
  <c r="P356"/>
  <c r="BI354"/>
  <c r="BH354"/>
  <c r="BG354"/>
  <c r="BF354"/>
  <c r="T354"/>
  <c r="R354"/>
  <c r="P354"/>
  <c r="BI349"/>
  <c r="BH349"/>
  <c r="BG349"/>
  <c r="BF349"/>
  <c r="T349"/>
  <c r="R349"/>
  <c r="P349"/>
  <c r="BI347"/>
  <c r="BH347"/>
  <c r="BG347"/>
  <c r="BF347"/>
  <c r="T347"/>
  <c r="R347"/>
  <c r="P347"/>
  <c r="BI343"/>
  <c r="BH343"/>
  <c r="BG343"/>
  <c r="BF343"/>
  <c r="T343"/>
  <c r="R343"/>
  <c r="P343"/>
  <c r="BI340"/>
  <c r="BH340"/>
  <c r="BG340"/>
  <c r="BF340"/>
  <c r="T340"/>
  <c r="R340"/>
  <c r="P340"/>
  <c r="BI330"/>
  <c r="BH330"/>
  <c r="BG330"/>
  <c r="BF330"/>
  <c r="T330"/>
  <c r="R330"/>
  <c r="P330"/>
  <c r="BI319"/>
  <c r="BH319"/>
  <c r="BG319"/>
  <c r="BF319"/>
  <c r="T319"/>
  <c r="R319"/>
  <c r="P319"/>
  <c r="BI310"/>
  <c r="BH310"/>
  <c r="BG310"/>
  <c r="BF310"/>
  <c r="T310"/>
  <c r="R310"/>
  <c r="P310"/>
  <c r="BI307"/>
  <c r="BH307"/>
  <c r="BG307"/>
  <c r="BF307"/>
  <c r="T307"/>
  <c r="R307"/>
  <c r="P307"/>
  <c r="BI299"/>
  <c r="BH299"/>
  <c r="BG299"/>
  <c r="BF299"/>
  <c r="T299"/>
  <c r="R299"/>
  <c r="P299"/>
  <c r="BI294"/>
  <c r="BH294"/>
  <c r="BG294"/>
  <c r="BF294"/>
  <c r="T294"/>
  <c r="R294"/>
  <c r="P294"/>
  <c r="BI292"/>
  <c r="BH292"/>
  <c r="BG292"/>
  <c r="BF292"/>
  <c r="T292"/>
  <c r="R292"/>
  <c r="P292"/>
  <c r="BI287"/>
  <c r="BH287"/>
  <c r="BG287"/>
  <c r="BF287"/>
  <c r="T287"/>
  <c r="R287"/>
  <c r="P287"/>
  <c r="BI285"/>
  <c r="BH285"/>
  <c r="BG285"/>
  <c r="BF285"/>
  <c r="T285"/>
  <c r="R285"/>
  <c r="P285"/>
  <c r="BI280"/>
  <c r="BH280"/>
  <c r="BG280"/>
  <c r="BF280"/>
  <c r="T280"/>
  <c r="R280"/>
  <c r="P280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6"/>
  <c r="BH246"/>
  <c r="BG246"/>
  <c r="BF246"/>
  <c r="T246"/>
  <c r="R246"/>
  <c r="P246"/>
  <c r="BI244"/>
  <c r="BH244"/>
  <c r="BG244"/>
  <c r="BF244"/>
  <c r="T244"/>
  <c r="R244"/>
  <c r="P244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29"/>
  <c r="BH229"/>
  <c r="BG229"/>
  <c r="BF229"/>
  <c r="T229"/>
  <c r="R229"/>
  <c r="P229"/>
  <c r="BI227"/>
  <c r="BH227"/>
  <c r="BG227"/>
  <c r="BF227"/>
  <c r="T227"/>
  <c r="R227"/>
  <c r="P227"/>
  <c r="BI203"/>
  <c r="BH203"/>
  <c r="BG203"/>
  <c r="BF203"/>
  <c r="T203"/>
  <c r="R203"/>
  <c r="P203"/>
  <c r="BI185"/>
  <c r="BH185"/>
  <c r="BG185"/>
  <c r="BF185"/>
  <c r="T185"/>
  <c r="R185"/>
  <c r="P185"/>
  <c r="BI180"/>
  <c r="BH180"/>
  <c r="BG180"/>
  <c r="BF180"/>
  <c r="T180"/>
  <c r="R180"/>
  <c r="P180"/>
  <c r="BI175"/>
  <c r="BH175"/>
  <c r="BG175"/>
  <c r="BF175"/>
  <c r="T175"/>
  <c r="R175"/>
  <c r="P175"/>
  <c r="BI164"/>
  <c r="BH164"/>
  <c r="BG164"/>
  <c r="BF164"/>
  <c r="T164"/>
  <c r="R164"/>
  <c r="P164"/>
  <c r="BI158"/>
  <c r="BH158"/>
  <c r="BG158"/>
  <c r="BF158"/>
  <c r="T158"/>
  <c r="R158"/>
  <c r="P158"/>
  <c r="BI144"/>
  <c r="BH144"/>
  <c r="BG144"/>
  <c r="BF144"/>
  <c r="T144"/>
  <c r="R144"/>
  <c r="P144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125"/>
  <c r="J17"/>
  <c r="J12"/>
  <c r="J122"/>
  <c r="E7"/>
  <c r="E118"/>
  <c i="1" r="L90"/>
  <c r="AM90"/>
  <c r="AM89"/>
  <c r="L89"/>
  <c r="AM87"/>
  <c r="L87"/>
  <c r="L85"/>
  <c r="L84"/>
  <c i="2" r="F35"/>
  <c r="J275"/>
  <c r="J263"/>
  <c r="J251"/>
  <c r="J237"/>
  <c r="BK203"/>
  <c r="BK158"/>
  <c r="J136"/>
  <c i="3" r="BK197"/>
  <c r="J133"/>
  <c r="BK239"/>
  <c r="BK144"/>
  <c r="BK163"/>
  <c r="BK150"/>
  <c r="BK230"/>
  <c i="4" r="J159"/>
  <c r="BK164"/>
  <c r="BK152"/>
  <c i="5" r="BK194"/>
  <c r="BK237"/>
  <c r="J165"/>
  <c r="BK188"/>
  <c r="BK221"/>
  <c r="J153"/>
  <c r="BK130"/>
  <c r="J173"/>
  <c i="6" r="J171"/>
  <c r="J176"/>
  <c r="J180"/>
  <c r="BK191"/>
  <c r="J205"/>
  <c r="BK137"/>
  <c r="J207"/>
  <c r="J255"/>
  <c i="7" r="J165"/>
  <c r="J134"/>
  <c r="BK151"/>
  <c r="BK153"/>
  <c r="BK138"/>
  <c r="BK167"/>
  <c i="8" r="J226"/>
  <c r="J178"/>
  <c r="BK133"/>
  <c r="J133"/>
  <c r="J219"/>
  <c r="BK127"/>
  <c i="9" r="J159"/>
  <c r="J180"/>
  <c r="J206"/>
  <c r="J150"/>
  <c i="10" r="J129"/>
  <c i="2" r="J488"/>
  <c r="J481"/>
  <c r="BK476"/>
  <c r="J474"/>
  <c r="BK463"/>
  <c r="J454"/>
  <c r="BK449"/>
  <c r="BK447"/>
  <c r="J444"/>
  <c r="BK438"/>
  <c r="BK431"/>
  <c r="J428"/>
  <c r="J425"/>
  <c r="BK418"/>
  <c r="J414"/>
  <c r="BK398"/>
  <c r="BK392"/>
  <c r="BK390"/>
  <c r="J384"/>
  <c r="J379"/>
  <c r="BK371"/>
  <c r="BK365"/>
  <c r="J354"/>
  <c r="J347"/>
  <c r="BK340"/>
  <c r="BK319"/>
  <c r="J310"/>
  <c r="BK299"/>
  <c r="BK292"/>
  <c r="J287"/>
  <c r="J272"/>
  <c r="J260"/>
  <c r="J246"/>
  <c r="J229"/>
  <c r="J180"/>
  <c r="BK144"/>
  <c r="F36"/>
  <c i="6" r="BK255"/>
  <c i="7" r="J153"/>
  <c r="BK145"/>
  <c r="J184"/>
  <c r="BK125"/>
  <c r="BK140"/>
  <c i="8" r="J143"/>
  <c r="BK143"/>
  <c r="BK178"/>
  <c r="BK172"/>
  <c i="9" r="BK136"/>
  <c r="J148"/>
  <c r="BK127"/>
  <c i="10" r="BK129"/>
  <c r="BK125"/>
  <c i="11" r="BK134"/>
  <c r="BK129"/>
  <c r="BK151"/>
  <c r="J140"/>
  <c r="J151"/>
  <c r="J146"/>
  <c r="J134"/>
  <c i="2" r="J506"/>
  <c r="BK504"/>
  <c r="BK502"/>
  <c r="BK500"/>
  <c r="BK498"/>
  <c r="BK495"/>
  <c r="BK493"/>
  <c r="BK484"/>
  <c r="BK481"/>
  <c r="J478"/>
  <c r="BK474"/>
  <c r="J470"/>
  <c r="BK454"/>
  <c r="J452"/>
  <c r="J447"/>
  <c r="BK442"/>
  <c r="J438"/>
  <c r="J434"/>
  <c r="J431"/>
  <c r="BK422"/>
  <c r="J418"/>
  <c r="BK404"/>
  <c r="J398"/>
  <c r="J390"/>
  <c r="BK384"/>
  <c r="J376"/>
  <c r="J370"/>
  <c r="J356"/>
  <c r="BK349"/>
  <c r="J343"/>
  <c r="BK330"/>
  <c r="BK310"/>
  <c r="J299"/>
  <c r="J292"/>
  <c r="J280"/>
  <c r="J265"/>
  <c r="J253"/>
  <c r="J244"/>
  <c r="J227"/>
  <c r="BK175"/>
  <c r="J144"/>
  <c r="J131"/>
  <c i="3" r="BK155"/>
  <c r="BK190"/>
  <c r="BK184"/>
  <c r="J184"/>
  <c r="J219"/>
  <c r="BK141"/>
  <c r="BK208"/>
  <c i="4" r="BK159"/>
  <c r="J132"/>
  <c r="J127"/>
  <c i="5" r="BK233"/>
  <c r="BK235"/>
  <c r="J158"/>
  <c r="J160"/>
  <c r="BK173"/>
  <c r="J169"/>
  <c r="J144"/>
  <c r="BK196"/>
  <c i="6" r="BK251"/>
  <c r="J139"/>
  <c r="BK164"/>
  <c r="BK237"/>
  <c r="J174"/>
  <c r="J164"/>
  <c r="J147"/>
  <c r="BK139"/>
  <c r="J191"/>
  <c i="7" r="J145"/>
  <c r="BK184"/>
  <c r="J178"/>
  <c r="J130"/>
  <c i="8" r="J161"/>
  <c r="BK163"/>
  <c r="BK222"/>
  <c r="J203"/>
  <c r="BK212"/>
  <c i="9" r="J202"/>
  <c r="J199"/>
  <c r="BK206"/>
  <c r="BK192"/>
  <c r="J192"/>
  <c i="10" r="J126"/>
  <c i="11" r="F37"/>
  <c r="BK140"/>
  <c i="2" r="F37"/>
  <c r="BK285"/>
  <c r="BK263"/>
  <c r="BK251"/>
  <c r="BK237"/>
  <c r="J203"/>
  <c r="BK164"/>
  <c r="BK136"/>
  <c i="3" r="BK203"/>
  <c r="J144"/>
  <c r="BK227"/>
  <c r="J241"/>
  <c r="J141"/>
  <c r="J190"/>
  <c r="BK133"/>
  <c i="4" r="J142"/>
  <c r="BK149"/>
  <c r="BK142"/>
  <c i="5" r="BK175"/>
  <c r="J130"/>
  <c r="J180"/>
  <c r="J191"/>
  <c r="J233"/>
  <c r="BK228"/>
  <c r="BK243"/>
  <c r="J229"/>
  <c r="BK165"/>
  <c i="6" r="BK189"/>
  <c r="J251"/>
  <c r="J199"/>
  <c r="J235"/>
  <c r="J183"/>
  <c r="J237"/>
  <c r="BK186"/>
  <c r="BK205"/>
  <c r="BK196"/>
  <c r="BK174"/>
  <c i="7" r="J162"/>
  <c r="BK174"/>
  <c r="J125"/>
  <c r="J138"/>
  <c i="8" r="BK197"/>
  <c r="J200"/>
  <c r="BK185"/>
  <c r="J212"/>
  <c r="J154"/>
  <c i="9" r="BK159"/>
  <c r="BK202"/>
  <c r="BK180"/>
  <c i="10" r="J132"/>
  <c i="11" r="BK146"/>
  <c r="J144"/>
  <c r="BK137"/>
  <c r="J127"/>
  <c r="J124"/>
  <c r="BK144"/>
  <c r="J137"/>
  <c r="BK132"/>
  <c r="BK148"/>
  <c r="BK142"/>
  <c r="BK127"/>
  <c i="2" r="J34"/>
  <c r="J285"/>
  <c r="BK270"/>
  <c r="J255"/>
  <c r="BK239"/>
  <c r="BK229"/>
  <c r="J185"/>
  <c r="BK141"/>
  <c i="3" r="J175"/>
  <c r="BK225"/>
  <c r="J150"/>
  <c r="J214"/>
  <c r="J239"/>
  <c r="J227"/>
  <c r="J203"/>
  <c r="J155"/>
  <c r="BK241"/>
  <c i="4" r="J161"/>
  <c r="J149"/>
  <c r="BK161"/>
  <c i="5" r="J228"/>
  <c r="BK180"/>
  <c r="J225"/>
  <c r="J237"/>
  <c r="J240"/>
  <c r="BK160"/>
  <c r="BK158"/>
  <c r="J243"/>
  <c r="BK202"/>
  <c r="BK125"/>
  <c i="6" r="J144"/>
  <c r="BK235"/>
  <c r="BK142"/>
  <c r="J233"/>
  <c r="BK166"/>
  <c r="BK203"/>
  <c r="J130"/>
  <c r="J150"/>
  <c r="BK130"/>
  <c i="7" r="J188"/>
  <c r="J174"/>
  <c r="J157"/>
  <c r="J169"/>
  <c i="8" r="J172"/>
  <c r="J188"/>
  <c r="J163"/>
  <c r="BK140"/>
  <c r="BK168"/>
  <c r="BK188"/>
  <c i="9" r="BK148"/>
  <c r="BK185"/>
  <c r="J162"/>
  <c r="BK150"/>
  <c r="J136"/>
  <c i="10" r="BK122"/>
  <c i="11" r="J129"/>
  <c i="2" r="J387"/>
  <c r="J371"/>
  <c r="J365"/>
  <c r="BK354"/>
  <c r="BK347"/>
  <c r="J340"/>
  <c r="J319"/>
  <c r="J307"/>
  <c r="J294"/>
  <c r="BK275"/>
  <c r="BK265"/>
  <c r="BK253"/>
  <c r="BK244"/>
  <c r="BK227"/>
  <c r="J175"/>
  <c r="J141"/>
  <c i="3" r="J235"/>
  <c r="BK214"/>
  <c r="BK217"/>
  <c r="BK219"/>
  <c r="J232"/>
  <c r="J230"/>
  <c r="J163"/>
  <c r="BK128"/>
  <c i="4" r="BK129"/>
  <c r="BK139"/>
  <c r="J129"/>
  <c i="5" r="J196"/>
  <c r="BK208"/>
  <c r="J208"/>
  <c r="J212"/>
  <c r="BK144"/>
  <c r="BK240"/>
  <c r="BK169"/>
  <c i="6" r="BK147"/>
  <c r="J210"/>
  <c r="J137"/>
  <c r="BK207"/>
  <c r="J239"/>
  <c r="BK233"/>
  <c r="J203"/>
  <c r="J193"/>
  <c r="BK162"/>
  <c i="7" r="BK130"/>
  <c r="J151"/>
  <c r="BK165"/>
  <c r="J140"/>
  <c r="BK147"/>
  <c i="8" r="J185"/>
  <c r="J175"/>
  <c r="BK203"/>
  <c r="J168"/>
  <c r="BK154"/>
  <c r="J140"/>
  <c i="9" r="BK183"/>
  <c r="BK177"/>
  <c r="J183"/>
  <c r="J177"/>
  <c i="10" r="BK132"/>
  <c r="BK126"/>
  <c i="11" r="J142"/>
  <c i="2" r="BK506"/>
  <c r="J504"/>
  <c r="J502"/>
  <c r="J500"/>
  <c r="J498"/>
  <c r="J495"/>
  <c r="J493"/>
  <c r="BK488"/>
  <c r="J484"/>
  <c r="BK478"/>
  <c r="J476"/>
  <c r="BK470"/>
  <c r="J463"/>
  <c r="BK452"/>
  <c r="J449"/>
  <c r="BK444"/>
  <c r="J442"/>
  <c r="BK434"/>
  <c r="BK428"/>
  <c r="BK425"/>
  <c r="J422"/>
  <c r="BK414"/>
  <c r="J404"/>
  <c r="J392"/>
  <c r="BK387"/>
  <c r="BK379"/>
  <c r="BK376"/>
  <c r="BK370"/>
  <c r="BK356"/>
  <c r="J349"/>
  <c r="BK343"/>
  <c r="J330"/>
  <c r="BK307"/>
  <c r="BK294"/>
  <c r="BK287"/>
  <c r="BK272"/>
  <c r="BK260"/>
  <c r="BK246"/>
  <c r="BK234"/>
  <c r="BK185"/>
  <c r="J164"/>
  <c r="BK131"/>
  <c i="3" r="BK168"/>
  <c r="J217"/>
  <c r="J128"/>
  <c r="J182"/>
  <c r="J225"/>
  <c r="BK182"/>
  <c r="BK232"/>
  <c r="BK235"/>
  <c i="4" r="J139"/>
  <c r="J124"/>
  <c r="J164"/>
  <c r="BK124"/>
  <c i="5" r="BK153"/>
  <c r="BK191"/>
  <c r="J194"/>
  <c r="BK219"/>
  <c r="J221"/>
  <c r="BK135"/>
  <c r="J219"/>
  <c i="6" r="BK199"/>
  <c r="BK239"/>
  <c r="BK193"/>
  <c r="BK176"/>
  <c r="BK180"/>
  <c r="J154"/>
  <c r="BK144"/>
  <c r="J162"/>
  <c r="BK154"/>
  <c i="7" r="BK157"/>
  <c r="BK188"/>
  <c r="J147"/>
  <c r="BK134"/>
  <c i="8" r="BK175"/>
  <c r="BK137"/>
  <c r="J205"/>
  <c r="J127"/>
  <c r="J222"/>
  <c r="BK161"/>
  <c i="9" r="J127"/>
  <c r="BK168"/>
  <c r="BK144"/>
  <c r="BK162"/>
  <c r="J155"/>
  <c i="10" r="J122"/>
  <c i="11" r="F36"/>
  <c r="BK124"/>
  <c i="2" r="F34"/>
  <c r="BK280"/>
  <c r="J270"/>
  <c r="BK255"/>
  <c r="J239"/>
  <c r="J234"/>
  <c r="BK180"/>
  <c r="J158"/>
  <c i="1" r="AS94"/>
  <c i="3" r="J168"/>
  <c r="J208"/>
  <c r="BK175"/>
  <c r="J197"/>
  <c i="4" r="BK127"/>
  <c r="J152"/>
  <c r="BK132"/>
  <c i="5" r="BK229"/>
  <c r="J125"/>
  <c r="J235"/>
  <c r="J175"/>
  <c r="J188"/>
  <c r="J202"/>
  <c r="BK212"/>
  <c r="BK225"/>
  <c r="J135"/>
  <c i="6" r="J142"/>
  <c r="BK171"/>
  <c r="BK210"/>
  <c r="J196"/>
  <c r="BK150"/>
  <c r="J189"/>
  <c r="J166"/>
  <c r="J186"/>
  <c r="BK183"/>
  <c i="7" r="J167"/>
  <c r="BK162"/>
  <c r="BK169"/>
  <c r="BK178"/>
  <c i="8" r="BK205"/>
  <c r="J137"/>
  <c r="BK219"/>
  <c r="J197"/>
  <c r="BK226"/>
  <c r="BK200"/>
  <c i="9" r="J168"/>
  <c r="BK199"/>
  <c r="J185"/>
  <c r="BK155"/>
  <c r="J144"/>
  <c i="10" r="J125"/>
  <c i="11" r="J148"/>
  <c r="J132"/>
  <c r="F34"/>
  <c i="2" l="1" r="BK274"/>
  <c r="J274"/>
  <c r="J99"/>
  <c r="P342"/>
  <c r="P437"/>
  <c r="P487"/>
  <c i="3" r="P202"/>
  <c r="R213"/>
  <c i="4" r="R123"/>
  <c r="T151"/>
  <c i="5" r="R124"/>
  <c r="R211"/>
  <c i="6" r="T175"/>
  <c r="P188"/>
  <c r="T204"/>
  <c i="7" r="P124"/>
  <c r="P123"/>
  <c r="P122"/>
  <c i="1" r="AU100"/>
  <c i="8" r="BK187"/>
  <c r="J187"/>
  <c r="J100"/>
  <c i="2" r="T274"/>
  <c r="BK378"/>
  <c r="J378"/>
  <c r="J101"/>
  <c r="BK421"/>
  <c r="J421"/>
  <c r="J102"/>
  <c r="T473"/>
  <c r="T487"/>
  <c i="3" r="P213"/>
  <c r="R238"/>
  <c r="R237"/>
  <c i="4" r="BK123"/>
  <c r="J123"/>
  <c r="J98"/>
  <c r="P151"/>
  <c i="5" r="BK124"/>
  <c r="J124"/>
  <c r="J98"/>
  <c r="BK211"/>
  <c r="J211"/>
  <c r="J100"/>
  <c i="6" r="BK161"/>
  <c r="J161"/>
  <c r="J100"/>
  <c r="T209"/>
  <c r="T201"/>
  <c i="7" r="T124"/>
  <c r="T123"/>
  <c r="T122"/>
  <c i="8" r="BK126"/>
  <c r="J126"/>
  <c r="J98"/>
  <c r="BK174"/>
  <c r="J174"/>
  <c r="J99"/>
  <c r="T211"/>
  <c i="9" r="BK126"/>
  <c r="J126"/>
  <c r="J98"/>
  <c r="P167"/>
  <c i="10" r="BK121"/>
  <c r="J121"/>
  <c r="J98"/>
  <c i="2" r="P274"/>
  <c r="R378"/>
  <c r="R421"/>
  <c r="P473"/>
  <c r="R497"/>
  <c i="3" r="P127"/>
  <c r="BK213"/>
  <c r="J213"/>
  <c r="J101"/>
  <c r="T224"/>
  <c r="T238"/>
  <c r="T237"/>
  <c i="4" r="P131"/>
  <c i="5" r="BK179"/>
  <c r="J179"/>
  <c r="J99"/>
  <c r="R232"/>
  <c i="6" r="R129"/>
  <c r="P175"/>
  <c r="T188"/>
  <c r="R204"/>
  <c i="7" r="BK124"/>
  <c i="8" r="R126"/>
  <c r="R174"/>
  <c r="BK211"/>
  <c r="J211"/>
  <c r="J101"/>
  <c i="9" r="R126"/>
  <c i="10" r="R121"/>
  <c r="R120"/>
  <c r="R119"/>
  <c i="2" r="T130"/>
  <c r="T342"/>
  <c r="T437"/>
  <c r="R487"/>
  <c r="R486"/>
  <c i="4" r="R131"/>
  <c i="5" r="P124"/>
  <c r="P211"/>
  <c i="6" r="BK129"/>
  <c r="J129"/>
  <c r="J98"/>
  <c r="P161"/>
  <c r="P209"/>
  <c i="8" r="T126"/>
  <c r="T187"/>
  <c i="2" r="R130"/>
  <c r="P378"/>
  <c r="T421"/>
  <c r="R473"/>
  <c r="BK497"/>
  <c r="J497"/>
  <c r="J108"/>
  <c i="3" r="BK202"/>
  <c r="J202"/>
  <c r="J100"/>
  <c r="T213"/>
  <c i="4" r="T131"/>
  <c i="5" r="T179"/>
  <c r="T232"/>
  <c i="6" r="R175"/>
  <c r="R188"/>
  <c r="P204"/>
  <c i="8" r="P187"/>
  <c i="9" r="R167"/>
  <c i="10" r="P121"/>
  <c r="P120"/>
  <c r="P119"/>
  <c i="1" r="AU103"/>
  <c i="11" r="BK123"/>
  <c i="2" r="BK130"/>
  <c r="J130"/>
  <c r="J98"/>
  <c r="R342"/>
  <c r="BK437"/>
  <c r="J437"/>
  <c r="J103"/>
  <c r="BK487"/>
  <c r="J487"/>
  <c r="J107"/>
  <c i="3" r="BK127"/>
  <c r="J127"/>
  <c r="J98"/>
  <c r="R202"/>
  <c r="P224"/>
  <c r="BK238"/>
  <c r="J238"/>
  <c r="J105"/>
  <c i="4" r="P123"/>
  <c r="P122"/>
  <c r="P121"/>
  <c i="1" r="AU97"/>
  <c i="4" r="BK151"/>
  <c r="J151"/>
  <c r="J100"/>
  <c i="5" r="T124"/>
  <c r="T123"/>
  <c r="T122"/>
  <c r="T211"/>
  <c i="6" r="T129"/>
  <c r="BK175"/>
  <c r="J175"/>
  <c r="J101"/>
  <c r="BK188"/>
  <c r="J188"/>
  <c r="J102"/>
  <c r="BK204"/>
  <c r="J204"/>
  <c r="J106"/>
  <c i="8" r="P126"/>
  <c r="R187"/>
  <c i="9" r="T126"/>
  <c i="11" r="P123"/>
  <c r="BK141"/>
  <c r="J141"/>
  <c r="J100"/>
  <c r="T141"/>
  <c i="2" r="R274"/>
  <c r="T378"/>
  <c r="P421"/>
  <c r="BK473"/>
  <c r="J473"/>
  <c r="J104"/>
  <c r="T497"/>
  <c i="3" r="R127"/>
  <c r="R126"/>
  <c r="R125"/>
  <c r="T202"/>
  <c r="R224"/>
  <c r="P238"/>
  <c r="P237"/>
  <c i="4" r="T123"/>
  <c r="T122"/>
  <c r="T121"/>
  <c r="R151"/>
  <c i="5" r="P179"/>
  <c r="P232"/>
  <c i="6" r="T161"/>
  <c r="R209"/>
  <c r="R201"/>
  <c i="7" r="R124"/>
  <c r="R123"/>
  <c r="R122"/>
  <c i="8" r="P174"/>
  <c r="R211"/>
  <c i="9" r="P126"/>
  <c r="P125"/>
  <c r="P124"/>
  <c i="1" r="AU102"/>
  <c i="9" r="T167"/>
  <c i="10" r="T121"/>
  <c r="T120"/>
  <c r="T119"/>
  <c i="11" r="R123"/>
  <c r="P147"/>
  <c i="2" r="P130"/>
  <c r="P129"/>
  <c r="BK342"/>
  <c r="J342"/>
  <c r="J100"/>
  <c r="R437"/>
  <c r="P497"/>
  <c i="3" r="T127"/>
  <c r="T126"/>
  <c r="T125"/>
  <c r="BK224"/>
  <c r="J224"/>
  <c r="J102"/>
  <c i="4" r="BK131"/>
  <c r="J131"/>
  <c r="J99"/>
  <c i="5" r="R179"/>
  <c r="BK232"/>
  <c r="J232"/>
  <c r="J101"/>
  <c i="6" r="P129"/>
  <c r="P128"/>
  <c r="R161"/>
  <c r="BK209"/>
  <c r="J209"/>
  <c r="J107"/>
  <c i="8" r="T174"/>
  <c r="P211"/>
  <c i="9" r="BK167"/>
  <c r="J167"/>
  <c r="J100"/>
  <c i="11" r="T123"/>
  <c r="T122"/>
  <c r="T121"/>
  <c r="P141"/>
  <c r="R141"/>
  <c r="BK147"/>
  <c r="J147"/>
  <c r="J101"/>
  <c r="R147"/>
  <c r="T147"/>
  <c i="5" r="BK242"/>
  <c r="J242"/>
  <c r="J102"/>
  <c i="7" r="BK183"/>
  <c r="J183"/>
  <c r="J100"/>
  <c i="3" r="BK196"/>
  <c r="J196"/>
  <c r="J99"/>
  <c r="BK234"/>
  <c r="J234"/>
  <c r="J103"/>
  <c i="6" r="BK149"/>
  <c r="J149"/>
  <c r="J99"/>
  <c i="9" r="BK201"/>
  <c r="J201"/>
  <c r="J102"/>
  <c i="6" r="BK202"/>
  <c r="J202"/>
  <c r="J105"/>
  <c i="8" r="BK225"/>
  <c r="J225"/>
  <c r="J104"/>
  <c i="9" r="BK191"/>
  <c r="J191"/>
  <c r="J101"/>
  <c i="7" r="BK177"/>
  <c r="J177"/>
  <c r="J99"/>
  <c r="BK187"/>
  <c r="BK186"/>
  <c r="J186"/>
  <c r="J101"/>
  <c i="9" r="BK161"/>
  <c r="J161"/>
  <c r="J99"/>
  <c i="8" r="BK221"/>
  <c r="J221"/>
  <c r="J102"/>
  <c i="6" r="BK198"/>
  <c r="J198"/>
  <c r="J103"/>
  <c i="2" r="BK483"/>
  <c r="J483"/>
  <c r="J105"/>
  <c i="4" r="BK163"/>
  <c r="J163"/>
  <c r="J101"/>
  <c i="9" r="BK205"/>
  <c r="J205"/>
  <c r="J104"/>
  <c i="10" r="BK131"/>
  <c r="J131"/>
  <c r="J99"/>
  <c i="11" r="BK139"/>
  <c r="J139"/>
  <c r="J99"/>
  <c r="BE129"/>
  <c r="BE134"/>
  <c r="J89"/>
  <c r="BE127"/>
  <c r="BE140"/>
  <c r="BE142"/>
  <c r="BE146"/>
  <c i="10" r="BK120"/>
  <c r="BK119"/>
  <c r="J119"/>
  <c r="J96"/>
  <c i="11" r="F92"/>
  <c r="E85"/>
  <c r="BE124"/>
  <c r="BE148"/>
  <c i="1" r="BA104"/>
  <c i="11" r="BE132"/>
  <c r="BE137"/>
  <c r="BE144"/>
  <c r="BE151"/>
  <c i="1" r="BD104"/>
  <c r="BC104"/>
  <c i="9" r="BK204"/>
  <c r="J204"/>
  <c r="J103"/>
  <c i="10" r="E109"/>
  <c r="BE132"/>
  <c r="F92"/>
  <c i="9" r="BK125"/>
  <c r="J125"/>
  <c r="J97"/>
  <c i="10" r="J113"/>
  <c r="BE129"/>
  <c r="BE122"/>
  <c r="BE125"/>
  <c r="BE126"/>
  <c i="9" r="J89"/>
  <c r="BE177"/>
  <c r="BE183"/>
  <c i="8" r="BK224"/>
  <c r="J224"/>
  <c r="J103"/>
  <c i="9" r="F92"/>
  <c r="BE144"/>
  <c r="BE162"/>
  <c r="BE159"/>
  <c i="8" r="BK125"/>
  <c r="J125"/>
  <c r="J97"/>
  <c i="9" r="BE127"/>
  <c r="BE168"/>
  <c r="BE199"/>
  <c r="E85"/>
  <c r="BE148"/>
  <c r="BE136"/>
  <c r="BE150"/>
  <c r="BE192"/>
  <c r="BE206"/>
  <c r="BE202"/>
  <c r="BE155"/>
  <c r="BE180"/>
  <c r="BE185"/>
  <c i="8" r="E85"/>
  <c r="F92"/>
  <c r="J118"/>
  <c r="BE175"/>
  <c r="BE178"/>
  <c r="BE185"/>
  <c r="BE203"/>
  <c r="BE205"/>
  <c r="BE133"/>
  <c r="BE140"/>
  <c r="BE219"/>
  <c r="BE222"/>
  <c i="7" r="J124"/>
  <c r="J98"/>
  <c i="8" r="BE137"/>
  <c r="BE154"/>
  <c r="BE188"/>
  <c r="BE143"/>
  <c r="BE226"/>
  <c i="7" r="J187"/>
  <c r="J102"/>
  <c i="8" r="BE161"/>
  <c r="BE163"/>
  <c r="BE168"/>
  <c r="BE172"/>
  <c r="BE197"/>
  <c r="BE200"/>
  <c r="BE212"/>
  <c r="BE127"/>
  <c i="7" r="J89"/>
  <c r="E112"/>
  <c r="BE153"/>
  <c r="BE162"/>
  <c r="BE169"/>
  <c r="F92"/>
  <c r="BE151"/>
  <c r="BE157"/>
  <c r="BE165"/>
  <c i="6" r="BK128"/>
  <c i="7" r="BE188"/>
  <c r="BE130"/>
  <c r="BE134"/>
  <c r="BE184"/>
  <c r="BE138"/>
  <c r="BE140"/>
  <c r="BE145"/>
  <c r="BE167"/>
  <c i="6" r="BK201"/>
  <c r="J201"/>
  <c r="J104"/>
  <c i="7" r="BE125"/>
  <c r="BE147"/>
  <c r="BE174"/>
  <c r="BE178"/>
  <c i="6" r="J89"/>
  <c r="BE137"/>
  <c r="BE147"/>
  <c r="BE210"/>
  <c r="BE251"/>
  <c r="BE255"/>
  <c r="BE164"/>
  <c r="BE171"/>
  <c r="BE176"/>
  <c r="BE180"/>
  <c r="E117"/>
  <c r="BE139"/>
  <c r="BE174"/>
  <c r="BE189"/>
  <c r="BE205"/>
  <c r="BE207"/>
  <c r="BE235"/>
  <c r="BE166"/>
  <c r="BE183"/>
  <c r="BE193"/>
  <c i="5" r="BK123"/>
  <c r="J123"/>
  <c r="J97"/>
  <c i="6" r="BE130"/>
  <c r="BE144"/>
  <c r="BE186"/>
  <c r="F92"/>
  <c r="BE142"/>
  <c r="BE150"/>
  <c r="BE196"/>
  <c r="BE199"/>
  <c r="BE203"/>
  <c r="BE162"/>
  <c r="BE237"/>
  <c r="BE154"/>
  <c r="BE191"/>
  <c r="BE233"/>
  <c r="BE239"/>
  <c i="4" r="BK122"/>
  <c r="J122"/>
  <c r="J97"/>
  <c i="5" r="BE158"/>
  <c r="BE175"/>
  <c r="BE180"/>
  <c r="BE243"/>
  <c r="E112"/>
  <c r="BE125"/>
  <c r="BE160"/>
  <c r="BE194"/>
  <c r="BE235"/>
  <c r="BE240"/>
  <c r="F92"/>
  <c r="BE173"/>
  <c r="BE208"/>
  <c r="BE212"/>
  <c r="BE229"/>
  <c r="J116"/>
  <c r="BE191"/>
  <c r="BE196"/>
  <c r="BE202"/>
  <c r="BE237"/>
  <c r="BE135"/>
  <c r="BE144"/>
  <c r="BE153"/>
  <c r="BE165"/>
  <c r="BE219"/>
  <c r="BE233"/>
  <c r="BE188"/>
  <c r="BE225"/>
  <c r="BE228"/>
  <c r="BE130"/>
  <c r="BE169"/>
  <c r="BE221"/>
  <c i="3" r="BK126"/>
  <c i="4" r="E85"/>
  <c r="F92"/>
  <c r="BE132"/>
  <c r="J115"/>
  <c r="BE139"/>
  <c r="BE159"/>
  <c r="BE164"/>
  <c i="3" r="BK237"/>
  <c r="J237"/>
  <c r="J104"/>
  <c i="4" r="BE127"/>
  <c r="BE129"/>
  <c r="BE142"/>
  <c r="BE124"/>
  <c r="BE161"/>
  <c r="BE152"/>
  <c r="BE149"/>
  <c i="3" r="BE128"/>
  <c r="BE141"/>
  <c r="BE225"/>
  <c i="2" r="BK129"/>
  <c r="J129"/>
  <c r="J97"/>
  <c i="3" r="E115"/>
  <c r="BE144"/>
  <c r="BE150"/>
  <c r="BE182"/>
  <c r="BE219"/>
  <c r="BE227"/>
  <c i="2" r="BK486"/>
  <c r="J486"/>
  <c r="J106"/>
  <c i="3" r="J89"/>
  <c r="F122"/>
  <c r="BE168"/>
  <c r="BE197"/>
  <c r="BE217"/>
  <c r="BE155"/>
  <c r="BE163"/>
  <c r="BE184"/>
  <c r="BE190"/>
  <c r="BE239"/>
  <c r="BE241"/>
  <c r="BE175"/>
  <c r="BE208"/>
  <c r="BE214"/>
  <c r="BE230"/>
  <c r="BE133"/>
  <c r="BE235"/>
  <c r="BE203"/>
  <c r="BE232"/>
  <c i="1" r="BC95"/>
  <c i="2" r="E85"/>
  <c r="J89"/>
  <c r="F92"/>
  <c r="BE131"/>
  <c r="BE136"/>
  <c r="BE141"/>
  <c r="BE144"/>
  <c r="BE158"/>
  <c r="BE164"/>
  <c r="BE175"/>
  <c r="BE180"/>
  <c r="BE185"/>
  <c r="BE203"/>
  <c r="BE227"/>
  <c r="BE229"/>
  <c r="BE234"/>
  <c r="BE237"/>
  <c r="BE239"/>
  <c r="BE244"/>
  <c r="BE246"/>
  <c r="BE251"/>
  <c r="BE253"/>
  <c r="BE255"/>
  <c r="BE260"/>
  <c r="BE263"/>
  <c r="BE265"/>
  <c r="BE270"/>
  <c r="BE272"/>
  <c r="BE275"/>
  <c r="BE280"/>
  <c r="BE285"/>
  <c r="BE287"/>
  <c r="BE292"/>
  <c r="BE294"/>
  <c r="BE299"/>
  <c r="BE307"/>
  <c r="BE310"/>
  <c r="BE319"/>
  <c r="BE330"/>
  <c r="BE340"/>
  <c r="BE343"/>
  <c r="BE347"/>
  <c r="BE349"/>
  <c r="BE354"/>
  <c r="BE356"/>
  <c r="BE365"/>
  <c r="BE370"/>
  <c r="BE371"/>
  <c r="BE376"/>
  <c r="BE379"/>
  <c r="BE384"/>
  <c r="BE387"/>
  <c r="BE390"/>
  <c r="BE392"/>
  <c r="BE398"/>
  <c r="BE404"/>
  <c r="BE414"/>
  <c r="BE418"/>
  <c r="BE422"/>
  <c r="BE425"/>
  <c r="BE428"/>
  <c r="BE431"/>
  <c r="BE434"/>
  <c r="BE438"/>
  <c r="BE442"/>
  <c r="BE444"/>
  <c r="BE447"/>
  <c r="BE449"/>
  <c r="BE452"/>
  <c r="BE454"/>
  <c r="BE463"/>
  <c r="BE470"/>
  <c r="BE474"/>
  <c r="BE476"/>
  <c r="BE478"/>
  <c r="BE481"/>
  <c r="BE484"/>
  <c r="BE488"/>
  <c r="BE493"/>
  <c r="BE495"/>
  <c r="BE498"/>
  <c r="BE500"/>
  <c r="BE502"/>
  <c r="BE504"/>
  <c r="BE506"/>
  <c i="1" r="AW95"/>
  <c r="BB95"/>
  <c r="BA95"/>
  <c r="BD95"/>
  <c i="3" r="F37"/>
  <c i="1" r="BD96"/>
  <c i="6" r="F34"/>
  <c i="1" r="BA99"/>
  <c i="7" r="F35"/>
  <c i="1" r="BB100"/>
  <c i="9" r="F35"/>
  <c i="1" r="BB102"/>
  <c i="11" r="J34"/>
  <c i="1" r="AW104"/>
  <c i="3" r="F34"/>
  <c i="1" r="BA96"/>
  <c i="6" r="J34"/>
  <c i="1" r="AW99"/>
  <c i="8" r="F34"/>
  <c i="1" r="BA101"/>
  <c i="10" r="F35"/>
  <c i="1" r="BB103"/>
  <c i="3" r="F36"/>
  <c i="1" r="BC96"/>
  <c i="5" r="F36"/>
  <c i="1" r="BC98"/>
  <c i="7" r="F37"/>
  <c i="1" r="BD100"/>
  <c i="9" r="F36"/>
  <c i="1" r="BC102"/>
  <c i="10" r="F37"/>
  <c i="1" r="BD103"/>
  <c i="4" r="F35"/>
  <c i="1" r="BB97"/>
  <c i="4" r="J34"/>
  <c i="1" r="AW97"/>
  <c i="5" r="F37"/>
  <c i="1" r="BD98"/>
  <c i="7" r="F34"/>
  <c i="1" r="BA100"/>
  <c i="8" r="F37"/>
  <c i="1" r="BD101"/>
  <c i="9" r="J34"/>
  <c i="1" r="AW102"/>
  <c i="11" r="F35"/>
  <c i="1" r="BB104"/>
  <c i="4" r="F37"/>
  <c i="1" r="BD97"/>
  <c i="5" r="J34"/>
  <c i="1" r="AW98"/>
  <c i="6" r="F35"/>
  <c i="1" r="BB99"/>
  <c i="9" r="F34"/>
  <c i="1" r="BA102"/>
  <c i="10" r="J34"/>
  <c i="1" r="AW103"/>
  <c i="4" r="F36"/>
  <c i="1" r="BC97"/>
  <c i="4" r="F34"/>
  <c i="1" r="BA97"/>
  <c i="5" r="F35"/>
  <c i="1" r="BB98"/>
  <c i="7" r="F36"/>
  <c i="1" r="BC100"/>
  <c i="7" r="J34"/>
  <c i="1" r="AW100"/>
  <c i="8" r="F35"/>
  <c i="1" r="BB101"/>
  <c i="10" r="F34"/>
  <c i="1" r="BA103"/>
  <c i="3" r="F35"/>
  <c i="1" r="BB96"/>
  <c i="6" r="F37"/>
  <c i="1" r="BD99"/>
  <c i="8" r="F36"/>
  <c i="1" r="BC101"/>
  <c i="9" r="F37"/>
  <c i="1" r="BD102"/>
  <c i="3" r="J34"/>
  <c i="1" r="AW96"/>
  <c i="5" r="F34"/>
  <c i="1" r="BA98"/>
  <c i="6" r="F36"/>
  <c i="1" r="BC99"/>
  <c i="8" r="J34"/>
  <c i="1" r="AW101"/>
  <c i="10" r="F36"/>
  <c i="1" r="BC103"/>
  <c i="7" l="1" r="BK123"/>
  <c r="BK122"/>
  <c r="J122"/>
  <c i="8" r="P125"/>
  <c r="P124"/>
  <c i="1" r="AU101"/>
  <c i="6" r="P201"/>
  <c r="P127"/>
  <c i="1" r="AU99"/>
  <c i="2" r="T486"/>
  <c i="11" r="P122"/>
  <c r="P121"/>
  <c i="1" r="AU104"/>
  <c i="11" r="BK122"/>
  <c r="BK121"/>
  <c r="J121"/>
  <c i="8" r="T125"/>
  <c r="T124"/>
  <c i="5" r="P123"/>
  <c r="P122"/>
  <c i="1" r="AU98"/>
  <c i="8" r="R125"/>
  <c r="R124"/>
  <c i="2" r="R129"/>
  <c r="R128"/>
  <c i="9" r="R125"/>
  <c r="R124"/>
  <c i="6" r="R128"/>
  <c r="R127"/>
  <c i="2" r="P486"/>
  <c r="P128"/>
  <c i="1" r="AU95"/>
  <c i="9" r="T125"/>
  <c r="T124"/>
  <c i="2" r="T129"/>
  <c r="T128"/>
  <c i="5" r="R123"/>
  <c r="R122"/>
  <c i="3" r="P126"/>
  <c r="P125"/>
  <c i="1" r="AU96"/>
  <c i="4" r="R122"/>
  <c r="R121"/>
  <c i="11" r="R122"/>
  <c r="R121"/>
  <c i="6" r="T128"/>
  <c r="T127"/>
  <c i="11" r="J123"/>
  <c r="J98"/>
  <c i="10" r="J120"/>
  <c r="J97"/>
  <c i="9" r="BK124"/>
  <c r="J124"/>
  <c r="J96"/>
  <c i="8" r="BK124"/>
  <c r="J124"/>
  <c r="J96"/>
  <c i="6" r="BK127"/>
  <c r="J127"/>
  <c r="J96"/>
  <c r="J128"/>
  <c r="J97"/>
  <c i="5" r="BK122"/>
  <c r="J122"/>
  <c i="4" r="BK121"/>
  <c r="J121"/>
  <c r="J96"/>
  <c i="3" r="BK125"/>
  <c r="J125"/>
  <c r="J126"/>
  <c r="J97"/>
  <c i="2" r="BK128"/>
  <c r="J128"/>
  <c i="7" r="J30"/>
  <c i="1" r="AG100"/>
  <c i="3" r="J30"/>
  <c i="1" r="AG96"/>
  <c i="5" r="J33"/>
  <c i="1" r="AV98"/>
  <c r="AT98"/>
  <c i="7" r="J33"/>
  <c i="1" r="AV100"/>
  <c r="AT100"/>
  <c r="AN100"/>
  <c i="10" r="J33"/>
  <c i="1" r="AV103"/>
  <c r="AT103"/>
  <c r="BA94"/>
  <c r="AW94"/>
  <c r="AK30"/>
  <c i="3" r="J33"/>
  <c i="1" r="AV96"/>
  <c r="AT96"/>
  <c i="8" r="J33"/>
  <c i="1" r="AV101"/>
  <c r="AT101"/>
  <c i="11" r="J33"/>
  <c i="1" r="AV104"/>
  <c r="AT104"/>
  <c i="3" r="F33"/>
  <c i="1" r="AZ96"/>
  <c i="8" r="F33"/>
  <c i="1" r="AZ101"/>
  <c i="10" r="J30"/>
  <c i="1" r="AG103"/>
  <c r="BC94"/>
  <c r="AY94"/>
  <c i="11" r="J30"/>
  <c i="1" r="AG104"/>
  <c i="4" r="F33"/>
  <c i="1" r="AZ97"/>
  <c i="5" r="J30"/>
  <c i="1" r="AG98"/>
  <c i="6" r="J33"/>
  <c i="1" r="AV99"/>
  <c r="AT99"/>
  <c i="9" r="J33"/>
  <c i="1" r="AV102"/>
  <c r="AT102"/>
  <c r="BD94"/>
  <c r="W33"/>
  <c i="2" r="F33"/>
  <c i="1" r="AZ95"/>
  <c i="4" r="J33"/>
  <c i="1" r="AV97"/>
  <c r="AT97"/>
  <c i="6" r="F33"/>
  <c i="1" r="AZ99"/>
  <c i="9" r="F33"/>
  <c i="1" r="AZ102"/>
  <c r="BB94"/>
  <c r="AX94"/>
  <c i="2" r="J33"/>
  <c i="1" r="AV95"/>
  <c r="AT95"/>
  <c i="5" r="F33"/>
  <c i="1" r="AZ98"/>
  <c i="7" r="F33"/>
  <c i="1" r="AZ100"/>
  <c i="10" r="F33"/>
  <c i="1" r="AZ103"/>
  <c i="11" r="F33"/>
  <c i="1" r="AZ104"/>
  <c i="2" r="J30"/>
  <c i="1" r="AG95"/>
  <c i="7" l="1" r="J96"/>
  <c i="11" r="J122"/>
  <c r="J97"/>
  <c r="J96"/>
  <c i="7" r="J123"/>
  <c r="J97"/>
  <c i="1" r="AN103"/>
  <c i="11" r="J39"/>
  <c i="10" r="J39"/>
  <c i="7" r="J39"/>
  <c i="1" r="AN98"/>
  <c i="5" r="J96"/>
  <c r="J39"/>
  <c i="1" r="AN96"/>
  <c i="3" r="J96"/>
  <c i="1" r="AN95"/>
  <c i="2" r="J96"/>
  <c i="3" r="J39"/>
  <c i="2" r="J39"/>
  <c i="1" r="AN104"/>
  <c r="AU94"/>
  <c r="AZ94"/>
  <c r="AV94"/>
  <c r="AK29"/>
  <c i="4" r="J30"/>
  <c i="1" r="AG97"/>
  <c r="AN97"/>
  <c r="W31"/>
  <c r="W32"/>
  <c i="9" r="J30"/>
  <c i="1" r="AG102"/>
  <c r="AN102"/>
  <c i="6" r="J30"/>
  <c i="1" r="AG99"/>
  <c r="AN99"/>
  <c r="W30"/>
  <c i="8" r="J30"/>
  <c i="1" r="AG101"/>
  <c r="AN101"/>
  <c i="9" l="1" r="J39"/>
  <c i="8" r="J39"/>
  <c i="6" r="J39"/>
  <c i="4" r="J39"/>
  <c i="1" r="AT94"/>
  <c r="AG94"/>
  <c r="W29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<sst xmlns="http://schemas.openxmlformats.org/spreadsheetml/2006/main">
  <si>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</si>
  <si>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</si>
  <si>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</si>
  <si>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</si>
  <si>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</si>
  <si>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{b660f07e-1ffa-4fef-a4cb-5f21b3dc415c}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</si>
  <si>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</si>
  <si>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</si>
  <si>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</si>
  <si>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</si>
  <si>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</si>
  <si>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</si>
  <si>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</si>
  <si>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</si>
  <si>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01022021V2A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</si>
  <si>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</si>
  <si>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</si>
  <si>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Okružní Bruntál, rekonstrukce hřiště</t>
  </si>
  <si>
    <t>KSO:</t>
  </si>
  <si>
    <t>CC-CZ:</t>
  </si>
  <si>
    <t>Místo:</t>
  </si>
  <si>
    <t>p.č. 4849, 4850, 4851 kú Bruntál - město</t>
  </si>
  <si>
    <t>Datum:</t>
  </si>
  <si>
    <t>13. 2. 2025</t>
  </si>
  <si>
    <t>Zadavatel:</t>
  </si>
  <si>
    <t>IČ:</t>
  </si>
  <si>
    <t>00295892</t>
  </si>
  <si>
    <t>Město Bruntál</t>
  </si>
  <si>
    <t>DIČ:</t>
  </si>
  <si>
    <t>Uchazeč:</t>
  </si>
  <si>
    <t>Vyplň údaj</t>
  </si>
  <si>
    <t>Projektant:</t>
  </si>
  <si>
    <t>Ing.arch.Adamčík Miroslav OBCHODNÍ PROJEKT OSTRAVA</t>
  </si>
  <si>
    <t>True</t>
  </si>
  <si>
    <t>1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</si>
  <si>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</si>
  <si>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</si>
  <si>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</si>
  <si>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</si>
  <si>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</si>
  <si>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</si>
  <si>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</si>
  <si>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</si>
  <si>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</si>
  <si>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</si>
  <si>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</si>
  <si>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</si>
  <si>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</si>
  <si>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</si>
  <si>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</si>
  <si>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</si>
  <si>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</si>
  <si>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</si>
  <si>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</si>
  <si>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</si>
  <si>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</si>
  <si>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</si>
  <si>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</si>
  <si>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</si>
  <si>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</si>
  <si>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</si>
  <si>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</si>
  <si>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</si>
  <si>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</si>
  <si>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</si>
  <si>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</si>
  <si>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</si>
  <si>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</si>
  <si>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</si>
  <si>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</si>
  <si>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</si>
  <si>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</si>
  <si>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</si>
  <si>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</si>
  <si>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</si>
  <si>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</si>
  <si>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</si>
  <si>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</si>
  <si>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</si>
  <si>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</si>
  <si>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</si>
  <si>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</si>
  <si>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</si>
  <si>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</si>
  <si>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hřiště a běžecký ovál</t>
  </si>
  <si>
    <t>STA</t>
  </si>
  <si>
    <t>{df80ffa1-8546-4f9b-ac36-053ed91ff9fd}</t>
  </si>
  <si>
    <t>2</t>
  </si>
  <si>
    <t>02</t>
  </si>
  <si>
    <t>skok do dálky</t>
  </si>
  <si>
    <t>{6624737e-0047-4cb2-992e-b7d43e380692}</t>
  </si>
  <si>
    <t>03</t>
  </si>
  <si>
    <t>zpevněná plocha</t>
  </si>
  <si>
    <t>{c8484183-8306-4f31-a5ef-971bba7a42e0}</t>
  </si>
  <si>
    <t>04</t>
  </si>
  <si>
    <t>basketbalové hřiště</t>
  </si>
  <si>
    <t>{5f4ef04a-1fa5-4ecd-b316-f48e163cef41}</t>
  </si>
  <si>
    <t>05</t>
  </si>
  <si>
    <t>oprava oplocení</t>
  </si>
  <si>
    <t>{3b67383b-053d-4038-9d71-fdc1cfc347ee}</t>
  </si>
  <si>
    <t>06</t>
  </si>
  <si>
    <t>lanovka</t>
  </si>
  <si>
    <t>{1658b823-bffe-4bad-b2c3-b887ce68dd57}</t>
  </si>
  <si>
    <t>07</t>
  </si>
  <si>
    <t>workout</t>
  </si>
  <si>
    <t>{b2dcbec5-c9ae-4c0f-904b-fad320cd6601}</t>
  </si>
  <si>
    <t>08</t>
  </si>
  <si>
    <t>zemní trampolíny 2 ks</t>
  </si>
  <si>
    <t>{db91694d-287b-41aa-a997-2f67e6ddf1e3}</t>
  </si>
  <si>
    <t>09</t>
  </si>
  <si>
    <t>mobiliář</t>
  </si>
  <si>
    <t>{7ad05ea3-4fdb-4ca1-b99a-20500a405253}</t>
  </si>
  <si>
    <t>OST</t>
  </si>
  <si>
    <t>Vedlejší a ostatní rozpočtové náklady</t>
  </si>
  <si>
    <t>{8b0ae765-1cb9-4a8c-afda-7a5250b7d65d}</t>
  </si>
  <si>
    <t>KRYCÍ LIST SOUPISU PRACÍ</t>
  </si>
  <si>
    <t>Objekt:</t>
  </si>
  <si>
    <t>01 - hřiště a běžecký ovál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</si>
  <si>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</si>
  <si>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</si>
  <si>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</si>
  <si>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</si>
  <si>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</si>
  <si>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</si>
  <si>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</si>
  <si>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</si>
  <si>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</si>
  <si>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</si>
  <si>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</si>
  <si>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</si>
  <si>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</si>
  <si>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</si>
  <si>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</si>
  <si>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</si>
  <si>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9001 - Vybavení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</si>
  <si>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</si>
  <si>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</si>
  <si>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</si>
  <si>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</si>
  <si>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</si>
  <si>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</si>
  <si>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</si>
  <si>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</si>
  <si>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</si>
  <si>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</si>
  <si>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</si>
  <si>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</si>
  <si>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</si>
  <si>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</si>
  <si>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</si>
  <si>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</si>
  <si>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</si>
  <si>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</si>
  <si>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</si>
  <si>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>Odstranění podkladu z kameniva drceného tl 300 mm strojně pl přes 200 m2</t>
  </si>
  <si>
    <t>m2</t>
  </si>
  <si>
    <t>CS ÚRS 2025 01</t>
  </si>
  <si>
    <t>4</t>
  </si>
  <si>
    <t>1871485255</t>
  </si>
  <si>
    <t>Online PSC</t>
  </si>
  <si>
    <t>https://podminky.urs.cz/item/CS_URS_2025_01/113107223</t>
  </si>
  <si>
    <t>P</t>
  </si>
  <si>
    <t>Poznámka k položce:_x000d_
viz. výkres č. 2 - situace, č. 06 - situace vytyčení, č.8 - příčný řez hřištěm, A - Průvodní zpráva, Technická zpráva ke stavební části</t>
  </si>
  <si>
    <t>VV</t>
  </si>
  <si>
    <t>vybrání skladby běžecké dráhy - tl. 283mm podklad pod antukou</t>
  </si>
  <si>
    <t>795,0</t>
  </si>
  <si>
    <t>113107312</t>
  </si>
  <si>
    <t>Odstranění podkladu z kameniva těženého tl 200 mm strojně - antuka</t>
  </si>
  <si>
    <t>304130729</t>
  </si>
  <si>
    <t>https://podminky.urs.cz/item/CS_URS_2025_01/113107312</t>
  </si>
  <si>
    <t>vybrání skladby běžecké dráhy - antuka tl. 150mm</t>
  </si>
  <si>
    <t>921,0</t>
  </si>
  <si>
    <t>3</t>
  </si>
  <si>
    <t>113202111</t>
  </si>
  <si>
    <t>Vytrhání obrub krajníků obrubníků stojatých</t>
  </si>
  <si>
    <t>m</t>
  </si>
  <si>
    <t>527231832</t>
  </si>
  <si>
    <t>https://podminky.urs.cz/item/CS_URS_2025_01/113202111</t>
  </si>
  <si>
    <t>Poznámka k položce:_x000d_
viz. výkres č. 2 - situace, č. 06 - situace vytyčení, A - Průvodní zpráva, Technická zpráva ke stavební části</t>
  </si>
  <si>
    <t>121151123</t>
  </si>
  <si>
    <t>Sejmutí ornice plochy přes 500 m2 tl vrstvy do 200 mm strojně</t>
  </si>
  <si>
    <t>976735419</t>
  </si>
  <si>
    <t>https://podminky.urs.cz/item/CS_URS_2025_01/121151123</t>
  </si>
  <si>
    <t>03 zpevněná plocha</t>
  </si>
  <si>
    <t>180,0</t>
  </si>
  <si>
    <t>07 workout</t>
  </si>
  <si>
    <t>49,0</t>
  </si>
  <si>
    <t>08 trampolíny</t>
  </si>
  <si>
    <t>26,0</t>
  </si>
  <si>
    <t xml:space="preserve">01 hřiště - odkop stávající vrstvy plochy </t>
  </si>
  <si>
    <t>1187,0</t>
  </si>
  <si>
    <t>01 hřiště - kolem objektů</t>
  </si>
  <si>
    <t>1508,0</t>
  </si>
  <si>
    <t>Součet</t>
  </si>
  <si>
    <t>5</t>
  </si>
  <si>
    <t>122251101</t>
  </si>
  <si>
    <t>Odkopávky a prokopávky nezapažené v hornině třídy těžitelnosti I, skupiny 3 objem do 20 m3 strojně</t>
  </si>
  <si>
    <t>m3</t>
  </si>
  <si>
    <t>1488305490</t>
  </si>
  <si>
    <t>https://podminky.urs.cz/item/CS_URS_2025_01/122251101</t>
  </si>
  <si>
    <t>odkop zeminy po sejmutí ornice pro založení nové skladby</t>
  </si>
  <si>
    <t>hřiště - odkop stávající vrstvy plochy v tl. 230mm</t>
  </si>
  <si>
    <t>1187,0*0,23</t>
  </si>
  <si>
    <t>6</t>
  </si>
  <si>
    <t>131213101</t>
  </si>
  <si>
    <t>Hloubení jam v soudržných horninách třídy těžitelnosti I, skupiny 3 ručně</t>
  </si>
  <si>
    <t>CS ÚRS 2021 02</t>
  </si>
  <si>
    <t>1008535468</t>
  </si>
  <si>
    <t>https://podminky.urs.cz/item/CS_URS_2021_02/131213101</t>
  </si>
  <si>
    <t>Poznámka k položce:_x000d_
viz. výkres č.5 -základy, č. 9 - základy, detaily patek, A - Průvodní zpráva, Technická zpráva ke stavební části</t>
  </si>
  <si>
    <t>pro základové patky</t>
  </si>
  <si>
    <t>Z1 - sloupky pro záchytné sítě, 12 kusů</t>
  </si>
  <si>
    <t>0,7*0,7*(1,5-0,43)*12</t>
  </si>
  <si>
    <t>Z2 - házenkářské branky, 4 kusy</t>
  </si>
  <si>
    <t>0,4*0,4*(0,6-0,43)*4</t>
  </si>
  <si>
    <t>Z3 - sloupky na volejbal a tenis, 6 kusů</t>
  </si>
  <si>
    <t>0,6*0,6*(0,725-0,43)*6</t>
  </si>
  <si>
    <t>7</t>
  </si>
  <si>
    <t>131251102</t>
  </si>
  <si>
    <t>Hloubení jam nezapažených v hornině třídy těžitelnosti I, skupiny 3 objem do 50 m3 strojně</t>
  </si>
  <si>
    <t>-1088308602</t>
  </si>
  <si>
    <t>https://podminky.urs.cz/item/CS_URS_2025_01/131251102</t>
  </si>
  <si>
    <t>Poznámka k položce:_x000d_
viz. výkres č. 2 - situace, č. 4 - drenáže, č. 06 - situace vytyčení, A - Průvodní zpráva, Technická zpráva ke stavební části</t>
  </si>
  <si>
    <t>vsakovací jáma, hl. 1,0m</t>
  </si>
  <si>
    <t>24,0*1,0</t>
  </si>
  <si>
    <t>8</t>
  </si>
  <si>
    <t>132251101</t>
  </si>
  <si>
    <t xml:space="preserve">Hloubení rýh nezapažených  š do 800 mm v hornině třídy těžitelnosti I, skupiny 3 objem do 20 m3 strojně</t>
  </si>
  <si>
    <t>1225765855</t>
  </si>
  <si>
    <t>https://podminky.urs.cz/item/CS_URS_2025_01/132251101</t>
  </si>
  <si>
    <t>výkop rýhy pro drenáž, hl. 0,4m</t>
  </si>
  <si>
    <t>0,45*0,4*(120,0+316,0)</t>
  </si>
  <si>
    <t>9</t>
  </si>
  <si>
    <t>162251102</t>
  </si>
  <si>
    <t>Vodorovné přemístění do 50 m výkopku/sypaniny z horniny třídy těžitelnosti I, skupiny 1 až 3</t>
  </si>
  <si>
    <t>-651230565</t>
  </si>
  <si>
    <t>https://podminky.urs.cz/item/CS_URS_2025_01/162251102</t>
  </si>
  <si>
    <t>ornice na meziskládku</t>
  </si>
  <si>
    <t>2950,0*0,2</t>
  </si>
  <si>
    <t>Mezisoučet</t>
  </si>
  <si>
    <t>7,038</t>
  </si>
  <si>
    <t>78,48</t>
  </si>
  <si>
    <t>10</t>
  </si>
  <si>
    <t>162751117</t>
  </si>
  <si>
    <t>Vodorovné přemístění do 10000 m výkopku/sypaniny z horniny třídy těžitelnosti I, skupiny 1 až 3</t>
  </si>
  <si>
    <t>-7401615</t>
  </si>
  <si>
    <t>https://podminky.urs.cz/item/CS_URS_2025_01/162751117</t>
  </si>
  <si>
    <t>odvoz výkopku na skládku</t>
  </si>
  <si>
    <t>odpočet použití zeminy na svahování</t>
  </si>
  <si>
    <t>-126,0*0,15</t>
  </si>
  <si>
    <t>odpočet zásyp</t>
  </si>
  <si>
    <t>-24,0*0,3</t>
  </si>
  <si>
    <t>odpočet zásyp původní doskočiště</t>
  </si>
  <si>
    <t>-54,67</t>
  </si>
  <si>
    <t>11</t>
  </si>
  <si>
    <t>167151111</t>
  </si>
  <si>
    <t>Nakládání výkopku z hornin třídy těžitelnosti I, skupiny 1 až 3 přes 100 m3</t>
  </si>
  <si>
    <t>910470727</t>
  </si>
  <si>
    <t>https://podminky.urs.cz/item/CS_URS_2025_01/167151111</t>
  </si>
  <si>
    <t>12</t>
  </si>
  <si>
    <t>171152501</t>
  </si>
  <si>
    <t>Zhutnění podloží z hornin soudržných nebo nesoudržných pod násypy</t>
  </si>
  <si>
    <t>-244541270</t>
  </si>
  <si>
    <t>https://podminky.urs.cz/item/CS_URS_2025_01/171152501</t>
  </si>
  <si>
    <t>hřiště+běžecká dráha</t>
  </si>
  <si>
    <t>1371,0+611,0</t>
  </si>
  <si>
    <t>13</t>
  </si>
  <si>
    <t>171201231</t>
  </si>
  <si>
    <t>Poplatek za uložení zeminy a kamení na recyklační skládce (skládkovné) kód odpadu 17 05 04</t>
  </si>
  <si>
    <t>t</t>
  </si>
  <si>
    <t>867661480</t>
  </si>
  <si>
    <t>https://podminky.urs.cz/item/CS_URS_2025_01/171201231</t>
  </si>
  <si>
    <t>301,758*1,5 "Přepočtené koeficientem množství</t>
  </si>
  <si>
    <t>14</t>
  </si>
  <si>
    <t>171251201</t>
  </si>
  <si>
    <t>Uložení sypaniny na skládky nebo meziskládky</t>
  </si>
  <si>
    <t>-658056172</t>
  </si>
  <si>
    <t>https://podminky.urs.cz/item/CS_URS_2025_01/171251201</t>
  </si>
  <si>
    <t>174111101</t>
  </si>
  <si>
    <t>Zásyp jam, šachet rýh nebo kolem objektů sypaninou se zhutněním ručně</t>
  </si>
  <si>
    <t>-750611797</t>
  </si>
  <si>
    <t>https://podminky.urs.cz/item/CS_URS_2025_01/174111101</t>
  </si>
  <si>
    <t>vsakovací jáma - zásyp zeminou v. 0,3m</t>
  </si>
  <si>
    <t>24,0*0,3</t>
  </si>
  <si>
    <t>16</t>
  </si>
  <si>
    <t>174111109</t>
  </si>
  <si>
    <t>Příplatek k zásypu za ruční prohození sypaniny sítem</t>
  </si>
  <si>
    <t>-1885001601</t>
  </si>
  <si>
    <t>https://podminky.urs.cz/item/CS_URS_2025_01/174111109</t>
  </si>
  <si>
    <t>17</t>
  </si>
  <si>
    <t>175151101</t>
  </si>
  <si>
    <t>Obsypání potrubí strojně sypaninou bez prohození, uloženou do 3 m</t>
  </si>
  <si>
    <t>-1396238900</t>
  </si>
  <si>
    <t>https://podminky.urs.cz/item/CS_URS_2025_01/175151101</t>
  </si>
  <si>
    <t>vsakovací jáma 24,0 m2 - zásyp štěrkem v. 0,7m</t>
  </si>
  <si>
    <t>24,0*0,7</t>
  </si>
  <si>
    <t>18</t>
  </si>
  <si>
    <t>M</t>
  </si>
  <si>
    <t>58333688</t>
  </si>
  <si>
    <t>kamenivo těžené hrubé frakce 32/63</t>
  </si>
  <si>
    <t>1340803970</t>
  </si>
  <si>
    <t>16,8*2 "Přepočtené koeficientem množství</t>
  </si>
  <si>
    <t>19</t>
  </si>
  <si>
    <t>181151331</t>
  </si>
  <si>
    <t>Plošná úprava terénu přes 500 m2 zemina skupiny 1 až 4 nerovnosti do 200 mm v rovinně a svahu do 1:5</t>
  </si>
  <si>
    <t>232099559</t>
  </si>
  <si>
    <t>https://podminky.urs.cz/item/CS_URS_2025_01/181151331</t>
  </si>
  <si>
    <t>20</t>
  </si>
  <si>
    <t>181351113</t>
  </si>
  <si>
    <t>Rozprostření ornice tl vrstvy do 200 mm pl přes 500 m2 v rovině nebo ve svahu do 1:5 strojně</t>
  </si>
  <si>
    <t>1025049972</t>
  </si>
  <si>
    <t>https://podminky.urs.cz/item/CS_URS_2025_01/181351113</t>
  </si>
  <si>
    <t>Poznámka k položce:_x000d_
viz. výkres č. 2 - situace, A - Průvodní zpráva, Technická zpráva ke stavební části</t>
  </si>
  <si>
    <t>zpětné rozprostření ornice+zatravnění</t>
  </si>
  <si>
    <t>2950,0</t>
  </si>
  <si>
    <t>181411141</t>
  </si>
  <si>
    <t>Založení parterového trávníku výsevem plochy do 1000 m2 v rovině a ve svahu do 1:5</t>
  </si>
  <si>
    <t>-332189227</t>
  </si>
  <si>
    <t>https://podminky.urs.cz/item/CS_URS_2025_01/181411141</t>
  </si>
  <si>
    <t>22</t>
  </si>
  <si>
    <t>00572440</t>
  </si>
  <si>
    <t>osivo směs travní hřištní</t>
  </si>
  <si>
    <t>kg</t>
  </si>
  <si>
    <t>-2103014598</t>
  </si>
  <si>
    <t>2950*0,02 "Přepočtené koeficientem množství</t>
  </si>
  <si>
    <t>23</t>
  </si>
  <si>
    <t>182211121</t>
  </si>
  <si>
    <t xml:space="preserve">Svahování násypů ručně </t>
  </si>
  <si>
    <t>-2118739195</t>
  </si>
  <si>
    <t>https://podminky.urs.cz/item/CS_URS_2025_01/182211121</t>
  </si>
  <si>
    <t>rekultivace - doplnění chybějící zeminy do původní výšky terénu v místech 1m od okraje hřiště</t>
  </si>
  <si>
    <t>126,0</t>
  </si>
  <si>
    <t>24</t>
  </si>
  <si>
    <t>183403161</t>
  </si>
  <si>
    <t>Obdělání půdy válením v rovině a svahu do 1:5</t>
  </si>
  <si>
    <t>1150180323</t>
  </si>
  <si>
    <t>https://podminky.urs.cz/item/CS_URS_2025_01/183403161</t>
  </si>
  <si>
    <t>25</t>
  </si>
  <si>
    <t>184802615</t>
  </si>
  <si>
    <t>Chemické odplevelení po založení kultury granulátem na široko v rovině a svahu do 1:5</t>
  </si>
  <si>
    <t>-864714787</t>
  </si>
  <si>
    <t>https://podminky.urs.cz/item/CS_URS_2021_02/184802615</t>
  </si>
  <si>
    <t>Zakládání</t>
  </si>
  <si>
    <t>26</t>
  </si>
  <si>
    <t>211571121</t>
  </si>
  <si>
    <t>Výplň odvodňovacích žeber nebo trativodů kamenivem drobným těženým</t>
  </si>
  <si>
    <t>1458838005</t>
  </si>
  <si>
    <t>https://podminky.urs.cz/item/CS_URS_2025_01/211571121</t>
  </si>
  <si>
    <t>rýha pro drenáž (pod sejmutým kufrem)</t>
  </si>
  <si>
    <t>0,45*(0,4-0,05)*(120,0+316,0)</t>
  </si>
  <si>
    <t>27</t>
  </si>
  <si>
    <t>211971121</t>
  </si>
  <si>
    <t>Zřízení opláštění žeber nebo trativodů geotextilií v rýze nebo zářezu sklonu přes 1:2 š do 2,5 m</t>
  </si>
  <si>
    <t>-633600708</t>
  </si>
  <si>
    <t>https://podminky.urs.cz/item/CS_URS_2025_01/211971121</t>
  </si>
  <si>
    <t>pro trativod</t>
  </si>
  <si>
    <t>(0,45+0,5*2)*(120,0+316,0)</t>
  </si>
  <si>
    <t>28</t>
  </si>
  <si>
    <t>69311068</t>
  </si>
  <si>
    <t>geotextilie netkaná separační, ochranná, filtrační, drenážní PP 300g/m2</t>
  </si>
  <si>
    <t>1041286098</t>
  </si>
  <si>
    <t>632,2*1,02 "Přepočtené koeficientem množství</t>
  </si>
  <si>
    <t>29</t>
  </si>
  <si>
    <t>211971122</t>
  </si>
  <si>
    <t>Zřízení opláštění žeber nebo trativodů geotextilií v rýze nebo zářezu přes 1:2 š přes 2,5 m</t>
  </si>
  <si>
    <t>1552246443</t>
  </si>
  <si>
    <t>https://podminky.urs.cz/item/CS_URS_2025_01/211971122</t>
  </si>
  <si>
    <t>20,0*1,0+24,0</t>
  </si>
  <si>
    <t>30</t>
  </si>
  <si>
    <t>69311011</t>
  </si>
  <si>
    <t>geotextilie tkaná PES 100/50kN/m</t>
  </si>
  <si>
    <t>1494099053</t>
  </si>
  <si>
    <t>44*1,15 "Přepočtené koeficientem množství</t>
  </si>
  <si>
    <t>31</t>
  </si>
  <si>
    <t>212572111</t>
  </si>
  <si>
    <t>Lože pro trativody ze štěrkopísku tříděného</t>
  </si>
  <si>
    <t>-2043013481</t>
  </si>
  <si>
    <t>https://podminky.urs.cz/item/CS_URS_2025_01/212572111</t>
  </si>
  <si>
    <t>rýha pro drenáž</t>
  </si>
  <si>
    <t>0,45*0,05*(120,0+316,0)</t>
  </si>
  <si>
    <t>32</t>
  </si>
  <si>
    <t>212755213</t>
  </si>
  <si>
    <t>Trativody z drenážních trubek plastových flexibilních D 80 mm bez lože</t>
  </si>
  <si>
    <t>-1239613828</t>
  </si>
  <si>
    <t>https://podminky.urs.cz/item/CS_URS_2025_01/212755213</t>
  </si>
  <si>
    <t>drenáže</t>
  </si>
  <si>
    <t>316,0</t>
  </si>
  <si>
    <t>vývod od šachtice do vsaku</t>
  </si>
  <si>
    <t>10,0</t>
  </si>
  <si>
    <t>33</t>
  </si>
  <si>
    <t>212755215</t>
  </si>
  <si>
    <t>Trativody z drenážních trubek plastových flexibilních D 125 mm bez lože</t>
  </si>
  <si>
    <t>-1100072036</t>
  </si>
  <si>
    <t>https://podminky.urs.cz/item/CS_URS_2025_01/212755215</t>
  </si>
  <si>
    <t>34</t>
  </si>
  <si>
    <t>271572211</t>
  </si>
  <si>
    <t>Podsyp pod základové konstrukce se zhutněním z netříděného štěrkopísku</t>
  </si>
  <si>
    <t>587122206</t>
  </si>
  <si>
    <t>https://podminky.urs.cz/item/CS_URS_2025_01/271572211</t>
  </si>
  <si>
    <t xml:space="preserve">základové patky </t>
  </si>
  <si>
    <t>0,4*0,4*0,05*4</t>
  </si>
  <si>
    <t>0,6*0,6*0,05*6</t>
  </si>
  <si>
    <t>35</t>
  </si>
  <si>
    <t>275313711</t>
  </si>
  <si>
    <t>Základové patky z betonu tř. C 20/25</t>
  </si>
  <si>
    <t>33303562</t>
  </si>
  <si>
    <t>https://podminky.urs.cz/item/CS_URS_2025_01/275313711</t>
  </si>
  <si>
    <t>0,7*0,7*1,425*12</t>
  </si>
  <si>
    <t>0,4*0,4*0,475*4</t>
  </si>
  <si>
    <t>0,6*0,6*0,6*6</t>
  </si>
  <si>
    <t>36</t>
  </si>
  <si>
    <t>275351121</t>
  </si>
  <si>
    <t>Zřízení bednění základových patek</t>
  </si>
  <si>
    <t>766554945</t>
  </si>
  <si>
    <t>https://podminky.urs.cz/item/CS_URS_2025_01/275351121</t>
  </si>
  <si>
    <t>0,7*4*0,355*12</t>
  </si>
  <si>
    <t>0,4*4*0,355*4</t>
  </si>
  <si>
    <t>0,6*4*0,355*6</t>
  </si>
  <si>
    <t>37</t>
  </si>
  <si>
    <t>275351122</t>
  </si>
  <si>
    <t>Odstranění bednění základových patek</t>
  </si>
  <si>
    <t>-1372195138</t>
  </si>
  <si>
    <t>https://podminky.urs.cz/item/CS_URS_2025_01/275351122</t>
  </si>
  <si>
    <t>Svislé a kompletní konstrukce</t>
  </si>
  <si>
    <t>38</t>
  </si>
  <si>
    <t>338171122.11R</t>
  </si>
  <si>
    <t>Osazování sloupků a vzpěr plotových ocelových v do 4,0m se zalitím MC</t>
  </si>
  <si>
    <t>kus</t>
  </si>
  <si>
    <t>-131337450</t>
  </si>
  <si>
    <t>Poznámka k položce:_x000d_
viz. výkres č.5 -základy, č. 9 - základy, detaily patek, 10 - záchytné stěny za brankami, A - Průvodní zpráva, Technická zpráva ke stavební části</t>
  </si>
  <si>
    <t>Z1 - sloupky pro záchytné stěny, 12 kusů (2 stěny po 6 kusů)</t>
  </si>
  <si>
    <t>6*2</t>
  </si>
  <si>
    <t>39</t>
  </si>
  <si>
    <t>55342258.R</t>
  </si>
  <si>
    <t>sloupek plotový trubka 60,3/4/5392mm 5,55 kg/m povrchová úprava žárový zinek</t>
  </si>
  <si>
    <t>472674272</t>
  </si>
  <si>
    <t>Poznámka k položce:_x000d_
viz. výkres číslo 10 - záchytné stěny za brankami a TZ</t>
  </si>
  <si>
    <t>40</t>
  </si>
  <si>
    <t>338171125</t>
  </si>
  <si>
    <t>Osazování sloupků a vzpěr plotových ocelových v do 2,60 m ukotvením k pevnému podkladu</t>
  </si>
  <si>
    <t>1935113845</t>
  </si>
  <si>
    <t>https://podminky.urs.cz/item/CS_URS_2025_01/338171125</t>
  </si>
  <si>
    <t>Z1 - vzpěry pro záchytné stěny, 4 kusy (2 stěny po 2 kusech)</t>
  </si>
  <si>
    <t>2*2</t>
  </si>
  <si>
    <t>41</t>
  </si>
  <si>
    <t>55342259.R</t>
  </si>
  <si>
    <t>vzpěra plotová trubka 60,3/4/3450mm 5,55 kg/m povrchová úprava žárový zinek</t>
  </si>
  <si>
    <t>-221319292</t>
  </si>
  <si>
    <t>42</t>
  </si>
  <si>
    <t>338172001.1R</t>
  </si>
  <si>
    <t xml:space="preserve">Ostatní drobný materiál - plech </t>
  </si>
  <si>
    <t>-1944813264</t>
  </si>
  <si>
    <t>základové patky Z1- kotevní otvory pro osazení sloupků pro záchytné sítě</t>
  </si>
  <si>
    <t>plech tl. 5mm prům. 170 mm, 12 kusů (6 kusů pro 1 stěnu)</t>
  </si>
  <si>
    <t>6*0,896*2</t>
  </si>
  <si>
    <t>klobouček z plechu na sloupky</t>
  </si>
  <si>
    <t>plech tl. 3mm prům. 60,3 mm, 12 kusů (6 kusů pro 1 stěnu)</t>
  </si>
  <si>
    <t>6*0,068*2</t>
  </si>
  <si>
    <t xml:space="preserve">Součet </t>
  </si>
  <si>
    <t>43</t>
  </si>
  <si>
    <t>348401153</t>
  </si>
  <si>
    <t>Montáž oplocení ze svařovaného pletiva s napínacími dráty výšky přes 1,5 do 2,0 m</t>
  </si>
  <si>
    <t>826409379</t>
  </si>
  <si>
    <t>https://podminky.urs.cz/item/CS_URS_2025_01/348401153</t>
  </si>
  <si>
    <t xml:space="preserve">záchytná stěna za brankami- 2  řady výška 2,0m nad sebou (2 stěny)</t>
  </si>
  <si>
    <t>15,0*2*2</t>
  </si>
  <si>
    <t>44</t>
  </si>
  <si>
    <t>31324812</t>
  </si>
  <si>
    <t>svařované plotové pletivo v rolích 25m výšky 2,00m průměr drátu 3mm rozměr oka 38x76mm povrchová úprava Pz a komaxit</t>
  </si>
  <si>
    <t>-1263272126</t>
  </si>
  <si>
    <t>45</t>
  </si>
  <si>
    <t>348401360</t>
  </si>
  <si>
    <t>Přiháčkování strojového pletiva k napínacímu drátu na oplocení</t>
  </si>
  <si>
    <t>-570261685</t>
  </si>
  <si>
    <t>https://podminky.urs.cz/item/CS_URS_2025_01/348401360</t>
  </si>
  <si>
    <t>záchytná stěna za brankami (2 stěny)</t>
  </si>
  <si>
    <t>15,0*3*2</t>
  </si>
  <si>
    <t>46</t>
  </si>
  <si>
    <t>15615312</t>
  </si>
  <si>
    <t>drát vázací Pz D 0,6mm</t>
  </si>
  <si>
    <t>-305752561</t>
  </si>
  <si>
    <t>90*0,05 "Přepočtené koeficientem množství</t>
  </si>
  <si>
    <t>Komunikace pozemní</t>
  </si>
  <si>
    <t>47</t>
  </si>
  <si>
    <t>564710011</t>
  </si>
  <si>
    <t>Podklad z kameniva hrubého drceného vel. 8-16 mm tl 50 mm</t>
  </si>
  <si>
    <t>-1638794496</t>
  </si>
  <si>
    <t>https://podminky.urs.cz/item/CS_URS_2025_01/564710011</t>
  </si>
  <si>
    <t>skladba vrstev - hřiště+běžecká dráha</t>
  </si>
  <si>
    <t>604,0+1371,0</t>
  </si>
  <si>
    <t>48</t>
  </si>
  <si>
    <t>564720111</t>
  </si>
  <si>
    <t>Podklad z kameniva hrubého drceného vel. 16-32 mm tl 80 mm</t>
  </si>
  <si>
    <t>-1288140374</t>
  </si>
  <si>
    <t>https://podminky.urs.cz/item/CS_URS_2025_01/564720111</t>
  </si>
  <si>
    <t>49</t>
  </si>
  <si>
    <t>564751112</t>
  </si>
  <si>
    <t>Podklad z kameniva hrubého drceného vel. 32-63 mm tl 160 mm</t>
  </si>
  <si>
    <t>-576028581</t>
  </si>
  <si>
    <t>https://podminky.urs.cz/item/CS_URS_2025_01/564751112</t>
  </si>
  <si>
    <t>50</t>
  </si>
  <si>
    <t>564811112.11R</t>
  </si>
  <si>
    <t>Podklad z kameniva drceného 0/4 a 4/8 tl. (20+40mm)</t>
  </si>
  <si>
    <t>-968398889</t>
  </si>
  <si>
    <t>51</t>
  </si>
  <si>
    <t>579221222</t>
  </si>
  <si>
    <t xml:space="preserve">Strojně litý pryžový povrch 1-vrstvý tl 10 mm 1 ostatní barva s impregnací na podklad  přes 300 m2</t>
  </si>
  <si>
    <t>-1326076111</t>
  </si>
  <si>
    <t>https://podminky.urs.cz/item/CS_URS_2025_01/579221222</t>
  </si>
  <si>
    <t>plocha umělý povrch TPV SPORT tl.10mm - barva 1/sv. modrá</t>
  </si>
  <si>
    <t>multifunkční hřiště</t>
  </si>
  <si>
    <t>1371,0</t>
  </si>
  <si>
    <t>52</t>
  </si>
  <si>
    <t>579221262</t>
  </si>
  <si>
    <t>Strojně litý pryžový povrch 2-vrstvý tl 13 mm 1 ostatní barva s impregnací na podklad přes 300 m2</t>
  </si>
  <si>
    <t>-126108737</t>
  </si>
  <si>
    <t>https://podminky.urs.cz/item/CS_URS_2025_01/579221262</t>
  </si>
  <si>
    <t>umělý povrch TPV SPRINT tl.13mm - barva 1/tm. modrá</t>
  </si>
  <si>
    <t>běžecký ovál, dráha</t>
  </si>
  <si>
    <t>604,0</t>
  </si>
  <si>
    <t>53</t>
  </si>
  <si>
    <t>589211111</t>
  </si>
  <si>
    <t>Elastická podložka pod umělý trávník ze směsi PU pojiva a gumového SBR granulátu tl 35 mm - 2 vrstvy</t>
  </si>
  <si>
    <t>-1215749800</t>
  </si>
  <si>
    <t>https://podminky.urs.cz/item/CS_URS_2025_01/589211111</t>
  </si>
  <si>
    <t xml:space="preserve">umělý povrch TPV SPRINT + ET pružná podložka -2vrstvy  v celk. tl. 67mm</t>
  </si>
  <si>
    <t>604,0*2</t>
  </si>
  <si>
    <t xml:space="preserve">umělý povrch TPV SPORT + ET pružná podložka -2vrstvy  v celk. tl. 70mm(40+30mm)</t>
  </si>
  <si>
    <t>1371,0*2</t>
  </si>
  <si>
    <t>54</t>
  </si>
  <si>
    <t>589811111</t>
  </si>
  <si>
    <t>Vodorovné značení (lajnování) hřišť pro tenis a multisport š 5 cm</t>
  </si>
  <si>
    <t>1771891328</t>
  </si>
  <si>
    <t>https://podminky.urs.cz/item/CS_URS_2025_01/589811111</t>
  </si>
  <si>
    <t>662,0+147,0+162,0</t>
  </si>
  <si>
    <t>55</t>
  </si>
  <si>
    <t>589811121</t>
  </si>
  <si>
    <t>Vodorovné značení (lajnování) fotbalových hřišť š 10 cm</t>
  </si>
  <si>
    <t>645311246</t>
  </si>
  <si>
    <t>https://podminky.urs.cz/item/CS_URS_2025_01/589811121</t>
  </si>
  <si>
    <t>Trubní vedení</t>
  </si>
  <si>
    <t>56</t>
  </si>
  <si>
    <t>895270001</t>
  </si>
  <si>
    <t>Proplachovací a kontrolní šachta z PVC-U vnější průměr 315 mm pro drenáže budov s lapačem písku užitné výšky 350 mm</t>
  </si>
  <si>
    <t>-1277671760</t>
  </si>
  <si>
    <t>https://podminky.urs.cz/item/CS_URS_2025_01/895270001</t>
  </si>
  <si>
    <t>57</t>
  </si>
  <si>
    <t>895270021</t>
  </si>
  <si>
    <t>Proplachovací a kontrolní šachta z PVC-U vnější průměr 315 mm pro drenáže budov šachtové prodloužení světlé hloubky 800 mm</t>
  </si>
  <si>
    <t>-669637033</t>
  </si>
  <si>
    <t>https://podminky.urs.cz/item/CS_URS_2025_01/895270021</t>
  </si>
  <si>
    <t>58</t>
  </si>
  <si>
    <t>895270031</t>
  </si>
  <si>
    <t>Proplachovací a kontrolní šachta z PVC-U vnější průměr 315 mm pro drenáže budov redukce DN 200/100-150</t>
  </si>
  <si>
    <t>1652970083</t>
  </si>
  <si>
    <t>https://podminky.urs.cz/item/CS_URS_2025_01/895270031</t>
  </si>
  <si>
    <t>59</t>
  </si>
  <si>
    <t>895270051</t>
  </si>
  <si>
    <t>Proplachovací a kontrolní šachta z PVC-U vnější průměr 315 mm pro drenáže budov poklop litinový pro třídu zatížení B 125</t>
  </si>
  <si>
    <t>1916477729</t>
  </si>
  <si>
    <t>https://podminky.urs.cz/item/CS_URS_2025_01/895270051</t>
  </si>
  <si>
    <t>60</t>
  </si>
  <si>
    <t>895270067</t>
  </si>
  <si>
    <t>Příplatek k rourám proplachovací a kontrolní šachty z PVC-U vnější průměr 315 mm pro drenáže budov za uříznutí šachtové roury</t>
  </si>
  <si>
    <t>-1219116262</t>
  </si>
  <si>
    <t>https://podminky.urs.cz/item/CS_URS_2025_01/895270067</t>
  </si>
  <si>
    <t>Ostatní konstrukce a práce, bourání</t>
  </si>
  <si>
    <t>61</t>
  </si>
  <si>
    <t>916132113</t>
  </si>
  <si>
    <t>Osazení obruby z betonové přídlažby s boční opěrou do lože z betonu prostého</t>
  </si>
  <si>
    <t>2139535094</t>
  </si>
  <si>
    <t>https://podminky.urs.cz/item/CS_URS_2025_01/916132113</t>
  </si>
  <si>
    <t>55*2</t>
  </si>
  <si>
    <t>62</t>
  </si>
  <si>
    <t>59218001</t>
  </si>
  <si>
    <t>krajník betonový silniční 500x250x80mm</t>
  </si>
  <si>
    <t>-1182096362</t>
  </si>
  <si>
    <t>110*1,02 "Přepočtené koeficientem množství</t>
  </si>
  <si>
    <t>63</t>
  </si>
  <si>
    <t>916231213</t>
  </si>
  <si>
    <t>Osazení chodníkového obrubníku betonového stojatého s boční opěrou do lože z betonu prostého</t>
  </si>
  <si>
    <t>-688012042</t>
  </si>
  <si>
    <t>https://podminky.urs.cz/item/CS_URS_2025_01/916231213</t>
  </si>
  <si>
    <t>64</t>
  </si>
  <si>
    <t>59217001</t>
  </si>
  <si>
    <t>obrubník betonový zahradní 1000x50x250mm</t>
  </si>
  <si>
    <t>-582820856</t>
  </si>
  <si>
    <t>228*1,02 "Přepočtené koeficientem množství</t>
  </si>
  <si>
    <t>65</t>
  </si>
  <si>
    <t>935932128</t>
  </si>
  <si>
    <t>Odvodňovací plastový žlab pro zatížení A15 vnitřní š 200 mm s roštem mřížkovým z Pz oceli</t>
  </si>
  <si>
    <t>-704855281</t>
  </si>
  <si>
    <t>https://podminky.urs.cz/item/CS_URS_2025_01/935932128</t>
  </si>
  <si>
    <t>66</t>
  </si>
  <si>
    <t>938907141.11R</t>
  </si>
  <si>
    <t>Napojení odvodňovacího žlabu do stávajících vpustí vč. pročištění</t>
  </si>
  <si>
    <t>1955742084</t>
  </si>
  <si>
    <t>67</t>
  </si>
  <si>
    <t>953943112</t>
  </si>
  <si>
    <t>Osazování výrobků do 5 kg/kus do vynechaných otvorů</t>
  </si>
  <si>
    <t>-1504738664</t>
  </si>
  <si>
    <t>https://podminky.urs.cz/item/CS_URS_2025_01/953943112</t>
  </si>
  <si>
    <t>základové patky - kotevní otvory pro osazení sloupků</t>
  </si>
  <si>
    <t>68</t>
  </si>
  <si>
    <t>14011070R</t>
  </si>
  <si>
    <t>pouzdro pro sloupek do země ocel + víčko</t>
  </si>
  <si>
    <t>1527955653</t>
  </si>
  <si>
    <t>Z 2 branka 2 kusy</t>
  </si>
  <si>
    <t>Z 3 sloupky na volejbal a tenis</t>
  </si>
  <si>
    <t>1*2+2*2</t>
  </si>
  <si>
    <t>69</t>
  </si>
  <si>
    <t>966008211</t>
  </si>
  <si>
    <t>Bourání odvodňovacího žlabu z betonových příkopových tvárnic š do 500 mm</t>
  </si>
  <si>
    <t>-1252607722</t>
  </si>
  <si>
    <t>https://podminky.urs.cz/item/CS_URS_2025_01/966008211</t>
  </si>
  <si>
    <t>997</t>
  </si>
  <si>
    <t>Přesun sutě</t>
  </si>
  <si>
    <t>70</t>
  </si>
  <si>
    <t>997013631</t>
  </si>
  <si>
    <t>Poplatek za uložení na skládce (skládkovné) stavebního odpadu směsného kód odpadu 17 09 04</t>
  </si>
  <si>
    <t>199982889</t>
  </si>
  <si>
    <t>https://podminky.urs.cz/item/CS_URS_2025_01/997013631</t>
  </si>
  <si>
    <t>71</t>
  </si>
  <si>
    <t>997221561</t>
  </si>
  <si>
    <t>Vodorovná doprava suti z kusových materiálů do 1 km</t>
  </si>
  <si>
    <t>1492816405</t>
  </si>
  <si>
    <t>https://podminky.urs.cz/item/CS_URS_2025_01/997221561</t>
  </si>
  <si>
    <t>72</t>
  </si>
  <si>
    <t>997221569</t>
  </si>
  <si>
    <t>Příplatek ZKD 1 km u vodorovné dopravy suti z kusových materiálů</t>
  </si>
  <si>
    <t>-1119929853</t>
  </si>
  <si>
    <t>https://podminky.urs.cz/item/CS_URS_2025_01/997221569</t>
  </si>
  <si>
    <t>717,34*4 'Přepočtené koeficientem množství</t>
  </si>
  <si>
    <t>73</t>
  </si>
  <si>
    <t>997221611</t>
  </si>
  <si>
    <t>Nakládání suti na dopravní prostředky pro vodorovnou dopravu</t>
  </si>
  <si>
    <t>1706930551</t>
  </si>
  <si>
    <t>https://podminky.urs.cz/item/CS_URS_2025_01/997221611</t>
  </si>
  <si>
    <t>998</t>
  </si>
  <si>
    <t>Přesun hmot</t>
  </si>
  <si>
    <t>74</t>
  </si>
  <si>
    <t>998222012</t>
  </si>
  <si>
    <t>Přesun hmot pro tělovýchovné plochy</t>
  </si>
  <si>
    <t>504858578</t>
  </si>
  <si>
    <t>https://podminky.urs.cz/item/CS_URS_2025_01/998222012</t>
  </si>
  <si>
    <t>PSV</t>
  </si>
  <si>
    <t>Práce a dodávky PSV</t>
  </si>
  <si>
    <t>711</t>
  </si>
  <si>
    <t>Izolace proti vodě, vlhkosti a plynům</t>
  </si>
  <si>
    <t>75</t>
  </si>
  <si>
    <t>711461201</t>
  </si>
  <si>
    <t>Provedení izolace proti tlakové vodě vodorovné fólií zesílením spojů páskem</t>
  </si>
  <si>
    <t>-498340871</t>
  </si>
  <si>
    <t>https://podminky.urs.cz/item/CS_URS_2025_01/711461201</t>
  </si>
  <si>
    <t>vsakovací jáma - nepropustná fólie pod horní vrstvu zeminy</t>
  </si>
  <si>
    <t>24,0</t>
  </si>
  <si>
    <t>76</t>
  </si>
  <si>
    <t>28322004</t>
  </si>
  <si>
    <t>fólie hydroizolační pro spodní stavbu mPVC tl 1,5mm</t>
  </si>
  <si>
    <t>1400768020</t>
  </si>
  <si>
    <t>24*1,25 "Přepočtené koeficientem množství</t>
  </si>
  <si>
    <t>77</t>
  </si>
  <si>
    <t>998711101</t>
  </si>
  <si>
    <t>Přesun hmot pro izolace proti vodě, vlhkosti a plynům stanovený z hmotnosti přesunovaného materiálu vodorovná dopravní vzdálenost do 50 m základní v objektech výšky do 6 m</t>
  </si>
  <si>
    <t>1984335018</t>
  </si>
  <si>
    <t>https://podminky.urs.cz/item/CS_URS_2025_01/998711101</t>
  </si>
  <si>
    <t>9001</t>
  </si>
  <si>
    <t>Vybavení</t>
  </si>
  <si>
    <t>78</t>
  </si>
  <si>
    <t>V-03</t>
  </si>
  <si>
    <t>D+M Hliníková branka házenkářskál 3x2 m vč. sítě a uchycovacích sloupků</t>
  </si>
  <si>
    <t>kpl</t>
  </si>
  <si>
    <t>-1596959850</t>
  </si>
  <si>
    <t>Poznámka k položce:_x000d_
viz. výkres č.5 -základy, č. 9 - základy, detaily patek, č. 11 - hřiště rozměry, A - Průvodní zpráva, Technická zpráva ke stavební části</t>
  </si>
  <si>
    <t>79</t>
  </si>
  <si>
    <t>V-04</t>
  </si>
  <si>
    <t>Dodávka a uchycení souprava sloupky na napínání sítě na volejbal</t>
  </si>
  <si>
    <t>soub</t>
  </si>
  <si>
    <t>-318325331</t>
  </si>
  <si>
    <t>80</t>
  </si>
  <si>
    <t>V-04.1</t>
  </si>
  <si>
    <t>Dodávka a montáž volejbalová síť</t>
  </si>
  <si>
    <t>-163881948</t>
  </si>
  <si>
    <t>81</t>
  </si>
  <si>
    <t>V-05</t>
  </si>
  <si>
    <t>Dodávka a uchycení souprava sloupky na napínání sítě na tenis</t>
  </si>
  <si>
    <t>-892833031</t>
  </si>
  <si>
    <t>82</t>
  </si>
  <si>
    <t>V-05.1</t>
  </si>
  <si>
    <t>Dodávka a montáž síť na tenis</t>
  </si>
  <si>
    <t>-585146569</t>
  </si>
  <si>
    <t>02 - skok do dálky</t>
  </si>
  <si>
    <t>PSV - PSV</t>
  </si>
  <si>
    <t>-70276400</t>
  </si>
  <si>
    <t>Poznámka k položce:_x000d_
viz. výkres č. 12 - skok daleký, A - Průvodní zpráva, Technická zpráva ke stavební části</t>
  </si>
  <si>
    <t>vybrání skladby rozběhové pochy - antuka tl. 150mm původní doskočiště</t>
  </si>
  <si>
    <t>153,0</t>
  </si>
  <si>
    <t>113107322</t>
  </si>
  <si>
    <t>Odstranění podkladu z kameniva drceného tl 200 mm strojně pl do 50 m2-písek</t>
  </si>
  <si>
    <t>1595921367</t>
  </si>
  <si>
    <t>https://podminky.urs.cz/item/CS_URS_2025_01/113107322</t>
  </si>
  <si>
    <t>vybrání skladby rozběhové pochy, podklad pod antukou-původní doskočiště</t>
  </si>
  <si>
    <t>56,5*2,7</t>
  </si>
  <si>
    <t>vybrání skladby stávajícího doskočiště-původní doskočiště</t>
  </si>
  <si>
    <t>8,0*4,0</t>
  </si>
  <si>
    <t>875281665</t>
  </si>
  <si>
    <t>-1760323008</t>
  </si>
  <si>
    <t>skok do dálky- odkop stávající vrstvy v tl. 360mm</t>
  </si>
  <si>
    <t>4,0*7,0*0,36</t>
  </si>
  <si>
    <t>2140430807</t>
  </si>
  <si>
    <t>pro základové patky pod rám pro odrazové prkno 2x 0,68x0,65x v. 0,8m</t>
  </si>
  <si>
    <t>0,68*0,65*(0,8-0,333)*2</t>
  </si>
  <si>
    <t>159235471</t>
  </si>
  <si>
    <t>ze základové patky - pro zpětné rozprostření</t>
  </si>
  <si>
    <t>přemístění potřebné zeminy z odkopu hřiště pro zásyp původního doskočiště a rozběhové dráhy</t>
  </si>
  <si>
    <t>64,75-10,08-0,413</t>
  </si>
  <si>
    <t>-1118792670</t>
  </si>
  <si>
    <t>28,0</t>
  </si>
  <si>
    <t>-359834575</t>
  </si>
  <si>
    <t>zásyp po demontáži skladby původního doskočiště a rozběhové dráhy</t>
  </si>
  <si>
    <t>8,0*4,0*0,35</t>
  </si>
  <si>
    <t>153,0*0,35</t>
  </si>
  <si>
    <t>2007741216</t>
  </si>
  <si>
    <t>po odstranění původního doskočiště a rozběhové dráhy</t>
  </si>
  <si>
    <t>56,5*3,0</t>
  </si>
  <si>
    <t>-182285007</t>
  </si>
  <si>
    <t>201,5*0,02 "Přepočtené koeficientem množství</t>
  </si>
  <si>
    <t>181912111</t>
  </si>
  <si>
    <t>Úprava pláně v hornině třídy těžitelnosti I, skupiny 3 bez zhutnění ručně</t>
  </si>
  <si>
    <t>912144237</t>
  </si>
  <si>
    <t>https://podminky.urs.cz/item/CS_URS_2025_01/181912111</t>
  </si>
  <si>
    <t>rozprostření výkopku po odstranění původního doskočiště a rozběhové dráhy</t>
  </si>
  <si>
    <t>-1928107506</t>
  </si>
  <si>
    <t>-1864867279</t>
  </si>
  <si>
    <t>základové patky pod rám pro odrazové prkno 2x 0,68x0,65x v. 0,8m</t>
  </si>
  <si>
    <t>0,68*0,65*0,8*2</t>
  </si>
  <si>
    <t>564251111</t>
  </si>
  <si>
    <t>Podklad nebo podsyp ze štěrkopísku ŠP tl 150 mm</t>
  </si>
  <si>
    <t>1205030647</t>
  </si>
  <si>
    <t>https://podminky.urs.cz/item/CS_URS_2025_01/564251111</t>
  </si>
  <si>
    <t>skladba skok do dálky</t>
  </si>
  <si>
    <t>7,0*4,0</t>
  </si>
  <si>
    <t>564731111</t>
  </si>
  <si>
    <t>Podklad z kameniva hrubého drceného vel. 32-63 mm tl 100 mm</t>
  </si>
  <si>
    <t>1507164960</t>
  </si>
  <si>
    <t>https://podminky.urs.cz/item/CS_URS_2025_01/564731111</t>
  </si>
  <si>
    <t>1602779024</t>
  </si>
  <si>
    <t>-1697667025</t>
  </si>
  <si>
    <t>22*1,02 "Přepočtené koeficientem množství</t>
  </si>
  <si>
    <t>936009112</t>
  </si>
  <si>
    <t>Bezpečnostní dopadová plocha venkovní na hřišti tl 30 cm z písku (vč. geotextilie)</t>
  </si>
  <si>
    <t>-134090376</t>
  </si>
  <si>
    <t>https://podminky.urs.cz/item/CS_URS_2025_01/936009112</t>
  </si>
  <si>
    <t xml:space="preserve">skladba doskočiště - vč geotextilie </t>
  </si>
  <si>
    <t>1899419019</t>
  </si>
  <si>
    <t>-1533019992</t>
  </si>
  <si>
    <t>127,505*4 'Přepočtené koeficientem množství</t>
  </si>
  <si>
    <t>1228795288</t>
  </si>
  <si>
    <t>997221655</t>
  </si>
  <si>
    <t>Poplatek za uložení na skládce (skládkovné) zeminy a kamení kód odpadu 17 05 04</t>
  </si>
  <si>
    <t>-1091126651</t>
  </si>
  <si>
    <t>https://podminky.urs.cz/item/CS_URS_2025_01/997221655</t>
  </si>
  <si>
    <t>-93355309</t>
  </si>
  <si>
    <t>V-01</t>
  </si>
  <si>
    <t>M+D pouzdro na odrazové prkno</t>
  </si>
  <si>
    <t>1540528666</t>
  </si>
  <si>
    <t>V-02</t>
  </si>
  <si>
    <t>M+D zakrývací plachta doskočiště 4x7 m</t>
  </si>
  <si>
    <t>1375951713</t>
  </si>
  <si>
    <t>03 - zpevněná plocha</t>
  </si>
  <si>
    <t>180405114</t>
  </si>
  <si>
    <t>Založení trávníku ve vegetačních prefabrikátech výsevem směsi semene v rovině a ve svahu do 1:5</t>
  </si>
  <si>
    <t>-471588797</t>
  </si>
  <si>
    <t>https://podminky.urs.cz/item/CS_URS_2025_01/180405114</t>
  </si>
  <si>
    <t>Poznámka k položce:_x000d_
viz. výkres č. 13 - zpevněná plocha, A - průvodní zpráva, Technická zpráva ke stavební části</t>
  </si>
  <si>
    <t>10371500</t>
  </si>
  <si>
    <t>substrát pro trávníky VL</t>
  </si>
  <si>
    <t>-2079685564</t>
  </si>
  <si>
    <t>180*0,02 "Přepočtené koeficientem množství</t>
  </si>
  <si>
    <t>1534024454</t>
  </si>
  <si>
    <t>564211111</t>
  </si>
  <si>
    <t>Podklad nebo podsyp ze štěrkopísku ŠP tl 50 mm</t>
  </si>
  <si>
    <t>-1169949001</t>
  </si>
  <si>
    <t>https://podminky.urs.cz/item/CS_URS_2025_01/564211111</t>
  </si>
  <si>
    <t>14,71*(11,04+12,6)/2</t>
  </si>
  <si>
    <t>zaokr.</t>
  </si>
  <si>
    <t>6,128</t>
  </si>
  <si>
    <t>564851111</t>
  </si>
  <si>
    <t>Podklad ze štěrkodrtě ŠD tl 150 mm</t>
  </si>
  <si>
    <t>-1994280151</t>
  </si>
  <si>
    <t>https://podminky.urs.cz/item/CS_URS_2025_01/564851111</t>
  </si>
  <si>
    <t>596411113</t>
  </si>
  <si>
    <t>Kladení dlažby z vegetačních tvárnic komunikací pro pěší tl 80 mm pl do 300 m2</t>
  </si>
  <si>
    <t>-1343461327</t>
  </si>
  <si>
    <t>https://podminky.urs.cz/item/CS_URS_2021_02/596411113</t>
  </si>
  <si>
    <t>59246016</t>
  </si>
  <si>
    <t>dlažba plošná betonová vegetační 600x400x80mm</t>
  </si>
  <si>
    <t>-635632912</t>
  </si>
  <si>
    <t>180*1,02 "Přepočtené koeficientem množství</t>
  </si>
  <si>
    <t>-1534533288</t>
  </si>
  <si>
    <t>14,71*2+11,04+12,6</t>
  </si>
  <si>
    <t>1,94</t>
  </si>
  <si>
    <t>59217017</t>
  </si>
  <si>
    <t>obrubník betonový chodníkový 1000x100x250mm</t>
  </si>
  <si>
    <t>642388034</t>
  </si>
  <si>
    <t>55*1,02 "Přepočtené koeficientem množství</t>
  </si>
  <si>
    <t>952902121</t>
  </si>
  <si>
    <t>Čištění budov zametení drsných podlah</t>
  </si>
  <si>
    <t>-724087922</t>
  </si>
  <si>
    <t>https://podminky.urs.cz/item/CS_URS_2025_01/952902121</t>
  </si>
  <si>
    <t>998229112</t>
  </si>
  <si>
    <t>Přesun hmot ruční pro pozemní komunikace s krytem dlážděným na vzdálenost do 50 m</t>
  </si>
  <si>
    <t>-1334590599</t>
  </si>
  <si>
    <t>https://podminky.urs.cz/item/CS_URS_2025_01/998229112</t>
  </si>
  <si>
    <t>04 - basketbalové hřiště</t>
  </si>
  <si>
    <t>113102321</t>
  </si>
  <si>
    <t>Odstranění umělého trávníku z fotbalového hřiště výšky vlasu přes 40 mm</t>
  </si>
  <si>
    <t>-939906428</t>
  </si>
  <si>
    <t>https://podminky.urs.cz/item/CS_URS_2025_01/113102321</t>
  </si>
  <si>
    <t>Poznámka k položce:_x000d_
viz. výkres č. 7 skladby hřiště a dráhy, č. 14 basketbalové hřiště, A - Průvodní zpráva, Technická zpráva ke stavební části</t>
  </si>
  <si>
    <t xml:space="preserve">vybourání stávající  skladby-povrch z umělé hmoty tl.50mm</t>
  </si>
  <si>
    <t>510,0</t>
  </si>
  <si>
    <t>113107230</t>
  </si>
  <si>
    <t>Odstranění podkladu z betonu prostého tl 100 mm strojně pl přes 200 m2</t>
  </si>
  <si>
    <t>1739923658</t>
  </si>
  <si>
    <t>https://podminky.urs.cz/item/CS_URS_2025_01/113107230</t>
  </si>
  <si>
    <t xml:space="preserve">vybourání stávající  skladby-beton tl.100mm</t>
  </si>
  <si>
    <t>1919654609</t>
  </si>
  <si>
    <t>odkop zeminy po vybourání stávající skladby pro založení nové skladby</t>
  </si>
  <si>
    <t>510,0*(0,43-0,25)</t>
  </si>
  <si>
    <t>odkop pro nový žlab</t>
  </si>
  <si>
    <t>(30,0+17,0)*0,1*0,1</t>
  </si>
  <si>
    <t>1371450581</t>
  </si>
  <si>
    <t>odvoz odkopané zeminy pro založení nové skladby - skládka</t>
  </si>
  <si>
    <t>510*(0,43-0,25)</t>
  </si>
  <si>
    <t>224918925</t>
  </si>
  <si>
    <t>odvoz přebytečné zeminy na skládku - basketbalové hřiště</t>
  </si>
  <si>
    <t>91,8</t>
  </si>
  <si>
    <t>-439060827</t>
  </si>
  <si>
    <t>1070064996</t>
  </si>
  <si>
    <t>-387714279</t>
  </si>
  <si>
    <t>odvoz přebytečné zeminy na skládku - trampolíny</t>
  </si>
  <si>
    <t>91,8*1,5</t>
  </si>
  <si>
    <t>171211101</t>
  </si>
  <si>
    <t>Uložení sypaniny do násypů nezhutněných ručně</t>
  </si>
  <si>
    <t>-1418569502</t>
  </si>
  <si>
    <t>https://podminky.urs.cz/item/CS_URS_2025_01/171211101</t>
  </si>
  <si>
    <t>rozprostření výkopku po hloubení pro žlab - kolem žlabu</t>
  </si>
  <si>
    <t>-659800295</t>
  </si>
  <si>
    <t>133483864</t>
  </si>
  <si>
    <t>(30,0+17,0)*0,4</t>
  </si>
  <si>
    <t>1872438676</t>
  </si>
  <si>
    <t>skladba vrstev - hřiště</t>
  </si>
  <si>
    <t>29,9*17,0</t>
  </si>
  <si>
    <t>1,7</t>
  </si>
  <si>
    <t>-1978124514</t>
  </si>
  <si>
    <t>-2014456964</t>
  </si>
  <si>
    <t>Poznámka k položce:_x000d_
viz. výkres č. 7 skladby hřiště a dráhy, č. 18 trampolíny, A - Průvodní zpráva, Technická zpráva ke stavební části</t>
  </si>
  <si>
    <t>-864561998</t>
  </si>
  <si>
    <t>1278487007</t>
  </si>
  <si>
    <t>dopadová plocha umělý povrch TPV SPORT tl.10mm - barva 1/sv. modrá</t>
  </si>
  <si>
    <t>hřiště</t>
  </si>
  <si>
    <t>-1889272884</t>
  </si>
  <si>
    <t xml:space="preserve">dopadová plocha umělý povrch TPV SPORT + ET pružná podložka -2vrstvy  v celk. tl. 70mm(40+30mm)</t>
  </si>
  <si>
    <t>510,0*2</t>
  </si>
  <si>
    <t>1084940779</t>
  </si>
  <si>
    <t>1850773915</t>
  </si>
  <si>
    <t>(29,9+17,0)*2</t>
  </si>
  <si>
    <t>0,2</t>
  </si>
  <si>
    <t>1729979810</t>
  </si>
  <si>
    <t>94*1,02 "Přepočtené koeficientem množství</t>
  </si>
  <si>
    <t>935932113</t>
  </si>
  <si>
    <t>Odvodňovací plastový žlab pro zatížení A15 vnitřní š 100 mm s roštem můstkovým z Pz oceli</t>
  </si>
  <si>
    <t>-59773356</t>
  </si>
  <si>
    <t>https://podminky.urs.cz/item/CS_URS_2025_01/935932113</t>
  </si>
  <si>
    <t>29,9+17,0</t>
  </si>
  <si>
    <t>936001002</t>
  </si>
  <si>
    <t xml:space="preserve">Montáž prvků  - deska s koši</t>
  </si>
  <si>
    <t>1332568556</t>
  </si>
  <si>
    <t>https://podminky.urs.cz/item/CS_URS_2025_01/936001002</t>
  </si>
  <si>
    <t>74910140.11R</t>
  </si>
  <si>
    <t>basketbalová deska s košem + konstrukce</t>
  </si>
  <si>
    <t>1686888382</t>
  </si>
  <si>
    <t>537385950</t>
  </si>
  <si>
    <t>-723406573</t>
  </si>
  <si>
    <t>997231111</t>
  </si>
  <si>
    <t>Vodorovná doprava suti a vybouraných hmot do 1 km</t>
  </si>
  <si>
    <t>1945147341</t>
  </si>
  <si>
    <t>https://podminky.urs.cz/item/CS_URS_2025_01/997231111</t>
  </si>
  <si>
    <t>997231119</t>
  </si>
  <si>
    <t>Příplatek ZKD 1 km vodorovné dopravy suti a vybouraných hmot</t>
  </si>
  <si>
    <t>953240048</t>
  </si>
  <si>
    <t>https://podminky.urs.cz/item/CS_URS_2025_01/997231119</t>
  </si>
  <si>
    <t>153,02*4 'Přepočtené koeficientem množství</t>
  </si>
  <si>
    <t>997231511</t>
  </si>
  <si>
    <t>Nakládání, překládání nebo manipulace se sutí a vybouranými hmotami</t>
  </si>
  <si>
    <t>-702492656</t>
  </si>
  <si>
    <t>https://podminky.urs.cz/item/CS_URS_2025_01/997231511</t>
  </si>
  <si>
    <t>-814939402</t>
  </si>
  <si>
    <t>05 - oprava oplocení</t>
  </si>
  <si>
    <t>p.č. 4849, 4851 kú Bruntál-město</t>
  </si>
  <si>
    <t>Město Bruntál, Nádražní 20, 792 01 Bruntál</t>
  </si>
  <si>
    <t>12473871</t>
  </si>
  <si>
    <t xml:space="preserve">    741 - Elektroinstalace - silnoproud</t>
  </si>
  <si>
    <t xml:space="preserve">    766 - Konstrukce truhlářské</t>
  </si>
  <si>
    <t xml:space="preserve">    767 - Konstrukce zámečnické</t>
  </si>
  <si>
    <t>131212531</t>
  </si>
  <si>
    <t>Hloubení jamek ručně objemu do 0,5 m3 s odhozením výkopku do 3 m nebo naložením na dopravní prostředek v hornině třídy těžitelnosti I skupiny 3 soudržných</t>
  </si>
  <si>
    <t>345545549</t>
  </si>
  <si>
    <t>https://podminky.urs.cz/item/CS_URS_2025_01/131212531</t>
  </si>
  <si>
    <t>patky pro sloupky oplocení - 1</t>
  </si>
  <si>
    <t>3,14*0,3*0,3*0,9*61</t>
  </si>
  <si>
    <t>patky pro sloupky košů - 2</t>
  </si>
  <si>
    <t>(3,14*0,3*0,3*0,9+0,2*0,6*0,9)*8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</si>
  <si>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</si>
  <si>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-1704637351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</si>
  <si>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</si>
  <si>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</si>
  <si>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-1194650128</t>
  </si>
  <si>
    <t>https://podminky.urs.cz/item/CS_URS_2025_01/162751119</t>
  </si>
  <si>
    <t>18,414*9 "Přepočtené koeficientem množství</t>
  </si>
  <si>
    <t>167151101</t>
  </si>
  <si>
    <t>Nakládání, skládání a překládání neulehlého výkopku nebo sypaniny strojně nakládání, množství do 100 m3, z horniny třídy těžitelnosti I, skupiny 1 až 3</t>
  </si>
  <si>
    <t>2130037696</t>
  </si>
  <si>
    <t>https://podminky.urs.cz/item/CS_URS_2025_01/167151101</t>
  </si>
  <si>
    <t>Poplatek za uložení stavebního odpadu na recyklační skládce (skládkovné) zeminy a kamení zatříděného do Katalogu odpadů pod kódem 17 05 04</t>
  </si>
  <si>
    <t>-1104652176</t>
  </si>
  <si>
    <t>18,414*1,5 "Přepočtené koeficientem množství</t>
  </si>
  <si>
    <t>Uložení sypaniny na skládky nebo meziskládky bez hutnění s upravením uložené sypaniny do předepsaného tvaru</t>
  </si>
  <si>
    <t>-1484135459</t>
  </si>
  <si>
    <t>270002102</t>
  </si>
  <si>
    <t>Vložení trub do otvorů vytvořených v základových konstrukcích vnější průřezové plochy do 0,02 m2, tloušťky zdi přes 0,5 do 1,0 m</t>
  </si>
  <si>
    <t>525100015</t>
  </si>
  <si>
    <t>https://podminky.urs.cz/item/CS_URS_2025_01/270002102</t>
  </si>
  <si>
    <t>Poznámka k položce:_x000d_
otvor pro osazení sloupků v. 0,7 m</t>
  </si>
  <si>
    <t>61+8</t>
  </si>
  <si>
    <t>Základy z betonu prostého patky a bloky z betonu kamenem neprokládaného tř. C 20/25</t>
  </si>
  <si>
    <t>744291658</t>
  </si>
  <si>
    <t>348101.R1</t>
  </si>
  <si>
    <t>D+M branky k oplocení na sloupky ocelové, plochy jednotlivě do 2 m2 jednokřídlové 950/2000 mm JAKL 80/50/3 vč. kování a závěsů (FAB) povrchová úprava žárový zinek</t>
  </si>
  <si>
    <t>-2090911252</t>
  </si>
  <si>
    <t>Poznámka k položce:_x000d_
specifikace oplocení ozn. 4:_x000d_
33,35kg/kus</t>
  </si>
  <si>
    <t>348102.R2</t>
  </si>
  <si>
    <t>D+M branky k oplocení na sloupky ocelové, plochy jednotlivě do 2 m2 jednokřídlové 1450/2000 mm JAKL 80/50/3 vč. kování a závěsů (FAB) povrchová úprava žárový zinek</t>
  </si>
  <si>
    <t>-259488710</t>
  </si>
  <si>
    <t>Poznámka k položce:_x000d_
specifikace oplocení ozn. 5:_x000d_
39,05kg/kus</t>
  </si>
  <si>
    <t>348171146</t>
  </si>
  <si>
    <t>Montáž oplocení z dílců kovových panelových svařovaných, na ocelové profilované sloupky, výšky přes 1,5 do 2,0 m</t>
  </si>
  <si>
    <t>-1178395819</t>
  </si>
  <si>
    <t>https://podminky.urs.cz/item/CS_URS_2025_01/348171146</t>
  </si>
  <si>
    <t>Poznámka k položce:_x000d_
panel 2500 x 2030 mm 2x nad sebou</t>
  </si>
  <si>
    <t>2x nad sebou</t>
  </si>
  <si>
    <t>(12*3+15*2)*2,52*2</t>
  </si>
  <si>
    <t>55342422</t>
  </si>
  <si>
    <t>plotový panel svařovaný v 1,5-2,0m š do 2,5m průměru drátu 6mm oka 50x200mm s dvojitým horizontálním drátem 8mm povrchová úprava PZ komaxit RAL 6005</t>
  </si>
  <si>
    <t>1709706838</t>
  </si>
  <si>
    <t>Poznámka k položce:_x000d_
specifikace oplocení: ozn. 6 - panel 2500 x 2030 mm_x000d_
panel 2x nad sebou</t>
  </si>
  <si>
    <t>(12*3+15*2)*2</t>
  </si>
  <si>
    <t>55312.R3</t>
  </si>
  <si>
    <t>Drobný materiál - zavíčkování, kotvení, zásepky, spony, spoj. ...</t>
  </si>
  <si>
    <t>-921209320</t>
  </si>
  <si>
    <t>961044111</t>
  </si>
  <si>
    <t>Bourání základů z betonu prostého</t>
  </si>
  <si>
    <t>1056745519</t>
  </si>
  <si>
    <t>https://podminky.urs.cz/item/CS_URS_2025_01/961044111</t>
  </si>
  <si>
    <t>Poznámka k položce:_x000d_
betonové patky sloupků demontovaného stávajícího oplocení</t>
  </si>
  <si>
    <t>55*0,181*0,6</t>
  </si>
  <si>
    <t>966071711</t>
  </si>
  <si>
    <t>Bourání plotových sloupků a vzpěr ocelových trubkových nebo profilovaných výšky do 2,50 m zabetonovaných</t>
  </si>
  <si>
    <t>-773559892</t>
  </si>
  <si>
    <t>https://podminky.urs.cz/item/CS_URS_2025_01/966071711</t>
  </si>
  <si>
    <t>Poznámka k položce:_x000d_
sloupky</t>
  </si>
  <si>
    <t>966071721</t>
  </si>
  <si>
    <t>Bourání plotových sloupků a vzpěr ocelových trubkových nebo profilovaných výšky do 2,50 m odřezáním</t>
  </si>
  <si>
    <t>-1328157011</t>
  </si>
  <si>
    <t>https://podminky.urs.cz/item/CS_URS_2025_01/966071721</t>
  </si>
  <si>
    <t>Poznámka k položce:_x000d_
vzpěry</t>
  </si>
  <si>
    <t>966071823</t>
  </si>
  <si>
    <t>Rozebrání oplocení z pletiva drátěného se čtvercovými oky, výšky přes 2,0 do 4,0 m</t>
  </si>
  <si>
    <t>-190797267</t>
  </si>
  <si>
    <t>https://podminky.urs.cz/item/CS_URS_2025_01/966071823</t>
  </si>
  <si>
    <t>997013871</t>
  </si>
  <si>
    <t>Poplatek za uložení stavebního odpadu na recyklační skládce (skládkovné) směsného stavebního a demoličního zatříděného do Katalogu odpadů pod kódem 17 09 04</t>
  </si>
  <si>
    <t>645237756</t>
  </si>
  <si>
    <t>https://podminky.urs.cz/item/CS_URS_2025_01/997013871</t>
  </si>
  <si>
    <t>Vodorovná doprava suti a vybouraných hmot s vyložením a hrubým urovnáním na vzdálenost do 1 km</t>
  </si>
  <si>
    <t>-1020019583</t>
  </si>
  <si>
    <t>Vodorovná doprava suti a vybouraných hmot s vyložením a hrubým urovnáním na vzdálenost Příplatek k cenám za každý další započatý 1 km</t>
  </si>
  <si>
    <t>147048152</t>
  </si>
  <si>
    <t>22,992*4 'Přepočtené koeficientem množství</t>
  </si>
  <si>
    <t>Vodorovná doprava suti a vybouraných hmot s vyložením a hrubým urovnáním nakládání nebo překládání na dopravní prostředek při vodorovné dopravě suti a vybouraných hmot</t>
  </si>
  <si>
    <t>-1617046707</t>
  </si>
  <si>
    <t>998232111</t>
  </si>
  <si>
    <t>Přesun hmot pro oplocení se svislou nosnou konstrukcí zděnou z cihel, tvárnic, bloků, popř. kovovou nebo dřevěnou vodorovná dopravní vzdálenost do 50 m, pro oplocení výšky přes 3 do 10 m</t>
  </si>
  <si>
    <t>2113437502</t>
  </si>
  <si>
    <t>https://podminky.urs.cz/item/CS_URS_2025_01/998232111</t>
  </si>
  <si>
    <t>741</t>
  </si>
  <si>
    <t>Elektroinstalace - silnoproud</t>
  </si>
  <si>
    <t>741440.R4</t>
  </si>
  <si>
    <t>Uzemnění kovové konstrukce plotu</t>
  </si>
  <si>
    <t>-41568200</t>
  </si>
  <si>
    <t>766</t>
  </si>
  <si>
    <t>Konstrukce truhlářské</t>
  </si>
  <si>
    <t>766001.R5</t>
  </si>
  <si>
    <t>D+M basketbalová deska s košem, exteriér</t>
  </si>
  <si>
    <t>178283217</t>
  </si>
  <si>
    <t>Poznámka k položce:_x000d_
specifikace oplocení: ozn 3</t>
  </si>
  <si>
    <t>998766101</t>
  </si>
  <si>
    <t>Přesun hmot pro konstrukce truhlářské stanovený z hmotnosti přesunovaného materiálu vodorovná dopravní vzdálenost do 50 m základní v objektech výšky do 6 m</t>
  </si>
  <si>
    <t>2138614432</t>
  </si>
  <si>
    <t>https://podminky.urs.cz/item/CS_URS_2025_01/998766101</t>
  </si>
  <si>
    <t>767</t>
  </si>
  <si>
    <t>Konstrukce zámečnické</t>
  </si>
  <si>
    <t>767995114</t>
  </si>
  <si>
    <t>Montáž ostatních atypických zámečnických konstrukcí hmotnosti přes 20 do 50 kg</t>
  </si>
  <si>
    <t>-683759647</t>
  </si>
  <si>
    <t>https://podminky.urs.cz/item/CS_URS_2025_01/767995114</t>
  </si>
  <si>
    <t>1 - ocelový sloupek do betonového základu 80/50/3 dl.4800 mm (5,66 kg/m)</t>
  </si>
  <si>
    <t>69*4,8*5,66</t>
  </si>
  <si>
    <t>koše</t>
  </si>
  <si>
    <t>2 - ocelový sloupek 100/100/4 dl. 4800 mm (11,90 kg/m)</t>
  </si>
  <si>
    <t>8*4,8*11,9</t>
  </si>
  <si>
    <t>2A - ocelový sloupek 100/100/4 dl. 2450 mm (11,9 kg/m) vodorovný sloupek koše</t>
  </si>
  <si>
    <t>16*2,45*11,9</t>
  </si>
  <si>
    <t>2B - ocelový sloupek 100/100/4 dl. 1200 mm (11,9 kg/m) vodorovný boční sloupek koše</t>
  </si>
  <si>
    <t>16*1,2*11,9</t>
  </si>
  <si>
    <t>2C - ocelový sloupek 100/100/4 dl. 1200 mm (11,9 kg/m) vodorovné horní břevno (nad a vzadu)</t>
  </si>
  <si>
    <t>8*1,2*11,9</t>
  </si>
  <si>
    <t>4A -ocelový sloupek 80/50/3 dl. 950 mm (5,66kg/m) vodorovný prvek nad brankou</t>
  </si>
  <si>
    <t>2*0,95*5,66</t>
  </si>
  <si>
    <t>5A -ocelový sloupek 80/50/3 dl. 1450 mm (5,66kg/m) vodorovný prvek nad brankou</t>
  </si>
  <si>
    <t>2*1,45*5,66</t>
  </si>
  <si>
    <t>3167,92*0,1</t>
  </si>
  <si>
    <t>55342.R11</t>
  </si>
  <si>
    <t xml:space="preserve">plotový sloupek pro svařované panely ocelový 80/50/3  dl 4,8m povrchová úprava Pz - ozn. 1</t>
  </si>
  <si>
    <t>179529508</t>
  </si>
  <si>
    <t>Poznámka k položce:_x000d_
Specifikace oplocení: ozn.1_x000d_
80/50/3 dl.4800 mm (5,66 kg/m)</t>
  </si>
  <si>
    <t>55343.R12</t>
  </si>
  <si>
    <t xml:space="preserve">plotový sloupek ocelový 80/50/3  dl. 0,95 m povrchová úprava Pz - ozn.4A</t>
  </si>
  <si>
    <t>-65231432</t>
  </si>
  <si>
    <t>Poznámka k položce:_x000d_
Specifikace oplocení: ozn.4A_x000d_
80/50/3 dl.950 mm (5,66 kg/m)</t>
  </si>
  <si>
    <t>55344.R13</t>
  </si>
  <si>
    <t xml:space="preserve">plotový sloupek ocelový 80/50/3  dl. 1,45 m povrchová úprava Pz - ozn.5A</t>
  </si>
  <si>
    <t>-1335149633</t>
  </si>
  <si>
    <t>Poznámka k položce:_x000d_
Specifikace oplocení: ozn.5A_x000d_
80/50/3 dl.1450 mm (5,66 kg/m)</t>
  </si>
  <si>
    <t>55345.R14</t>
  </si>
  <si>
    <t xml:space="preserve">plotový sloupek ocelový 100/100/4  povrchová úprava Pz - ozn.2-2C</t>
  </si>
  <si>
    <t>1466433943</t>
  </si>
  <si>
    <t>Poznámka k položce:_x000d_
Specifikace oplocení: ozn.2, 2A,2B,2C_x000d_
100/100/4 mm (11,9 kg/m)</t>
  </si>
  <si>
    <t>767996701</t>
  </si>
  <si>
    <t>Demontáž ostatních zámečnických konstrukcí řezáním o hmotnosti jednotlivých dílů do 50 kg</t>
  </si>
  <si>
    <t>375053182</t>
  </si>
  <si>
    <t>https://podminky.urs.cz/item/CS_URS_2025_01/767996701</t>
  </si>
  <si>
    <t>demontá stávajících košů - 4 kusy</t>
  </si>
  <si>
    <t>320,0*4</t>
  </si>
  <si>
    <t>998767101</t>
  </si>
  <si>
    <t>Přesun hmot pro zámečnické konstrukce stanovený z hmotnosti přesunovaného materiálu vodorovná dopravní vzdálenost do 50 m základní v objektech výšky do 6 m</t>
  </si>
  <si>
    <t>764807853</t>
  </si>
  <si>
    <t>https://podminky.urs.cz/item/CS_URS_2025_01/998767101</t>
  </si>
  <si>
    <t>06 - lanovka</t>
  </si>
  <si>
    <t>N00 - Nepojmenované práce</t>
  </si>
  <si>
    <t xml:space="preserve">    N01 - Herní prvky</t>
  </si>
  <si>
    <t>-967767349</t>
  </si>
  <si>
    <t>Poznámka k položce:_x000d_
viz. výkres č. 16 lanovka, A - Průvodní zpráva, Technická zpráva ke stavební části</t>
  </si>
  <si>
    <t>základové patky 1,0x1,0, v. 1,0m</t>
  </si>
  <si>
    <t>1,0*1,0*1,0*8</t>
  </si>
  <si>
    <t>727886032</t>
  </si>
  <si>
    <t>odvoz odkopané zeminy pro základy - skládka</t>
  </si>
  <si>
    <t>9,0</t>
  </si>
  <si>
    <t>-1503861574</t>
  </si>
  <si>
    <t>odvoz přebytečné zeminy na skládku</t>
  </si>
  <si>
    <t>9,0-5,0</t>
  </si>
  <si>
    <t>1906635186</t>
  </si>
  <si>
    <t>171111103</t>
  </si>
  <si>
    <t>Uložení sypaniny z hornin soudržných do násypů zhutněných ručně</t>
  </si>
  <si>
    <t>-1165698722</t>
  </si>
  <si>
    <t>https://podminky.urs.cz/item/CS_URS_2025_01/171111103</t>
  </si>
  <si>
    <t>příčné vyrovnání terénu</t>
  </si>
  <si>
    <t>5,0</t>
  </si>
  <si>
    <t>171111109</t>
  </si>
  <si>
    <t>Příplatek k uložení sypaniny do násypů za ruční prohození sypaniny sítem</t>
  </si>
  <si>
    <t>1836331806</t>
  </si>
  <si>
    <t>https://podminky.urs.cz/item/CS_URS_2025_01/171111109</t>
  </si>
  <si>
    <t>1054699081</t>
  </si>
  <si>
    <t>(9,0-5,0)*1,5</t>
  </si>
  <si>
    <t>-1793711379</t>
  </si>
  <si>
    <t>-363710262</t>
  </si>
  <si>
    <t>20,0</t>
  </si>
  <si>
    <t>183101314</t>
  </si>
  <si>
    <t>Jamky pro výsadbu s výměnou 100 % půdy zeminy tř 1 až 4 objem do 0,125 m3 v rovině a svahu do 1:5</t>
  </si>
  <si>
    <t>-1812127653</t>
  </si>
  <si>
    <t>https://podminky.urs.cz/item/CS_URS_2025_01/183101314</t>
  </si>
  <si>
    <t xml:space="preserve">přesázení 6 kusů stromů v. 1,5m </t>
  </si>
  <si>
    <t>10321100</t>
  </si>
  <si>
    <t>zahradní substrát pro výsadbu VL</t>
  </si>
  <si>
    <t>-1504170200</t>
  </si>
  <si>
    <t>přesázení 6 kusů stromků</t>
  </si>
  <si>
    <t>6*0,125</t>
  </si>
  <si>
    <t>184201111</t>
  </si>
  <si>
    <t>Výsadba stromu bez balu do jamky výška kmene do 1,8 m v rovině a svahu do 1:5</t>
  </si>
  <si>
    <t>476000522</t>
  </si>
  <si>
    <t>https://podminky.urs.cz/item/CS_URS_2025_01/184201111</t>
  </si>
  <si>
    <t>184512113</t>
  </si>
  <si>
    <t>Vyzvednutí stromů k přesazení průměru kmene do 0,1 m bez balu v rovině a svahu do 1:5</t>
  </si>
  <si>
    <t>-302099143</t>
  </si>
  <si>
    <t>https://podminky.urs.cz/item/CS_URS_2025_01/184512113</t>
  </si>
  <si>
    <t>184911431</t>
  </si>
  <si>
    <t>Mulčování povrchu kůrou tl. do 0,15 m v rovině a svahu do 1:5</t>
  </si>
  <si>
    <t>1522021394</t>
  </si>
  <si>
    <t>https://podminky.urs.cz/item/CS_URS_2025_01/184911431</t>
  </si>
  <si>
    <t>dopadová plocha - mulč tl. 300mm</t>
  </si>
  <si>
    <t>4,0*24,0</t>
  </si>
  <si>
    <t>10391100</t>
  </si>
  <si>
    <t>kůra mulčovací VL</t>
  </si>
  <si>
    <t>-1369298153</t>
  </si>
  <si>
    <t>4,0*24,0*0,3</t>
  </si>
  <si>
    <t>-1207424704</t>
  </si>
  <si>
    <t>54632379</t>
  </si>
  <si>
    <t>N00</t>
  </si>
  <si>
    <t>Nepojmenované práce</t>
  </si>
  <si>
    <t>N01</t>
  </si>
  <si>
    <t>Herní prvky</t>
  </si>
  <si>
    <t>HP-03</t>
  </si>
  <si>
    <t>M+D Herní prvek lanovka na dětské hřiště - 20m vč. dopravy viz. popis výkres č. 17</t>
  </si>
  <si>
    <t>657444537</t>
  </si>
  <si>
    <t>07 - workout</t>
  </si>
  <si>
    <t>815532442</t>
  </si>
  <si>
    <t>Poznámka k položce:_x000d_
viz. výkres č. 7 skladby hřiště a dráhy, č. 17 workout, A - Průvodní zpráva, Technická zpráva ke stavební části</t>
  </si>
  <si>
    <t>7,5*6,5*0,185</t>
  </si>
  <si>
    <t>131111333</t>
  </si>
  <si>
    <t>Vrtání jamek pro plotové sloupky D do 300 mm - ručně s motorovým vrtákem</t>
  </si>
  <si>
    <t>-1813693598</t>
  </si>
  <si>
    <t>https://podminky.urs.cz/item/CS_URS_2025_01/131111333</t>
  </si>
  <si>
    <t>základové patky prům. 0,30m</t>
  </si>
  <si>
    <t>0,5*3</t>
  </si>
  <si>
    <t>131111334.11R</t>
  </si>
  <si>
    <t>Vrtání jamek pro plotové sloupky D do 500 mm - ručně s motorovým vrtákem</t>
  </si>
  <si>
    <t>-1998185695</t>
  </si>
  <si>
    <t>základové patky prům. 0,55m</t>
  </si>
  <si>
    <t>0,5*6</t>
  </si>
  <si>
    <t>131111359</t>
  </si>
  <si>
    <t>Příplatek za vtrání v kamenité nebo kořeny prorostlé půdě</t>
  </si>
  <si>
    <t>-1580505114</t>
  </si>
  <si>
    <t>https://podminky.urs.cz/item/CS_URS_2025_01/131111359</t>
  </si>
  <si>
    <t>3,0+1,5</t>
  </si>
  <si>
    <t>-237887816</t>
  </si>
  <si>
    <t xml:space="preserve">odvoz odkopané podorniční  vrstvy zeminy pro založení nové skladby - skládka</t>
  </si>
  <si>
    <t>odvoz odkopu zeminy patky pro workout konstrukci</t>
  </si>
  <si>
    <t>3,14*0,55*0,55/4*0,5*6</t>
  </si>
  <si>
    <t>3,14*0,3*0,3/4*0,5*3</t>
  </si>
  <si>
    <t>1613059404</t>
  </si>
  <si>
    <t>odvoz přebytečné zeminy na skládku - workout</t>
  </si>
  <si>
    <t>9,019</t>
  </si>
  <si>
    <t>odvoz odkopu přebytečné zeminy patky pro workout konstrukci</t>
  </si>
  <si>
    <t>0,712+0,106</t>
  </si>
  <si>
    <t>2095240179</t>
  </si>
  <si>
    <t>-723087111</t>
  </si>
  <si>
    <t>-582670603</t>
  </si>
  <si>
    <t>9,837*1,5</t>
  </si>
  <si>
    <t>-1224576347</t>
  </si>
  <si>
    <t>232341111</t>
  </si>
  <si>
    <t>Bednění kruhové patky - pomocná konstrukce</t>
  </si>
  <si>
    <t>1757449864</t>
  </si>
  <si>
    <t>https://podminky.urs.cz/item/CS_URS_2025_01/232341111</t>
  </si>
  <si>
    <t>6+3</t>
  </si>
  <si>
    <t>1893721076</t>
  </si>
  <si>
    <t>základové patky prům. 0,55m, v. 0,6m</t>
  </si>
  <si>
    <t>3,14*0,55*0,55/4*0,6*6</t>
  </si>
  <si>
    <t>základové patky prům. 0,30m, v. 0,6m</t>
  </si>
  <si>
    <t>3,14*0,3*0,3/4*0,6*3</t>
  </si>
  <si>
    <t>275315911</t>
  </si>
  <si>
    <t xml:space="preserve">Příplatek za beton základových patek </t>
  </si>
  <si>
    <t>-601202386</t>
  </si>
  <si>
    <t>https://podminky.urs.cz/item/CS_URS_2025_01/275315911</t>
  </si>
  <si>
    <t>878762192</t>
  </si>
  <si>
    <t>dopadová plocha - skladba vrstev</t>
  </si>
  <si>
    <t>7,5*6,5</t>
  </si>
  <si>
    <t>0,25</t>
  </si>
  <si>
    <t>-780206227</t>
  </si>
  <si>
    <t>1211427492</t>
  </si>
  <si>
    <t>930265993</t>
  </si>
  <si>
    <t>579231316</t>
  </si>
  <si>
    <t>Ručně litý pryžový povrch stabilizační 25mm a 1-vrstvý tl 10 mm(35mm) 2 ostatní barvy na terén do 300 m2</t>
  </si>
  <si>
    <t>2014206557</t>
  </si>
  <si>
    <t>https://podminky.urs.cz/item/CS_URS_2025_01/579231316</t>
  </si>
  <si>
    <t>dopadová plocha umělý povrch TPV HIC - barva 2/modrá</t>
  </si>
  <si>
    <t>-1102788324</t>
  </si>
  <si>
    <t>Poznámka k položce:_x000d_
viz. výkres č. 17 workout, A - Průvodní zpráva, Technická zpráva ke stavební části</t>
  </si>
  <si>
    <t>6,5+7,5*2+1,2+1,1</t>
  </si>
  <si>
    <t>1,2</t>
  </si>
  <si>
    <t>-371789141</t>
  </si>
  <si>
    <t>25*1,02 "Přepočtené koeficientem množství</t>
  </si>
  <si>
    <t>-1150434221</t>
  </si>
  <si>
    <t>HP-02</t>
  </si>
  <si>
    <t>M+D Herní prvek OP42 bradla, hrazdy vč. kotvení, dopravy viz. popis výkres č. 17</t>
  </si>
  <si>
    <t>-1674343156</t>
  </si>
  <si>
    <t>08 - zemní trampolíny 2 ks</t>
  </si>
  <si>
    <t>-903206183</t>
  </si>
  <si>
    <t>trampolíny</t>
  </si>
  <si>
    <t>6,0*4,2*0,185</t>
  </si>
  <si>
    <t>odkop pro drenážní vrstvu pod trampolínou tl. 0,3m</t>
  </si>
  <si>
    <t>3,14*1,75*1,75/4*2*0,3</t>
  </si>
  <si>
    <t>2045992762</t>
  </si>
  <si>
    <t>odvoz odkopané zeminy podorniční vrstvy zeminy pro založení nové skladby - skládka</t>
  </si>
  <si>
    <t>95415508</t>
  </si>
  <si>
    <t>6,104</t>
  </si>
  <si>
    <t>-634067298</t>
  </si>
  <si>
    <t>-374483734</t>
  </si>
  <si>
    <t>208107782</t>
  </si>
  <si>
    <t>6,104*1,5</t>
  </si>
  <si>
    <t>1539970785</t>
  </si>
  <si>
    <t>-713075268</t>
  </si>
  <si>
    <t>drenážní vrstva pod trampolínou tl. 0,3m</t>
  </si>
  <si>
    <t>417751368</t>
  </si>
  <si>
    <t>5,95*4,2</t>
  </si>
  <si>
    <t>1,01</t>
  </si>
  <si>
    <t>-1364919492</t>
  </si>
  <si>
    <t>1535548491</t>
  </si>
  <si>
    <t>-2144701804</t>
  </si>
  <si>
    <t>-909399564</t>
  </si>
  <si>
    <t>-395626549</t>
  </si>
  <si>
    <t>Poznámka k položce:_x000d_
viz. výkres č. 18 trampolíny, A - Průvodní zpráva, Technická zpráva ke stavební části</t>
  </si>
  <si>
    <t>4,2+5,95*2</t>
  </si>
  <si>
    <t>0,9</t>
  </si>
  <si>
    <t>1418555563</t>
  </si>
  <si>
    <t>17*1,02 "Přepočtené koeficientem množství</t>
  </si>
  <si>
    <t>1090976582</t>
  </si>
  <si>
    <t>HP-01</t>
  </si>
  <si>
    <t>M+D Herní prvek SMB trampolína vč. dopravy viz. popis výkres č. 18</t>
  </si>
  <si>
    <t>371578265</t>
  </si>
  <si>
    <t>09 - mobiliář</t>
  </si>
  <si>
    <t>936104211</t>
  </si>
  <si>
    <t>Montáž odpadkového koše do betonové patky</t>
  </si>
  <si>
    <t>1631517274</t>
  </si>
  <si>
    <t>https://podminky.urs.cz/item/CS_URS_2025_01/936104211</t>
  </si>
  <si>
    <t>Poznámka k položce:_x000d_
viz. výkres č.19 - mobiliář, A Průvodní zpráva, Technická zpráva ke stavební části</t>
  </si>
  <si>
    <t>74910130.1R</t>
  </si>
  <si>
    <t>koš odpadkový se stříškou kovový dřevěné latě pozinkovaná vložka kotvený, v 980mm objem 35L</t>
  </si>
  <si>
    <t>739924889</t>
  </si>
  <si>
    <t>936124112</t>
  </si>
  <si>
    <t>Montáž lavičky stabilní parkové se zabetonováním noh</t>
  </si>
  <si>
    <t>1483223948</t>
  </si>
  <si>
    <t>https://podminky.urs.cz/item/CS_URS_2025_01/936124112</t>
  </si>
  <si>
    <t>74910113.1R</t>
  </si>
  <si>
    <t>lavička s opěradlem (kotvená) 2000x450mm konstrukce- kov, sedák- dřevěné latě</t>
  </si>
  <si>
    <t>443335972</t>
  </si>
  <si>
    <t>3+2</t>
  </si>
  <si>
    <t>998231411</t>
  </si>
  <si>
    <t>Ruční přesun hmot pro sadovnické a krajinářské úpravy do 100 m</t>
  </si>
  <si>
    <t>1112712522</t>
  </si>
  <si>
    <t>https://podminky.urs.cz/item/CS_URS_2025_01/998231411</t>
  </si>
  <si>
    <t>OST - Vedlejší a ostatní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</si>
  <si>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</si>
  <si>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</si>
  <si>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</si>
  <si>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</si>
  <si>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</si>
  <si>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VRN</t>
  </si>
  <si>
    <t>Vedlejší rozpočtové náklady</t>
  </si>
  <si>
    <t>VRN1</t>
  </si>
  <si>
    <t>Průzkumné, geodetické a projektové práce</t>
  </si>
  <si>
    <t>012164000</t>
  </si>
  <si>
    <t>Vytyčení a zaměření inženýrských sítí</t>
  </si>
  <si>
    <t>soubor</t>
  </si>
  <si>
    <t>1024</t>
  </si>
  <si>
    <t>2038464584</t>
  </si>
  <si>
    <t>https://podminky.urs.cz/item/CS_URS_2025_01/012164000</t>
  </si>
  <si>
    <t>Poznámka k položce:_x000d_
Vytýčení podzemních sítí.</t>
  </si>
  <si>
    <t>012234000</t>
  </si>
  <si>
    <t>Vytyčení obvodu stavby</t>
  </si>
  <si>
    <t>1075729307</t>
  </si>
  <si>
    <t>https://podminky.urs.cz/item/CS_URS_2025_01/012234000</t>
  </si>
  <si>
    <t>012414000</t>
  </si>
  <si>
    <t>Geometrický plán</t>
  </si>
  <si>
    <t>-2071344641</t>
  </si>
  <si>
    <t>https://podminky.urs.cz/item/CS_URS_2025_01/012414000</t>
  </si>
  <si>
    <t>Poznámka k položce:_x000d_
Zpracování GP pro zápis do KN.</t>
  </si>
  <si>
    <t>012444000</t>
  </si>
  <si>
    <t>Geodetické měření skutečného provedení stavby</t>
  </si>
  <si>
    <t>1429199443</t>
  </si>
  <si>
    <t>https://podminky.urs.cz/item/CS_URS_2025_01/012444000</t>
  </si>
  <si>
    <t>013002000</t>
  </si>
  <si>
    <t>Projektové práce</t>
  </si>
  <si>
    <t>1665563551</t>
  </si>
  <si>
    <t>https://podminky.urs.cz/item/CS_URS_2025_01/013002000</t>
  </si>
  <si>
    <t>Poznámka k položce:_x000d_
Provedení případné dílenské (výrobní) dokumentace</t>
  </si>
  <si>
    <t>013254000</t>
  </si>
  <si>
    <t>Dokumentace skutečného provedení stavby</t>
  </si>
  <si>
    <t>-379526951</t>
  </si>
  <si>
    <t>https://podminky.urs.cz/item/CS_URS_2025_01/013254000</t>
  </si>
  <si>
    <t>VRN3</t>
  </si>
  <si>
    <t>Zařízení staveniště</t>
  </si>
  <si>
    <t>030001000</t>
  </si>
  <si>
    <t>365682512</t>
  </si>
  <si>
    <t>VRN4</t>
  </si>
  <si>
    <t>Inženýrská činnost</t>
  </si>
  <si>
    <t>043103000</t>
  </si>
  <si>
    <t>Zkoušky</t>
  </si>
  <si>
    <t>922004393</t>
  </si>
  <si>
    <t>Poznámka k položce:_x000d_
Bez rozlišení (zátěžové, hutnící apod.)</t>
  </si>
  <si>
    <t>044003000</t>
  </si>
  <si>
    <t>Revize dočasných objektů nebo zařízení staveniště</t>
  </si>
  <si>
    <t>CS ÚRS 2023 01</t>
  </si>
  <si>
    <t>-466818613</t>
  </si>
  <si>
    <t>https://podminky.urs.cz/item/CS_URS_2023_01/044003000</t>
  </si>
  <si>
    <t>045303000</t>
  </si>
  <si>
    <t>Koordinační činnost</t>
  </si>
  <si>
    <t>-511008423</t>
  </si>
  <si>
    <t>VRN5</t>
  </si>
  <si>
    <t>Finanční náklady</t>
  </si>
  <si>
    <t>051002000</t>
  </si>
  <si>
    <t>Pojistné</t>
  </si>
  <si>
    <t>-1060016886</t>
  </si>
  <si>
    <t>https://podminky.urs.cz/item/CS_URS_2025_01/051002000</t>
  </si>
  <si>
    <t>Poznámka k položce:_x000d_
Pojištění odpovědnosti za škodu a stavebně montážní pojištění</t>
  </si>
  <si>
    <t>056002000</t>
  </si>
  <si>
    <t>Bankovní záruka</t>
  </si>
  <si>
    <t>244180729</t>
  </si>
  <si>
    <t>https://podminky.urs.cz/item/CS_URS_2025_01/056002000</t>
  </si>
  <si>
    <t xml:space="preserve">Poznámka k položce:_x000d_
1x Bankovní záruka za řádné a včasné provedení díla_x000d_
1x Bankovní záruka za kvalitu díla_x000d_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</si>
</sst>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36104211" TargetMode="External" /><Relationship Id="rId2" Type="http://schemas.openxmlformats.org/officeDocument/2006/relationships/hyperlink" Target="https://podminky.urs.cz/item/CS_URS_2025_01/936124112" TargetMode="External" /><Relationship Id="rId3" Type="http://schemas.openxmlformats.org/officeDocument/2006/relationships/hyperlink" Target="https://podminky.urs.cz/item/CS_URS_2025_01/998231411" TargetMode="External" /><Relationship Id="rId4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2164000" TargetMode="External" /><Relationship Id="rId2" Type="http://schemas.openxmlformats.org/officeDocument/2006/relationships/hyperlink" Target="https://podminky.urs.cz/item/CS_URS_2025_01/012234000" TargetMode="External" /><Relationship Id="rId3" Type="http://schemas.openxmlformats.org/officeDocument/2006/relationships/hyperlink" Target="https://podminky.urs.cz/item/CS_URS_2025_01/012414000" TargetMode="External" /><Relationship Id="rId4" Type="http://schemas.openxmlformats.org/officeDocument/2006/relationships/hyperlink" Target="https://podminky.urs.cz/item/CS_URS_2025_01/012444000" TargetMode="External" /><Relationship Id="rId5" Type="http://schemas.openxmlformats.org/officeDocument/2006/relationships/hyperlink" Target="https://podminky.urs.cz/item/CS_URS_2025_01/013002000" TargetMode="External" /><Relationship Id="rId6" Type="http://schemas.openxmlformats.org/officeDocument/2006/relationships/hyperlink" Target="https://podminky.urs.cz/item/CS_URS_2025_01/013254000" TargetMode="External" /><Relationship Id="rId7" Type="http://schemas.openxmlformats.org/officeDocument/2006/relationships/hyperlink" Target="https://podminky.urs.cz/item/CS_URS_2023_01/044003000" TargetMode="External" /><Relationship Id="rId8" Type="http://schemas.openxmlformats.org/officeDocument/2006/relationships/hyperlink" Target="https://podminky.urs.cz/item/CS_URS_2025_01/051002000" TargetMode="External" /><Relationship Id="rId9" Type="http://schemas.openxmlformats.org/officeDocument/2006/relationships/hyperlink" Target="https://podminky.urs.cz/item/CS_URS_2025_01/056002000" TargetMode="External" /><Relationship Id="rId10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7223" TargetMode="External" /><Relationship Id="rId2" Type="http://schemas.openxmlformats.org/officeDocument/2006/relationships/hyperlink" Target="https://podminky.urs.cz/item/CS_URS_2025_01/113107312" TargetMode="External" /><Relationship Id="rId3" Type="http://schemas.openxmlformats.org/officeDocument/2006/relationships/hyperlink" Target="https://podminky.urs.cz/item/CS_URS_2025_01/113202111" TargetMode="External" /><Relationship Id="rId4" Type="http://schemas.openxmlformats.org/officeDocument/2006/relationships/hyperlink" Target="https://podminky.urs.cz/item/CS_URS_2025_01/121151123" TargetMode="External" /><Relationship Id="rId5" Type="http://schemas.openxmlformats.org/officeDocument/2006/relationships/hyperlink" Target="https://podminky.urs.cz/item/CS_URS_2025_01/122251101" TargetMode="External" /><Relationship Id="rId6" Type="http://schemas.openxmlformats.org/officeDocument/2006/relationships/hyperlink" Target="https://podminky.urs.cz/item/CS_URS_2021_02/131213101" TargetMode="External" /><Relationship Id="rId7" Type="http://schemas.openxmlformats.org/officeDocument/2006/relationships/hyperlink" Target="https://podminky.urs.cz/item/CS_URS_2025_01/131251102" TargetMode="External" /><Relationship Id="rId8" Type="http://schemas.openxmlformats.org/officeDocument/2006/relationships/hyperlink" Target="https://podminky.urs.cz/item/CS_URS_2025_01/132251101" TargetMode="External" /><Relationship Id="rId9" Type="http://schemas.openxmlformats.org/officeDocument/2006/relationships/hyperlink" Target="https://podminky.urs.cz/item/CS_URS_2025_01/162251102" TargetMode="External" /><Relationship Id="rId10" Type="http://schemas.openxmlformats.org/officeDocument/2006/relationships/hyperlink" Target="https://podminky.urs.cz/item/CS_URS_2025_01/162751117" TargetMode="External" /><Relationship Id="rId11" Type="http://schemas.openxmlformats.org/officeDocument/2006/relationships/hyperlink" Target="https://podminky.urs.cz/item/CS_URS_2025_01/167151111" TargetMode="External" /><Relationship Id="rId12" Type="http://schemas.openxmlformats.org/officeDocument/2006/relationships/hyperlink" Target="https://podminky.urs.cz/item/CS_URS_2025_01/171152501" TargetMode="External" /><Relationship Id="rId13" Type="http://schemas.openxmlformats.org/officeDocument/2006/relationships/hyperlink" Target="https://podminky.urs.cz/item/CS_URS_2025_01/171201231" TargetMode="External" /><Relationship Id="rId14" Type="http://schemas.openxmlformats.org/officeDocument/2006/relationships/hyperlink" Target="https://podminky.urs.cz/item/CS_URS_2025_01/171251201" TargetMode="External" /><Relationship Id="rId15" Type="http://schemas.openxmlformats.org/officeDocument/2006/relationships/hyperlink" Target="https://podminky.urs.cz/item/CS_URS_2025_01/174111101" TargetMode="External" /><Relationship Id="rId16" Type="http://schemas.openxmlformats.org/officeDocument/2006/relationships/hyperlink" Target="https://podminky.urs.cz/item/CS_URS_2025_01/174111109" TargetMode="External" /><Relationship Id="rId17" Type="http://schemas.openxmlformats.org/officeDocument/2006/relationships/hyperlink" Target="https://podminky.urs.cz/item/CS_URS_2025_01/175151101" TargetMode="External" /><Relationship Id="rId18" Type="http://schemas.openxmlformats.org/officeDocument/2006/relationships/hyperlink" Target="https://podminky.urs.cz/item/CS_URS_2025_01/181151331" TargetMode="External" /><Relationship Id="rId19" Type="http://schemas.openxmlformats.org/officeDocument/2006/relationships/hyperlink" Target="https://podminky.urs.cz/item/CS_URS_2025_01/181351113" TargetMode="External" /><Relationship Id="rId20" Type="http://schemas.openxmlformats.org/officeDocument/2006/relationships/hyperlink" Target="https://podminky.urs.cz/item/CS_URS_2025_01/181411141" TargetMode="External" /><Relationship Id="rId21" Type="http://schemas.openxmlformats.org/officeDocument/2006/relationships/hyperlink" Target="https://podminky.urs.cz/item/CS_URS_2025_01/182211121" TargetMode="External" /><Relationship Id="rId22" Type="http://schemas.openxmlformats.org/officeDocument/2006/relationships/hyperlink" Target="https://podminky.urs.cz/item/CS_URS_2025_01/183403161" TargetMode="External" /><Relationship Id="rId23" Type="http://schemas.openxmlformats.org/officeDocument/2006/relationships/hyperlink" Target="https://podminky.urs.cz/item/CS_URS_2021_02/184802615" TargetMode="External" /><Relationship Id="rId24" Type="http://schemas.openxmlformats.org/officeDocument/2006/relationships/hyperlink" Target="https://podminky.urs.cz/item/CS_URS_2025_01/211571121" TargetMode="External" /><Relationship Id="rId25" Type="http://schemas.openxmlformats.org/officeDocument/2006/relationships/hyperlink" Target="https://podminky.urs.cz/item/CS_URS_2025_01/211971121" TargetMode="External" /><Relationship Id="rId26" Type="http://schemas.openxmlformats.org/officeDocument/2006/relationships/hyperlink" Target="https://podminky.urs.cz/item/CS_URS_2025_01/211971122" TargetMode="External" /><Relationship Id="rId27" Type="http://schemas.openxmlformats.org/officeDocument/2006/relationships/hyperlink" Target="https://podminky.urs.cz/item/CS_URS_2025_01/212572111" TargetMode="External" /><Relationship Id="rId28" Type="http://schemas.openxmlformats.org/officeDocument/2006/relationships/hyperlink" Target="https://podminky.urs.cz/item/CS_URS_2025_01/212755213" TargetMode="External" /><Relationship Id="rId29" Type="http://schemas.openxmlformats.org/officeDocument/2006/relationships/hyperlink" Target="https://podminky.urs.cz/item/CS_URS_2025_01/212755215" TargetMode="External" /><Relationship Id="rId30" Type="http://schemas.openxmlformats.org/officeDocument/2006/relationships/hyperlink" Target="https://podminky.urs.cz/item/CS_URS_2025_01/271572211" TargetMode="External" /><Relationship Id="rId31" Type="http://schemas.openxmlformats.org/officeDocument/2006/relationships/hyperlink" Target="https://podminky.urs.cz/item/CS_URS_2025_01/275313711" TargetMode="External" /><Relationship Id="rId32" Type="http://schemas.openxmlformats.org/officeDocument/2006/relationships/hyperlink" Target="https://podminky.urs.cz/item/CS_URS_2025_01/275351121" TargetMode="External" /><Relationship Id="rId33" Type="http://schemas.openxmlformats.org/officeDocument/2006/relationships/hyperlink" Target="https://podminky.urs.cz/item/CS_URS_2025_01/275351122" TargetMode="External" /><Relationship Id="rId34" Type="http://schemas.openxmlformats.org/officeDocument/2006/relationships/hyperlink" Target="https://podminky.urs.cz/item/CS_URS_2025_01/338171125" TargetMode="External" /><Relationship Id="rId35" Type="http://schemas.openxmlformats.org/officeDocument/2006/relationships/hyperlink" Target="https://podminky.urs.cz/item/CS_URS_2025_01/348401153" TargetMode="External" /><Relationship Id="rId36" Type="http://schemas.openxmlformats.org/officeDocument/2006/relationships/hyperlink" Target="https://podminky.urs.cz/item/CS_URS_2025_01/348401360" TargetMode="External" /><Relationship Id="rId37" Type="http://schemas.openxmlformats.org/officeDocument/2006/relationships/hyperlink" Target="https://podminky.urs.cz/item/CS_URS_2025_01/564710011" TargetMode="External" /><Relationship Id="rId38" Type="http://schemas.openxmlformats.org/officeDocument/2006/relationships/hyperlink" Target="https://podminky.urs.cz/item/CS_URS_2025_01/564720111" TargetMode="External" /><Relationship Id="rId39" Type="http://schemas.openxmlformats.org/officeDocument/2006/relationships/hyperlink" Target="https://podminky.urs.cz/item/CS_URS_2025_01/564751112" TargetMode="External" /><Relationship Id="rId40" Type="http://schemas.openxmlformats.org/officeDocument/2006/relationships/hyperlink" Target="https://podminky.urs.cz/item/CS_URS_2025_01/579221222" TargetMode="External" /><Relationship Id="rId41" Type="http://schemas.openxmlformats.org/officeDocument/2006/relationships/hyperlink" Target="https://podminky.urs.cz/item/CS_URS_2025_01/579221262" TargetMode="External" /><Relationship Id="rId42" Type="http://schemas.openxmlformats.org/officeDocument/2006/relationships/hyperlink" Target="https://podminky.urs.cz/item/CS_URS_2025_01/589211111" TargetMode="External" /><Relationship Id="rId43" Type="http://schemas.openxmlformats.org/officeDocument/2006/relationships/hyperlink" Target="https://podminky.urs.cz/item/CS_URS_2025_01/589811111" TargetMode="External" /><Relationship Id="rId44" Type="http://schemas.openxmlformats.org/officeDocument/2006/relationships/hyperlink" Target="https://podminky.urs.cz/item/CS_URS_2025_01/589811121" TargetMode="External" /><Relationship Id="rId45" Type="http://schemas.openxmlformats.org/officeDocument/2006/relationships/hyperlink" Target="https://podminky.urs.cz/item/CS_URS_2025_01/895270001" TargetMode="External" /><Relationship Id="rId46" Type="http://schemas.openxmlformats.org/officeDocument/2006/relationships/hyperlink" Target="https://podminky.urs.cz/item/CS_URS_2025_01/895270021" TargetMode="External" /><Relationship Id="rId47" Type="http://schemas.openxmlformats.org/officeDocument/2006/relationships/hyperlink" Target="https://podminky.urs.cz/item/CS_URS_2025_01/895270031" TargetMode="External" /><Relationship Id="rId48" Type="http://schemas.openxmlformats.org/officeDocument/2006/relationships/hyperlink" Target="https://podminky.urs.cz/item/CS_URS_2025_01/895270051" TargetMode="External" /><Relationship Id="rId49" Type="http://schemas.openxmlformats.org/officeDocument/2006/relationships/hyperlink" Target="https://podminky.urs.cz/item/CS_URS_2025_01/895270067" TargetMode="External" /><Relationship Id="rId50" Type="http://schemas.openxmlformats.org/officeDocument/2006/relationships/hyperlink" Target="https://podminky.urs.cz/item/CS_URS_2025_01/916132113" TargetMode="External" /><Relationship Id="rId51" Type="http://schemas.openxmlformats.org/officeDocument/2006/relationships/hyperlink" Target="https://podminky.urs.cz/item/CS_URS_2025_01/916231213" TargetMode="External" /><Relationship Id="rId52" Type="http://schemas.openxmlformats.org/officeDocument/2006/relationships/hyperlink" Target="https://podminky.urs.cz/item/CS_URS_2025_01/935932128" TargetMode="External" /><Relationship Id="rId53" Type="http://schemas.openxmlformats.org/officeDocument/2006/relationships/hyperlink" Target="https://podminky.urs.cz/item/CS_URS_2025_01/953943112" TargetMode="External" /><Relationship Id="rId54" Type="http://schemas.openxmlformats.org/officeDocument/2006/relationships/hyperlink" Target="https://podminky.urs.cz/item/CS_URS_2025_01/966008211" TargetMode="External" /><Relationship Id="rId55" Type="http://schemas.openxmlformats.org/officeDocument/2006/relationships/hyperlink" Target="https://podminky.urs.cz/item/CS_URS_2025_01/997013631" TargetMode="External" /><Relationship Id="rId56" Type="http://schemas.openxmlformats.org/officeDocument/2006/relationships/hyperlink" Target="https://podminky.urs.cz/item/CS_URS_2025_01/997221561" TargetMode="External" /><Relationship Id="rId57" Type="http://schemas.openxmlformats.org/officeDocument/2006/relationships/hyperlink" Target="https://podminky.urs.cz/item/CS_URS_2025_01/997221569" TargetMode="External" /><Relationship Id="rId58" Type="http://schemas.openxmlformats.org/officeDocument/2006/relationships/hyperlink" Target="https://podminky.urs.cz/item/CS_URS_2025_01/997221611" TargetMode="External" /><Relationship Id="rId59" Type="http://schemas.openxmlformats.org/officeDocument/2006/relationships/hyperlink" Target="https://podminky.urs.cz/item/CS_URS_2025_01/998222012" TargetMode="External" /><Relationship Id="rId60" Type="http://schemas.openxmlformats.org/officeDocument/2006/relationships/hyperlink" Target="https://podminky.urs.cz/item/CS_URS_2025_01/711461201" TargetMode="External" /><Relationship Id="rId61" Type="http://schemas.openxmlformats.org/officeDocument/2006/relationships/hyperlink" Target="https://podminky.urs.cz/item/CS_URS_2025_01/998711101" TargetMode="External" /><Relationship Id="rId6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7312" TargetMode="External" /><Relationship Id="rId2" Type="http://schemas.openxmlformats.org/officeDocument/2006/relationships/hyperlink" Target="https://podminky.urs.cz/item/CS_URS_2025_01/113107322" TargetMode="External" /><Relationship Id="rId3" Type="http://schemas.openxmlformats.org/officeDocument/2006/relationships/hyperlink" Target="https://podminky.urs.cz/item/CS_URS_2025_01/113202111" TargetMode="External" /><Relationship Id="rId4" Type="http://schemas.openxmlformats.org/officeDocument/2006/relationships/hyperlink" Target="https://podminky.urs.cz/item/CS_URS_2025_01/122251101" TargetMode="External" /><Relationship Id="rId5" Type="http://schemas.openxmlformats.org/officeDocument/2006/relationships/hyperlink" Target="https://podminky.urs.cz/item/CS_URS_2021_02/131213101" TargetMode="External" /><Relationship Id="rId6" Type="http://schemas.openxmlformats.org/officeDocument/2006/relationships/hyperlink" Target="https://podminky.urs.cz/item/CS_URS_2025_01/162251102" TargetMode="External" /><Relationship Id="rId7" Type="http://schemas.openxmlformats.org/officeDocument/2006/relationships/hyperlink" Target="https://podminky.urs.cz/item/CS_URS_2025_01/171152501" TargetMode="External" /><Relationship Id="rId8" Type="http://schemas.openxmlformats.org/officeDocument/2006/relationships/hyperlink" Target="https://podminky.urs.cz/item/CS_URS_2025_01/174111101" TargetMode="External" /><Relationship Id="rId9" Type="http://schemas.openxmlformats.org/officeDocument/2006/relationships/hyperlink" Target="https://podminky.urs.cz/item/CS_URS_2025_01/181411141" TargetMode="External" /><Relationship Id="rId10" Type="http://schemas.openxmlformats.org/officeDocument/2006/relationships/hyperlink" Target="https://podminky.urs.cz/item/CS_URS_2025_01/181912111" TargetMode="External" /><Relationship Id="rId11" Type="http://schemas.openxmlformats.org/officeDocument/2006/relationships/hyperlink" Target="https://podminky.urs.cz/item/CS_URS_2025_01/183403161" TargetMode="External" /><Relationship Id="rId12" Type="http://schemas.openxmlformats.org/officeDocument/2006/relationships/hyperlink" Target="https://podminky.urs.cz/item/CS_URS_2025_01/275313711" TargetMode="External" /><Relationship Id="rId13" Type="http://schemas.openxmlformats.org/officeDocument/2006/relationships/hyperlink" Target="https://podminky.urs.cz/item/CS_URS_2025_01/564251111" TargetMode="External" /><Relationship Id="rId14" Type="http://schemas.openxmlformats.org/officeDocument/2006/relationships/hyperlink" Target="https://podminky.urs.cz/item/CS_URS_2025_01/564731111" TargetMode="External" /><Relationship Id="rId15" Type="http://schemas.openxmlformats.org/officeDocument/2006/relationships/hyperlink" Target="https://podminky.urs.cz/item/CS_URS_2025_01/916231213" TargetMode="External" /><Relationship Id="rId16" Type="http://schemas.openxmlformats.org/officeDocument/2006/relationships/hyperlink" Target="https://podminky.urs.cz/item/CS_URS_2025_01/936009112" TargetMode="External" /><Relationship Id="rId17" Type="http://schemas.openxmlformats.org/officeDocument/2006/relationships/hyperlink" Target="https://podminky.urs.cz/item/CS_URS_2025_01/997221561" TargetMode="External" /><Relationship Id="rId18" Type="http://schemas.openxmlformats.org/officeDocument/2006/relationships/hyperlink" Target="https://podminky.urs.cz/item/CS_URS_2025_01/997221569" TargetMode="External" /><Relationship Id="rId19" Type="http://schemas.openxmlformats.org/officeDocument/2006/relationships/hyperlink" Target="https://podminky.urs.cz/item/CS_URS_2025_01/997221611" TargetMode="External" /><Relationship Id="rId20" Type="http://schemas.openxmlformats.org/officeDocument/2006/relationships/hyperlink" Target="https://podminky.urs.cz/item/CS_URS_2025_01/997221655" TargetMode="External" /><Relationship Id="rId21" Type="http://schemas.openxmlformats.org/officeDocument/2006/relationships/hyperlink" Target="https://podminky.urs.cz/item/CS_URS_2025_01/998222012" TargetMode="External" /><Relationship Id="rId2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0405114" TargetMode="External" /><Relationship Id="rId2" Type="http://schemas.openxmlformats.org/officeDocument/2006/relationships/hyperlink" Target="https://podminky.urs.cz/item/CS_URS_2025_01/564211111" TargetMode="External" /><Relationship Id="rId3" Type="http://schemas.openxmlformats.org/officeDocument/2006/relationships/hyperlink" Target="https://podminky.urs.cz/item/CS_URS_2025_01/564851111" TargetMode="External" /><Relationship Id="rId4" Type="http://schemas.openxmlformats.org/officeDocument/2006/relationships/hyperlink" Target="https://podminky.urs.cz/item/CS_URS_2021_02/596411113" TargetMode="External" /><Relationship Id="rId5" Type="http://schemas.openxmlformats.org/officeDocument/2006/relationships/hyperlink" Target="https://podminky.urs.cz/item/CS_URS_2025_01/916231213" TargetMode="External" /><Relationship Id="rId6" Type="http://schemas.openxmlformats.org/officeDocument/2006/relationships/hyperlink" Target="https://podminky.urs.cz/item/CS_URS_2025_01/952902121" TargetMode="External" /><Relationship Id="rId7" Type="http://schemas.openxmlformats.org/officeDocument/2006/relationships/hyperlink" Target="https://podminky.urs.cz/item/CS_URS_2025_01/998229112" TargetMode="External" /><Relationship Id="rId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2321" TargetMode="External" /><Relationship Id="rId2" Type="http://schemas.openxmlformats.org/officeDocument/2006/relationships/hyperlink" Target="https://podminky.urs.cz/item/CS_URS_2025_01/113107230" TargetMode="External" /><Relationship Id="rId3" Type="http://schemas.openxmlformats.org/officeDocument/2006/relationships/hyperlink" Target="https://podminky.urs.cz/item/CS_URS_2025_01/122251101" TargetMode="External" /><Relationship Id="rId4" Type="http://schemas.openxmlformats.org/officeDocument/2006/relationships/hyperlink" Target="https://podminky.urs.cz/item/CS_URS_2025_01/162251102" TargetMode="External" /><Relationship Id="rId5" Type="http://schemas.openxmlformats.org/officeDocument/2006/relationships/hyperlink" Target="https://podminky.urs.cz/item/CS_URS_2025_01/162751117" TargetMode="External" /><Relationship Id="rId6" Type="http://schemas.openxmlformats.org/officeDocument/2006/relationships/hyperlink" Target="https://podminky.urs.cz/item/CS_URS_2025_01/167151111" TargetMode="External" /><Relationship Id="rId7" Type="http://schemas.openxmlformats.org/officeDocument/2006/relationships/hyperlink" Target="https://podminky.urs.cz/item/CS_URS_2025_01/171152501" TargetMode="External" /><Relationship Id="rId8" Type="http://schemas.openxmlformats.org/officeDocument/2006/relationships/hyperlink" Target="https://podminky.urs.cz/item/CS_URS_2025_01/171201231" TargetMode="External" /><Relationship Id="rId9" Type="http://schemas.openxmlformats.org/officeDocument/2006/relationships/hyperlink" Target="https://podminky.urs.cz/item/CS_URS_2025_01/171211101" TargetMode="External" /><Relationship Id="rId10" Type="http://schemas.openxmlformats.org/officeDocument/2006/relationships/hyperlink" Target="https://podminky.urs.cz/item/CS_URS_2025_01/171251201" TargetMode="External" /><Relationship Id="rId11" Type="http://schemas.openxmlformats.org/officeDocument/2006/relationships/hyperlink" Target="https://podminky.urs.cz/item/CS_URS_2025_01/181912111" TargetMode="External" /><Relationship Id="rId12" Type="http://schemas.openxmlformats.org/officeDocument/2006/relationships/hyperlink" Target="https://podminky.urs.cz/item/CS_URS_2025_01/564710011" TargetMode="External" /><Relationship Id="rId13" Type="http://schemas.openxmlformats.org/officeDocument/2006/relationships/hyperlink" Target="https://podminky.urs.cz/item/CS_URS_2025_01/564720111" TargetMode="External" /><Relationship Id="rId14" Type="http://schemas.openxmlformats.org/officeDocument/2006/relationships/hyperlink" Target="https://podminky.urs.cz/item/CS_URS_2025_01/564751112" TargetMode="External" /><Relationship Id="rId15" Type="http://schemas.openxmlformats.org/officeDocument/2006/relationships/hyperlink" Target="https://podminky.urs.cz/item/CS_URS_2025_01/579221222" TargetMode="External" /><Relationship Id="rId16" Type="http://schemas.openxmlformats.org/officeDocument/2006/relationships/hyperlink" Target="https://podminky.urs.cz/item/CS_URS_2025_01/589211111" TargetMode="External" /><Relationship Id="rId17" Type="http://schemas.openxmlformats.org/officeDocument/2006/relationships/hyperlink" Target="https://podminky.urs.cz/item/CS_URS_2025_01/589811111" TargetMode="External" /><Relationship Id="rId18" Type="http://schemas.openxmlformats.org/officeDocument/2006/relationships/hyperlink" Target="https://podminky.urs.cz/item/CS_URS_2025_01/916231213" TargetMode="External" /><Relationship Id="rId19" Type="http://schemas.openxmlformats.org/officeDocument/2006/relationships/hyperlink" Target="https://podminky.urs.cz/item/CS_URS_2025_01/935932113" TargetMode="External" /><Relationship Id="rId20" Type="http://schemas.openxmlformats.org/officeDocument/2006/relationships/hyperlink" Target="https://podminky.urs.cz/item/CS_URS_2025_01/936001002" TargetMode="External" /><Relationship Id="rId21" Type="http://schemas.openxmlformats.org/officeDocument/2006/relationships/hyperlink" Target="https://podminky.urs.cz/item/CS_URS_2025_01/966008211" TargetMode="External" /><Relationship Id="rId22" Type="http://schemas.openxmlformats.org/officeDocument/2006/relationships/hyperlink" Target="https://podminky.urs.cz/item/CS_URS_2025_01/997013631" TargetMode="External" /><Relationship Id="rId23" Type="http://schemas.openxmlformats.org/officeDocument/2006/relationships/hyperlink" Target="https://podminky.urs.cz/item/CS_URS_2025_01/997231111" TargetMode="External" /><Relationship Id="rId24" Type="http://schemas.openxmlformats.org/officeDocument/2006/relationships/hyperlink" Target="https://podminky.urs.cz/item/CS_URS_2025_01/997231119" TargetMode="External" /><Relationship Id="rId25" Type="http://schemas.openxmlformats.org/officeDocument/2006/relationships/hyperlink" Target="https://podminky.urs.cz/item/CS_URS_2025_01/997231511" TargetMode="External" /><Relationship Id="rId26" Type="http://schemas.openxmlformats.org/officeDocument/2006/relationships/hyperlink" Target="https://podminky.urs.cz/item/CS_URS_2025_01/998222012" TargetMode="External" /><Relationship Id="rId2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31212531" TargetMode="External" /><Relationship Id="rId2" Type="http://schemas.openxmlformats.org/officeDocument/2006/relationships/hyperlink" Target="https://podminky.urs.cz/item/CS_URS_2025_01/162751117" TargetMode="External" /><Relationship Id="rId3" Type="http://schemas.openxmlformats.org/officeDocument/2006/relationships/hyperlink" Target="https://podminky.urs.cz/item/CS_URS_2025_01/162751119" TargetMode="External" /><Relationship Id="rId4" Type="http://schemas.openxmlformats.org/officeDocument/2006/relationships/hyperlink" Target="https://podminky.urs.cz/item/CS_URS_2025_01/167151101" TargetMode="External" /><Relationship Id="rId5" Type="http://schemas.openxmlformats.org/officeDocument/2006/relationships/hyperlink" Target="https://podminky.urs.cz/item/CS_URS_2025_01/171201231" TargetMode="External" /><Relationship Id="rId6" Type="http://schemas.openxmlformats.org/officeDocument/2006/relationships/hyperlink" Target="https://podminky.urs.cz/item/CS_URS_2025_01/171251201" TargetMode="External" /><Relationship Id="rId7" Type="http://schemas.openxmlformats.org/officeDocument/2006/relationships/hyperlink" Target="https://podminky.urs.cz/item/CS_URS_2025_01/270002102" TargetMode="External" /><Relationship Id="rId8" Type="http://schemas.openxmlformats.org/officeDocument/2006/relationships/hyperlink" Target="https://podminky.urs.cz/item/CS_URS_2025_01/275313711" TargetMode="External" /><Relationship Id="rId9" Type="http://schemas.openxmlformats.org/officeDocument/2006/relationships/hyperlink" Target="https://podminky.urs.cz/item/CS_URS_2025_01/348171146" TargetMode="External" /><Relationship Id="rId10" Type="http://schemas.openxmlformats.org/officeDocument/2006/relationships/hyperlink" Target="https://podminky.urs.cz/item/CS_URS_2025_01/961044111" TargetMode="External" /><Relationship Id="rId11" Type="http://schemas.openxmlformats.org/officeDocument/2006/relationships/hyperlink" Target="https://podminky.urs.cz/item/CS_URS_2025_01/966071711" TargetMode="External" /><Relationship Id="rId12" Type="http://schemas.openxmlformats.org/officeDocument/2006/relationships/hyperlink" Target="https://podminky.urs.cz/item/CS_URS_2025_01/966071721" TargetMode="External" /><Relationship Id="rId13" Type="http://schemas.openxmlformats.org/officeDocument/2006/relationships/hyperlink" Target="https://podminky.urs.cz/item/CS_URS_2025_01/966071823" TargetMode="External" /><Relationship Id="rId14" Type="http://schemas.openxmlformats.org/officeDocument/2006/relationships/hyperlink" Target="https://podminky.urs.cz/item/CS_URS_2025_01/997013871" TargetMode="External" /><Relationship Id="rId15" Type="http://schemas.openxmlformats.org/officeDocument/2006/relationships/hyperlink" Target="https://podminky.urs.cz/item/CS_URS_2025_01/997231111" TargetMode="External" /><Relationship Id="rId16" Type="http://schemas.openxmlformats.org/officeDocument/2006/relationships/hyperlink" Target="https://podminky.urs.cz/item/CS_URS_2025_01/997231119" TargetMode="External" /><Relationship Id="rId17" Type="http://schemas.openxmlformats.org/officeDocument/2006/relationships/hyperlink" Target="https://podminky.urs.cz/item/CS_URS_2025_01/997231511" TargetMode="External" /><Relationship Id="rId18" Type="http://schemas.openxmlformats.org/officeDocument/2006/relationships/hyperlink" Target="https://podminky.urs.cz/item/CS_URS_2025_01/998232111" TargetMode="External" /><Relationship Id="rId19" Type="http://schemas.openxmlformats.org/officeDocument/2006/relationships/hyperlink" Target="https://podminky.urs.cz/item/CS_URS_2025_01/998766101" TargetMode="External" /><Relationship Id="rId20" Type="http://schemas.openxmlformats.org/officeDocument/2006/relationships/hyperlink" Target="https://podminky.urs.cz/item/CS_URS_2025_01/767995114" TargetMode="External" /><Relationship Id="rId21" Type="http://schemas.openxmlformats.org/officeDocument/2006/relationships/hyperlink" Target="https://podminky.urs.cz/item/CS_URS_2025_01/767996701" TargetMode="External" /><Relationship Id="rId22" Type="http://schemas.openxmlformats.org/officeDocument/2006/relationships/hyperlink" Target="https://podminky.urs.cz/item/CS_URS_2025_01/998767101" TargetMode="External" /><Relationship Id="rId23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1213101" TargetMode="External" /><Relationship Id="rId2" Type="http://schemas.openxmlformats.org/officeDocument/2006/relationships/hyperlink" Target="https://podminky.urs.cz/item/CS_URS_2025_01/162251102" TargetMode="External" /><Relationship Id="rId3" Type="http://schemas.openxmlformats.org/officeDocument/2006/relationships/hyperlink" Target="https://podminky.urs.cz/item/CS_URS_2025_01/162751117" TargetMode="External" /><Relationship Id="rId4" Type="http://schemas.openxmlformats.org/officeDocument/2006/relationships/hyperlink" Target="https://podminky.urs.cz/item/CS_URS_2025_01/167151111" TargetMode="External" /><Relationship Id="rId5" Type="http://schemas.openxmlformats.org/officeDocument/2006/relationships/hyperlink" Target="https://podminky.urs.cz/item/CS_URS_2025_01/171111103" TargetMode="External" /><Relationship Id="rId6" Type="http://schemas.openxmlformats.org/officeDocument/2006/relationships/hyperlink" Target="https://podminky.urs.cz/item/CS_URS_2025_01/171111109" TargetMode="External" /><Relationship Id="rId7" Type="http://schemas.openxmlformats.org/officeDocument/2006/relationships/hyperlink" Target="https://podminky.urs.cz/item/CS_URS_2025_01/171201231" TargetMode="External" /><Relationship Id="rId8" Type="http://schemas.openxmlformats.org/officeDocument/2006/relationships/hyperlink" Target="https://podminky.urs.cz/item/CS_URS_2025_01/171251201" TargetMode="External" /><Relationship Id="rId9" Type="http://schemas.openxmlformats.org/officeDocument/2006/relationships/hyperlink" Target="https://podminky.urs.cz/item/CS_URS_2025_01/181912111" TargetMode="External" /><Relationship Id="rId10" Type="http://schemas.openxmlformats.org/officeDocument/2006/relationships/hyperlink" Target="https://podminky.urs.cz/item/CS_URS_2025_01/183101314" TargetMode="External" /><Relationship Id="rId11" Type="http://schemas.openxmlformats.org/officeDocument/2006/relationships/hyperlink" Target="https://podminky.urs.cz/item/CS_URS_2025_01/184201111" TargetMode="External" /><Relationship Id="rId12" Type="http://schemas.openxmlformats.org/officeDocument/2006/relationships/hyperlink" Target="https://podminky.urs.cz/item/CS_URS_2025_01/184512113" TargetMode="External" /><Relationship Id="rId13" Type="http://schemas.openxmlformats.org/officeDocument/2006/relationships/hyperlink" Target="https://podminky.urs.cz/item/CS_URS_2025_01/184911431" TargetMode="External" /><Relationship Id="rId14" Type="http://schemas.openxmlformats.org/officeDocument/2006/relationships/hyperlink" Target="https://podminky.urs.cz/item/CS_URS_2025_01/275313711" TargetMode="External" /><Relationship Id="rId15" Type="http://schemas.openxmlformats.org/officeDocument/2006/relationships/hyperlink" Target="https://podminky.urs.cz/item/CS_URS_2025_01/998222012" TargetMode="External" /><Relationship Id="rId16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2251101" TargetMode="External" /><Relationship Id="rId2" Type="http://schemas.openxmlformats.org/officeDocument/2006/relationships/hyperlink" Target="https://podminky.urs.cz/item/CS_URS_2025_01/131111333" TargetMode="External" /><Relationship Id="rId3" Type="http://schemas.openxmlformats.org/officeDocument/2006/relationships/hyperlink" Target="https://podminky.urs.cz/item/CS_URS_2025_01/131111359" TargetMode="External" /><Relationship Id="rId4" Type="http://schemas.openxmlformats.org/officeDocument/2006/relationships/hyperlink" Target="https://podminky.urs.cz/item/CS_URS_2025_01/162251102" TargetMode="External" /><Relationship Id="rId5" Type="http://schemas.openxmlformats.org/officeDocument/2006/relationships/hyperlink" Target="https://podminky.urs.cz/item/CS_URS_2025_01/162751117" TargetMode="External" /><Relationship Id="rId6" Type="http://schemas.openxmlformats.org/officeDocument/2006/relationships/hyperlink" Target="https://podminky.urs.cz/item/CS_URS_2025_01/167151111" TargetMode="External" /><Relationship Id="rId7" Type="http://schemas.openxmlformats.org/officeDocument/2006/relationships/hyperlink" Target="https://podminky.urs.cz/item/CS_URS_2025_01/171152501" TargetMode="External" /><Relationship Id="rId8" Type="http://schemas.openxmlformats.org/officeDocument/2006/relationships/hyperlink" Target="https://podminky.urs.cz/item/CS_URS_2025_01/171201231" TargetMode="External" /><Relationship Id="rId9" Type="http://schemas.openxmlformats.org/officeDocument/2006/relationships/hyperlink" Target="https://podminky.urs.cz/item/CS_URS_2025_01/171251201" TargetMode="External" /><Relationship Id="rId10" Type="http://schemas.openxmlformats.org/officeDocument/2006/relationships/hyperlink" Target="https://podminky.urs.cz/item/CS_URS_2025_01/232341111" TargetMode="External" /><Relationship Id="rId11" Type="http://schemas.openxmlformats.org/officeDocument/2006/relationships/hyperlink" Target="https://podminky.urs.cz/item/CS_URS_2025_01/275313711" TargetMode="External" /><Relationship Id="rId12" Type="http://schemas.openxmlformats.org/officeDocument/2006/relationships/hyperlink" Target="https://podminky.urs.cz/item/CS_URS_2025_01/275315911" TargetMode="External" /><Relationship Id="rId13" Type="http://schemas.openxmlformats.org/officeDocument/2006/relationships/hyperlink" Target="https://podminky.urs.cz/item/CS_URS_2025_01/564710011" TargetMode="External" /><Relationship Id="rId14" Type="http://schemas.openxmlformats.org/officeDocument/2006/relationships/hyperlink" Target="https://podminky.urs.cz/item/CS_URS_2025_01/564720111" TargetMode="External" /><Relationship Id="rId15" Type="http://schemas.openxmlformats.org/officeDocument/2006/relationships/hyperlink" Target="https://podminky.urs.cz/item/CS_URS_2025_01/564751112" TargetMode="External" /><Relationship Id="rId16" Type="http://schemas.openxmlformats.org/officeDocument/2006/relationships/hyperlink" Target="https://podminky.urs.cz/item/CS_URS_2025_01/579231316" TargetMode="External" /><Relationship Id="rId17" Type="http://schemas.openxmlformats.org/officeDocument/2006/relationships/hyperlink" Target="https://podminky.urs.cz/item/CS_URS_2025_01/916231213" TargetMode="External" /><Relationship Id="rId18" Type="http://schemas.openxmlformats.org/officeDocument/2006/relationships/hyperlink" Target="https://podminky.urs.cz/item/CS_URS_2025_01/998222012" TargetMode="External" /><Relationship Id="rId19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2251101" TargetMode="External" /><Relationship Id="rId2" Type="http://schemas.openxmlformats.org/officeDocument/2006/relationships/hyperlink" Target="https://podminky.urs.cz/item/CS_URS_2025_01/162251102" TargetMode="External" /><Relationship Id="rId3" Type="http://schemas.openxmlformats.org/officeDocument/2006/relationships/hyperlink" Target="https://podminky.urs.cz/item/CS_URS_2025_01/162751117" TargetMode="External" /><Relationship Id="rId4" Type="http://schemas.openxmlformats.org/officeDocument/2006/relationships/hyperlink" Target="https://podminky.urs.cz/item/CS_URS_2025_01/167151111" TargetMode="External" /><Relationship Id="rId5" Type="http://schemas.openxmlformats.org/officeDocument/2006/relationships/hyperlink" Target="https://podminky.urs.cz/item/CS_URS_2025_01/171152501" TargetMode="External" /><Relationship Id="rId6" Type="http://schemas.openxmlformats.org/officeDocument/2006/relationships/hyperlink" Target="https://podminky.urs.cz/item/CS_URS_2025_01/171201231" TargetMode="External" /><Relationship Id="rId7" Type="http://schemas.openxmlformats.org/officeDocument/2006/relationships/hyperlink" Target="https://podminky.urs.cz/item/CS_URS_2025_01/171251201" TargetMode="External" /><Relationship Id="rId8" Type="http://schemas.openxmlformats.org/officeDocument/2006/relationships/hyperlink" Target="https://podminky.urs.cz/item/CS_URS_2025_01/211571121" TargetMode="External" /><Relationship Id="rId9" Type="http://schemas.openxmlformats.org/officeDocument/2006/relationships/hyperlink" Target="https://podminky.urs.cz/item/CS_URS_2025_01/564710011" TargetMode="External" /><Relationship Id="rId10" Type="http://schemas.openxmlformats.org/officeDocument/2006/relationships/hyperlink" Target="https://podminky.urs.cz/item/CS_URS_2025_01/564720111" TargetMode="External" /><Relationship Id="rId11" Type="http://schemas.openxmlformats.org/officeDocument/2006/relationships/hyperlink" Target="https://podminky.urs.cz/item/CS_URS_2025_01/564751112" TargetMode="External" /><Relationship Id="rId12" Type="http://schemas.openxmlformats.org/officeDocument/2006/relationships/hyperlink" Target="https://podminky.urs.cz/item/CS_URS_2025_01/579231316" TargetMode="External" /><Relationship Id="rId13" Type="http://schemas.openxmlformats.org/officeDocument/2006/relationships/hyperlink" Target="https://podminky.urs.cz/item/CS_URS_2025_01/916231213" TargetMode="External" /><Relationship Id="rId14" Type="http://schemas.openxmlformats.org/officeDocument/2006/relationships/hyperlink" Target="https://podminky.urs.cz/item/CS_URS_2025_01/998222012" TargetMode="External" /><Relationship Id="rId15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34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34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ROUND(AG94,0)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0)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0)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0)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0)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0)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0)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0)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01022021V2A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ZŠ Okružní Bruntál, rekonstrukce hřiště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p.č. 4849, 4850, 4851 kú Bruntál - město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13. 2. 2025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40.0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Bruntál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Ing.arch.Adamčík Miroslav OBCHODNÍ PROJEKT OSTRAVA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ROUND(SUM(AG95:AG104),0)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ROUND(SUM(AS95:AS104),0)</f>
        <v>0</v>
      </c>
      <c r="AT94" s="115">
        <f>ROUND(SUM(AV94:AW94),0)</f>
        <v>0</v>
      </c>
      <c r="AU94" s="116">
        <f>ROUND(SUM(AU95:AU104),5)</f>
        <v>0</v>
      </c>
      <c r="AV94" s="115">
        <f>ROUND(AZ94*L29,0)</f>
        <v>0</v>
      </c>
      <c r="AW94" s="115">
        <f>ROUND(BA94*L30,0)</f>
        <v>0</v>
      </c>
      <c r="AX94" s="115">
        <f>ROUND(BB94*L29,0)</f>
        <v>0</v>
      </c>
      <c r="AY94" s="115">
        <f>ROUND(BC94*L30,0)</f>
        <v>0</v>
      </c>
      <c r="AZ94" s="115">
        <f>ROUND(SUM(AZ95:AZ104),0)</f>
        <v>0</v>
      </c>
      <c r="BA94" s="115">
        <f>ROUND(SUM(BA95:BA104),0)</f>
        <v>0</v>
      </c>
      <c r="BB94" s="115">
        <f>ROUND(SUM(BB95:BB104),0)</f>
        <v>0</v>
      </c>
      <c r="BC94" s="115">
        <f>ROUND(SUM(BC95:BC104),0)</f>
        <v>0</v>
      </c>
      <c r="BD94" s="117">
        <f>ROUND(SUM(BD95:BD104),0)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hřiště a běžecký ovál'!J30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ROUND(SUM(AV95:AW95),0)</f>
        <v>0</v>
      </c>
      <c r="AU95" s="130">
        <f>'01 - hřiště a běžecký ovál'!P128</f>
        <v>0</v>
      </c>
      <c r="AV95" s="129">
        <f>'01 - hřiště a běžecký ovál'!J33</f>
        <v>0</v>
      </c>
      <c r="AW95" s="129">
        <f>'01 - hřiště a běžecký ovál'!J34</f>
        <v>0</v>
      </c>
      <c r="AX95" s="129">
        <f>'01 - hřiště a běžecký ovál'!J35</f>
        <v>0</v>
      </c>
      <c r="AY95" s="129">
        <f>'01 - hřiště a běžecký ovál'!J36</f>
        <v>0</v>
      </c>
      <c r="AZ95" s="129">
        <f>'01 - hřiště a běžecký ovál'!F33</f>
        <v>0</v>
      </c>
      <c r="BA95" s="129">
        <f>'01 - hřiště a běžecký ovál'!F34</f>
        <v>0</v>
      </c>
      <c r="BB95" s="129">
        <f>'01 - hřiště a běžecký ovál'!F35</f>
        <v>0</v>
      </c>
      <c r="BC95" s="129">
        <f>'01 - hřiště a běžecký ovál'!F36</f>
        <v>0</v>
      </c>
      <c r="BD95" s="131">
        <f>'01 - hřiště a běžecký ovál'!F37</f>
        <v>0</v>
      </c>
      <c r="BE95" s="7"/>
      <c r="BT95" s="132" t="s">
        <v>34</v>
      </c>
      <c r="BV95" s="132" t="s">
        <v>80</v>
      </c>
      <c r="BW95" s="132" t="s">
        <v>86</v>
      </c>
      <c r="BX95" s="132" t="s">
        <v>5</v>
      </c>
      <c r="CL95" s="132" t="s">
        <v>1</v>
      </c>
      <c r="CM95" s="132" t="s">
        <v>87</v>
      </c>
    </row>
    <row r="96" s="7" customFormat="1" ht="16.5" customHeight="1">
      <c r="A96" s="120" t="s">
        <v>82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'02 - skok do dálky'!J30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28">
        <v>0</v>
      </c>
      <c r="AT96" s="129">
        <f>ROUND(SUM(AV96:AW96),0)</f>
        <v>0</v>
      </c>
      <c r="AU96" s="130">
        <f>'02 - skok do dálky'!P125</f>
        <v>0</v>
      </c>
      <c r="AV96" s="129">
        <f>'02 - skok do dálky'!J33</f>
        <v>0</v>
      </c>
      <c r="AW96" s="129">
        <f>'02 - skok do dálky'!J34</f>
        <v>0</v>
      </c>
      <c r="AX96" s="129">
        <f>'02 - skok do dálky'!J35</f>
        <v>0</v>
      </c>
      <c r="AY96" s="129">
        <f>'02 - skok do dálky'!J36</f>
        <v>0</v>
      </c>
      <c r="AZ96" s="129">
        <f>'02 - skok do dálky'!F33</f>
        <v>0</v>
      </c>
      <c r="BA96" s="129">
        <f>'02 - skok do dálky'!F34</f>
        <v>0</v>
      </c>
      <c r="BB96" s="129">
        <f>'02 - skok do dálky'!F35</f>
        <v>0</v>
      </c>
      <c r="BC96" s="129">
        <f>'02 - skok do dálky'!F36</f>
        <v>0</v>
      </c>
      <c r="BD96" s="131">
        <f>'02 - skok do dálky'!F37</f>
        <v>0</v>
      </c>
      <c r="BE96" s="7"/>
      <c r="BT96" s="132" t="s">
        <v>34</v>
      </c>
      <c r="BV96" s="132" t="s">
        <v>80</v>
      </c>
      <c r="BW96" s="132" t="s">
        <v>90</v>
      </c>
      <c r="BX96" s="132" t="s">
        <v>5</v>
      </c>
      <c r="CL96" s="132" t="s">
        <v>1</v>
      </c>
      <c r="CM96" s="132" t="s">
        <v>87</v>
      </c>
    </row>
    <row r="97" s="7" customFormat="1" ht="16.5" customHeight="1">
      <c r="A97" s="120" t="s">
        <v>82</v>
      </c>
      <c r="B97" s="121"/>
      <c r="C97" s="122"/>
      <c r="D97" s="123" t="s">
        <v>91</v>
      </c>
      <c r="E97" s="123"/>
      <c r="F97" s="123"/>
      <c r="G97" s="123"/>
      <c r="H97" s="123"/>
      <c r="I97" s="124"/>
      <c r="J97" s="123" t="s">
        <v>92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'03 - zpevněná plocha'!J30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85</v>
      </c>
      <c r="AR97" s="127"/>
      <c r="AS97" s="128">
        <v>0</v>
      </c>
      <c r="AT97" s="129">
        <f>ROUND(SUM(AV97:AW97),0)</f>
        <v>0</v>
      </c>
      <c r="AU97" s="130">
        <f>'03 - zpevněná plocha'!P121</f>
        <v>0</v>
      </c>
      <c r="AV97" s="129">
        <f>'03 - zpevněná plocha'!J33</f>
        <v>0</v>
      </c>
      <c r="AW97" s="129">
        <f>'03 - zpevněná plocha'!J34</f>
        <v>0</v>
      </c>
      <c r="AX97" s="129">
        <f>'03 - zpevněná plocha'!J35</f>
        <v>0</v>
      </c>
      <c r="AY97" s="129">
        <f>'03 - zpevněná plocha'!J36</f>
        <v>0</v>
      </c>
      <c r="AZ97" s="129">
        <f>'03 - zpevněná plocha'!F33</f>
        <v>0</v>
      </c>
      <c r="BA97" s="129">
        <f>'03 - zpevněná plocha'!F34</f>
        <v>0</v>
      </c>
      <c r="BB97" s="129">
        <f>'03 - zpevněná plocha'!F35</f>
        <v>0</v>
      </c>
      <c r="BC97" s="129">
        <f>'03 - zpevněná plocha'!F36</f>
        <v>0</v>
      </c>
      <c r="BD97" s="131">
        <f>'03 - zpevněná plocha'!F37</f>
        <v>0</v>
      </c>
      <c r="BE97" s="7"/>
      <c r="BT97" s="132" t="s">
        <v>34</v>
      </c>
      <c r="BV97" s="132" t="s">
        <v>80</v>
      </c>
      <c r="BW97" s="132" t="s">
        <v>93</v>
      </c>
      <c r="BX97" s="132" t="s">
        <v>5</v>
      </c>
      <c r="CL97" s="132" t="s">
        <v>1</v>
      </c>
      <c r="CM97" s="132" t="s">
        <v>87</v>
      </c>
    </row>
    <row r="98" s="7" customFormat="1" ht="16.5" customHeight="1">
      <c r="A98" s="120" t="s">
        <v>82</v>
      </c>
      <c r="B98" s="121"/>
      <c r="C98" s="122"/>
      <c r="D98" s="123" t="s">
        <v>94</v>
      </c>
      <c r="E98" s="123"/>
      <c r="F98" s="123"/>
      <c r="G98" s="123"/>
      <c r="H98" s="123"/>
      <c r="I98" s="124"/>
      <c r="J98" s="123" t="s">
        <v>95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'04 - basketbalové hřiště'!J30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85</v>
      </c>
      <c r="AR98" s="127"/>
      <c r="AS98" s="128">
        <v>0</v>
      </c>
      <c r="AT98" s="129">
        <f>ROUND(SUM(AV98:AW98),0)</f>
        <v>0</v>
      </c>
      <c r="AU98" s="130">
        <f>'04 - basketbalové hřiště'!P122</f>
        <v>0</v>
      </c>
      <c r="AV98" s="129">
        <f>'04 - basketbalové hřiště'!J33</f>
        <v>0</v>
      </c>
      <c r="AW98" s="129">
        <f>'04 - basketbalové hřiště'!J34</f>
        <v>0</v>
      </c>
      <c r="AX98" s="129">
        <f>'04 - basketbalové hřiště'!J35</f>
        <v>0</v>
      </c>
      <c r="AY98" s="129">
        <f>'04 - basketbalové hřiště'!J36</f>
        <v>0</v>
      </c>
      <c r="AZ98" s="129">
        <f>'04 - basketbalové hřiště'!F33</f>
        <v>0</v>
      </c>
      <c r="BA98" s="129">
        <f>'04 - basketbalové hřiště'!F34</f>
        <v>0</v>
      </c>
      <c r="BB98" s="129">
        <f>'04 - basketbalové hřiště'!F35</f>
        <v>0</v>
      </c>
      <c r="BC98" s="129">
        <f>'04 - basketbalové hřiště'!F36</f>
        <v>0</v>
      </c>
      <c r="BD98" s="131">
        <f>'04 - basketbalové hřiště'!F37</f>
        <v>0</v>
      </c>
      <c r="BE98" s="7"/>
      <c r="BT98" s="132" t="s">
        <v>34</v>
      </c>
      <c r="BV98" s="132" t="s">
        <v>80</v>
      </c>
      <c r="BW98" s="132" t="s">
        <v>96</v>
      </c>
      <c r="BX98" s="132" t="s">
        <v>5</v>
      </c>
      <c r="CL98" s="132" t="s">
        <v>1</v>
      </c>
      <c r="CM98" s="132" t="s">
        <v>87</v>
      </c>
    </row>
    <row r="99" s="7" customFormat="1" ht="16.5" customHeight="1">
      <c r="A99" s="120" t="s">
        <v>82</v>
      </c>
      <c r="B99" s="121"/>
      <c r="C99" s="122"/>
      <c r="D99" s="123" t="s">
        <v>97</v>
      </c>
      <c r="E99" s="123"/>
      <c r="F99" s="123"/>
      <c r="G99" s="123"/>
      <c r="H99" s="123"/>
      <c r="I99" s="124"/>
      <c r="J99" s="123" t="s">
        <v>98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'05 - oprava oplocení'!J30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85</v>
      </c>
      <c r="AR99" s="127"/>
      <c r="AS99" s="128">
        <v>0</v>
      </c>
      <c r="AT99" s="129">
        <f>ROUND(SUM(AV99:AW99),0)</f>
        <v>0</v>
      </c>
      <c r="AU99" s="130">
        <f>'05 - oprava oplocení'!P127</f>
        <v>0</v>
      </c>
      <c r="AV99" s="129">
        <f>'05 - oprava oplocení'!J33</f>
        <v>0</v>
      </c>
      <c r="AW99" s="129">
        <f>'05 - oprava oplocení'!J34</f>
        <v>0</v>
      </c>
      <c r="AX99" s="129">
        <f>'05 - oprava oplocení'!J35</f>
        <v>0</v>
      </c>
      <c r="AY99" s="129">
        <f>'05 - oprava oplocení'!J36</f>
        <v>0</v>
      </c>
      <c r="AZ99" s="129">
        <f>'05 - oprava oplocení'!F33</f>
        <v>0</v>
      </c>
      <c r="BA99" s="129">
        <f>'05 - oprava oplocení'!F34</f>
        <v>0</v>
      </c>
      <c r="BB99" s="129">
        <f>'05 - oprava oplocení'!F35</f>
        <v>0</v>
      </c>
      <c r="BC99" s="129">
        <f>'05 - oprava oplocení'!F36</f>
        <v>0</v>
      </c>
      <c r="BD99" s="131">
        <f>'05 - oprava oplocení'!F37</f>
        <v>0</v>
      </c>
      <c r="BE99" s="7"/>
      <c r="BT99" s="132" t="s">
        <v>34</v>
      </c>
      <c r="BV99" s="132" t="s">
        <v>80</v>
      </c>
      <c r="BW99" s="132" t="s">
        <v>99</v>
      </c>
      <c r="BX99" s="132" t="s">
        <v>5</v>
      </c>
      <c r="CL99" s="132" t="s">
        <v>1</v>
      </c>
      <c r="CM99" s="132" t="s">
        <v>87</v>
      </c>
    </row>
    <row r="100" s="7" customFormat="1" ht="16.5" customHeight="1">
      <c r="A100" s="120" t="s">
        <v>82</v>
      </c>
      <c r="B100" s="121"/>
      <c r="C100" s="122"/>
      <c r="D100" s="123" t="s">
        <v>100</v>
      </c>
      <c r="E100" s="123"/>
      <c r="F100" s="123"/>
      <c r="G100" s="123"/>
      <c r="H100" s="123"/>
      <c r="I100" s="124"/>
      <c r="J100" s="123" t="s">
        <v>101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'06 - lanovka'!J30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85</v>
      </c>
      <c r="AR100" s="127"/>
      <c r="AS100" s="128">
        <v>0</v>
      </c>
      <c r="AT100" s="129">
        <f>ROUND(SUM(AV100:AW100),0)</f>
        <v>0</v>
      </c>
      <c r="AU100" s="130">
        <f>'06 - lanovka'!P122</f>
        <v>0</v>
      </c>
      <c r="AV100" s="129">
        <f>'06 - lanovka'!J33</f>
        <v>0</v>
      </c>
      <c r="AW100" s="129">
        <f>'06 - lanovka'!J34</f>
        <v>0</v>
      </c>
      <c r="AX100" s="129">
        <f>'06 - lanovka'!J35</f>
        <v>0</v>
      </c>
      <c r="AY100" s="129">
        <f>'06 - lanovka'!J36</f>
        <v>0</v>
      </c>
      <c r="AZ100" s="129">
        <f>'06 - lanovka'!F33</f>
        <v>0</v>
      </c>
      <c r="BA100" s="129">
        <f>'06 - lanovka'!F34</f>
        <v>0</v>
      </c>
      <c r="BB100" s="129">
        <f>'06 - lanovka'!F35</f>
        <v>0</v>
      </c>
      <c r="BC100" s="129">
        <f>'06 - lanovka'!F36</f>
        <v>0</v>
      </c>
      <c r="BD100" s="131">
        <f>'06 - lanovka'!F37</f>
        <v>0</v>
      </c>
      <c r="BE100" s="7"/>
      <c r="BT100" s="132" t="s">
        <v>34</v>
      </c>
      <c r="BV100" s="132" t="s">
        <v>80</v>
      </c>
      <c r="BW100" s="132" t="s">
        <v>102</v>
      </c>
      <c r="BX100" s="132" t="s">
        <v>5</v>
      </c>
      <c r="CL100" s="132" t="s">
        <v>1</v>
      </c>
      <c r="CM100" s="132" t="s">
        <v>87</v>
      </c>
    </row>
    <row r="101" s="7" customFormat="1" ht="16.5" customHeight="1">
      <c r="A101" s="120" t="s">
        <v>82</v>
      </c>
      <c r="B101" s="121"/>
      <c r="C101" s="122"/>
      <c r="D101" s="123" t="s">
        <v>103</v>
      </c>
      <c r="E101" s="123"/>
      <c r="F101" s="123"/>
      <c r="G101" s="123"/>
      <c r="H101" s="123"/>
      <c r="I101" s="124"/>
      <c r="J101" s="123" t="s">
        <v>104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'07 - workout'!J30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85</v>
      </c>
      <c r="AR101" s="127"/>
      <c r="AS101" s="128">
        <v>0</v>
      </c>
      <c r="AT101" s="129">
        <f>ROUND(SUM(AV101:AW101),0)</f>
        <v>0</v>
      </c>
      <c r="AU101" s="130">
        <f>'07 - workout'!P124</f>
        <v>0</v>
      </c>
      <c r="AV101" s="129">
        <f>'07 - workout'!J33</f>
        <v>0</v>
      </c>
      <c r="AW101" s="129">
        <f>'07 - workout'!J34</f>
        <v>0</v>
      </c>
      <c r="AX101" s="129">
        <f>'07 - workout'!J35</f>
        <v>0</v>
      </c>
      <c r="AY101" s="129">
        <f>'07 - workout'!J36</f>
        <v>0</v>
      </c>
      <c r="AZ101" s="129">
        <f>'07 - workout'!F33</f>
        <v>0</v>
      </c>
      <c r="BA101" s="129">
        <f>'07 - workout'!F34</f>
        <v>0</v>
      </c>
      <c r="BB101" s="129">
        <f>'07 - workout'!F35</f>
        <v>0</v>
      </c>
      <c r="BC101" s="129">
        <f>'07 - workout'!F36</f>
        <v>0</v>
      </c>
      <c r="BD101" s="131">
        <f>'07 - workout'!F37</f>
        <v>0</v>
      </c>
      <c r="BE101" s="7"/>
      <c r="BT101" s="132" t="s">
        <v>34</v>
      </c>
      <c r="BV101" s="132" t="s">
        <v>80</v>
      </c>
      <c r="BW101" s="132" t="s">
        <v>105</v>
      </c>
      <c r="BX101" s="132" t="s">
        <v>5</v>
      </c>
      <c r="CL101" s="132" t="s">
        <v>1</v>
      </c>
      <c r="CM101" s="132" t="s">
        <v>87</v>
      </c>
    </row>
    <row r="102" s="7" customFormat="1" ht="16.5" customHeight="1">
      <c r="A102" s="120" t="s">
        <v>82</v>
      </c>
      <c r="B102" s="121"/>
      <c r="C102" s="122"/>
      <c r="D102" s="123" t="s">
        <v>106</v>
      </c>
      <c r="E102" s="123"/>
      <c r="F102" s="123"/>
      <c r="G102" s="123"/>
      <c r="H102" s="123"/>
      <c r="I102" s="124"/>
      <c r="J102" s="123" t="s">
        <v>107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'08 - zemní trampolíny 2 ks'!J30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85</v>
      </c>
      <c r="AR102" s="127"/>
      <c r="AS102" s="128">
        <v>0</v>
      </c>
      <c r="AT102" s="129">
        <f>ROUND(SUM(AV102:AW102),0)</f>
        <v>0</v>
      </c>
      <c r="AU102" s="130">
        <f>'08 - zemní trampolíny 2 ks'!P124</f>
        <v>0</v>
      </c>
      <c r="AV102" s="129">
        <f>'08 - zemní trampolíny 2 ks'!J33</f>
        <v>0</v>
      </c>
      <c r="AW102" s="129">
        <f>'08 - zemní trampolíny 2 ks'!J34</f>
        <v>0</v>
      </c>
      <c r="AX102" s="129">
        <f>'08 - zemní trampolíny 2 ks'!J35</f>
        <v>0</v>
      </c>
      <c r="AY102" s="129">
        <f>'08 - zemní trampolíny 2 ks'!J36</f>
        <v>0</v>
      </c>
      <c r="AZ102" s="129">
        <f>'08 - zemní trampolíny 2 ks'!F33</f>
        <v>0</v>
      </c>
      <c r="BA102" s="129">
        <f>'08 - zemní trampolíny 2 ks'!F34</f>
        <v>0</v>
      </c>
      <c r="BB102" s="129">
        <f>'08 - zemní trampolíny 2 ks'!F35</f>
        <v>0</v>
      </c>
      <c r="BC102" s="129">
        <f>'08 - zemní trampolíny 2 ks'!F36</f>
        <v>0</v>
      </c>
      <c r="BD102" s="131">
        <f>'08 - zemní trampolíny 2 ks'!F37</f>
        <v>0</v>
      </c>
      <c r="BE102" s="7"/>
      <c r="BT102" s="132" t="s">
        <v>34</v>
      </c>
      <c r="BV102" s="132" t="s">
        <v>80</v>
      </c>
      <c r="BW102" s="132" t="s">
        <v>108</v>
      </c>
      <c r="BX102" s="132" t="s">
        <v>5</v>
      </c>
      <c r="CL102" s="132" t="s">
        <v>1</v>
      </c>
      <c r="CM102" s="132" t="s">
        <v>87</v>
      </c>
    </row>
    <row r="103" s="7" customFormat="1" ht="16.5" customHeight="1">
      <c r="A103" s="120" t="s">
        <v>82</v>
      </c>
      <c r="B103" s="121"/>
      <c r="C103" s="122"/>
      <c r="D103" s="123" t="s">
        <v>109</v>
      </c>
      <c r="E103" s="123"/>
      <c r="F103" s="123"/>
      <c r="G103" s="123"/>
      <c r="H103" s="123"/>
      <c r="I103" s="124"/>
      <c r="J103" s="123" t="s">
        <v>110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5">
        <f>'09 - mobiliář'!J30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85</v>
      </c>
      <c r="AR103" s="127"/>
      <c r="AS103" s="128">
        <v>0</v>
      </c>
      <c r="AT103" s="129">
        <f>ROUND(SUM(AV103:AW103),0)</f>
        <v>0</v>
      </c>
      <c r="AU103" s="130">
        <f>'09 - mobiliář'!P119</f>
        <v>0</v>
      </c>
      <c r="AV103" s="129">
        <f>'09 - mobiliář'!J33</f>
        <v>0</v>
      </c>
      <c r="AW103" s="129">
        <f>'09 - mobiliář'!J34</f>
        <v>0</v>
      </c>
      <c r="AX103" s="129">
        <f>'09 - mobiliář'!J35</f>
        <v>0</v>
      </c>
      <c r="AY103" s="129">
        <f>'09 - mobiliář'!J36</f>
        <v>0</v>
      </c>
      <c r="AZ103" s="129">
        <f>'09 - mobiliář'!F33</f>
        <v>0</v>
      </c>
      <c r="BA103" s="129">
        <f>'09 - mobiliář'!F34</f>
        <v>0</v>
      </c>
      <c r="BB103" s="129">
        <f>'09 - mobiliář'!F35</f>
        <v>0</v>
      </c>
      <c r="BC103" s="129">
        <f>'09 - mobiliář'!F36</f>
        <v>0</v>
      </c>
      <c r="BD103" s="131">
        <f>'09 - mobiliář'!F37</f>
        <v>0</v>
      </c>
      <c r="BE103" s="7"/>
      <c r="BT103" s="132" t="s">
        <v>34</v>
      </c>
      <c r="BV103" s="132" t="s">
        <v>80</v>
      </c>
      <c r="BW103" s="132" t="s">
        <v>111</v>
      </c>
      <c r="BX103" s="132" t="s">
        <v>5</v>
      </c>
      <c r="CL103" s="132" t="s">
        <v>1</v>
      </c>
      <c r="CM103" s="132" t="s">
        <v>87</v>
      </c>
    </row>
    <row r="104" s="7" customFormat="1" ht="16.5" customHeight="1">
      <c r="A104" s="120" t="s">
        <v>82</v>
      </c>
      <c r="B104" s="121"/>
      <c r="C104" s="122"/>
      <c r="D104" s="123" t="s">
        <v>112</v>
      </c>
      <c r="E104" s="123"/>
      <c r="F104" s="123"/>
      <c r="G104" s="123"/>
      <c r="H104" s="123"/>
      <c r="I104" s="124"/>
      <c r="J104" s="123" t="s">
        <v>113</v>
      </c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5">
        <f>'OST - Vedlejší a ostatní ...'!J30</f>
        <v>0</v>
      </c>
      <c r="AH104" s="124"/>
      <c r="AI104" s="124"/>
      <c r="AJ104" s="124"/>
      <c r="AK104" s="124"/>
      <c r="AL104" s="124"/>
      <c r="AM104" s="124"/>
      <c r="AN104" s="125">
        <f>SUM(AG104,AT104)</f>
        <v>0</v>
      </c>
      <c r="AO104" s="124"/>
      <c r="AP104" s="124"/>
      <c r="AQ104" s="126" t="s">
        <v>85</v>
      </c>
      <c r="AR104" s="127"/>
      <c r="AS104" s="133">
        <v>0</v>
      </c>
      <c r="AT104" s="134">
        <f>ROUND(SUM(AV104:AW104),0)</f>
        <v>0</v>
      </c>
      <c r="AU104" s="135">
        <f>'OST - Vedlejší a ostatní ...'!P121</f>
        <v>0</v>
      </c>
      <c r="AV104" s="134">
        <f>'OST - Vedlejší a ostatní ...'!J33</f>
        <v>0</v>
      </c>
      <c r="AW104" s="134">
        <f>'OST - Vedlejší a ostatní ...'!J34</f>
        <v>0</v>
      </c>
      <c r="AX104" s="134">
        <f>'OST - Vedlejší a ostatní ...'!J35</f>
        <v>0</v>
      </c>
      <c r="AY104" s="134">
        <f>'OST - Vedlejší a ostatní ...'!J36</f>
        <v>0</v>
      </c>
      <c r="AZ104" s="134">
        <f>'OST - Vedlejší a ostatní ...'!F33</f>
        <v>0</v>
      </c>
      <c r="BA104" s="134">
        <f>'OST - Vedlejší a ostatní ...'!F34</f>
        <v>0</v>
      </c>
      <c r="BB104" s="134">
        <f>'OST - Vedlejší a ostatní ...'!F35</f>
        <v>0</v>
      </c>
      <c r="BC104" s="134">
        <f>'OST - Vedlejší a ostatní ...'!F36</f>
        <v>0</v>
      </c>
      <c r="BD104" s="136">
        <f>'OST - Vedlejší a ostatní ...'!F37</f>
        <v>0</v>
      </c>
      <c r="BE104" s="7"/>
      <c r="BT104" s="132" t="s">
        <v>34</v>
      </c>
      <c r="BV104" s="132" t="s">
        <v>80</v>
      </c>
      <c r="BW104" s="132" t="s">
        <v>114</v>
      </c>
      <c r="BX104" s="132" t="s">
        <v>5</v>
      </c>
      <c r="CL104" s="132" t="s">
        <v>1</v>
      </c>
      <c r="CM104" s="132" t="s">
        <v>87</v>
      </c>
    </row>
    <row r="105" s="2" customFormat="1" ht="30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45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</sheetData>
  <sheetProtection sheet="1" formatColumns="0" formatRows="0" objects="1" scenarios="1" spinCount="100000" saltValue="HAI1jxgGUjfc8xt1TNzEKpgqJIrjVAZEtfK3Xva6gUe0V0aP0IjHtnpVnr7/QftV4Gzhy31XIkrwudnX4/MaiQ==" hashValue="xKepTdnsZbk4l0WLBMWoQ3yaPFtb3zDR3V+GQBpPLoRqvxk87nKXJ6+nUJd5pjeEtVb3rclQjRXBLvi3z1otGg==" algorithmName="SHA-512" password="CC35"/>
  <mergeCells count="78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94:AP94"/>
  </mergeCells>
  <hyperlinks>
    <hyperlink ref="A95" location="'01 - hřiště a běžecký ovál'!C2" display="/"/>
    <hyperlink ref="A96" location="'02 - skok do dálky'!C2" display="/"/>
    <hyperlink ref="A97" location="'03 - zpevněná plocha'!C2" display="/"/>
    <hyperlink ref="A98" location="'04 - basketbalové hřiště'!C2" display="/"/>
    <hyperlink ref="A99" location="'05 - oprava oplocení'!C2" display="/"/>
    <hyperlink ref="A100" location="'06 - lanovka'!C2" display="/"/>
    <hyperlink ref="A101" location="'07 - workout'!C2" display="/"/>
    <hyperlink ref="A102" location="'08 - zemní trampolíny 2 ks'!C2" display="/"/>
    <hyperlink ref="A103" location="'09 - mobiliář'!C2" display="/"/>
    <hyperlink ref="A104" location="'OST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115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ZŠ Okružní Bruntál, rekonstrukce hřiště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1230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13. 2. 2025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ROUND(J119,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ROUND((SUM(BE119:BE133)),  0)</f>
        <v>0</v>
      </c>
      <c r="G33" s="39"/>
      <c r="H33" s="39"/>
      <c r="I33" s="156">
        <v>0.20999999999999999</v>
      </c>
      <c r="J33" s="155">
        <f>ROUND(((SUM(BE119:BE133))*I33),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ROUND((SUM(BF119:BF133)),  0)</f>
        <v>0</v>
      </c>
      <c r="G34" s="39"/>
      <c r="H34" s="39"/>
      <c r="I34" s="156">
        <v>0.14999999999999999</v>
      </c>
      <c r="J34" s="155">
        <f>ROUND(((SUM(BF119:BF133))*I34),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ROUND((SUM(BG119:BG133)),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ROUND((SUM(BH119:BH133)),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ROUND((SUM(BI119:BI133)),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Okružní Bruntál, rekonstrukce hřiště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09 - mobiliář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p.č. 4849, 4850, 4851 kú Bruntál - město</v>
      </c>
      <c r="G89" s="41"/>
      <c r="H89" s="41"/>
      <c r="I89" s="33" t="s">
        <v>22</v>
      </c>
      <c r="J89" s="80" t="str">
        <f>IF(J12="","",J12)</f>
        <v>13. 2. 2025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Město Bruntál</v>
      </c>
      <c r="G91" s="41"/>
      <c r="H91" s="41"/>
      <c r="I91" s="33" t="s">
        <v>31</v>
      </c>
      <c r="J91" s="37" t="str">
        <f>E21</f>
        <v>Ing.arch.Adamčík Miroslav OBCHODNÍ PROJEKT OSTRAVA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119</v>
      </c>
      <c r="D94" s="177"/>
      <c r="E94" s="177"/>
      <c r="F94" s="177"/>
      <c r="G94" s="177"/>
      <c r="H94" s="177"/>
      <c r="I94" s="177"/>
      <c r="J94" s="178" t="s">
        <v>120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121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122</v>
      </c>
    </row>
    <row r="97" s="9" customFormat="1" ht="24.96" customHeight="1">
      <c r="A97" s="9"/>
      <c r="B97" s="180"/>
      <c r="C97" s="181"/>
      <c r="D97" s="182" t="s">
        <v>123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129</v>
      </c>
      <c r="E98" s="189"/>
      <c r="F98" s="189"/>
      <c r="G98" s="189"/>
      <c r="H98" s="189"/>
      <c r="I98" s="189"/>
      <c r="J98" s="190">
        <f>J121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131</v>
      </c>
      <c r="E99" s="189"/>
      <c r="F99" s="189"/>
      <c r="G99" s="189"/>
      <c r="H99" s="189"/>
      <c r="I99" s="189"/>
      <c r="J99" s="190">
        <f>J131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135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ZŠ Okružní Bruntál, rekonstrukce hřiště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09 - mobiliář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p.č. 4849, 4850, 4851 kú Bruntál - město</v>
      </c>
      <c r="G113" s="41"/>
      <c r="H113" s="41"/>
      <c r="I113" s="33" t="s">
        <v>22</v>
      </c>
      <c r="J113" s="80" t="str">
        <f>IF(J12="","",J12)</f>
        <v>13. 2. 2025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40.05" customHeight="1">
      <c r="A115" s="39"/>
      <c r="B115" s="40"/>
      <c r="C115" s="33" t="s">
        <v>24</v>
      </c>
      <c r="D115" s="41"/>
      <c r="E115" s="41"/>
      <c r="F115" s="28" t="str">
        <f>E15</f>
        <v>Město Bruntál</v>
      </c>
      <c r="G115" s="41"/>
      <c r="H115" s="41"/>
      <c r="I115" s="33" t="s">
        <v>31</v>
      </c>
      <c r="J115" s="37" t="str">
        <f>E21</f>
        <v>Ing.arch.Adamčík Miroslav OBCHODNÍ PROJEKT OSTRAVA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29</v>
      </c>
      <c r="D116" s="41"/>
      <c r="E116" s="41"/>
      <c r="F116" s="28" t="str">
        <f>IF(E18="","",E18)</f>
        <v>Vyplň údaj</v>
      </c>
      <c r="G116" s="41"/>
      <c r="H116" s="41"/>
      <c r="I116" s="33" t="s">
        <v>35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136</v>
      </c>
      <c r="D118" s="195" t="s">
        <v>63</v>
      </c>
      <c r="E118" s="195" t="s">
        <v>59</v>
      </c>
      <c r="F118" s="195" t="s">
        <v>60</v>
      </c>
      <c r="G118" s="195" t="s">
        <v>137</v>
      </c>
      <c r="H118" s="195" t="s">
        <v>138</v>
      </c>
      <c r="I118" s="195" t="s">
        <v>139</v>
      </c>
      <c r="J118" s="195" t="s">
        <v>120</v>
      </c>
      <c r="K118" s="196" t="s">
        <v>140</v>
      </c>
      <c r="L118" s="197"/>
      <c r="M118" s="101" t="s">
        <v>1</v>
      </c>
      <c r="N118" s="102" t="s">
        <v>42</v>
      </c>
      <c r="O118" s="102" t="s">
        <v>141</v>
      </c>
      <c r="P118" s="102" t="s">
        <v>142</v>
      </c>
      <c r="Q118" s="102" t="s">
        <v>143</v>
      </c>
      <c r="R118" s="102" t="s">
        <v>144</v>
      </c>
      <c r="S118" s="102" t="s">
        <v>145</v>
      </c>
      <c r="T118" s="103" t="s">
        <v>146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147</v>
      </c>
      <c r="D119" s="41"/>
      <c r="E119" s="41"/>
      <c r="F119" s="41"/>
      <c r="G119" s="41"/>
      <c r="H119" s="41"/>
      <c r="I119" s="41"/>
      <c r="J119" s="198">
        <f>BK119</f>
        <v>0</v>
      </c>
      <c r="K119" s="41"/>
      <c r="L119" s="45"/>
      <c r="M119" s="104"/>
      <c r="N119" s="199"/>
      <c r="O119" s="105"/>
      <c r="P119" s="200">
        <f>P120</f>
        <v>0</v>
      </c>
      <c r="Q119" s="105"/>
      <c r="R119" s="200">
        <f>R120</f>
        <v>1.9529399999999999</v>
      </c>
      <c r="S119" s="105"/>
      <c r="T119" s="201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77</v>
      </c>
      <c r="AU119" s="18" t="s">
        <v>122</v>
      </c>
      <c r="BK119" s="202">
        <f>BK120</f>
        <v>0</v>
      </c>
    </row>
    <row r="120" s="12" customFormat="1" ht="25.92" customHeight="1">
      <c r="A120" s="12"/>
      <c r="B120" s="203"/>
      <c r="C120" s="204"/>
      <c r="D120" s="205" t="s">
        <v>77</v>
      </c>
      <c r="E120" s="206" t="s">
        <v>148</v>
      </c>
      <c r="F120" s="206" t="s">
        <v>149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P121+P131</f>
        <v>0</v>
      </c>
      <c r="Q120" s="211"/>
      <c r="R120" s="212">
        <f>R121+R131</f>
        <v>1.9529399999999999</v>
      </c>
      <c r="S120" s="211"/>
      <c r="T120" s="213">
        <f>T121+T131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34</v>
      </c>
      <c r="AT120" s="215" t="s">
        <v>77</v>
      </c>
      <c r="AU120" s="215" t="s">
        <v>78</v>
      </c>
      <c r="AY120" s="214" t="s">
        <v>150</v>
      </c>
      <c r="BK120" s="216">
        <f>BK121+BK131</f>
        <v>0</v>
      </c>
    </row>
    <row r="121" s="12" customFormat="1" ht="22.8" customHeight="1">
      <c r="A121" s="12"/>
      <c r="B121" s="203"/>
      <c r="C121" s="204"/>
      <c r="D121" s="205" t="s">
        <v>77</v>
      </c>
      <c r="E121" s="217" t="s">
        <v>232</v>
      </c>
      <c r="F121" s="217" t="s">
        <v>566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SUM(P122:P130)</f>
        <v>0</v>
      </c>
      <c r="Q121" s="211"/>
      <c r="R121" s="212">
        <f>SUM(R122:R130)</f>
        <v>1.9529399999999999</v>
      </c>
      <c r="S121" s="211"/>
      <c r="T121" s="213">
        <f>SUM(T122:T130)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34</v>
      </c>
      <c r="AT121" s="215" t="s">
        <v>77</v>
      </c>
      <c r="AU121" s="215" t="s">
        <v>34</v>
      </c>
      <c r="AY121" s="214" t="s">
        <v>150</v>
      </c>
      <c r="BK121" s="216">
        <f>SUM(BK122:BK130)</f>
        <v>0</v>
      </c>
    </row>
    <row r="122" s="2" customFormat="1" ht="16.5" customHeight="1">
      <c r="A122" s="39"/>
      <c r="B122" s="40"/>
      <c r="C122" s="219" t="s">
        <v>34</v>
      </c>
      <c r="D122" s="219" t="s">
        <v>152</v>
      </c>
      <c r="E122" s="220" t="s">
        <v>1231</v>
      </c>
      <c r="F122" s="221" t="s">
        <v>1232</v>
      </c>
      <c r="G122" s="222" t="s">
        <v>427</v>
      </c>
      <c r="H122" s="223">
        <v>2</v>
      </c>
      <c r="I122" s="224"/>
      <c r="J122" s="225">
        <f>ROUND(I122*H122,2)</f>
        <v>0</v>
      </c>
      <c r="K122" s="221" t="s">
        <v>156</v>
      </c>
      <c r="L122" s="45"/>
      <c r="M122" s="226" t="s">
        <v>1</v>
      </c>
      <c r="N122" s="227" t="s">
        <v>43</v>
      </c>
      <c r="O122" s="92"/>
      <c r="P122" s="228">
        <f>O122*H122</f>
        <v>0</v>
      </c>
      <c r="Q122" s="228">
        <v>0.072870000000000004</v>
      </c>
      <c r="R122" s="228">
        <f>Q122*H122</f>
        <v>0.14574000000000001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157</v>
      </c>
      <c r="AT122" s="230" t="s">
        <v>152</v>
      </c>
      <c r="AU122" s="230" t="s">
        <v>87</v>
      </c>
      <c r="AY122" s="18" t="s">
        <v>150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34</v>
      </c>
      <c r="BK122" s="231">
        <f>ROUND(I122*H122,2)</f>
        <v>0</v>
      </c>
      <c r="BL122" s="18" t="s">
        <v>157</v>
      </c>
      <c r="BM122" s="230" t="s">
        <v>1233</v>
      </c>
    </row>
    <row r="123" s="2" customFormat="1">
      <c r="A123" s="39"/>
      <c r="B123" s="40"/>
      <c r="C123" s="41"/>
      <c r="D123" s="232" t="s">
        <v>159</v>
      </c>
      <c r="E123" s="41"/>
      <c r="F123" s="233" t="s">
        <v>1234</v>
      </c>
      <c r="G123" s="41"/>
      <c r="H123" s="41"/>
      <c r="I123" s="234"/>
      <c r="J123" s="41"/>
      <c r="K123" s="41"/>
      <c r="L123" s="45"/>
      <c r="M123" s="235"/>
      <c r="N123" s="236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159</v>
      </c>
      <c r="AU123" s="18" t="s">
        <v>87</v>
      </c>
    </row>
    <row r="124" s="2" customFormat="1">
      <c r="A124" s="39"/>
      <c r="B124" s="40"/>
      <c r="C124" s="41"/>
      <c r="D124" s="237" t="s">
        <v>161</v>
      </c>
      <c r="E124" s="41"/>
      <c r="F124" s="238" t="s">
        <v>1235</v>
      </c>
      <c r="G124" s="41"/>
      <c r="H124" s="41"/>
      <c r="I124" s="234"/>
      <c r="J124" s="41"/>
      <c r="K124" s="41"/>
      <c r="L124" s="45"/>
      <c r="M124" s="235"/>
      <c r="N124" s="236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161</v>
      </c>
      <c r="AU124" s="18" t="s">
        <v>87</v>
      </c>
    </row>
    <row r="125" s="2" customFormat="1" ht="33" customHeight="1">
      <c r="A125" s="39"/>
      <c r="B125" s="40"/>
      <c r="C125" s="282" t="s">
        <v>87</v>
      </c>
      <c r="D125" s="282" t="s">
        <v>297</v>
      </c>
      <c r="E125" s="283" t="s">
        <v>1236</v>
      </c>
      <c r="F125" s="284" t="s">
        <v>1237</v>
      </c>
      <c r="G125" s="285" t="s">
        <v>427</v>
      </c>
      <c r="H125" s="286">
        <v>2</v>
      </c>
      <c r="I125" s="287"/>
      <c r="J125" s="288">
        <f>ROUND(I125*H125,2)</f>
        <v>0</v>
      </c>
      <c r="K125" s="284" t="s">
        <v>1</v>
      </c>
      <c r="L125" s="289"/>
      <c r="M125" s="290" t="s">
        <v>1</v>
      </c>
      <c r="N125" s="291" t="s">
        <v>43</v>
      </c>
      <c r="O125" s="92"/>
      <c r="P125" s="228">
        <f>O125*H125</f>
        <v>0</v>
      </c>
      <c r="Q125" s="228">
        <v>0.01</v>
      </c>
      <c r="R125" s="228">
        <f>Q125*H125</f>
        <v>0.02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225</v>
      </c>
      <c r="AT125" s="230" t="s">
        <v>297</v>
      </c>
      <c r="AU125" s="230" t="s">
        <v>87</v>
      </c>
      <c r="AY125" s="18" t="s">
        <v>150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34</v>
      </c>
      <c r="BK125" s="231">
        <f>ROUND(I125*H125,2)</f>
        <v>0</v>
      </c>
      <c r="BL125" s="18" t="s">
        <v>157</v>
      </c>
      <c r="BM125" s="230" t="s">
        <v>1238</v>
      </c>
    </row>
    <row r="126" s="2" customFormat="1" ht="21.75" customHeight="1">
      <c r="A126" s="39"/>
      <c r="B126" s="40"/>
      <c r="C126" s="219" t="s">
        <v>172</v>
      </c>
      <c r="D126" s="219" t="s">
        <v>152</v>
      </c>
      <c r="E126" s="220" t="s">
        <v>1239</v>
      </c>
      <c r="F126" s="221" t="s">
        <v>1240</v>
      </c>
      <c r="G126" s="222" t="s">
        <v>427</v>
      </c>
      <c r="H126" s="223">
        <v>5</v>
      </c>
      <c r="I126" s="224"/>
      <c r="J126" s="225">
        <f>ROUND(I126*H126,2)</f>
        <v>0</v>
      </c>
      <c r="K126" s="221" t="s">
        <v>156</v>
      </c>
      <c r="L126" s="45"/>
      <c r="M126" s="226" t="s">
        <v>1</v>
      </c>
      <c r="N126" s="227" t="s">
        <v>43</v>
      </c>
      <c r="O126" s="92"/>
      <c r="P126" s="228">
        <f>O126*H126</f>
        <v>0</v>
      </c>
      <c r="Q126" s="228">
        <v>0.35743999999999998</v>
      </c>
      <c r="R126" s="228">
        <f>Q126*H126</f>
        <v>1.7871999999999999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157</v>
      </c>
      <c r="AT126" s="230" t="s">
        <v>152</v>
      </c>
      <c r="AU126" s="230" t="s">
        <v>87</v>
      </c>
      <c r="AY126" s="18" t="s">
        <v>150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34</v>
      </c>
      <c r="BK126" s="231">
        <f>ROUND(I126*H126,2)</f>
        <v>0</v>
      </c>
      <c r="BL126" s="18" t="s">
        <v>157</v>
      </c>
      <c r="BM126" s="230" t="s">
        <v>1241</v>
      </c>
    </row>
    <row r="127" s="2" customFormat="1">
      <c r="A127" s="39"/>
      <c r="B127" s="40"/>
      <c r="C127" s="41"/>
      <c r="D127" s="232" t="s">
        <v>159</v>
      </c>
      <c r="E127" s="41"/>
      <c r="F127" s="233" t="s">
        <v>1242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159</v>
      </c>
      <c r="AU127" s="18" t="s">
        <v>87</v>
      </c>
    </row>
    <row r="128" s="2" customFormat="1">
      <c r="A128" s="39"/>
      <c r="B128" s="40"/>
      <c r="C128" s="41"/>
      <c r="D128" s="237" t="s">
        <v>161</v>
      </c>
      <c r="E128" s="41"/>
      <c r="F128" s="238" t="s">
        <v>1235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161</v>
      </c>
      <c r="AU128" s="18" t="s">
        <v>87</v>
      </c>
    </row>
    <row r="129" s="2" customFormat="1" ht="24.15" customHeight="1">
      <c r="A129" s="39"/>
      <c r="B129" s="40"/>
      <c r="C129" s="282" t="s">
        <v>157</v>
      </c>
      <c r="D129" s="282" t="s">
        <v>297</v>
      </c>
      <c r="E129" s="283" t="s">
        <v>1243</v>
      </c>
      <c r="F129" s="284" t="s">
        <v>1244</v>
      </c>
      <c r="G129" s="285" t="s">
        <v>427</v>
      </c>
      <c r="H129" s="286">
        <v>5</v>
      </c>
      <c r="I129" s="287"/>
      <c r="J129" s="288">
        <f>ROUND(I129*H129,2)</f>
        <v>0</v>
      </c>
      <c r="K129" s="284" t="s">
        <v>1</v>
      </c>
      <c r="L129" s="289"/>
      <c r="M129" s="290" t="s">
        <v>1</v>
      </c>
      <c r="N129" s="291" t="s">
        <v>43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225</v>
      </c>
      <c r="AT129" s="230" t="s">
        <v>297</v>
      </c>
      <c r="AU129" s="230" t="s">
        <v>87</v>
      </c>
      <c r="AY129" s="18" t="s">
        <v>150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34</v>
      </c>
      <c r="BK129" s="231">
        <f>ROUND(I129*H129,2)</f>
        <v>0</v>
      </c>
      <c r="BL129" s="18" t="s">
        <v>157</v>
      </c>
      <c r="BM129" s="230" t="s">
        <v>1245</v>
      </c>
    </row>
    <row r="130" s="14" customFormat="1">
      <c r="A130" s="14"/>
      <c r="B130" s="249"/>
      <c r="C130" s="250"/>
      <c r="D130" s="237" t="s">
        <v>163</v>
      </c>
      <c r="E130" s="251" t="s">
        <v>1</v>
      </c>
      <c r="F130" s="252" t="s">
        <v>1246</v>
      </c>
      <c r="G130" s="250"/>
      <c r="H130" s="253">
        <v>5</v>
      </c>
      <c r="I130" s="254"/>
      <c r="J130" s="250"/>
      <c r="K130" s="250"/>
      <c r="L130" s="255"/>
      <c r="M130" s="256"/>
      <c r="N130" s="257"/>
      <c r="O130" s="257"/>
      <c r="P130" s="257"/>
      <c r="Q130" s="257"/>
      <c r="R130" s="257"/>
      <c r="S130" s="257"/>
      <c r="T130" s="25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9" t="s">
        <v>163</v>
      </c>
      <c r="AU130" s="259" t="s">
        <v>87</v>
      </c>
      <c r="AV130" s="14" t="s">
        <v>87</v>
      </c>
      <c r="AW130" s="14" t="s">
        <v>33</v>
      </c>
      <c r="AX130" s="14" t="s">
        <v>34</v>
      </c>
      <c r="AY130" s="259" t="s">
        <v>150</v>
      </c>
    </row>
    <row r="131" s="12" customFormat="1" ht="22.8" customHeight="1">
      <c r="A131" s="12"/>
      <c r="B131" s="203"/>
      <c r="C131" s="204"/>
      <c r="D131" s="205" t="s">
        <v>77</v>
      </c>
      <c r="E131" s="217" t="s">
        <v>638</v>
      </c>
      <c r="F131" s="217" t="s">
        <v>639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SUM(P132:P133)</f>
        <v>0</v>
      </c>
      <c r="Q131" s="211"/>
      <c r="R131" s="212">
        <f>SUM(R132:R133)</f>
        <v>0</v>
      </c>
      <c r="S131" s="211"/>
      <c r="T131" s="213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34</v>
      </c>
      <c r="AT131" s="215" t="s">
        <v>77</v>
      </c>
      <c r="AU131" s="215" t="s">
        <v>34</v>
      </c>
      <c r="AY131" s="214" t="s">
        <v>150</v>
      </c>
      <c r="BK131" s="216">
        <f>SUM(BK132:BK133)</f>
        <v>0</v>
      </c>
    </row>
    <row r="132" s="2" customFormat="1" ht="24.15" customHeight="1">
      <c r="A132" s="39"/>
      <c r="B132" s="40"/>
      <c r="C132" s="219" t="s">
        <v>194</v>
      </c>
      <c r="D132" s="219" t="s">
        <v>152</v>
      </c>
      <c r="E132" s="220" t="s">
        <v>1247</v>
      </c>
      <c r="F132" s="221" t="s">
        <v>1248</v>
      </c>
      <c r="G132" s="222" t="s">
        <v>269</v>
      </c>
      <c r="H132" s="223">
        <v>1.9530000000000001</v>
      </c>
      <c r="I132" s="224"/>
      <c r="J132" s="225">
        <f>ROUND(I132*H132,2)</f>
        <v>0</v>
      </c>
      <c r="K132" s="221" t="s">
        <v>156</v>
      </c>
      <c r="L132" s="45"/>
      <c r="M132" s="226" t="s">
        <v>1</v>
      </c>
      <c r="N132" s="227" t="s">
        <v>43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157</v>
      </c>
      <c r="AT132" s="230" t="s">
        <v>152</v>
      </c>
      <c r="AU132" s="230" t="s">
        <v>87</v>
      </c>
      <c r="AY132" s="18" t="s">
        <v>150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34</v>
      </c>
      <c r="BK132" s="231">
        <f>ROUND(I132*H132,2)</f>
        <v>0</v>
      </c>
      <c r="BL132" s="18" t="s">
        <v>157</v>
      </c>
      <c r="BM132" s="230" t="s">
        <v>1249</v>
      </c>
    </row>
    <row r="133" s="2" customFormat="1">
      <c r="A133" s="39"/>
      <c r="B133" s="40"/>
      <c r="C133" s="41"/>
      <c r="D133" s="232" t="s">
        <v>159</v>
      </c>
      <c r="E133" s="41"/>
      <c r="F133" s="233" t="s">
        <v>1250</v>
      </c>
      <c r="G133" s="41"/>
      <c r="H133" s="41"/>
      <c r="I133" s="234"/>
      <c r="J133" s="41"/>
      <c r="K133" s="41"/>
      <c r="L133" s="45"/>
      <c r="M133" s="292"/>
      <c r="N133" s="293"/>
      <c r="O133" s="294"/>
      <c r="P133" s="294"/>
      <c r="Q133" s="294"/>
      <c r="R133" s="294"/>
      <c r="S133" s="294"/>
      <c r="T133" s="295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159</v>
      </c>
      <c r="AU133" s="18" t="s">
        <v>87</v>
      </c>
    </row>
    <row r="134" s="2" customFormat="1" ht="6.96" customHeight="1">
      <c r="A134" s="39"/>
      <c r="B134" s="67"/>
      <c r="C134" s="68"/>
      <c r="D134" s="68"/>
      <c r="E134" s="68"/>
      <c r="F134" s="68"/>
      <c r="G134" s="68"/>
      <c r="H134" s="68"/>
      <c r="I134" s="68"/>
      <c r="J134" s="68"/>
      <c r="K134" s="68"/>
      <c r="L134" s="45"/>
      <c r="M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</sheetData>
  <sheetProtection sheet="1" autoFilter="0" formatColumns="0" formatRows="0" objects="1" scenarios="1" spinCount="100000" saltValue="TnFCVia/Hf1bPMY0eu0zZctcjdw72KH9uGmBZ8UCA0GhY/YuZ3XFwIli/qD+rOZzzmw2mSgSn68lWu2uQ3CGOg==" hashValue="GqOYNPgtNI62r+NGCIbC91BT+t9Eug7bEhYpCQHPNbDlm0Z97plqpn2jmZv09Vcqt+dH43Czd9Mf8WEA+npBug==" algorithmName="SHA-512" password="CC35"/>
  <autoFilter ref="C118:K13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hyperlinks>
    <hyperlink ref="F123" r:id="rId1" display="https://podminky.urs.cz/item/CS_URS_2025_01/936104211"/>
    <hyperlink ref="F127" r:id="rId2" display="https://podminky.urs.cz/item/CS_URS_2025_01/936124112"/>
    <hyperlink ref="F133" r:id="rId3" display="https://podminky.urs.cz/item/CS_URS_2025_01/9982314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115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ZŠ Okružní Bruntál, rekonstrukce hřiště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1251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13. 2. 2025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ROUND(J121,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ROUND((SUM(BE121:BE153)),  0)</f>
        <v>0</v>
      </c>
      <c r="G33" s="39"/>
      <c r="H33" s="39"/>
      <c r="I33" s="156">
        <v>0.20999999999999999</v>
      </c>
      <c r="J33" s="155">
        <f>ROUND(((SUM(BE121:BE153))*I33),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ROUND((SUM(BF121:BF153)),  0)</f>
        <v>0</v>
      </c>
      <c r="G34" s="39"/>
      <c r="H34" s="39"/>
      <c r="I34" s="156">
        <v>0.14999999999999999</v>
      </c>
      <c r="J34" s="155">
        <f>ROUND(((SUM(BF121:BF153))*I34),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ROUND((SUM(BG121:BG153)),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ROUND((SUM(BH121:BH153)),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ROUND((SUM(BI121:BI153)),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Okružní Bruntál, rekonstrukce hřiště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OST - Vedlejší a ostatní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p.č. 4849, 4850, 4851 kú Bruntál - město</v>
      </c>
      <c r="G89" s="41"/>
      <c r="H89" s="41"/>
      <c r="I89" s="33" t="s">
        <v>22</v>
      </c>
      <c r="J89" s="80" t="str">
        <f>IF(J12="","",J12)</f>
        <v>13. 2. 2025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Město Bruntál</v>
      </c>
      <c r="G91" s="41"/>
      <c r="H91" s="41"/>
      <c r="I91" s="33" t="s">
        <v>31</v>
      </c>
      <c r="J91" s="37" t="str">
        <f>E21</f>
        <v>Ing.arch.Adamčík Miroslav OBCHODNÍ PROJEKT OSTRAVA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119</v>
      </c>
      <c r="D94" s="177"/>
      <c r="E94" s="177"/>
      <c r="F94" s="177"/>
      <c r="G94" s="177"/>
      <c r="H94" s="177"/>
      <c r="I94" s="177"/>
      <c r="J94" s="178" t="s">
        <v>120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121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122</v>
      </c>
    </row>
    <row r="97" s="9" customFormat="1" ht="24.96" customHeight="1">
      <c r="A97" s="9"/>
      <c r="B97" s="180"/>
      <c r="C97" s="181"/>
      <c r="D97" s="182" t="s">
        <v>1252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1253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1254</v>
      </c>
      <c r="E99" s="189"/>
      <c r="F99" s="189"/>
      <c r="G99" s="189"/>
      <c r="H99" s="189"/>
      <c r="I99" s="189"/>
      <c r="J99" s="190">
        <f>J139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1255</v>
      </c>
      <c r="E100" s="189"/>
      <c r="F100" s="189"/>
      <c r="G100" s="189"/>
      <c r="H100" s="189"/>
      <c r="I100" s="189"/>
      <c r="J100" s="190">
        <f>J141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1256</v>
      </c>
      <c r="E101" s="189"/>
      <c r="F101" s="189"/>
      <c r="G101" s="189"/>
      <c r="H101" s="189"/>
      <c r="I101" s="189"/>
      <c r="J101" s="190">
        <f>J147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135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ZŠ Okružní Bruntál, rekonstrukce hřiště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OST - Vedlejší a ostatní rozpočtové náklady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p.č. 4849, 4850, 4851 kú Bruntál - město</v>
      </c>
      <c r="G115" s="41"/>
      <c r="H115" s="41"/>
      <c r="I115" s="33" t="s">
        <v>22</v>
      </c>
      <c r="J115" s="80" t="str">
        <f>IF(J12="","",J12)</f>
        <v>13. 2. 2025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40.05" customHeight="1">
      <c r="A117" s="39"/>
      <c r="B117" s="40"/>
      <c r="C117" s="33" t="s">
        <v>24</v>
      </c>
      <c r="D117" s="41"/>
      <c r="E117" s="41"/>
      <c r="F117" s="28" t="str">
        <f>E15</f>
        <v>Město Bruntál</v>
      </c>
      <c r="G117" s="41"/>
      <c r="H117" s="41"/>
      <c r="I117" s="33" t="s">
        <v>31</v>
      </c>
      <c r="J117" s="37" t="str">
        <f>E21</f>
        <v>Ing.arch.Adamčík Miroslav OBCHODNÍ PROJEKT OSTRAVA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29</v>
      </c>
      <c r="D118" s="41"/>
      <c r="E118" s="41"/>
      <c r="F118" s="28" t="str">
        <f>IF(E18="","",E18)</f>
        <v>Vyplň údaj</v>
      </c>
      <c r="G118" s="41"/>
      <c r="H118" s="41"/>
      <c r="I118" s="33" t="s">
        <v>35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136</v>
      </c>
      <c r="D120" s="195" t="s">
        <v>63</v>
      </c>
      <c r="E120" s="195" t="s">
        <v>59</v>
      </c>
      <c r="F120" s="195" t="s">
        <v>60</v>
      </c>
      <c r="G120" s="195" t="s">
        <v>137</v>
      </c>
      <c r="H120" s="195" t="s">
        <v>138</v>
      </c>
      <c r="I120" s="195" t="s">
        <v>139</v>
      </c>
      <c r="J120" s="195" t="s">
        <v>120</v>
      </c>
      <c r="K120" s="196" t="s">
        <v>140</v>
      </c>
      <c r="L120" s="197"/>
      <c r="M120" s="101" t="s">
        <v>1</v>
      </c>
      <c r="N120" s="102" t="s">
        <v>42</v>
      </c>
      <c r="O120" s="102" t="s">
        <v>141</v>
      </c>
      <c r="P120" s="102" t="s">
        <v>142</v>
      </c>
      <c r="Q120" s="102" t="s">
        <v>143</v>
      </c>
      <c r="R120" s="102" t="s">
        <v>144</v>
      </c>
      <c r="S120" s="102" t="s">
        <v>145</v>
      </c>
      <c r="T120" s="103" t="s">
        <v>146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147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</f>
        <v>0</v>
      </c>
      <c r="Q121" s="105"/>
      <c r="R121" s="200">
        <f>R122</f>
        <v>0</v>
      </c>
      <c r="S121" s="105"/>
      <c r="T121" s="201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77</v>
      </c>
      <c r="AU121" s="18" t="s">
        <v>122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77</v>
      </c>
      <c r="E122" s="206" t="s">
        <v>1257</v>
      </c>
      <c r="F122" s="206" t="s">
        <v>1258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P123+P139+P141+P147</f>
        <v>0</v>
      </c>
      <c r="Q122" s="211"/>
      <c r="R122" s="212">
        <f>R123+R139+R141+R147</f>
        <v>0</v>
      </c>
      <c r="S122" s="211"/>
      <c r="T122" s="213">
        <f>T123+T139+T141+T147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194</v>
      </c>
      <c r="AT122" s="215" t="s">
        <v>77</v>
      </c>
      <c r="AU122" s="215" t="s">
        <v>78</v>
      </c>
      <c r="AY122" s="214" t="s">
        <v>150</v>
      </c>
      <c r="BK122" s="216">
        <f>BK123+BK139+BK141+BK147</f>
        <v>0</v>
      </c>
    </row>
    <row r="123" s="12" customFormat="1" ht="22.8" customHeight="1">
      <c r="A123" s="12"/>
      <c r="B123" s="203"/>
      <c r="C123" s="204"/>
      <c r="D123" s="205" t="s">
        <v>77</v>
      </c>
      <c r="E123" s="217" t="s">
        <v>1259</v>
      </c>
      <c r="F123" s="217" t="s">
        <v>1260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SUM(P124:P138)</f>
        <v>0</v>
      </c>
      <c r="Q123" s="211"/>
      <c r="R123" s="212">
        <f>SUM(R124:R138)</f>
        <v>0</v>
      </c>
      <c r="S123" s="211"/>
      <c r="T123" s="213">
        <f>SUM(T124:T138)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194</v>
      </c>
      <c r="AT123" s="215" t="s">
        <v>77</v>
      </c>
      <c r="AU123" s="215" t="s">
        <v>34</v>
      </c>
      <c r="AY123" s="214" t="s">
        <v>150</v>
      </c>
      <c r="BK123" s="216">
        <f>SUM(BK124:BK138)</f>
        <v>0</v>
      </c>
    </row>
    <row r="124" s="2" customFormat="1" ht="16.5" customHeight="1">
      <c r="A124" s="39"/>
      <c r="B124" s="40"/>
      <c r="C124" s="219" t="s">
        <v>34</v>
      </c>
      <c r="D124" s="219" t="s">
        <v>152</v>
      </c>
      <c r="E124" s="220" t="s">
        <v>1261</v>
      </c>
      <c r="F124" s="221" t="s">
        <v>1262</v>
      </c>
      <c r="G124" s="222" t="s">
        <v>1263</v>
      </c>
      <c r="H124" s="223">
        <v>1</v>
      </c>
      <c r="I124" s="224"/>
      <c r="J124" s="225">
        <f>ROUND(I124*H124,2)</f>
        <v>0</v>
      </c>
      <c r="K124" s="221" t="s">
        <v>156</v>
      </c>
      <c r="L124" s="45"/>
      <c r="M124" s="226" t="s">
        <v>1</v>
      </c>
      <c r="N124" s="227" t="s">
        <v>43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1264</v>
      </c>
      <c r="AT124" s="230" t="s">
        <v>152</v>
      </c>
      <c r="AU124" s="230" t="s">
        <v>87</v>
      </c>
      <c r="AY124" s="18" t="s">
        <v>150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34</v>
      </c>
      <c r="BK124" s="231">
        <f>ROUND(I124*H124,2)</f>
        <v>0</v>
      </c>
      <c r="BL124" s="18" t="s">
        <v>1264</v>
      </c>
      <c r="BM124" s="230" t="s">
        <v>1265</v>
      </c>
    </row>
    <row r="125" s="2" customFormat="1">
      <c r="A125" s="39"/>
      <c r="B125" s="40"/>
      <c r="C125" s="41"/>
      <c r="D125" s="232" t="s">
        <v>159</v>
      </c>
      <c r="E125" s="41"/>
      <c r="F125" s="233" t="s">
        <v>1266</v>
      </c>
      <c r="G125" s="41"/>
      <c r="H125" s="41"/>
      <c r="I125" s="234"/>
      <c r="J125" s="41"/>
      <c r="K125" s="41"/>
      <c r="L125" s="45"/>
      <c r="M125" s="235"/>
      <c r="N125" s="236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159</v>
      </c>
      <c r="AU125" s="18" t="s">
        <v>87</v>
      </c>
    </row>
    <row r="126" s="2" customFormat="1">
      <c r="A126" s="39"/>
      <c r="B126" s="40"/>
      <c r="C126" s="41"/>
      <c r="D126" s="237" t="s">
        <v>161</v>
      </c>
      <c r="E126" s="41"/>
      <c r="F126" s="238" t="s">
        <v>1267</v>
      </c>
      <c r="G126" s="41"/>
      <c r="H126" s="41"/>
      <c r="I126" s="234"/>
      <c r="J126" s="41"/>
      <c r="K126" s="41"/>
      <c r="L126" s="45"/>
      <c r="M126" s="235"/>
      <c r="N126" s="23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161</v>
      </c>
      <c r="AU126" s="18" t="s">
        <v>87</v>
      </c>
    </row>
    <row r="127" s="2" customFormat="1" ht="16.5" customHeight="1">
      <c r="A127" s="39"/>
      <c r="B127" s="40"/>
      <c r="C127" s="219" t="s">
        <v>87</v>
      </c>
      <c r="D127" s="219" t="s">
        <v>152</v>
      </c>
      <c r="E127" s="220" t="s">
        <v>1268</v>
      </c>
      <c r="F127" s="221" t="s">
        <v>1269</v>
      </c>
      <c r="G127" s="222" t="s">
        <v>1263</v>
      </c>
      <c r="H127" s="223">
        <v>1</v>
      </c>
      <c r="I127" s="224"/>
      <c r="J127" s="225">
        <f>ROUND(I127*H127,2)</f>
        <v>0</v>
      </c>
      <c r="K127" s="221" t="s">
        <v>156</v>
      </c>
      <c r="L127" s="45"/>
      <c r="M127" s="226" t="s">
        <v>1</v>
      </c>
      <c r="N127" s="227" t="s">
        <v>43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1264</v>
      </c>
      <c r="AT127" s="230" t="s">
        <v>152</v>
      </c>
      <c r="AU127" s="230" t="s">
        <v>87</v>
      </c>
      <c r="AY127" s="18" t="s">
        <v>150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34</v>
      </c>
      <c r="BK127" s="231">
        <f>ROUND(I127*H127,2)</f>
        <v>0</v>
      </c>
      <c r="BL127" s="18" t="s">
        <v>1264</v>
      </c>
      <c r="BM127" s="230" t="s">
        <v>1270</v>
      </c>
    </row>
    <row r="128" s="2" customFormat="1">
      <c r="A128" s="39"/>
      <c r="B128" s="40"/>
      <c r="C128" s="41"/>
      <c r="D128" s="232" t="s">
        <v>159</v>
      </c>
      <c r="E128" s="41"/>
      <c r="F128" s="233" t="s">
        <v>1271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159</v>
      </c>
      <c r="AU128" s="18" t="s">
        <v>87</v>
      </c>
    </row>
    <row r="129" s="2" customFormat="1" ht="16.5" customHeight="1">
      <c r="A129" s="39"/>
      <c r="B129" s="40"/>
      <c r="C129" s="219" t="s">
        <v>172</v>
      </c>
      <c r="D129" s="219" t="s">
        <v>152</v>
      </c>
      <c r="E129" s="220" t="s">
        <v>1272</v>
      </c>
      <c r="F129" s="221" t="s">
        <v>1273</v>
      </c>
      <c r="G129" s="222" t="s">
        <v>1263</v>
      </c>
      <c r="H129" s="223">
        <v>1</v>
      </c>
      <c r="I129" s="224"/>
      <c r="J129" s="225">
        <f>ROUND(I129*H129,2)</f>
        <v>0</v>
      </c>
      <c r="K129" s="221" t="s">
        <v>156</v>
      </c>
      <c r="L129" s="45"/>
      <c r="M129" s="226" t="s">
        <v>1</v>
      </c>
      <c r="N129" s="227" t="s">
        <v>43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1264</v>
      </c>
      <c r="AT129" s="230" t="s">
        <v>152</v>
      </c>
      <c r="AU129" s="230" t="s">
        <v>87</v>
      </c>
      <c r="AY129" s="18" t="s">
        <v>150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34</v>
      </c>
      <c r="BK129" s="231">
        <f>ROUND(I129*H129,2)</f>
        <v>0</v>
      </c>
      <c r="BL129" s="18" t="s">
        <v>1264</v>
      </c>
      <c r="BM129" s="230" t="s">
        <v>1274</v>
      </c>
    </row>
    <row r="130" s="2" customFormat="1">
      <c r="A130" s="39"/>
      <c r="B130" s="40"/>
      <c r="C130" s="41"/>
      <c r="D130" s="232" t="s">
        <v>159</v>
      </c>
      <c r="E130" s="41"/>
      <c r="F130" s="233" t="s">
        <v>1275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159</v>
      </c>
      <c r="AU130" s="18" t="s">
        <v>87</v>
      </c>
    </row>
    <row r="131" s="2" customFormat="1">
      <c r="A131" s="39"/>
      <c r="B131" s="40"/>
      <c r="C131" s="41"/>
      <c r="D131" s="237" t="s">
        <v>161</v>
      </c>
      <c r="E131" s="41"/>
      <c r="F131" s="238" t="s">
        <v>1276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161</v>
      </c>
      <c r="AU131" s="18" t="s">
        <v>87</v>
      </c>
    </row>
    <row r="132" s="2" customFormat="1" ht="16.5" customHeight="1">
      <c r="A132" s="39"/>
      <c r="B132" s="40"/>
      <c r="C132" s="219" t="s">
        <v>157</v>
      </c>
      <c r="D132" s="219" t="s">
        <v>152</v>
      </c>
      <c r="E132" s="220" t="s">
        <v>1277</v>
      </c>
      <c r="F132" s="221" t="s">
        <v>1278</v>
      </c>
      <c r="G132" s="222" t="s">
        <v>1263</v>
      </c>
      <c r="H132" s="223">
        <v>1</v>
      </c>
      <c r="I132" s="224"/>
      <c r="J132" s="225">
        <f>ROUND(I132*H132,2)</f>
        <v>0</v>
      </c>
      <c r="K132" s="221" t="s">
        <v>156</v>
      </c>
      <c r="L132" s="45"/>
      <c r="M132" s="226" t="s">
        <v>1</v>
      </c>
      <c r="N132" s="227" t="s">
        <v>43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1264</v>
      </c>
      <c r="AT132" s="230" t="s">
        <v>152</v>
      </c>
      <c r="AU132" s="230" t="s">
        <v>87</v>
      </c>
      <c r="AY132" s="18" t="s">
        <v>150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34</v>
      </c>
      <c r="BK132" s="231">
        <f>ROUND(I132*H132,2)</f>
        <v>0</v>
      </c>
      <c r="BL132" s="18" t="s">
        <v>1264</v>
      </c>
      <c r="BM132" s="230" t="s">
        <v>1279</v>
      </c>
    </row>
    <row r="133" s="2" customFormat="1">
      <c r="A133" s="39"/>
      <c r="B133" s="40"/>
      <c r="C133" s="41"/>
      <c r="D133" s="232" t="s">
        <v>159</v>
      </c>
      <c r="E133" s="41"/>
      <c r="F133" s="233" t="s">
        <v>1280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159</v>
      </c>
      <c r="AU133" s="18" t="s">
        <v>87</v>
      </c>
    </row>
    <row r="134" s="2" customFormat="1" ht="16.5" customHeight="1">
      <c r="A134" s="39"/>
      <c r="B134" s="40"/>
      <c r="C134" s="219" t="s">
        <v>194</v>
      </c>
      <c r="D134" s="219" t="s">
        <v>152</v>
      </c>
      <c r="E134" s="220" t="s">
        <v>1281</v>
      </c>
      <c r="F134" s="221" t="s">
        <v>1282</v>
      </c>
      <c r="G134" s="222" t="s">
        <v>1263</v>
      </c>
      <c r="H134" s="223">
        <v>1</v>
      </c>
      <c r="I134" s="224"/>
      <c r="J134" s="225">
        <f>ROUND(I134*H134,2)</f>
        <v>0</v>
      </c>
      <c r="K134" s="221" t="s">
        <v>156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1264</v>
      </c>
      <c r="AT134" s="230" t="s">
        <v>152</v>
      </c>
      <c r="AU134" s="230" t="s">
        <v>87</v>
      </c>
      <c r="AY134" s="18" t="s">
        <v>150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34</v>
      </c>
      <c r="BK134" s="231">
        <f>ROUND(I134*H134,2)</f>
        <v>0</v>
      </c>
      <c r="BL134" s="18" t="s">
        <v>1264</v>
      </c>
      <c r="BM134" s="230" t="s">
        <v>1283</v>
      </c>
    </row>
    <row r="135" s="2" customFormat="1">
      <c r="A135" s="39"/>
      <c r="B135" s="40"/>
      <c r="C135" s="41"/>
      <c r="D135" s="232" t="s">
        <v>159</v>
      </c>
      <c r="E135" s="41"/>
      <c r="F135" s="233" t="s">
        <v>1284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159</v>
      </c>
      <c r="AU135" s="18" t="s">
        <v>87</v>
      </c>
    </row>
    <row r="136" s="2" customFormat="1">
      <c r="A136" s="39"/>
      <c r="B136" s="40"/>
      <c r="C136" s="41"/>
      <c r="D136" s="237" t="s">
        <v>161</v>
      </c>
      <c r="E136" s="41"/>
      <c r="F136" s="238" t="s">
        <v>1285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161</v>
      </c>
      <c r="AU136" s="18" t="s">
        <v>87</v>
      </c>
    </row>
    <row r="137" s="2" customFormat="1" ht="16.5" customHeight="1">
      <c r="A137" s="39"/>
      <c r="B137" s="40"/>
      <c r="C137" s="219" t="s">
        <v>203</v>
      </c>
      <c r="D137" s="219" t="s">
        <v>152</v>
      </c>
      <c r="E137" s="220" t="s">
        <v>1286</v>
      </c>
      <c r="F137" s="221" t="s">
        <v>1287</v>
      </c>
      <c r="G137" s="222" t="s">
        <v>1263</v>
      </c>
      <c r="H137" s="223">
        <v>1</v>
      </c>
      <c r="I137" s="224"/>
      <c r="J137" s="225">
        <f>ROUND(I137*H137,2)</f>
        <v>0</v>
      </c>
      <c r="K137" s="221" t="s">
        <v>156</v>
      </c>
      <c r="L137" s="45"/>
      <c r="M137" s="226" t="s">
        <v>1</v>
      </c>
      <c r="N137" s="227" t="s">
        <v>43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1264</v>
      </c>
      <c r="AT137" s="230" t="s">
        <v>152</v>
      </c>
      <c r="AU137" s="230" t="s">
        <v>87</v>
      </c>
      <c r="AY137" s="18" t="s">
        <v>150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34</v>
      </c>
      <c r="BK137" s="231">
        <f>ROUND(I137*H137,2)</f>
        <v>0</v>
      </c>
      <c r="BL137" s="18" t="s">
        <v>1264</v>
      </c>
      <c r="BM137" s="230" t="s">
        <v>1288</v>
      </c>
    </row>
    <row r="138" s="2" customFormat="1">
      <c r="A138" s="39"/>
      <c r="B138" s="40"/>
      <c r="C138" s="41"/>
      <c r="D138" s="232" t="s">
        <v>159</v>
      </c>
      <c r="E138" s="41"/>
      <c r="F138" s="233" t="s">
        <v>1289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159</v>
      </c>
      <c r="AU138" s="18" t="s">
        <v>87</v>
      </c>
    </row>
    <row r="139" s="12" customFormat="1" ht="22.8" customHeight="1">
      <c r="A139" s="12"/>
      <c r="B139" s="203"/>
      <c r="C139" s="204"/>
      <c r="D139" s="205" t="s">
        <v>77</v>
      </c>
      <c r="E139" s="217" t="s">
        <v>1290</v>
      </c>
      <c r="F139" s="217" t="s">
        <v>1291</v>
      </c>
      <c r="G139" s="204"/>
      <c r="H139" s="204"/>
      <c r="I139" s="207"/>
      <c r="J139" s="218">
        <f>BK139</f>
        <v>0</v>
      </c>
      <c r="K139" s="204"/>
      <c r="L139" s="209"/>
      <c r="M139" s="210"/>
      <c r="N139" s="211"/>
      <c r="O139" s="211"/>
      <c r="P139" s="212">
        <f>P140</f>
        <v>0</v>
      </c>
      <c r="Q139" s="211"/>
      <c r="R139" s="212">
        <f>R140</f>
        <v>0</v>
      </c>
      <c r="S139" s="211"/>
      <c r="T139" s="213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4" t="s">
        <v>194</v>
      </c>
      <c r="AT139" s="215" t="s">
        <v>77</v>
      </c>
      <c r="AU139" s="215" t="s">
        <v>34</v>
      </c>
      <c r="AY139" s="214" t="s">
        <v>150</v>
      </c>
      <c r="BK139" s="216">
        <f>BK140</f>
        <v>0</v>
      </c>
    </row>
    <row r="140" s="2" customFormat="1" ht="16.5" customHeight="1">
      <c r="A140" s="39"/>
      <c r="B140" s="40"/>
      <c r="C140" s="219" t="s">
        <v>217</v>
      </c>
      <c r="D140" s="219" t="s">
        <v>152</v>
      </c>
      <c r="E140" s="220" t="s">
        <v>1292</v>
      </c>
      <c r="F140" s="221" t="s">
        <v>1291</v>
      </c>
      <c r="G140" s="222" t="s">
        <v>1263</v>
      </c>
      <c r="H140" s="223">
        <v>1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43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1264</v>
      </c>
      <c r="AT140" s="230" t="s">
        <v>152</v>
      </c>
      <c r="AU140" s="230" t="s">
        <v>87</v>
      </c>
      <c r="AY140" s="18" t="s">
        <v>150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34</v>
      </c>
      <c r="BK140" s="231">
        <f>ROUND(I140*H140,2)</f>
        <v>0</v>
      </c>
      <c r="BL140" s="18" t="s">
        <v>1264</v>
      </c>
      <c r="BM140" s="230" t="s">
        <v>1293</v>
      </c>
    </row>
    <row r="141" s="12" customFormat="1" ht="22.8" customHeight="1">
      <c r="A141" s="12"/>
      <c r="B141" s="203"/>
      <c r="C141" s="204"/>
      <c r="D141" s="205" t="s">
        <v>77</v>
      </c>
      <c r="E141" s="217" t="s">
        <v>1294</v>
      </c>
      <c r="F141" s="217" t="s">
        <v>1295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SUM(P142:P146)</f>
        <v>0</v>
      </c>
      <c r="Q141" s="211"/>
      <c r="R141" s="212">
        <f>SUM(R142:R146)</f>
        <v>0</v>
      </c>
      <c r="S141" s="211"/>
      <c r="T141" s="213">
        <f>SUM(T142:T146)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194</v>
      </c>
      <c r="AT141" s="215" t="s">
        <v>77</v>
      </c>
      <c r="AU141" s="215" t="s">
        <v>34</v>
      </c>
      <c r="AY141" s="214" t="s">
        <v>150</v>
      </c>
      <c r="BK141" s="216">
        <f>SUM(BK142:BK146)</f>
        <v>0</v>
      </c>
    </row>
    <row r="142" s="2" customFormat="1" ht="16.5" customHeight="1">
      <c r="A142" s="39"/>
      <c r="B142" s="40"/>
      <c r="C142" s="219" t="s">
        <v>225</v>
      </c>
      <c r="D142" s="219" t="s">
        <v>152</v>
      </c>
      <c r="E142" s="220" t="s">
        <v>1296</v>
      </c>
      <c r="F142" s="221" t="s">
        <v>1297</v>
      </c>
      <c r="G142" s="222" t="s">
        <v>1263</v>
      </c>
      <c r="H142" s="223">
        <v>1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43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1264</v>
      </c>
      <c r="AT142" s="230" t="s">
        <v>152</v>
      </c>
      <c r="AU142" s="230" t="s">
        <v>87</v>
      </c>
      <c r="AY142" s="18" t="s">
        <v>150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34</v>
      </c>
      <c r="BK142" s="231">
        <f>ROUND(I142*H142,2)</f>
        <v>0</v>
      </c>
      <c r="BL142" s="18" t="s">
        <v>1264</v>
      </c>
      <c r="BM142" s="230" t="s">
        <v>1298</v>
      </c>
    </row>
    <row r="143" s="2" customFormat="1">
      <c r="A143" s="39"/>
      <c r="B143" s="40"/>
      <c r="C143" s="41"/>
      <c r="D143" s="237" t="s">
        <v>161</v>
      </c>
      <c r="E143" s="41"/>
      <c r="F143" s="238" t="s">
        <v>1299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161</v>
      </c>
      <c r="AU143" s="18" t="s">
        <v>87</v>
      </c>
    </row>
    <row r="144" s="2" customFormat="1" ht="21.75" customHeight="1">
      <c r="A144" s="39"/>
      <c r="B144" s="40"/>
      <c r="C144" s="219" t="s">
        <v>232</v>
      </c>
      <c r="D144" s="219" t="s">
        <v>152</v>
      </c>
      <c r="E144" s="220" t="s">
        <v>1300</v>
      </c>
      <c r="F144" s="221" t="s">
        <v>1301</v>
      </c>
      <c r="G144" s="222" t="s">
        <v>1263</v>
      </c>
      <c r="H144" s="223">
        <v>1</v>
      </c>
      <c r="I144" s="224"/>
      <c r="J144" s="225">
        <f>ROUND(I144*H144,2)</f>
        <v>0</v>
      </c>
      <c r="K144" s="221" t="s">
        <v>1302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1264</v>
      </c>
      <c r="AT144" s="230" t="s">
        <v>152</v>
      </c>
      <c r="AU144" s="230" t="s">
        <v>87</v>
      </c>
      <c r="AY144" s="18" t="s">
        <v>150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34</v>
      </c>
      <c r="BK144" s="231">
        <f>ROUND(I144*H144,2)</f>
        <v>0</v>
      </c>
      <c r="BL144" s="18" t="s">
        <v>1264</v>
      </c>
      <c r="BM144" s="230" t="s">
        <v>1303</v>
      </c>
    </row>
    <row r="145" s="2" customFormat="1">
      <c r="A145" s="39"/>
      <c r="B145" s="40"/>
      <c r="C145" s="41"/>
      <c r="D145" s="232" t="s">
        <v>159</v>
      </c>
      <c r="E145" s="41"/>
      <c r="F145" s="233" t="s">
        <v>1304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159</v>
      </c>
      <c r="AU145" s="18" t="s">
        <v>87</v>
      </c>
    </row>
    <row r="146" s="2" customFormat="1" ht="16.5" customHeight="1">
      <c r="A146" s="39"/>
      <c r="B146" s="40"/>
      <c r="C146" s="219" t="s">
        <v>242</v>
      </c>
      <c r="D146" s="219" t="s">
        <v>152</v>
      </c>
      <c r="E146" s="220" t="s">
        <v>1305</v>
      </c>
      <c r="F146" s="221" t="s">
        <v>1306</v>
      </c>
      <c r="G146" s="222" t="s">
        <v>1263</v>
      </c>
      <c r="H146" s="223">
        <v>1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43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1264</v>
      </c>
      <c r="AT146" s="230" t="s">
        <v>152</v>
      </c>
      <c r="AU146" s="230" t="s">
        <v>87</v>
      </c>
      <c r="AY146" s="18" t="s">
        <v>150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34</v>
      </c>
      <c r="BK146" s="231">
        <f>ROUND(I146*H146,2)</f>
        <v>0</v>
      </c>
      <c r="BL146" s="18" t="s">
        <v>1264</v>
      </c>
      <c r="BM146" s="230" t="s">
        <v>1307</v>
      </c>
    </row>
    <row r="147" s="12" customFormat="1" ht="22.8" customHeight="1">
      <c r="A147" s="12"/>
      <c r="B147" s="203"/>
      <c r="C147" s="204"/>
      <c r="D147" s="205" t="s">
        <v>77</v>
      </c>
      <c r="E147" s="217" t="s">
        <v>1308</v>
      </c>
      <c r="F147" s="217" t="s">
        <v>1309</v>
      </c>
      <c r="G147" s="204"/>
      <c r="H147" s="204"/>
      <c r="I147" s="207"/>
      <c r="J147" s="218">
        <f>BK147</f>
        <v>0</v>
      </c>
      <c r="K147" s="204"/>
      <c r="L147" s="209"/>
      <c r="M147" s="210"/>
      <c r="N147" s="211"/>
      <c r="O147" s="211"/>
      <c r="P147" s="212">
        <f>SUM(P148:P153)</f>
        <v>0</v>
      </c>
      <c r="Q147" s="211"/>
      <c r="R147" s="212">
        <f>SUM(R148:R153)</f>
        <v>0</v>
      </c>
      <c r="S147" s="211"/>
      <c r="T147" s="213">
        <f>SUM(T148:T153)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4" t="s">
        <v>194</v>
      </c>
      <c r="AT147" s="215" t="s">
        <v>77</v>
      </c>
      <c r="AU147" s="215" t="s">
        <v>34</v>
      </c>
      <c r="AY147" s="214" t="s">
        <v>150</v>
      </c>
      <c r="BK147" s="216">
        <f>SUM(BK148:BK153)</f>
        <v>0</v>
      </c>
    </row>
    <row r="148" s="2" customFormat="1" ht="16.5" customHeight="1">
      <c r="A148" s="39"/>
      <c r="B148" s="40"/>
      <c r="C148" s="219" t="s">
        <v>254</v>
      </c>
      <c r="D148" s="219" t="s">
        <v>152</v>
      </c>
      <c r="E148" s="220" t="s">
        <v>1310</v>
      </c>
      <c r="F148" s="221" t="s">
        <v>1311</v>
      </c>
      <c r="G148" s="222" t="s">
        <v>1263</v>
      </c>
      <c r="H148" s="223">
        <v>1</v>
      </c>
      <c r="I148" s="224"/>
      <c r="J148" s="225">
        <f>ROUND(I148*H148,2)</f>
        <v>0</v>
      </c>
      <c r="K148" s="221" t="s">
        <v>156</v>
      </c>
      <c r="L148" s="45"/>
      <c r="M148" s="226" t="s">
        <v>1</v>
      </c>
      <c r="N148" s="227" t="s">
        <v>43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1264</v>
      </c>
      <c r="AT148" s="230" t="s">
        <v>152</v>
      </c>
      <c r="AU148" s="230" t="s">
        <v>87</v>
      </c>
      <c r="AY148" s="18" t="s">
        <v>150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34</v>
      </c>
      <c r="BK148" s="231">
        <f>ROUND(I148*H148,2)</f>
        <v>0</v>
      </c>
      <c r="BL148" s="18" t="s">
        <v>1264</v>
      </c>
      <c r="BM148" s="230" t="s">
        <v>1312</v>
      </c>
    </row>
    <row r="149" s="2" customFormat="1">
      <c r="A149" s="39"/>
      <c r="B149" s="40"/>
      <c r="C149" s="41"/>
      <c r="D149" s="232" t="s">
        <v>159</v>
      </c>
      <c r="E149" s="41"/>
      <c r="F149" s="233" t="s">
        <v>1313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159</v>
      </c>
      <c r="AU149" s="18" t="s">
        <v>87</v>
      </c>
    </row>
    <row r="150" s="2" customFormat="1">
      <c r="A150" s="39"/>
      <c r="B150" s="40"/>
      <c r="C150" s="41"/>
      <c r="D150" s="237" t="s">
        <v>161</v>
      </c>
      <c r="E150" s="41"/>
      <c r="F150" s="238" t="s">
        <v>1314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161</v>
      </c>
      <c r="AU150" s="18" t="s">
        <v>87</v>
      </c>
    </row>
    <row r="151" s="2" customFormat="1" ht="16.5" customHeight="1">
      <c r="A151" s="39"/>
      <c r="B151" s="40"/>
      <c r="C151" s="219" t="s">
        <v>259</v>
      </c>
      <c r="D151" s="219" t="s">
        <v>152</v>
      </c>
      <c r="E151" s="220" t="s">
        <v>1315</v>
      </c>
      <c r="F151" s="221" t="s">
        <v>1316</v>
      </c>
      <c r="G151" s="222" t="s">
        <v>1263</v>
      </c>
      <c r="H151" s="223">
        <v>2</v>
      </c>
      <c r="I151" s="224"/>
      <c r="J151" s="225">
        <f>ROUND(I151*H151,2)</f>
        <v>0</v>
      </c>
      <c r="K151" s="221" t="s">
        <v>156</v>
      </c>
      <c r="L151" s="45"/>
      <c r="M151" s="226" t="s">
        <v>1</v>
      </c>
      <c r="N151" s="227" t="s">
        <v>43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1264</v>
      </c>
      <c r="AT151" s="230" t="s">
        <v>152</v>
      </c>
      <c r="AU151" s="230" t="s">
        <v>87</v>
      </c>
      <c r="AY151" s="18" t="s">
        <v>150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34</v>
      </c>
      <c r="BK151" s="231">
        <f>ROUND(I151*H151,2)</f>
        <v>0</v>
      </c>
      <c r="BL151" s="18" t="s">
        <v>1264</v>
      </c>
      <c r="BM151" s="230" t="s">
        <v>1317</v>
      </c>
    </row>
    <row r="152" s="2" customFormat="1">
      <c r="A152" s="39"/>
      <c r="B152" s="40"/>
      <c r="C152" s="41"/>
      <c r="D152" s="232" t="s">
        <v>159</v>
      </c>
      <c r="E152" s="41"/>
      <c r="F152" s="233" t="s">
        <v>1318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159</v>
      </c>
      <c r="AU152" s="18" t="s">
        <v>87</v>
      </c>
    </row>
    <row r="153" s="2" customFormat="1">
      <c r="A153" s="39"/>
      <c r="B153" s="40"/>
      <c r="C153" s="41"/>
      <c r="D153" s="237" t="s">
        <v>161</v>
      </c>
      <c r="E153" s="41"/>
      <c r="F153" s="238" t="s">
        <v>1319</v>
      </c>
      <c r="G153" s="41"/>
      <c r="H153" s="41"/>
      <c r="I153" s="234"/>
      <c r="J153" s="41"/>
      <c r="K153" s="41"/>
      <c r="L153" s="45"/>
      <c r="M153" s="292"/>
      <c r="N153" s="293"/>
      <c r="O153" s="294"/>
      <c r="P153" s="294"/>
      <c r="Q153" s="294"/>
      <c r="R153" s="294"/>
      <c r="S153" s="294"/>
      <c r="T153" s="295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161</v>
      </c>
      <c r="AU153" s="18" t="s">
        <v>87</v>
      </c>
    </row>
    <row r="154" s="2" customFormat="1" ht="6.96" customHeight="1">
      <c r="A154" s="39"/>
      <c r="B154" s="67"/>
      <c r="C154" s="68"/>
      <c r="D154" s="68"/>
      <c r="E154" s="68"/>
      <c r="F154" s="68"/>
      <c r="G154" s="68"/>
      <c r="H154" s="68"/>
      <c r="I154" s="68"/>
      <c r="J154" s="68"/>
      <c r="K154" s="68"/>
      <c r="L154" s="45"/>
      <c r="M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</row>
  </sheetData>
  <sheetProtection sheet="1" autoFilter="0" formatColumns="0" formatRows="0" objects="1" scenarios="1" spinCount="100000" saltValue="t4HNBj1SPIWaGBHc2XiY7WJ9S7zlSg571BTY9o9K02a699tn4zb3WpbvgKffUndDxDOWl/7DzViy0sxF/R+9wg==" hashValue="CsYHBHgQvWLBgUDSRLp1tX2nKG50D+48YUBhyIsoBwfeatKSKPGUl4R5tmK906iLq4s8LtHiK6elAyk+7G+DNg==" algorithmName="SHA-512" password="CC35"/>
  <autoFilter ref="C120:K15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25" r:id="rId1" display="https://podminky.urs.cz/item/CS_URS_2025_01/012164000"/>
    <hyperlink ref="F128" r:id="rId2" display="https://podminky.urs.cz/item/CS_URS_2025_01/012234000"/>
    <hyperlink ref="F130" r:id="rId3" display="https://podminky.urs.cz/item/CS_URS_2025_01/012414000"/>
    <hyperlink ref="F133" r:id="rId4" display="https://podminky.urs.cz/item/CS_URS_2025_01/012444000"/>
    <hyperlink ref="F135" r:id="rId5" display="https://podminky.urs.cz/item/CS_URS_2025_01/013002000"/>
    <hyperlink ref="F138" r:id="rId6" display="https://podminky.urs.cz/item/CS_URS_2025_01/013254000"/>
    <hyperlink ref="F145" r:id="rId7" display="https://podminky.urs.cz/item/CS_URS_2023_01/044003000"/>
    <hyperlink ref="F149" r:id="rId8" display="https://podminky.urs.cz/item/CS_URS_2025_01/051002000"/>
    <hyperlink ref="F152" r:id="rId9" display="https://podminky.urs.cz/item/CS_URS_2025_01/056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115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ZŠ Okružní Bruntál, rekonstrukce hřiště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13. 2. 2025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ROUND(J128,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ROUND((SUM(BE128:BE507)),  0)</f>
        <v>0</v>
      </c>
      <c r="G33" s="39"/>
      <c r="H33" s="39"/>
      <c r="I33" s="156">
        <v>0.20999999999999999</v>
      </c>
      <c r="J33" s="155">
        <f>ROUND(((SUM(BE128:BE507))*I33),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ROUND((SUM(BF128:BF507)),  0)</f>
        <v>0</v>
      </c>
      <c r="G34" s="39"/>
      <c r="H34" s="39"/>
      <c r="I34" s="156">
        <v>0.14999999999999999</v>
      </c>
      <c r="J34" s="155">
        <f>ROUND(((SUM(BF128:BF507))*I34),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ROUND((SUM(BG128:BG507)),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ROUND((SUM(BH128:BH507)),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ROUND((SUM(BI128:BI507)),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Okružní Bruntál, rekonstrukce hřiště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hřiště a běžecký ovál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p.č. 4849, 4850, 4851 kú Bruntál - město</v>
      </c>
      <c r="G89" s="41"/>
      <c r="H89" s="41"/>
      <c r="I89" s="33" t="s">
        <v>22</v>
      </c>
      <c r="J89" s="80" t="str">
        <f>IF(J12="","",J12)</f>
        <v>13. 2. 2025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Město Bruntál</v>
      </c>
      <c r="G91" s="41"/>
      <c r="H91" s="41"/>
      <c r="I91" s="33" t="s">
        <v>31</v>
      </c>
      <c r="J91" s="37" t="str">
        <f>E21</f>
        <v>Ing.arch.Adamčík Miroslav OBCHODNÍ PROJEKT OSTRAVA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119</v>
      </c>
      <c r="D94" s="177"/>
      <c r="E94" s="177"/>
      <c r="F94" s="177"/>
      <c r="G94" s="177"/>
      <c r="H94" s="177"/>
      <c r="I94" s="177"/>
      <c r="J94" s="178" t="s">
        <v>120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121</v>
      </c>
      <c r="D96" s="41"/>
      <c r="E96" s="41"/>
      <c r="F96" s="41"/>
      <c r="G96" s="41"/>
      <c r="H96" s="41"/>
      <c r="I96" s="41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122</v>
      </c>
    </row>
    <row r="97" s="9" customFormat="1" ht="24.96" customHeight="1">
      <c r="A97" s="9"/>
      <c r="B97" s="180"/>
      <c r="C97" s="181"/>
      <c r="D97" s="182" t="s">
        <v>123</v>
      </c>
      <c r="E97" s="183"/>
      <c r="F97" s="183"/>
      <c r="G97" s="183"/>
      <c r="H97" s="183"/>
      <c r="I97" s="183"/>
      <c r="J97" s="184">
        <f>J129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124</v>
      </c>
      <c r="E98" s="189"/>
      <c r="F98" s="189"/>
      <c r="G98" s="189"/>
      <c r="H98" s="189"/>
      <c r="I98" s="189"/>
      <c r="J98" s="190">
        <f>J130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125</v>
      </c>
      <c r="E99" s="189"/>
      <c r="F99" s="189"/>
      <c r="G99" s="189"/>
      <c r="H99" s="189"/>
      <c r="I99" s="189"/>
      <c r="J99" s="190">
        <f>J274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126</v>
      </c>
      <c r="E100" s="189"/>
      <c r="F100" s="189"/>
      <c r="G100" s="189"/>
      <c r="H100" s="189"/>
      <c r="I100" s="189"/>
      <c r="J100" s="190">
        <f>J342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127</v>
      </c>
      <c r="E101" s="189"/>
      <c r="F101" s="189"/>
      <c r="G101" s="189"/>
      <c r="H101" s="189"/>
      <c r="I101" s="189"/>
      <c r="J101" s="190">
        <f>J378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128</v>
      </c>
      <c r="E102" s="189"/>
      <c r="F102" s="189"/>
      <c r="G102" s="189"/>
      <c r="H102" s="189"/>
      <c r="I102" s="189"/>
      <c r="J102" s="190">
        <f>J421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129</v>
      </c>
      <c r="E103" s="189"/>
      <c r="F103" s="189"/>
      <c r="G103" s="189"/>
      <c r="H103" s="189"/>
      <c r="I103" s="189"/>
      <c r="J103" s="190">
        <f>J437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130</v>
      </c>
      <c r="E104" s="189"/>
      <c r="F104" s="189"/>
      <c r="G104" s="189"/>
      <c r="H104" s="189"/>
      <c r="I104" s="189"/>
      <c r="J104" s="190">
        <f>J473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131</v>
      </c>
      <c r="E105" s="189"/>
      <c r="F105" s="189"/>
      <c r="G105" s="189"/>
      <c r="H105" s="189"/>
      <c r="I105" s="189"/>
      <c r="J105" s="190">
        <f>J483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132</v>
      </c>
      <c r="E106" s="183"/>
      <c r="F106" s="183"/>
      <c r="G106" s="183"/>
      <c r="H106" s="183"/>
      <c r="I106" s="183"/>
      <c r="J106" s="184">
        <f>J486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133</v>
      </c>
      <c r="E107" s="189"/>
      <c r="F107" s="189"/>
      <c r="G107" s="189"/>
      <c r="H107" s="189"/>
      <c r="I107" s="189"/>
      <c r="J107" s="190">
        <f>J487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134</v>
      </c>
      <c r="E108" s="189"/>
      <c r="F108" s="189"/>
      <c r="G108" s="189"/>
      <c r="H108" s="189"/>
      <c r="I108" s="189"/>
      <c r="J108" s="190">
        <f>J497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135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75" t="str">
        <f>E7</f>
        <v>ZŠ Okružní Bruntál, rekonstrukce hřiště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01 - hřiště a běžecký ovál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F12</f>
        <v>p.č. 4849, 4850, 4851 kú Bruntál - město</v>
      </c>
      <c r="G122" s="41"/>
      <c r="H122" s="41"/>
      <c r="I122" s="33" t="s">
        <v>22</v>
      </c>
      <c r="J122" s="80" t="str">
        <f>IF(J12="","",J12)</f>
        <v>13. 2. 2025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40.05" customHeight="1">
      <c r="A124" s="39"/>
      <c r="B124" s="40"/>
      <c r="C124" s="33" t="s">
        <v>24</v>
      </c>
      <c r="D124" s="41"/>
      <c r="E124" s="41"/>
      <c r="F124" s="28" t="str">
        <f>E15</f>
        <v>Město Bruntál</v>
      </c>
      <c r="G124" s="41"/>
      <c r="H124" s="41"/>
      <c r="I124" s="33" t="s">
        <v>31</v>
      </c>
      <c r="J124" s="37" t="str">
        <f>E21</f>
        <v>Ing.arch.Adamčík Miroslav OBCHODNÍ PROJEKT OSTRAVA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29</v>
      </c>
      <c r="D125" s="41"/>
      <c r="E125" s="41"/>
      <c r="F125" s="28" t="str">
        <f>IF(E18="","",E18)</f>
        <v>Vyplň údaj</v>
      </c>
      <c r="G125" s="41"/>
      <c r="H125" s="41"/>
      <c r="I125" s="33" t="s">
        <v>35</v>
      </c>
      <c r="J125" s="37" t="str">
        <f>E24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192"/>
      <c r="B127" s="193"/>
      <c r="C127" s="194" t="s">
        <v>136</v>
      </c>
      <c r="D127" s="195" t="s">
        <v>63</v>
      </c>
      <c r="E127" s="195" t="s">
        <v>59</v>
      </c>
      <c r="F127" s="195" t="s">
        <v>60</v>
      </c>
      <c r="G127" s="195" t="s">
        <v>137</v>
      </c>
      <c r="H127" s="195" t="s">
        <v>138</v>
      </c>
      <c r="I127" s="195" t="s">
        <v>139</v>
      </c>
      <c r="J127" s="195" t="s">
        <v>120</v>
      </c>
      <c r="K127" s="196" t="s">
        <v>140</v>
      </c>
      <c r="L127" s="197"/>
      <c r="M127" s="101" t="s">
        <v>1</v>
      </c>
      <c r="N127" s="102" t="s">
        <v>42</v>
      </c>
      <c r="O127" s="102" t="s">
        <v>141</v>
      </c>
      <c r="P127" s="102" t="s">
        <v>142</v>
      </c>
      <c r="Q127" s="102" t="s">
        <v>143</v>
      </c>
      <c r="R127" s="102" t="s">
        <v>144</v>
      </c>
      <c r="S127" s="102" t="s">
        <v>145</v>
      </c>
      <c r="T127" s="103" t="s">
        <v>146</v>
      </c>
      <c r="U127" s="192"/>
      <c r="V127" s="192"/>
      <c r="W127" s="192"/>
      <c r="X127" s="192"/>
      <c r="Y127" s="192"/>
      <c r="Z127" s="192"/>
      <c r="AA127" s="192"/>
      <c r="AB127" s="192"/>
      <c r="AC127" s="192"/>
      <c r="AD127" s="192"/>
      <c r="AE127" s="192"/>
    </row>
    <row r="128" s="2" customFormat="1" ht="22.8" customHeight="1">
      <c r="A128" s="39"/>
      <c r="B128" s="40"/>
      <c r="C128" s="108" t="s">
        <v>147</v>
      </c>
      <c r="D128" s="41"/>
      <c r="E128" s="41"/>
      <c r="F128" s="41"/>
      <c r="G128" s="41"/>
      <c r="H128" s="41"/>
      <c r="I128" s="41"/>
      <c r="J128" s="198">
        <f>BK128</f>
        <v>0</v>
      </c>
      <c r="K128" s="41"/>
      <c r="L128" s="45"/>
      <c r="M128" s="104"/>
      <c r="N128" s="199"/>
      <c r="O128" s="105"/>
      <c r="P128" s="200">
        <f>P129+P486</f>
        <v>0</v>
      </c>
      <c r="Q128" s="105"/>
      <c r="R128" s="200">
        <f>R129+R486</f>
        <v>145.38031660999997</v>
      </c>
      <c r="S128" s="105"/>
      <c r="T128" s="201">
        <f>T129+T486</f>
        <v>717.34000000000003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77</v>
      </c>
      <c r="AU128" s="18" t="s">
        <v>122</v>
      </c>
      <c r="BK128" s="202">
        <f>BK129+BK486</f>
        <v>0</v>
      </c>
    </row>
    <row r="129" s="12" customFormat="1" ht="25.92" customHeight="1">
      <c r="A129" s="12"/>
      <c r="B129" s="203"/>
      <c r="C129" s="204"/>
      <c r="D129" s="205" t="s">
        <v>77</v>
      </c>
      <c r="E129" s="206" t="s">
        <v>148</v>
      </c>
      <c r="F129" s="206" t="s">
        <v>149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P130+P274+P342+P378+P421+P437+P473+P483</f>
        <v>0</v>
      </c>
      <c r="Q129" s="211"/>
      <c r="R129" s="212">
        <f>R130+R274+R342+R378+R421+R437+R473+R483</f>
        <v>145.30798660999997</v>
      </c>
      <c r="S129" s="211"/>
      <c r="T129" s="213">
        <f>T130+T274+T342+T378+T421+T437+T473+T483</f>
        <v>717.34000000000003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34</v>
      </c>
      <c r="AT129" s="215" t="s">
        <v>77</v>
      </c>
      <c r="AU129" s="215" t="s">
        <v>78</v>
      </c>
      <c r="AY129" s="214" t="s">
        <v>150</v>
      </c>
      <c r="BK129" s="216">
        <f>BK130+BK274+BK342+BK378+BK421+BK437+BK473+BK483</f>
        <v>0</v>
      </c>
    </row>
    <row r="130" s="12" customFormat="1" ht="22.8" customHeight="1">
      <c r="A130" s="12"/>
      <c r="B130" s="203"/>
      <c r="C130" s="204"/>
      <c r="D130" s="205" t="s">
        <v>77</v>
      </c>
      <c r="E130" s="217" t="s">
        <v>34</v>
      </c>
      <c r="F130" s="217" t="s">
        <v>151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SUM(P131:P273)</f>
        <v>0</v>
      </c>
      <c r="Q130" s="211"/>
      <c r="R130" s="212">
        <f>SUM(R131:R273)</f>
        <v>33.659884999999996</v>
      </c>
      <c r="S130" s="211"/>
      <c r="T130" s="213">
        <f>SUM(T131:T273)</f>
        <v>703.59000000000003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34</v>
      </c>
      <c r="AT130" s="215" t="s">
        <v>77</v>
      </c>
      <c r="AU130" s="215" t="s">
        <v>34</v>
      </c>
      <c r="AY130" s="214" t="s">
        <v>150</v>
      </c>
      <c r="BK130" s="216">
        <f>SUM(BK131:BK273)</f>
        <v>0</v>
      </c>
    </row>
    <row r="131" s="2" customFormat="1" ht="24.15" customHeight="1">
      <c r="A131" s="39"/>
      <c r="B131" s="40"/>
      <c r="C131" s="219" t="s">
        <v>34</v>
      </c>
      <c r="D131" s="219" t="s">
        <v>152</v>
      </c>
      <c r="E131" s="220" t="s">
        <v>153</v>
      </c>
      <c r="F131" s="221" t="s">
        <v>154</v>
      </c>
      <c r="G131" s="222" t="s">
        <v>155</v>
      </c>
      <c r="H131" s="223">
        <v>795</v>
      </c>
      <c r="I131" s="224"/>
      <c r="J131" s="225">
        <f>ROUND(I131*H131,2)</f>
        <v>0</v>
      </c>
      <c r="K131" s="221" t="s">
        <v>156</v>
      </c>
      <c r="L131" s="45"/>
      <c r="M131" s="226" t="s">
        <v>1</v>
      </c>
      <c r="N131" s="227" t="s">
        <v>43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0.44</v>
      </c>
      <c r="T131" s="229">
        <f>S131*H131</f>
        <v>349.80000000000001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157</v>
      </c>
      <c r="AT131" s="230" t="s">
        <v>152</v>
      </c>
      <c r="AU131" s="230" t="s">
        <v>87</v>
      </c>
      <c r="AY131" s="18" t="s">
        <v>150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34</v>
      </c>
      <c r="BK131" s="231">
        <f>ROUND(I131*H131,2)</f>
        <v>0</v>
      </c>
      <c r="BL131" s="18" t="s">
        <v>157</v>
      </c>
      <c r="BM131" s="230" t="s">
        <v>158</v>
      </c>
    </row>
    <row r="132" s="2" customFormat="1">
      <c r="A132" s="39"/>
      <c r="B132" s="40"/>
      <c r="C132" s="41"/>
      <c r="D132" s="232" t="s">
        <v>159</v>
      </c>
      <c r="E132" s="41"/>
      <c r="F132" s="233" t="s">
        <v>160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159</v>
      </c>
      <c r="AU132" s="18" t="s">
        <v>87</v>
      </c>
    </row>
    <row r="133" s="2" customFormat="1">
      <c r="A133" s="39"/>
      <c r="B133" s="40"/>
      <c r="C133" s="41"/>
      <c r="D133" s="237" t="s">
        <v>161</v>
      </c>
      <c r="E133" s="41"/>
      <c r="F133" s="238" t="s">
        <v>162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161</v>
      </c>
      <c r="AU133" s="18" t="s">
        <v>87</v>
      </c>
    </row>
    <row r="134" s="13" customFormat="1">
      <c r="A134" s="13"/>
      <c r="B134" s="239"/>
      <c r="C134" s="240"/>
      <c r="D134" s="237" t="s">
        <v>163</v>
      </c>
      <c r="E134" s="241" t="s">
        <v>1</v>
      </c>
      <c r="F134" s="242" t="s">
        <v>164</v>
      </c>
      <c r="G134" s="240"/>
      <c r="H134" s="241" t="s">
        <v>1</v>
      </c>
      <c r="I134" s="243"/>
      <c r="J134" s="240"/>
      <c r="K134" s="240"/>
      <c r="L134" s="244"/>
      <c r="M134" s="245"/>
      <c r="N134" s="246"/>
      <c r="O134" s="246"/>
      <c r="P134" s="246"/>
      <c r="Q134" s="246"/>
      <c r="R134" s="246"/>
      <c r="S134" s="246"/>
      <c r="T134" s="24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8" t="s">
        <v>163</v>
      </c>
      <c r="AU134" s="248" t="s">
        <v>87</v>
      </c>
      <c r="AV134" s="13" t="s">
        <v>34</v>
      </c>
      <c r="AW134" s="13" t="s">
        <v>33</v>
      </c>
      <c r="AX134" s="13" t="s">
        <v>78</v>
      </c>
      <c r="AY134" s="248" t="s">
        <v>150</v>
      </c>
    </row>
    <row r="135" s="14" customFormat="1">
      <c r="A135" s="14"/>
      <c r="B135" s="249"/>
      <c r="C135" s="250"/>
      <c r="D135" s="237" t="s">
        <v>163</v>
      </c>
      <c r="E135" s="251" t="s">
        <v>1</v>
      </c>
      <c r="F135" s="252" t="s">
        <v>165</v>
      </c>
      <c r="G135" s="250"/>
      <c r="H135" s="253">
        <v>795</v>
      </c>
      <c r="I135" s="254"/>
      <c r="J135" s="250"/>
      <c r="K135" s="250"/>
      <c r="L135" s="255"/>
      <c r="M135" s="256"/>
      <c r="N135" s="257"/>
      <c r="O135" s="257"/>
      <c r="P135" s="257"/>
      <c r="Q135" s="257"/>
      <c r="R135" s="257"/>
      <c r="S135" s="257"/>
      <c r="T135" s="25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9" t="s">
        <v>163</v>
      </c>
      <c r="AU135" s="259" t="s">
        <v>87</v>
      </c>
      <c r="AV135" s="14" t="s">
        <v>87</v>
      </c>
      <c r="AW135" s="14" t="s">
        <v>33</v>
      </c>
      <c r="AX135" s="14" t="s">
        <v>34</v>
      </c>
      <c r="AY135" s="259" t="s">
        <v>150</v>
      </c>
    </row>
    <row r="136" s="2" customFormat="1" ht="24.15" customHeight="1">
      <c r="A136" s="39"/>
      <c r="B136" s="40"/>
      <c r="C136" s="219" t="s">
        <v>87</v>
      </c>
      <c r="D136" s="219" t="s">
        <v>152</v>
      </c>
      <c r="E136" s="220" t="s">
        <v>166</v>
      </c>
      <c r="F136" s="221" t="s">
        <v>167</v>
      </c>
      <c r="G136" s="222" t="s">
        <v>155</v>
      </c>
      <c r="H136" s="223">
        <v>921</v>
      </c>
      <c r="I136" s="224"/>
      <c r="J136" s="225">
        <f>ROUND(I136*H136,2)</f>
        <v>0</v>
      </c>
      <c r="K136" s="221" t="s">
        <v>156</v>
      </c>
      <c r="L136" s="45"/>
      <c r="M136" s="226" t="s">
        <v>1</v>
      </c>
      <c r="N136" s="227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0.29999999999999999</v>
      </c>
      <c r="T136" s="229">
        <f>S136*H136</f>
        <v>276.30000000000001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157</v>
      </c>
      <c r="AT136" s="230" t="s">
        <v>152</v>
      </c>
      <c r="AU136" s="230" t="s">
        <v>87</v>
      </c>
      <c r="AY136" s="18" t="s">
        <v>150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34</v>
      </c>
      <c r="BK136" s="231">
        <f>ROUND(I136*H136,2)</f>
        <v>0</v>
      </c>
      <c r="BL136" s="18" t="s">
        <v>157</v>
      </c>
      <c r="BM136" s="230" t="s">
        <v>168</v>
      </c>
    </row>
    <row r="137" s="2" customFormat="1">
      <c r="A137" s="39"/>
      <c r="B137" s="40"/>
      <c r="C137" s="41"/>
      <c r="D137" s="232" t="s">
        <v>159</v>
      </c>
      <c r="E137" s="41"/>
      <c r="F137" s="233" t="s">
        <v>169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159</v>
      </c>
      <c r="AU137" s="18" t="s">
        <v>87</v>
      </c>
    </row>
    <row r="138" s="2" customFormat="1">
      <c r="A138" s="39"/>
      <c r="B138" s="40"/>
      <c r="C138" s="41"/>
      <c r="D138" s="237" t="s">
        <v>161</v>
      </c>
      <c r="E138" s="41"/>
      <c r="F138" s="238" t="s">
        <v>162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161</v>
      </c>
      <c r="AU138" s="18" t="s">
        <v>87</v>
      </c>
    </row>
    <row r="139" s="13" customFormat="1">
      <c r="A139" s="13"/>
      <c r="B139" s="239"/>
      <c r="C139" s="240"/>
      <c r="D139" s="237" t="s">
        <v>163</v>
      </c>
      <c r="E139" s="241" t="s">
        <v>1</v>
      </c>
      <c r="F139" s="242" t="s">
        <v>170</v>
      </c>
      <c r="G139" s="240"/>
      <c r="H139" s="241" t="s">
        <v>1</v>
      </c>
      <c r="I139" s="243"/>
      <c r="J139" s="240"/>
      <c r="K139" s="240"/>
      <c r="L139" s="244"/>
      <c r="M139" s="245"/>
      <c r="N139" s="246"/>
      <c r="O139" s="246"/>
      <c r="P139" s="246"/>
      <c r="Q139" s="246"/>
      <c r="R139" s="246"/>
      <c r="S139" s="246"/>
      <c r="T139" s="24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8" t="s">
        <v>163</v>
      </c>
      <c r="AU139" s="248" t="s">
        <v>87</v>
      </c>
      <c r="AV139" s="13" t="s">
        <v>34</v>
      </c>
      <c r="AW139" s="13" t="s">
        <v>33</v>
      </c>
      <c r="AX139" s="13" t="s">
        <v>78</v>
      </c>
      <c r="AY139" s="248" t="s">
        <v>150</v>
      </c>
    </row>
    <row r="140" s="14" customFormat="1">
      <c r="A140" s="14"/>
      <c r="B140" s="249"/>
      <c r="C140" s="250"/>
      <c r="D140" s="237" t="s">
        <v>163</v>
      </c>
      <c r="E140" s="251" t="s">
        <v>1</v>
      </c>
      <c r="F140" s="252" t="s">
        <v>171</v>
      </c>
      <c r="G140" s="250"/>
      <c r="H140" s="253">
        <v>921</v>
      </c>
      <c r="I140" s="254"/>
      <c r="J140" s="250"/>
      <c r="K140" s="250"/>
      <c r="L140" s="255"/>
      <c r="M140" s="256"/>
      <c r="N140" s="257"/>
      <c r="O140" s="257"/>
      <c r="P140" s="257"/>
      <c r="Q140" s="257"/>
      <c r="R140" s="257"/>
      <c r="S140" s="257"/>
      <c r="T140" s="25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9" t="s">
        <v>163</v>
      </c>
      <c r="AU140" s="259" t="s">
        <v>87</v>
      </c>
      <c r="AV140" s="14" t="s">
        <v>87</v>
      </c>
      <c r="AW140" s="14" t="s">
        <v>33</v>
      </c>
      <c r="AX140" s="14" t="s">
        <v>34</v>
      </c>
      <c r="AY140" s="259" t="s">
        <v>150</v>
      </c>
    </row>
    <row r="141" s="2" customFormat="1" ht="16.5" customHeight="1">
      <c r="A141" s="39"/>
      <c r="B141" s="40"/>
      <c r="C141" s="219" t="s">
        <v>172</v>
      </c>
      <c r="D141" s="219" t="s">
        <v>152</v>
      </c>
      <c r="E141" s="220" t="s">
        <v>173</v>
      </c>
      <c r="F141" s="221" t="s">
        <v>174</v>
      </c>
      <c r="G141" s="222" t="s">
        <v>175</v>
      </c>
      <c r="H141" s="223">
        <v>378</v>
      </c>
      <c r="I141" s="224"/>
      <c r="J141" s="225">
        <f>ROUND(I141*H141,2)</f>
        <v>0</v>
      </c>
      <c r="K141" s="221" t="s">
        <v>156</v>
      </c>
      <c r="L141" s="45"/>
      <c r="M141" s="226" t="s">
        <v>1</v>
      </c>
      <c r="N141" s="227" t="s">
        <v>43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0.20499999999999999</v>
      </c>
      <c r="T141" s="229">
        <f>S141*H141</f>
        <v>77.489999999999995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157</v>
      </c>
      <c r="AT141" s="230" t="s">
        <v>152</v>
      </c>
      <c r="AU141" s="230" t="s">
        <v>87</v>
      </c>
      <c r="AY141" s="18" t="s">
        <v>150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34</v>
      </c>
      <c r="BK141" s="231">
        <f>ROUND(I141*H141,2)</f>
        <v>0</v>
      </c>
      <c r="BL141" s="18" t="s">
        <v>157</v>
      </c>
      <c r="BM141" s="230" t="s">
        <v>176</v>
      </c>
    </row>
    <row r="142" s="2" customFormat="1">
      <c r="A142" s="39"/>
      <c r="B142" s="40"/>
      <c r="C142" s="41"/>
      <c r="D142" s="232" t="s">
        <v>159</v>
      </c>
      <c r="E142" s="41"/>
      <c r="F142" s="233" t="s">
        <v>177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159</v>
      </c>
      <c r="AU142" s="18" t="s">
        <v>87</v>
      </c>
    </row>
    <row r="143" s="2" customFormat="1">
      <c r="A143" s="39"/>
      <c r="B143" s="40"/>
      <c r="C143" s="41"/>
      <c r="D143" s="237" t="s">
        <v>161</v>
      </c>
      <c r="E143" s="41"/>
      <c r="F143" s="238" t="s">
        <v>178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161</v>
      </c>
      <c r="AU143" s="18" t="s">
        <v>87</v>
      </c>
    </row>
    <row r="144" s="2" customFormat="1" ht="24.15" customHeight="1">
      <c r="A144" s="39"/>
      <c r="B144" s="40"/>
      <c r="C144" s="219" t="s">
        <v>157</v>
      </c>
      <c r="D144" s="219" t="s">
        <v>152</v>
      </c>
      <c r="E144" s="220" t="s">
        <v>179</v>
      </c>
      <c r="F144" s="221" t="s">
        <v>180</v>
      </c>
      <c r="G144" s="222" t="s">
        <v>155</v>
      </c>
      <c r="H144" s="223">
        <v>2950</v>
      </c>
      <c r="I144" s="224"/>
      <c r="J144" s="225">
        <f>ROUND(I144*H144,2)</f>
        <v>0</v>
      </c>
      <c r="K144" s="221" t="s">
        <v>156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157</v>
      </c>
      <c r="AT144" s="230" t="s">
        <v>152</v>
      </c>
      <c r="AU144" s="230" t="s">
        <v>87</v>
      </c>
      <c r="AY144" s="18" t="s">
        <v>150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34</v>
      </c>
      <c r="BK144" s="231">
        <f>ROUND(I144*H144,2)</f>
        <v>0</v>
      </c>
      <c r="BL144" s="18" t="s">
        <v>157</v>
      </c>
      <c r="BM144" s="230" t="s">
        <v>181</v>
      </c>
    </row>
    <row r="145" s="2" customFormat="1">
      <c r="A145" s="39"/>
      <c r="B145" s="40"/>
      <c r="C145" s="41"/>
      <c r="D145" s="232" t="s">
        <v>159</v>
      </c>
      <c r="E145" s="41"/>
      <c r="F145" s="233" t="s">
        <v>182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159</v>
      </c>
      <c r="AU145" s="18" t="s">
        <v>87</v>
      </c>
    </row>
    <row r="146" s="2" customFormat="1">
      <c r="A146" s="39"/>
      <c r="B146" s="40"/>
      <c r="C146" s="41"/>
      <c r="D146" s="237" t="s">
        <v>161</v>
      </c>
      <c r="E146" s="41"/>
      <c r="F146" s="238" t="s">
        <v>178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161</v>
      </c>
      <c r="AU146" s="18" t="s">
        <v>87</v>
      </c>
    </row>
    <row r="147" s="13" customFormat="1">
      <c r="A147" s="13"/>
      <c r="B147" s="239"/>
      <c r="C147" s="240"/>
      <c r="D147" s="237" t="s">
        <v>163</v>
      </c>
      <c r="E147" s="241" t="s">
        <v>1</v>
      </c>
      <c r="F147" s="242" t="s">
        <v>183</v>
      </c>
      <c r="G147" s="240"/>
      <c r="H147" s="241" t="s">
        <v>1</v>
      </c>
      <c r="I147" s="243"/>
      <c r="J147" s="240"/>
      <c r="K147" s="240"/>
      <c r="L147" s="244"/>
      <c r="M147" s="245"/>
      <c r="N147" s="246"/>
      <c r="O147" s="246"/>
      <c r="P147" s="246"/>
      <c r="Q147" s="246"/>
      <c r="R147" s="246"/>
      <c r="S147" s="246"/>
      <c r="T147" s="24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8" t="s">
        <v>163</v>
      </c>
      <c r="AU147" s="248" t="s">
        <v>87</v>
      </c>
      <c r="AV147" s="13" t="s">
        <v>34</v>
      </c>
      <c r="AW147" s="13" t="s">
        <v>33</v>
      </c>
      <c r="AX147" s="13" t="s">
        <v>78</v>
      </c>
      <c r="AY147" s="248" t="s">
        <v>150</v>
      </c>
    </row>
    <row r="148" s="14" customFormat="1">
      <c r="A148" s="14"/>
      <c r="B148" s="249"/>
      <c r="C148" s="250"/>
      <c r="D148" s="237" t="s">
        <v>163</v>
      </c>
      <c r="E148" s="251" t="s">
        <v>1</v>
      </c>
      <c r="F148" s="252" t="s">
        <v>184</v>
      </c>
      <c r="G148" s="250"/>
      <c r="H148" s="253">
        <v>180</v>
      </c>
      <c r="I148" s="254"/>
      <c r="J148" s="250"/>
      <c r="K148" s="250"/>
      <c r="L148" s="255"/>
      <c r="M148" s="256"/>
      <c r="N148" s="257"/>
      <c r="O148" s="257"/>
      <c r="P148" s="257"/>
      <c r="Q148" s="257"/>
      <c r="R148" s="257"/>
      <c r="S148" s="257"/>
      <c r="T148" s="25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9" t="s">
        <v>163</v>
      </c>
      <c r="AU148" s="259" t="s">
        <v>87</v>
      </c>
      <c r="AV148" s="14" t="s">
        <v>87</v>
      </c>
      <c r="AW148" s="14" t="s">
        <v>33</v>
      </c>
      <c r="AX148" s="14" t="s">
        <v>78</v>
      </c>
      <c r="AY148" s="259" t="s">
        <v>150</v>
      </c>
    </row>
    <row r="149" s="13" customFormat="1">
      <c r="A149" s="13"/>
      <c r="B149" s="239"/>
      <c r="C149" s="240"/>
      <c r="D149" s="237" t="s">
        <v>163</v>
      </c>
      <c r="E149" s="241" t="s">
        <v>1</v>
      </c>
      <c r="F149" s="242" t="s">
        <v>185</v>
      </c>
      <c r="G149" s="240"/>
      <c r="H149" s="241" t="s">
        <v>1</v>
      </c>
      <c r="I149" s="243"/>
      <c r="J149" s="240"/>
      <c r="K149" s="240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163</v>
      </c>
      <c r="AU149" s="248" t="s">
        <v>87</v>
      </c>
      <c r="AV149" s="13" t="s">
        <v>34</v>
      </c>
      <c r="AW149" s="13" t="s">
        <v>33</v>
      </c>
      <c r="AX149" s="13" t="s">
        <v>78</v>
      </c>
      <c r="AY149" s="248" t="s">
        <v>150</v>
      </c>
    </row>
    <row r="150" s="14" customFormat="1">
      <c r="A150" s="14"/>
      <c r="B150" s="249"/>
      <c r="C150" s="250"/>
      <c r="D150" s="237" t="s">
        <v>163</v>
      </c>
      <c r="E150" s="251" t="s">
        <v>1</v>
      </c>
      <c r="F150" s="252" t="s">
        <v>186</v>
      </c>
      <c r="G150" s="250"/>
      <c r="H150" s="253">
        <v>49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163</v>
      </c>
      <c r="AU150" s="259" t="s">
        <v>87</v>
      </c>
      <c r="AV150" s="14" t="s">
        <v>87</v>
      </c>
      <c r="AW150" s="14" t="s">
        <v>33</v>
      </c>
      <c r="AX150" s="14" t="s">
        <v>78</v>
      </c>
      <c r="AY150" s="259" t="s">
        <v>150</v>
      </c>
    </row>
    <row r="151" s="13" customFormat="1">
      <c r="A151" s="13"/>
      <c r="B151" s="239"/>
      <c r="C151" s="240"/>
      <c r="D151" s="237" t="s">
        <v>163</v>
      </c>
      <c r="E151" s="241" t="s">
        <v>1</v>
      </c>
      <c r="F151" s="242" t="s">
        <v>187</v>
      </c>
      <c r="G151" s="240"/>
      <c r="H151" s="241" t="s">
        <v>1</v>
      </c>
      <c r="I151" s="243"/>
      <c r="J151" s="240"/>
      <c r="K151" s="240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163</v>
      </c>
      <c r="AU151" s="248" t="s">
        <v>87</v>
      </c>
      <c r="AV151" s="13" t="s">
        <v>34</v>
      </c>
      <c r="AW151" s="13" t="s">
        <v>33</v>
      </c>
      <c r="AX151" s="13" t="s">
        <v>78</v>
      </c>
      <c r="AY151" s="248" t="s">
        <v>150</v>
      </c>
    </row>
    <row r="152" s="14" customFormat="1">
      <c r="A152" s="14"/>
      <c r="B152" s="249"/>
      <c r="C152" s="250"/>
      <c r="D152" s="237" t="s">
        <v>163</v>
      </c>
      <c r="E152" s="251" t="s">
        <v>1</v>
      </c>
      <c r="F152" s="252" t="s">
        <v>188</v>
      </c>
      <c r="G152" s="250"/>
      <c r="H152" s="253">
        <v>26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9" t="s">
        <v>163</v>
      </c>
      <c r="AU152" s="259" t="s">
        <v>87</v>
      </c>
      <c r="AV152" s="14" t="s">
        <v>87</v>
      </c>
      <c r="AW152" s="14" t="s">
        <v>33</v>
      </c>
      <c r="AX152" s="14" t="s">
        <v>78</v>
      </c>
      <c r="AY152" s="259" t="s">
        <v>150</v>
      </c>
    </row>
    <row r="153" s="13" customFormat="1">
      <c r="A153" s="13"/>
      <c r="B153" s="239"/>
      <c r="C153" s="240"/>
      <c r="D153" s="237" t="s">
        <v>163</v>
      </c>
      <c r="E153" s="241" t="s">
        <v>1</v>
      </c>
      <c r="F153" s="242" t="s">
        <v>189</v>
      </c>
      <c r="G153" s="240"/>
      <c r="H153" s="241" t="s">
        <v>1</v>
      </c>
      <c r="I153" s="243"/>
      <c r="J153" s="240"/>
      <c r="K153" s="240"/>
      <c r="L153" s="244"/>
      <c r="M153" s="245"/>
      <c r="N153" s="246"/>
      <c r="O153" s="246"/>
      <c r="P153" s="246"/>
      <c r="Q153" s="246"/>
      <c r="R153" s="246"/>
      <c r="S153" s="246"/>
      <c r="T153" s="24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163</v>
      </c>
      <c r="AU153" s="248" t="s">
        <v>87</v>
      </c>
      <c r="AV153" s="13" t="s">
        <v>34</v>
      </c>
      <c r="AW153" s="13" t="s">
        <v>33</v>
      </c>
      <c r="AX153" s="13" t="s">
        <v>78</v>
      </c>
      <c r="AY153" s="248" t="s">
        <v>150</v>
      </c>
    </row>
    <row r="154" s="14" customFormat="1">
      <c r="A154" s="14"/>
      <c r="B154" s="249"/>
      <c r="C154" s="250"/>
      <c r="D154" s="237" t="s">
        <v>163</v>
      </c>
      <c r="E154" s="251" t="s">
        <v>1</v>
      </c>
      <c r="F154" s="252" t="s">
        <v>190</v>
      </c>
      <c r="G154" s="250"/>
      <c r="H154" s="253">
        <v>1187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9" t="s">
        <v>163</v>
      </c>
      <c r="AU154" s="259" t="s">
        <v>87</v>
      </c>
      <c r="AV154" s="14" t="s">
        <v>87</v>
      </c>
      <c r="AW154" s="14" t="s">
        <v>33</v>
      </c>
      <c r="AX154" s="14" t="s">
        <v>78</v>
      </c>
      <c r="AY154" s="259" t="s">
        <v>150</v>
      </c>
    </row>
    <row r="155" s="13" customFormat="1">
      <c r="A155" s="13"/>
      <c r="B155" s="239"/>
      <c r="C155" s="240"/>
      <c r="D155" s="237" t="s">
        <v>163</v>
      </c>
      <c r="E155" s="241" t="s">
        <v>1</v>
      </c>
      <c r="F155" s="242" t="s">
        <v>191</v>
      </c>
      <c r="G155" s="240"/>
      <c r="H155" s="241" t="s">
        <v>1</v>
      </c>
      <c r="I155" s="243"/>
      <c r="J155" s="240"/>
      <c r="K155" s="240"/>
      <c r="L155" s="244"/>
      <c r="M155" s="245"/>
      <c r="N155" s="246"/>
      <c r="O155" s="246"/>
      <c r="P155" s="246"/>
      <c r="Q155" s="246"/>
      <c r="R155" s="246"/>
      <c r="S155" s="246"/>
      <c r="T155" s="24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8" t="s">
        <v>163</v>
      </c>
      <c r="AU155" s="248" t="s">
        <v>87</v>
      </c>
      <c r="AV155" s="13" t="s">
        <v>34</v>
      </c>
      <c r="AW155" s="13" t="s">
        <v>33</v>
      </c>
      <c r="AX155" s="13" t="s">
        <v>78</v>
      </c>
      <c r="AY155" s="248" t="s">
        <v>150</v>
      </c>
    </row>
    <row r="156" s="14" customFormat="1">
      <c r="A156" s="14"/>
      <c r="B156" s="249"/>
      <c r="C156" s="250"/>
      <c r="D156" s="237" t="s">
        <v>163</v>
      </c>
      <c r="E156" s="251" t="s">
        <v>1</v>
      </c>
      <c r="F156" s="252" t="s">
        <v>192</v>
      </c>
      <c r="G156" s="250"/>
      <c r="H156" s="253">
        <v>1508</v>
      </c>
      <c r="I156" s="254"/>
      <c r="J156" s="250"/>
      <c r="K156" s="250"/>
      <c r="L156" s="255"/>
      <c r="M156" s="256"/>
      <c r="N156" s="257"/>
      <c r="O156" s="257"/>
      <c r="P156" s="257"/>
      <c r="Q156" s="257"/>
      <c r="R156" s="257"/>
      <c r="S156" s="257"/>
      <c r="T156" s="25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9" t="s">
        <v>163</v>
      </c>
      <c r="AU156" s="259" t="s">
        <v>87</v>
      </c>
      <c r="AV156" s="14" t="s">
        <v>87</v>
      </c>
      <c r="AW156" s="14" t="s">
        <v>33</v>
      </c>
      <c r="AX156" s="14" t="s">
        <v>78</v>
      </c>
      <c r="AY156" s="259" t="s">
        <v>150</v>
      </c>
    </row>
    <row r="157" s="15" customFormat="1">
      <c r="A157" s="15"/>
      <c r="B157" s="260"/>
      <c r="C157" s="261"/>
      <c r="D157" s="237" t="s">
        <v>163</v>
      </c>
      <c r="E157" s="262" t="s">
        <v>1</v>
      </c>
      <c r="F157" s="263" t="s">
        <v>193</v>
      </c>
      <c r="G157" s="261"/>
      <c r="H157" s="264">
        <v>2950</v>
      </c>
      <c r="I157" s="265"/>
      <c r="J157" s="261"/>
      <c r="K157" s="261"/>
      <c r="L157" s="266"/>
      <c r="M157" s="267"/>
      <c r="N157" s="268"/>
      <c r="O157" s="268"/>
      <c r="P157" s="268"/>
      <c r="Q157" s="268"/>
      <c r="R157" s="268"/>
      <c r="S157" s="268"/>
      <c r="T157" s="269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0" t="s">
        <v>163</v>
      </c>
      <c r="AU157" s="270" t="s">
        <v>87</v>
      </c>
      <c r="AV157" s="15" t="s">
        <v>157</v>
      </c>
      <c r="AW157" s="15" t="s">
        <v>33</v>
      </c>
      <c r="AX157" s="15" t="s">
        <v>34</v>
      </c>
      <c r="AY157" s="270" t="s">
        <v>150</v>
      </c>
    </row>
    <row r="158" s="2" customFormat="1" ht="33" customHeight="1">
      <c r="A158" s="39"/>
      <c r="B158" s="40"/>
      <c r="C158" s="219" t="s">
        <v>194</v>
      </c>
      <c r="D158" s="219" t="s">
        <v>152</v>
      </c>
      <c r="E158" s="220" t="s">
        <v>195</v>
      </c>
      <c r="F158" s="221" t="s">
        <v>196</v>
      </c>
      <c r="G158" s="222" t="s">
        <v>197</v>
      </c>
      <c r="H158" s="223">
        <v>273.00999999999999</v>
      </c>
      <c r="I158" s="224"/>
      <c r="J158" s="225">
        <f>ROUND(I158*H158,2)</f>
        <v>0</v>
      </c>
      <c r="K158" s="221" t="s">
        <v>156</v>
      </c>
      <c r="L158" s="45"/>
      <c r="M158" s="226" t="s">
        <v>1</v>
      </c>
      <c r="N158" s="227" t="s">
        <v>43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157</v>
      </c>
      <c r="AT158" s="230" t="s">
        <v>152</v>
      </c>
      <c r="AU158" s="230" t="s">
        <v>87</v>
      </c>
      <c r="AY158" s="18" t="s">
        <v>150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34</v>
      </c>
      <c r="BK158" s="231">
        <f>ROUND(I158*H158,2)</f>
        <v>0</v>
      </c>
      <c r="BL158" s="18" t="s">
        <v>157</v>
      </c>
      <c r="BM158" s="230" t="s">
        <v>198</v>
      </c>
    </row>
    <row r="159" s="2" customFormat="1">
      <c r="A159" s="39"/>
      <c r="B159" s="40"/>
      <c r="C159" s="41"/>
      <c r="D159" s="232" t="s">
        <v>159</v>
      </c>
      <c r="E159" s="41"/>
      <c r="F159" s="233" t="s">
        <v>199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159</v>
      </c>
      <c r="AU159" s="18" t="s">
        <v>87</v>
      </c>
    </row>
    <row r="160" s="2" customFormat="1">
      <c r="A160" s="39"/>
      <c r="B160" s="40"/>
      <c r="C160" s="41"/>
      <c r="D160" s="237" t="s">
        <v>161</v>
      </c>
      <c r="E160" s="41"/>
      <c r="F160" s="238" t="s">
        <v>162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161</v>
      </c>
      <c r="AU160" s="18" t="s">
        <v>87</v>
      </c>
    </row>
    <row r="161" s="13" customFormat="1">
      <c r="A161" s="13"/>
      <c r="B161" s="239"/>
      <c r="C161" s="240"/>
      <c r="D161" s="237" t="s">
        <v>163</v>
      </c>
      <c r="E161" s="241" t="s">
        <v>1</v>
      </c>
      <c r="F161" s="242" t="s">
        <v>200</v>
      </c>
      <c r="G161" s="240"/>
      <c r="H161" s="241" t="s">
        <v>1</v>
      </c>
      <c r="I161" s="243"/>
      <c r="J161" s="240"/>
      <c r="K161" s="240"/>
      <c r="L161" s="244"/>
      <c r="M161" s="245"/>
      <c r="N161" s="246"/>
      <c r="O161" s="246"/>
      <c r="P161" s="246"/>
      <c r="Q161" s="246"/>
      <c r="R161" s="246"/>
      <c r="S161" s="246"/>
      <c r="T161" s="24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8" t="s">
        <v>163</v>
      </c>
      <c r="AU161" s="248" t="s">
        <v>87</v>
      </c>
      <c r="AV161" s="13" t="s">
        <v>34</v>
      </c>
      <c r="AW161" s="13" t="s">
        <v>33</v>
      </c>
      <c r="AX161" s="13" t="s">
        <v>78</v>
      </c>
      <c r="AY161" s="248" t="s">
        <v>150</v>
      </c>
    </row>
    <row r="162" s="13" customFormat="1">
      <c r="A162" s="13"/>
      <c r="B162" s="239"/>
      <c r="C162" s="240"/>
      <c r="D162" s="237" t="s">
        <v>163</v>
      </c>
      <c r="E162" s="241" t="s">
        <v>1</v>
      </c>
      <c r="F162" s="242" t="s">
        <v>201</v>
      </c>
      <c r="G162" s="240"/>
      <c r="H162" s="241" t="s">
        <v>1</v>
      </c>
      <c r="I162" s="243"/>
      <c r="J162" s="240"/>
      <c r="K162" s="240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163</v>
      </c>
      <c r="AU162" s="248" t="s">
        <v>87</v>
      </c>
      <c r="AV162" s="13" t="s">
        <v>34</v>
      </c>
      <c r="AW162" s="13" t="s">
        <v>33</v>
      </c>
      <c r="AX162" s="13" t="s">
        <v>78</v>
      </c>
      <c r="AY162" s="248" t="s">
        <v>150</v>
      </c>
    </row>
    <row r="163" s="14" customFormat="1">
      <c r="A163" s="14"/>
      <c r="B163" s="249"/>
      <c r="C163" s="250"/>
      <c r="D163" s="237" t="s">
        <v>163</v>
      </c>
      <c r="E163" s="251" t="s">
        <v>1</v>
      </c>
      <c r="F163" s="252" t="s">
        <v>202</v>
      </c>
      <c r="G163" s="250"/>
      <c r="H163" s="253">
        <v>273.00999999999999</v>
      </c>
      <c r="I163" s="254"/>
      <c r="J163" s="250"/>
      <c r="K163" s="250"/>
      <c r="L163" s="255"/>
      <c r="M163" s="256"/>
      <c r="N163" s="257"/>
      <c r="O163" s="257"/>
      <c r="P163" s="257"/>
      <c r="Q163" s="257"/>
      <c r="R163" s="257"/>
      <c r="S163" s="257"/>
      <c r="T163" s="25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9" t="s">
        <v>163</v>
      </c>
      <c r="AU163" s="259" t="s">
        <v>87</v>
      </c>
      <c r="AV163" s="14" t="s">
        <v>87</v>
      </c>
      <c r="AW163" s="14" t="s">
        <v>33</v>
      </c>
      <c r="AX163" s="14" t="s">
        <v>34</v>
      </c>
      <c r="AY163" s="259" t="s">
        <v>150</v>
      </c>
    </row>
    <row r="164" s="2" customFormat="1" ht="24.15" customHeight="1">
      <c r="A164" s="39"/>
      <c r="B164" s="40"/>
      <c r="C164" s="219" t="s">
        <v>203</v>
      </c>
      <c r="D164" s="219" t="s">
        <v>152</v>
      </c>
      <c r="E164" s="220" t="s">
        <v>204</v>
      </c>
      <c r="F164" s="221" t="s">
        <v>205</v>
      </c>
      <c r="G164" s="222" t="s">
        <v>197</v>
      </c>
      <c r="H164" s="223">
        <v>7.0380000000000003</v>
      </c>
      <c r="I164" s="224"/>
      <c r="J164" s="225">
        <f>ROUND(I164*H164,2)</f>
        <v>0</v>
      </c>
      <c r="K164" s="221" t="s">
        <v>206</v>
      </c>
      <c r="L164" s="45"/>
      <c r="M164" s="226" t="s">
        <v>1</v>
      </c>
      <c r="N164" s="227" t="s">
        <v>43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157</v>
      </c>
      <c r="AT164" s="230" t="s">
        <v>152</v>
      </c>
      <c r="AU164" s="230" t="s">
        <v>87</v>
      </c>
      <c r="AY164" s="18" t="s">
        <v>150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34</v>
      </c>
      <c r="BK164" s="231">
        <f>ROUND(I164*H164,2)</f>
        <v>0</v>
      </c>
      <c r="BL164" s="18" t="s">
        <v>157</v>
      </c>
      <c r="BM164" s="230" t="s">
        <v>207</v>
      </c>
    </row>
    <row r="165" s="2" customFormat="1">
      <c r="A165" s="39"/>
      <c r="B165" s="40"/>
      <c r="C165" s="41"/>
      <c r="D165" s="232" t="s">
        <v>159</v>
      </c>
      <c r="E165" s="41"/>
      <c r="F165" s="233" t="s">
        <v>208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159</v>
      </c>
      <c r="AU165" s="18" t="s">
        <v>87</v>
      </c>
    </row>
    <row r="166" s="2" customFormat="1">
      <c r="A166" s="39"/>
      <c r="B166" s="40"/>
      <c r="C166" s="41"/>
      <c r="D166" s="237" t="s">
        <v>161</v>
      </c>
      <c r="E166" s="41"/>
      <c r="F166" s="238" t="s">
        <v>209</v>
      </c>
      <c r="G166" s="41"/>
      <c r="H166" s="41"/>
      <c r="I166" s="234"/>
      <c r="J166" s="41"/>
      <c r="K166" s="41"/>
      <c r="L166" s="45"/>
      <c r="M166" s="235"/>
      <c r="N166" s="236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161</v>
      </c>
      <c r="AU166" s="18" t="s">
        <v>87</v>
      </c>
    </row>
    <row r="167" s="13" customFormat="1">
      <c r="A167" s="13"/>
      <c r="B167" s="239"/>
      <c r="C167" s="240"/>
      <c r="D167" s="237" t="s">
        <v>163</v>
      </c>
      <c r="E167" s="241" t="s">
        <v>1</v>
      </c>
      <c r="F167" s="242" t="s">
        <v>210</v>
      </c>
      <c r="G167" s="240"/>
      <c r="H167" s="241" t="s">
        <v>1</v>
      </c>
      <c r="I167" s="243"/>
      <c r="J167" s="240"/>
      <c r="K167" s="240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163</v>
      </c>
      <c r="AU167" s="248" t="s">
        <v>87</v>
      </c>
      <c r="AV167" s="13" t="s">
        <v>34</v>
      </c>
      <c r="AW167" s="13" t="s">
        <v>33</v>
      </c>
      <c r="AX167" s="13" t="s">
        <v>78</v>
      </c>
      <c r="AY167" s="248" t="s">
        <v>150</v>
      </c>
    </row>
    <row r="168" s="13" customFormat="1">
      <c r="A168" s="13"/>
      <c r="B168" s="239"/>
      <c r="C168" s="240"/>
      <c r="D168" s="237" t="s">
        <v>163</v>
      </c>
      <c r="E168" s="241" t="s">
        <v>1</v>
      </c>
      <c r="F168" s="242" t="s">
        <v>211</v>
      </c>
      <c r="G168" s="240"/>
      <c r="H168" s="241" t="s">
        <v>1</v>
      </c>
      <c r="I168" s="243"/>
      <c r="J168" s="240"/>
      <c r="K168" s="240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163</v>
      </c>
      <c r="AU168" s="248" t="s">
        <v>87</v>
      </c>
      <c r="AV168" s="13" t="s">
        <v>34</v>
      </c>
      <c r="AW168" s="13" t="s">
        <v>33</v>
      </c>
      <c r="AX168" s="13" t="s">
        <v>78</v>
      </c>
      <c r="AY168" s="248" t="s">
        <v>150</v>
      </c>
    </row>
    <row r="169" s="14" customFormat="1">
      <c r="A169" s="14"/>
      <c r="B169" s="249"/>
      <c r="C169" s="250"/>
      <c r="D169" s="237" t="s">
        <v>163</v>
      </c>
      <c r="E169" s="251" t="s">
        <v>1</v>
      </c>
      <c r="F169" s="252" t="s">
        <v>212</v>
      </c>
      <c r="G169" s="250"/>
      <c r="H169" s="253">
        <v>6.2919999999999998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9" t="s">
        <v>163</v>
      </c>
      <c r="AU169" s="259" t="s">
        <v>87</v>
      </c>
      <c r="AV169" s="14" t="s">
        <v>87</v>
      </c>
      <c r="AW169" s="14" t="s">
        <v>33</v>
      </c>
      <c r="AX169" s="14" t="s">
        <v>78</v>
      </c>
      <c r="AY169" s="259" t="s">
        <v>150</v>
      </c>
    </row>
    <row r="170" s="13" customFormat="1">
      <c r="A170" s="13"/>
      <c r="B170" s="239"/>
      <c r="C170" s="240"/>
      <c r="D170" s="237" t="s">
        <v>163</v>
      </c>
      <c r="E170" s="241" t="s">
        <v>1</v>
      </c>
      <c r="F170" s="242" t="s">
        <v>213</v>
      </c>
      <c r="G170" s="240"/>
      <c r="H170" s="241" t="s">
        <v>1</v>
      </c>
      <c r="I170" s="243"/>
      <c r="J170" s="240"/>
      <c r="K170" s="240"/>
      <c r="L170" s="244"/>
      <c r="M170" s="245"/>
      <c r="N170" s="246"/>
      <c r="O170" s="246"/>
      <c r="P170" s="246"/>
      <c r="Q170" s="246"/>
      <c r="R170" s="246"/>
      <c r="S170" s="246"/>
      <c r="T170" s="24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8" t="s">
        <v>163</v>
      </c>
      <c r="AU170" s="248" t="s">
        <v>87</v>
      </c>
      <c r="AV170" s="13" t="s">
        <v>34</v>
      </c>
      <c r="AW170" s="13" t="s">
        <v>33</v>
      </c>
      <c r="AX170" s="13" t="s">
        <v>78</v>
      </c>
      <c r="AY170" s="248" t="s">
        <v>150</v>
      </c>
    </row>
    <row r="171" s="14" customFormat="1">
      <c r="A171" s="14"/>
      <c r="B171" s="249"/>
      <c r="C171" s="250"/>
      <c r="D171" s="237" t="s">
        <v>163</v>
      </c>
      <c r="E171" s="251" t="s">
        <v>1</v>
      </c>
      <c r="F171" s="252" t="s">
        <v>214</v>
      </c>
      <c r="G171" s="250"/>
      <c r="H171" s="253">
        <v>0.109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9" t="s">
        <v>163</v>
      </c>
      <c r="AU171" s="259" t="s">
        <v>87</v>
      </c>
      <c r="AV171" s="14" t="s">
        <v>87</v>
      </c>
      <c r="AW171" s="14" t="s">
        <v>33</v>
      </c>
      <c r="AX171" s="14" t="s">
        <v>78</v>
      </c>
      <c r="AY171" s="259" t="s">
        <v>150</v>
      </c>
    </row>
    <row r="172" s="13" customFormat="1">
      <c r="A172" s="13"/>
      <c r="B172" s="239"/>
      <c r="C172" s="240"/>
      <c r="D172" s="237" t="s">
        <v>163</v>
      </c>
      <c r="E172" s="241" t="s">
        <v>1</v>
      </c>
      <c r="F172" s="242" t="s">
        <v>215</v>
      </c>
      <c r="G172" s="240"/>
      <c r="H172" s="241" t="s">
        <v>1</v>
      </c>
      <c r="I172" s="243"/>
      <c r="J172" s="240"/>
      <c r="K172" s="240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163</v>
      </c>
      <c r="AU172" s="248" t="s">
        <v>87</v>
      </c>
      <c r="AV172" s="13" t="s">
        <v>34</v>
      </c>
      <c r="AW172" s="13" t="s">
        <v>33</v>
      </c>
      <c r="AX172" s="13" t="s">
        <v>78</v>
      </c>
      <c r="AY172" s="248" t="s">
        <v>150</v>
      </c>
    </row>
    <row r="173" s="14" customFormat="1">
      <c r="A173" s="14"/>
      <c r="B173" s="249"/>
      <c r="C173" s="250"/>
      <c r="D173" s="237" t="s">
        <v>163</v>
      </c>
      <c r="E173" s="251" t="s">
        <v>1</v>
      </c>
      <c r="F173" s="252" t="s">
        <v>216</v>
      </c>
      <c r="G173" s="250"/>
      <c r="H173" s="253">
        <v>0.63700000000000001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163</v>
      </c>
      <c r="AU173" s="259" t="s">
        <v>87</v>
      </c>
      <c r="AV173" s="14" t="s">
        <v>87</v>
      </c>
      <c r="AW173" s="14" t="s">
        <v>33</v>
      </c>
      <c r="AX173" s="14" t="s">
        <v>78</v>
      </c>
      <c r="AY173" s="259" t="s">
        <v>150</v>
      </c>
    </row>
    <row r="174" s="15" customFormat="1">
      <c r="A174" s="15"/>
      <c r="B174" s="260"/>
      <c r="C174" s="261"/>
      <c r="D174" s="237" t="s">
        <v>163</v>
      </c>
      <c r="E174" s="262" t="s">
        <v>1</v>
      </c>
      <c r="F174" s="263" t="s">
        <v>193</v>
      </c>
      <c r="G174" s="261"/>
      <c r="H174" s="264">
        <v>7.0380000000000003</v>
      </c>
      <c r="I174" s="265"/>
      <c r="J174" s="261"/>
      <c r="K174" s="261"/>
      <c r="L174" s="266"/>
      <c r="M174" s="267"/>
      <c r="N174" s="268"/>
      <c r="O174" s="268"/>
      <c r="P174" s="268"/>
      <c r="Q174" s="268"/>
      <c r="R174" s="268"/>
      <c r="S174" s="268"/>
      <c r="T174" s="269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0" t="s">
        <v>163</v>
      </c>
      <c r="AU174" s="270" t="s">
        <v>87</v>
      </c>
      <c r="AV174" s="15" t="s">
        <v>157</v>
      </c>
      <c r="AW174" s="15" t="s">
        <v>33</v>
      </c>
      <c r="AX174" s="15" t="s">
        <v>34</v>
      </c>
      <c r="AY174" s="270" t="s">
        <v>150</v>
      </c>
    </row>
    <row r="175" s="2" customFormat="1" ht="33" customHeight="1">
      <c r="A175" s="39"/>
      <c r="B175" s="40"/>
      <c r="C175" s="219" t="s">
        <v>217</v>
      </c>
      <c r="D175" s="219" t="s">
        <v>152</v>
      </c>
      <c r="E175" s="220" t="s">
        <v>218</v>
      </c>
      <c r="F175" s="221" t="s">
        <v>219</v>
      </c>
      <c r="G175" s="222" t="s">
        <v>197</v>
      </c>
      <c r="H175" s="223">
        <v>24</v>
      </c>
      <c r="I175" s="224"/>
      <c r="J175" s="225">
        <f>ROUND(I175*H175,2)</f>
        <v>0</v>
      </c>
      <c r="K175" s="221" t="s">
        <v>156</v>
      </c>
      <c r="L175" s="45"/>
      <c r="M175" s="226" t="s">
        <v>1</v>
      </c>
      <c r="N175" s="227" t="s">
        <v>43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157</v>
      </c>
      <c r="AT175" s="230" t="s">
        <v>152</v>
      </c>
      <c r="AU175" s="230" t="s">
        <v>87</v>
      </c>
      <c r="AY175" s="18" t="s">
        <v>150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34</v>
      </c>
      <c r="BK175" s="231">
        <f>ROUND(I175*H175,2)</f>
        <v>0</v>
      </c>
      <c r="BL175" s="18" t="s">
        <v>157</v>
      </c>
      <c r="BM175" s="230" t="s">
        <v>220</v>
      </c>
    </row>
    <row r="176" s="2" customFormat="1">
      <c r="A176" s="39"/>
      <c r="B176" s="40"/>
      <c r="C176" s="41"/>
      <c r="D176" s="232" t="s">
        <v>159</v>
      </c>
      <c r="E176" s="41"/>
      <c r="F176" s="233" t="s">
        <v>221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159</v>
      </c>
      <c r="AU176" s="18" t="s">
        <v>87</v>
      </c>
    </row>
    <row r="177" s="2" customFormat="1">
      <c r="A177" s="39"/>
      <c r="B177" s="40"/>
      <c r="C177" s="41"/>
      <c r="D177" s="237" t="s">
        <v>161</v>
      </c>
      <c r="E177" s="41"/>
      <c r="F177" s="238" t="s">
        <v>222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161</v>
      </c>
      <c r="AU177" s="18" t="s">
        <v>87</v>
      </c>
    </row>
    <row r="178" s="13" customFormat="1">
      <c r="A178" s="13"/>
      <c r="B178" s="239"/>
      <c r="C178" s="240"/>
      <c r="D178" s="237" t="s">
        <v>163</v>
      </c>
      <c r="E178" s="241" t="s">
        <v>1</v>
      </c>
      <c r="F178" s="242" t="s">
        <v>223</v>
      </c>
      <c r="G178" s="240"/>
      <c r="H178" s="241" t="s">
        <v>1</v>
      </c>
      <c r="I178" s="243"/>
      <c r="J178" s="240"/>
      <c r="K178" s="240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163</v>
      </c>
      <c r="AU178" s="248" t="s">
        <v>87</v>
      </c>
      <c r="AV178" s="13" t="s">
        <v>34</v>
      </c>
      <c r="AW178" s="13" t="s">
        <v>33</v>
      </c>
      <c r="AX178" s="13" t="s">
        <v>78</v>
      </c>
      <c r="AY178" s="248" t="s">
        <v>150</v>
      </c>
    </row>
    <row r="179" s="14" customFormat="1">
      <c r="A179" s="14"/>
      <c r="B179" s="249"/>
      <c r="C179" s="250"/>
      <c r="D179" s="237" t="s">
        <v>163</v>
      </c>
      <c r="E179" s="251" t="s">
        <v>1</v>
      </c>
      <c r="F179" s="252" t="s">
        <v>224</v>
      </c>
      <c r="G179" s="250"/>
      <c r="H179" s="253">
        <v>24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163</v>
      </c>
      <c r="AU179" s="259" t="s">
        <v>87</v>
      </c>
      <c r="AV179" s="14" t="s">
        <v>87</v>
      </c>
      <c r="AW179" s="14" t="s">
        <v>33</v>
      </c>
      <c r="AX179" s="14" t="s">
        <v>34</v>
      </c>
      <c r="AY179" s="259" t="s">
        <v>150</v>
      </c>
    </row>
    <row r="180" s="2" customFormat="1" ht="33" customHeight="1">
      <c r="A180" s="39"/>
      <c r="B180" s="40"/>
      <c r="C180" s="219" t="s">
        <v>225</v>
      </c>
      <c r="D180" s="219" t="s">
        <v>152</v>
      </c>
      <c r="E180" s="220" t="s">
        <v>226</v>
      </c>
      <c r="F180" s="221" t="s">
        <v>227</v>
      </c>
      <c r="G180" s="222" t="s">
        <v>197</v>
      </c>
      <c r="H180" s="223">
        <v>78.480000000000004</v>
      </c>
      <c r="I180" s="224"/>
      <c r="J180" s="225">
        <f>ROUND(I180*H180,2)</f>
        <v>0</v>
      </c>
      <c r="K180" s="221" t="s">
        <v>156</v>
      </c>
      <c r="L180" s="45"/>
      <c r="M180" s="226" t="s">
        <v>1</v>
      </c>
      <c r="N180" s="227" t="s">
        <v>43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157</v>
      </c>
      <c r="AT180" s="230" t="s">
        <v>152</v>
      </c>
      <c r="AU180" s="230" t="s">
        <v>87</v>
      </c>
      <c r="AY180" s="18" t="s">
        <v>150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34</v>
      </c>
      <c r="BK180" s="231">
        <f>ROUND(I180*H180,2)</f>
        <v>0</v>
      </c>
      <c r="BL180" s="18" t="s">
        <v>157</v>
      </c>
      <c r="BM180" s="230" t="s">
        <v>228</v>
      </c>
    </row>
    <row r="181" s="2" customFormat="1">
      <c r="A181" s="39"/>
      <c r="B181" s="40"/>
      <c r="C181" s="41"/>
      <c r="D181" s="232" t="s">
        <v>159</v>
      </c>
      <c r="E181" s="41"/>
      <c r="F181" s="233" t="s">
        <v>229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159</v>
      </c>
      <c r="AU181" s="18" t="s">
        <v>87</v>
      </c>
    </row>
    <row r="182" s="2" customFormat="1">
      <c r="A182" s="39"/>
      <c r="B182" s="40"/>
      <c r="C182" s="41"/>
      <c r="D182" s="237" t="s">
        <v>161</v>
      </c>
      <c r="E182" s="41"/>
      <c r="F182" s="238" t="s">
        <v>222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161</v>
      </c>
      <c r="AU182" s="18" t="s">
        <v>87</v>
      </c>
    </row>
    <row r="183" s="13" customFormat="1">
      <c r="A183" s="13"/>
      <c r="B183" s="239"/>
      <c r="C183" s="240"/>
      <c r="D183" s="237" t="s">
        <v>163</v>
      </c>
      <c r="E183" s="241" t="s">
        <v>1</v>
      </c>
      <c r="F183" s="242" t="s">
        <v>230</v>
      </c>
      <c r="G183" s="240"/>
      <c r="H183" s="241" t="s">
        <v>1</v>
      </c>
      <c r="I183" s="243"/>
      <c r="J183" s="240"/>
      <c r="K183" s="240"/>
      <c r="L183" s="244"/>
      <c r="M183" s="245"/>
      <c r="N183" s="246"/>
      <c r="O183" s="246"/>
      <c r="P183" s="246"/>
      <c r="Q183" s="246"/>
      <c r="R183" s="246"/>
      <c r="S183" s="246"/>
      <c r="T183" s="24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8" t="s">
        <v>163</v>
      </c>
      <c r="AU183" s="248" t="s">
        <v>87</v>
      </c>
      <c r="AV183" s="13" t="s">
        <v>34</v>
      </c>
      <c r="AW183" s="13" t="s">
        <v>33</v>
      </c>
      <c r="AX183" s="13" t="s">
        <v>78</v>
      </c>
      <c r="AY183" s="248" t="s">
        <v>150</v>
      </c>
    </row>
    <row r="184" s="14" customFormat="1">
      <c r="A184" s="14"/>
      <c r="B184" s="249"/>
      <c r="C184" s="250"/>
      <c r="D184" s="237" t="s">
        <v>163</v>
      </c>
      <c r="E184" s="251" t="s">
        <v>1</v>
      </c>
      <c r="F184" s="252" t="s">
        <v>231</v>
      </c>
      <c r="G184" s="250"/>
      <c r="H184" s="253">
        <v>78.480000000000004</v>
      </c>
      <c r="I184" s="254"/>
      <c r="J184" s="250"/>
      <c r="K184" s="250"/>
      <c r="L184" s="255"/>
      <c r="M184" s="256"/>
      <c r="N184" s="257"/>
      <c r="O184" s="257"/>
      <c r="P184" s="257"/>
      <c r="Q184" s="257"/>
      <c r="R184" s="257"/>
      <c r="S184" s="257"/>
      <c r="T184" s="25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9" t="s">
        <v>163</v>
      </c>
      <c r="AU184" s="259" t="s">
        <v>87</v>
      </c>
      <c r="AV184" s="14" t="s">
        <v>87</v>
      </c>
      <c r="AW184" s="14" t="s">
        <v>33</v>
      </c>
      <c r="AX184" s="14" t="s">
        <v>34</v>
      </c>
      <c r="AY184" s="259" t="s">
        <v>150</v>
      </c>
    </row>
    <row r="185" s="2" customFormat="1" ht="24.15" customHeight="1">
      <c r="A185" s="39"/>
      <c r="B185" s="40"/>
      <c r="C185" s="219" t="s">
        <v>232</v>
      </c>
      <c r="D185" s="219" t="s">
        <v>152</v>
      </c>
      <c r="E185" s="220" t="s">
        <v>233</v>
      </c>
      <c r="F185" s="221" t="s">
        <v>234</v>
      </c>
      <c r="G185" s="222" t="s">
        <v>197</v>
      </c>
      <c r="H185" s="223">
        <v>972.52800000000002</v>
      </c>
      <c r="I185" s="224"/>
      <c r="J185" s="225">
        <f>ROUND(I185*H185,2)</f>
        <v>0</v>
      </c>
      <c r="K185" s="221" t="s">
        <v>156</v>
      </c>
      <c r="L185" s="45"/>
      <c r="M185" s="226" t="s">
        <v>1</v>
      </c>
      <c r="N185" s="227" t="s">
        <v>43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157</v>
      </c>
      <c r="AT185" s="230" t="s">
        <v>152</v>
      </c>
      <c r="AU185" s="230" t="s">
        <v>87</v>
      </c>
      <c r="AY185" s="18" t="s">
        <v>150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34</v>
      </c>
      <c r="BK185" s="231">
        <f>ROUND(I185*H185,2)</f>
        <v>0</v>
      </c>
      <c r="BL185" s="18" t="s">
        <v>157</v>
      </c>
      <c r="BM185" s="230" t="s">
        <v>235</v>
      </c>
    </row>
    <row r="186" s="2" customFormat="1">
      <c r="A186" s="39"/>
      <c r="B186" s="40"/>
      <c r="C186" s="41"/>
      <c r="D186" s="232" t="s">
        <v>159</v>
      </c>
      <c r="E186" s="41"/>
      <c r="F186" s="233" t="s">
        <v>236</v>
      </c>
      <c r="G186" s="41"/>
      <c r="H186" s="41"/>
      <c r="I186" s="234"/>
      <c r="J186" s="41"/>
      <c r="K186" s="41"/>
      <c r="L186" s="45"/>
      <c r="M186" s="235"/>
      <c r="N186" s="23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159</v>
      </c>
      <c r="AU186" s="18" t="s">
        <v>87</v>
      </c>
    </row>
    <row r="187" s="13" customFormat="1">
      <c r="A187" s="13"/>
      <c r="B187" s="239"/>
      <c r="C187" s="240"/>
      <c r="D187" s="237" t="s">
        <v>163</v>
      </c>
      <c r="E187" s="241" t="s">
        <v>1</v>
      </c>
      <c r="F187" s="242" t="s">
        <v>237</v>
      </c>
      <c r="G187" s="240"/>
      <c r="H187" s="241" t="s">
        <v>1</v>
      </c>
      <c r="I187" s="243"/>
      <c r="J187" s="240"/>
      <c r="K187" s="240"/>
      <c r="L187" s="244"/>
      <c r="M187" s="245"/>
      <c r="N187" s="246"/>
      <c r="O187" s="246"/>
      <c r="P187" s="246"/>
      <c r="Q187" s="246"/>
      <c r="R187" s="246"/>
      <c r="S187" s="246"/>
      <c r="T187" s="24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163</v>
      </c>
      <c r="AU187" s="248" t="s">
        <v>87</v>
      </c>
      <c r="AV187" s="13" t="s">
        <v>34</v>
      </c>
      <c r="AW187" s="13" t="s">
        <v>33</v>
      </c>
      <c r="AX187" s="13" t="s">
        <v>78</v>
      </c>
      <c r="AY187" s="248" t="s">
        <v>150</v>
      </c>
    </row>
    <row r="188" s="14" customFormat="1">
      <c r="A188" s="14"/>
      <c r="B188" s="249"/>
      <c r="C188" s="250"/>
      <c r="D188" s="237" t="s">
        <v>163</v>
      </c>
      <c r="E188" s="251" t="s">
        <v>1</v>
      </c>
      <c r="F188" s="252" t="s">
        <v>238</v>
      </c>
      <c r="G188" s="250"/>
      <c r="H188" s="253">
        <v>590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9" t="s">
        <v>163</v>
      </c>
      <c r="AU188" s="259" t="s">
        <v>87</v>
      </c>
      <c r="AV188" s="14" t="s">
        <v>87</v>
      </c>
      <c r="AW188" s="14" t="s">
        <v>33</v>
      </c>
      <c r="AX188" s="14" t="s">
        <v>78</v>
      </c>
      <c r="AY188" s="259" t="s">
        <v>150</v>
      </c>
    </row>
    <row r="189" s="16" customFormat="1">
      <c r="A189" s="16"/>
      <c r="B189" s="271"/>
      <c r="C189" s="272"/>
      <c r="D189" s="237" t="s">
        <v>163</v>
      </c>
      <c r="E189" s="273" t="s">
        <v>1</v>
      </c>
      <c r="F189" s="274" t="s">
        <v>239</v>
      </c>
      <c r="G189" s="272"/>
      <c r="H189" s="275">
        <v>590</v>
      </c>
      <c r="I189" s="276"/>
      <c r="J189" s="272"/>
      <c r="K189" s="272"/>
      <c r="L189" s="277"/>
      <c r="M189" s="278"/>
      <c r="N189" s="279"/>
      <c r="O189" s="279"/>
      <c r="P189" s="279"/>
      <c r="Q189" s="279"/>
      <c r="R189" s="279"/>
      <c r="S189" s="279"/>
      <c r="T189" s="280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81" t="s">
        <v>163</v>
      </c>
      <c r="AU189" s="281" t="s">
        <v>87</v>
      </c>
      <c r="AV189" s="16" t="s">
        <v>172</v>
      </c>
      <c r="AW189" s="16" t="s">
        <v>33</v>
      </c>
      <c r="AX189" s="16" t="s">
        <v>78</v>
      </c>
      <c r="AY189" s="281" t="s">
        <v>150</v>
      </c>
    </row>
    <row r="190" s="13" customFormat="1">
      <c r="A190" s="13"/>
      <c r="B190" s="239"/>
      <c r="C190" s="240"/>
      <c r="D190" s="237" t="s">
        <v>163</v>
      </c>
      <c r="E190" s="241" t="s">
        <v>1</v>
      </c>
      <c r="F190" s="242" t="s">
        <v>210</v>
      </c>
      <c r="G190" s="240"/>
      <c r="H190" s="241" t="s">
        <v>1</v>
      </c>
      <c r="I190" s="243"/>
      <c r="J190" s="240"/>
      <c r="K190" s="240"/>
      <c r="L190" s="244"/>
      <c r="M190" s="245"/>
      <c r="N190" s="246"/>
      <c r="O190" s="246"/>
      <c r="P190" s="246"/>
      <c r="Q190" s="246"/>
      <c r="R190" s="246"/>
      <c r="S190" s="246"/>
      <c r="T190" s="24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8" t="s">
        <v>163</v>
      </c>
      <c r="AU190" s="248" t="s">
        <v>87</v>
      </c>
      <c r="AV190" s="13" t="s">
        <v>34</v>
      </c>
      <c r="AW190" s="13" t="s">
        <v>33</v>
      </c>
      <c r="AX190" s="13" t="s">
        <v>78</v>
      </c>
      <c r="AY190" s="248" t="s">
        <v>150</v>
      </c>
    </row>
    <row r="191" s="14" customFormat="1">
      <c r="A191" s="14"/>
      <c r="B191" s="249"/>
      <c r="C191" s="250"/>
      <c r="D191" s="237" t="s">
        <v>163</v>
      </c>
      <c r="E191" s="251" t="s">
        <v>1</v>
      </c>
      <c r="F191" s="252" t="s">
        <v>240</v>
      </c>
      <c r="G191" s="250"/>
      <c r="H191" s="253">
        <v>7.0380000000000003</v>
      </c>
      <c r="I191" s="254"/>
      <c r="J191" s="250"/>
      <c r="K191" s="250"/>
      <c r="L191" s="255"/>
      <c r="M191" s="256"/>
      <c r="N191" s="257"/>
      <c r="O191" s="257"/>
      <c r="P191" s="257"/>
      <c r="Q191" s="257"/>
      <c r="R191" s="257"/>
      <c r="S191" s="257"/>
      <c r="T191" s="25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9" t="s">
        <v>163</v>
      </c>
      <c r="AU191" s="259" t="s">
        <v>87</v>
      </c>
      <c r="AV191" s="14" t="s">
        <v>87</v>
      </c>
      <c r="AW191" s="14" t="s">
        <v>33</v>
      </c>
      <c r="AX191" s="14" t="s">
        <v>78</v>
      </c>
      <c r="AY191" s="259" t="s">
        <v>150</v>
      </c>
    </row>
    <row r="192" s="13" customFormat="1">
      <c r="A192" s="13"/>
      <c r="B192" s="239"/>
      <c r="C192" s="240"/>
      <c r="D192" s="237" t="s">
        <v>163</v>
      </c>
      <c r="E192" s="241" t="s">
        <v>1</v>
      </c>
      <c r="F192" s="242" t="s">
        <v>200</v>
      </c>
      <c r="G192" s="240"/>
      <c r="H192" s="241" t="s">
        <v>1</v>
      </c>
      <c r="I192" s="243"/>
      <c r="J192" s="240"/>
      <c r="K192" s="240"/>
      <c r="L192" s="244"/>
      <c r="M192" s="245"/>
      <c r="N192" s="246"/>
      <c r="O192" s="246"/>
      <c r="P192" s="246"/>
      <c r="Q192" s="246"/>
      <c r="R192" s="246"/>
      <c r="S192" s="246"/>
      <c r="T192" s="24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8" t="s">
        <v>163</v>
      </c>
      <c r="AU192" s="248" t="s">
        <v>87</v>
      </c>
      <c r="AV192" s="13" t="s">
        <v>34</v>
      </c>
      <c r="AW192" s="13" t="s">
        <v>33</v>
      </c>
      <c r="AX192" s="13" t="s">
        <v>78</v>
      </c>
      <c r="AY192" s="248" t="s">
        <v>150</v>
      </c>
    </row>
    <row r="193" s="13" customFormat="1">
      <c r="A193" s="13"/>
      <c r="B193" s="239"/>
      <c r="C193" s="240"/>
      <c r="D193" s="237" t="s">
        <v>163</v>
      </c>
      <c r="E193" s="241" t="s">
        <v>1</v>
      </c>
      <c r="F193" s="242" t="s">
        <v>201</v>
      </c>
      <c r="G193" s="240"/>
      <c r="H193" s="241" t="s">
        <v>1</v>
      </c>
      <c r="I193" s="243"/>
      <c r="J193" s="240"/>
      <c r="K193" s="240"/>
      <c r="L193" s="244"/>
      <c r="M193" s="245"/>
      <c r="N193" s="246"/>
      <c r="O193" s="246"/>
      <c r="P193" s="246"/>
      <c r="Q193" s="246"/>
      <c r="R193" s="246"/>
      <c r="S193" s="246"/>
      <c r="T193" s="24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8" t="s">
        <v>163</v>
      </c>
      <c r="AU193" s="248" t="s">
        <v>87</v>
      </c>
      <c r="AV193" s="13" t="s">
        <v>34</v>
      </c>
      <c r="AW193" s="13" t="s">
        <v>33</v>
      </c>
      <c r="AX193" s="13" t="s">
        <v>78</v>
      </c>
      <c r="AY193" s="248" t="s">
        <v>150</v>
      </c>
    </row>
    <row r="194" s="14" customFormat="1">
      <c r="A194" s="14"/>
      <c r="B194" s="249"/>
      <c r="C194" s="250"/>
      <c r="D194" s="237" t="s">
        <v>163</v>
      </c>
      <c r="E194" s="251" t="s">
        <v>1</v>
      </c>
      <c r="F194" s="252" t="s">
        <v>202</v>
      </c>
      <c r="G194" s="250"/>
      <c r="H194" s="253">
        <v>273.00999999999999</v>
      </c>
      <c r="I194" s="254"/>
      <c r="J194" s="250"/>
      <c r="K194" s="250"/>
      <c r="L194" s="255"/>
      <c r="M194" s="256"/>
      <c r="N194" s="257"/>
      <c r="O194" s="257"/>
      <c r="P194" s="257"/>
      <c r="Q194" s="257"/>
      <c r="R194" s="257"/>
      <c r="S194" s="257"/>
      <c r="T194" s="25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9" t="s">
        <v>163</v>
      </c>
      <c r="AU194" s="259" t="s">
        <v>87</v>
      </c>
      <c r="AV194" s="14" t="s">
        <v>87</v>
      </c>
      <c r="AW194" s="14" t="s">
        <v>33</v>
      </c>
      <c r="AX194" s="14" t="s">
        <v>78</v>
      </c>
      <c r="AY194" s="259" t="s">
        <v>150</v>
      </c>
    </row>
    <row r="195" s="16" customFormat="1">
      <c r="A195" s="16"/>
      <c r="B195" s="271"/>
      <c r="C195" s="272"/>
      <c r="D195" s="237" t="s">
        <v>163</v>
      </c>
      <c r="E195" s="273" t="s">
        <v>1</v>
      </c>
      <c r="F195" s="274" t="s">
        <v>239</v>
      </c>
      <c r="G195" s="272"/>
      <c r="H195" s="275">
        <v>280.048</v>
      </c>
      <c r="I195" s="276"/>
      <c r="J195" s="272"/>
      <c r="K195" s="272"/>
      <c r="L195" s="277"/>
      <c r="M195" s="278"/>
      <c r="N195" s="279"/>
      <c r="O195" s="279"/>
      <c r="P195" s="279"/>
      <c r="Q195" s="279"/>
      <c r="R195" s="279"/>
      <c r="S195" s="279"/>
      <c r="T195" s="280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81" t="s">
        <v>163</v>
      </c>
      <c r="AU195" s="281" t="s">
        <v>87</v>
      </c>
      <c r="AV195" s="16" t="s">
        <v>172</v>
      </c>
      <c r="AW195" s="16" t="s">
        <v>33</v>
      </c>
      <c r="AX195" s="16" t="s">
        <v>78</v>
      </c>
      <c r="AY195" s="281" t="s">
        <v>150</v>
      </c>
    </row>
    <row r="196" s="13" customFormat="1">
      <c r="A196" s="13"/>
      <c r="B196" s="239"/>
      <c r="C196" s="240"/>
      <c r="D196" s="237" t="s">
        <v>163</v>
      </c>
      <c r="E196" s="241" t="s">
        <v>1</v>
      </c>
      <c r="F196" s="242" t="s">
        <v>230</v>
      </c>
      <c r="G196" s="240"/>
      <c r="H196" s="241" t="s">
        <v>1</v>
      </c>
      <c r="I196" s="243"/>
      <c r="J196" s="240"/>
      <c r="K196" s="240"/>
      <c r="L196" s="244"/>
      <c r="M196" s="245"/>
      <c r="N196" s="246"/>
      <c r="O196" s="246"/>
      <c r="P196" s="246"/>
      <c r="Q196" s="246"/>
      <c r="R196" s="246"/>
      <c r="S196" s="246"/>
      <c r="T196" s="24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8" t="s">
        <v>163</v>
      </c>
      <c r="AU196" s="248" t="s">
        <v>87</v>
      </c>
      <c r="AV196" s="13" t="s">
        <v>34</v>
      </c>
      <c r="AW196" s="13" t="s">
        <v>33</v>
      </c>
      <c r="AX196" s="13" t="s">
        <v>78</v>
      </c>
      <c r="AY196" s="248" t="s">
        <v>150</v>
      </c>
    </row>
    <row r="197" s="14" customFormat="1">
      <c r="A197" s="14"/>
      <c r="B197" s="249"/>
      <c r="C197" s="250"/>
      <c r="D197" s="237" t="s">
        <v>163</v>
      </c>
      <c r="E197" s="251" t="s">
        <v>1</v>
      </c>
      <c r="F197" s="252" t="s">
        <v>241</v>
      </c>
      <c r="G197" s="250"/>
      <c r="H197" s="253">
        <v>78.480000000000004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9" t="s">
        <v>163</v>
      </c>
      <c r="AU197" s="259" t="s">
        <v>87</v>
      </c>
      <c r="AV197" s="14" t="s">
        <v>87</v>
      </c>
      <c r="AW197" s="14" t="s">
        <v>33</v>
      </c>
      <c r="AX197" s="14" t="s">
        <v>78</v>
      </c>
      <c r="AY197" s="259" t="s">
        <v>150</v>
      </c>
    </row>
    <row r="198" s="16" customFormat="1">
      <c r="A198" s="16"/>
      <c r="B198" s="271"/>
      <c r="C198" s="272"/>
      <c r="D198" s="237" t="s">
        <v>163</v>
      </c>
      <c r="E198" s="273" t="s">
        <v>1</v>
      </c>
      <c r="F198" s="274" t="s">
        <v>239</v>
      </c>
      <c r="G198" s="272"/>
      <c r="H198" s="275">
        <v>78.480000000000004</v>
      </c>
      <c r="I198" s="276"/>
      <c r="J198" s="272"/>
      <c r="K198" s="272"/>
      <c r="L198" s="277"/>
      <c r="M198" s="278"/>
      <c r="N198" s="279"/>
      <c r="O198" s="279"/>
      <c r="P198" s="279"/>
      <c r="Q198" s="279"/>
      <c r="R198" s="279"/>
      <c r="S198" s="279"/>
      <c r="T198" s="280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T198" s="281" t="s">
        <v>163</v>
      </c>
      <c r="AU198" s="281" t="s">
        <v>87</v>
      </c>
      <c r="AV198" s="16" t="s">
        <v>172</v>
      </c>
      <c r="AW198" s="16" t="s">
        <v>33</v>
      </c>
      <c r="AX198" s="16" t="s">
        <v>78</v>
      </c>
      <c r="AY198" s="281" t="s">
        <v>150</v>
      </c>
    </row>
    <row r="199" s="13" customFormat="1">
      <c r="A199" s="13"/>
      <c r="B199" s="239"/>
      <c r="C199" s="240"/>
      <c r="D199" s="237" t="s">
        <v>163</v>
      </c>
      <c r="E199" s="241" t="s">
        <v>1</v>
      </c>
      <c r="F199" s="242" t="s">
        <v>223</v>
      </c>
      <c r="G199" s="240"/>
      <c r="H199" s="241" t="s">
        <v>1</v>
      </c>
      <c r="I199" s="243"/>
      <c r="J199" s="240"/>
      <c r="K199" s="240"/>
      <c r="L199" s="244"/>
      <c r="M199" s="245"/>
      <c r="N199" s="246"/>
      <c r="O199" s="246"/>
      <c r="P199" s="246"/>
      <c r="Q199" s="246"/>
      <c r="R199" s="246"/>
      <c r="S199" s="246"/>
      <c r="T199" s="24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8" t="s">
        <v>163</v>
      </c>
      <c r="AU199" s="248" t="s">
        <v>87</v>
      </c>
      <c r="AV199" s="13" t="s">
        <v>34</v>
      </c>
      <c r="AW199" s="13" t="s">
        <v>33</v>
      </c>
      <c r="AX199" s="13" t="s">
        <v>78</v>
      </c>
      <c r="AY199" s="248" t="s">
        <v>150</v>
      </c>
    </row>
    <row r="200" s="14" customFormat="1">
      <c r="A200" s="14"/>
      <c r="B200" s="249"/>
      <c r="C200" s="250"/>
      <c r="D200" s="237" t="s">
        <v>163</v>
      </c>
      <c r="E200" s="251" t="s">
        <v>1</v>
      </c>
      <c r="F200" s="252" t="s">
        <v>224</v>
      </c>
      <c r="G200" s="250"/>
      <c r="H200" s="253">
        <v>24</v>
      </c>
      <c r="I200" s="254"/>
      <c r="J200" s="250"/>
      <c r="K200" s="250"/>
      <c r="L200" s="255"/>
      <c r="M200" s="256"/>
      <c r="N200" s="257"/>
      <c r="O200" s="257"/>
      <c r="P200" s="257"/>
      <c r="Q200" s="257"/>
      <c r="R200" s="257"/>
      <c r="S200" s="257"/>
      <c r="T200" s="25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9" t="s">
        <v>163</v>
      </c>
      <c r="AU200" s="259" t="s">
        <v>87</v>
      </c>
      <c r="AV200" s="14" t="s">
        <v>87</v>
      </c>
      <c r="AW200" s="14" t="s">
        <v>33</v>
      </c>
      <c r="AX200" s="14" t="s">
        <v>78</v>
      </c>
      <c r="AY200" s="259" t="s">
        <v>150</v>
      </c>
    </row>
    <row r="201" s="16" customFormat="1">
      <c r="A201" s="16"/>
      <c r="B201" s="271"/>
      <c r="C201" s="272"/>
      <c r="D201" s="237" t="s">
        <v>163</v>
      </c>
      <c r="E201" s="273" t="s">
        <v>1</v>
      </c>
      <c r="F201" s="274" t="s">
        <v>239</v>
      </c>
      <c r="G201" s="272"/>
      <c r="H201" s="275">
        <v>24</v>
      </c>
      <c r="I201" s="276"/>
      <c r="J201" s="272"/>
      <c r="K201" s="272"/>
      <c r="L201" s="277"/>
      <c r="M201" s="278"/>
      <c r="N201" s="279"/>
      <c r="O201" s="279"/>
      <c r="P201" s="279"/>
      <c r="Q201" s="279"/>
      <c r="R201" s="279"/>
      <c r="S201" s="279"/>
      <c r="T201" s="280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81" t="s">
        <v>163</v>
      </c>
      <c r="AU201" s="281" t="s">
        <v>87</v>
      </c>
      <c r="AV201" s="16" t="s">
        <v>172</v>
      </c>
      <c r="AW201" s="16" t="s">
        <v>33</v>
      </c>
      <c r="AX201" s="16" t="s">
        <v>78</v>
      </c>
      <c r="AY201" s="281" t="s">
        <v>150</v>
      </c>
    </row>
    <row r="202" s="15" customFormat="1">
      <c r="A202" s="15"/>
      <c r="B202" s="260"/>
      <c r="C202" s="261"/>
      <c r="D202" s="237" t="s">
        <v>163</v>
      </c>
      <c r="E202" s="262" t="s">
        <v>1</v>
      </c>
      <c r="F202" s="263" t="s">
        <v>193</v>
      </c>
      <c r="G202" s="261"/>
      <c r="H202" s="264">
        <v>972.52800000000002</v>
      </c>
      <c r="I202" s="265"/>
      <c r="J202" s="261"/>
      <c r="K202" s="261"/>
      <c r="L202" s="266"/>
      <c r="M202" s="267"/>
      <c r="N202" s="268"/>
      <c r="O202" s="268"/>
      <c r="P202" s="268"/>
      <c r="Q202" s="268"/>
      <c r="R202" s="268"/>
      <c r="S202" s="268"/>
      <c r="T202" s="269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0" t="s">
        <v>163</v>
      </c>
      <c r="AU202" s="270" t="s">
        <v>87</v>
      </c>
      <c r="AV202" s="15" t="s">
        <v>157</v>
      </c>
      <c r="AW202" s="15" t="s">
        <v>33</v>
      </c>
      <c r="AX202" s="15" t="s">
        <v>34</v>
      </c>
      <c r="AY202" s="270" t="s">
        <v>150</v>
      </c>
    </row>
    <row r="203" s="2" customFormat="1" ht="33" customHeight="1">
      <c r="A203" s="39"/>
      <c r="B203" s="40"/>
      <c r="C203" s="219" t="s">
        <v>242</v>
      </c>
      <c r="D203" s="219" t="s">
        <v>152</v>
      </c>
      <c r="E203" s="220" t="s">
        <v>243</v>
      </c>
      <c r="F203" s="221" t="s">
        <v>244</v>
      </c>
      <c r="G203" s="222" t="s">
        <v>197</v>
      </c>
      <c r="H203" s="223">
        <v>301.75799999999998</v>
      </c>
      <c r="I203" s="224"/>
      <c r="J203" s="225">
        <f>ROUND(I203*H203,2)</f>
        <v>0</v>
      </c>
      <c r="K203" s="221" t="s">
        <v>156</v>
      </c>
      <c r="L203" s="45"/>
      <c r="M203" s="226" t="s">
        <v>1</v>
      </c>
      <c r="N203" s="227" t="s">
        <v>43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157</v>
      </c>
      <c r="AT203" s="230" t="s">
        <v>152</v>
      </c>
      <c r="AU203" s="230" t="s">
        <v>87</v>
      </c>
      <c r="AY203" s="18" t="s">
        <v>150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34</v>
      </c>
      <c r="BK203" s="231">
        <f>ROUND(I203*H203,2)</f>
        <v>0</v>
      </c>
      <c r="BL203" s="18" t="s">
        <v>157</v>
      </c>
      <c r="BM203" s="230" t="s">
        <v>245</v>
      </c>
    </row>
    <row r="204" s="2" customFormat="1">
      <c r="A204" s="39"/>
      <c r="B204" s="40"/>
      <c r="C204" s="41"/>
      <c r="D204" s="232" t="s">
        <v>159</v>
      </c>
      <c r="E204" s="41"/>
      <c r="F204" s="233" t="s">
        <v>246</v>
      </c>
      <c r="G204" s="41"/>
      <c r="H204" s="41"/>
      <c r="I204" s="234"/>
      <c r="J204" s="41"/>
      <c r="K204" s="41"/>
      <c r="L204" s="45"/>
      <c r="M204" s="235"/>
      <c r="N204" s="236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159</v>
      </c>
      <c r="AU204" s="18" t="s">
        <v>87</v>
      </c>
    </row>
    <row r="205" s="13" customFormat="1">
      <c r="A205" s="13"/>
      <c r="B205" s="239"/>
      <c r="C205" s="240"/>
      <c r="D205" s="237" t="s">
        <v>163</v>
      </c>
      <c r="E205" s="241" t="s">
        <v>1</v>
      </c>
      <c r="F205" s="242" t="s">
        <v>247</v>
      </c>
      <c r="G205" s="240"/>
      <c r="H205" s="241" t="s">
        <v>1</v>
      </c>
      <c r="I205" s="243"/>
      <c r="J205" s="240"/>
      <c r="K205" s="240"/>
      <c r="L205" s="244"/>
      <c r="M205" s="245"/>
      <c r="N205" s="246"/>
      <c r="O205" s="246"/>
      <c r="P205" s="246"/>
      <c r="Q205" s="246"/>
      <c r="R205" s="246"/>
      <c r="S205" s="246"/>
      <c r="T205" s="24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8" t="s">
        <v>163</v>
      </c>
      <c r="AU205" s="248" t="s">
        <v>87</v>
      </c>
      <c r="AV205" s="13" t="s">
        <v>34</v>
      </c>
      <c r="AW205" s="13" t="s">
        <v>33</v>
      </c>
      <c r="AX205" s="13" t="s">
        <v>78</v>
      </c>
      <c r="AY205" s="248" t="s">
        <v>150</v>
      </c>
    </row>
    <row r="206" s="13" customFormat="1">
      <c r="A206" s="13"/>
      <c r="B206" s="239"/>
      <c r="C206" s="240"/>
      <c r="D206" s="237" t="s">
        <v>163</v>
      </c>
      <c r="E206" s="241" t="s">
        <v>1</v>
      </c>
      <c r="F206" s="242" t="s">
        <v>210</v>
      </c>
      <c r="G206" s="240"/>
      <c r="H206" s="241" t="s">
        <v>1</v>
      </c>
      <c r="I206" s="243"/>
      <c r="J206" s="240"/>
      <c r="K206" s="240"/>
      <c r="L206" s="244"/>
      <c r="M206" s="245"/>
      <c r="N206" s="246"/>
      <c r="O206" s="246"/>
      <c r="P206" s="246"/>
      <c r="Q206" s="246"/>
      <c r="R206" s="246"/>
      <c r="S206" s="246"/>
      <c r="T206" s="24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8" t="s">
        <v>163</v>
      </c>
      <c r="AU206" s="248" t="s">
        <v>87</v>
      </c>
      <c r="AV206" s="13" t="s">
        <v>34</v>
      </c>
      <c r="AW206" s="13" t="s">
        <v>33</v>
      </c>
      <c r="AX206" s="13" t="s">
        <v>78</v>
      </c>
      <c r="AY206" s="248" t="s">
        <v>150</v>
      </c>
    </row>
    <row r="207" s="14" customFormat="1">
      <c r="A207" s="14"/>
      <c r="B207" s="249"/>
      <c r="C207" s="250"/>
      <c r="D207" s="237" t="s">
        <v>163</v>
      </c>
      <c r="E207" s="251" t="s">
        <v>1</v>
      </c>
      <c r="F207" s="252" t="s">
        <v>240</v>
      </c>
      <c r="G207" s="250"/>
      <c r="H207" s="253">
        <v>7.0380000000000003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9" t="s">
        <v>163</v>
      </c>
      <c r="AU207" s="259" t="s">
        <v>87</v>
      </c>
      <c r="AV207" s="14" t="s">
        <v>87</v>
      </c>
      <c r="AW207" s="14" t="s">
        <v>33</v>
      </c>
      <c r="AX207" s="14" t="s">
        <v>78</v>
      </c>
      <c r="AY207" s="259" t="s">
        <v>150</v>
      </c>
    </row>
    <row r="208" s="16" customFormat="1">
      <c r="A208" s="16"/>
      <c r="B208" s="271"/>
      <c r="C208" s="272"/>
      <c r="D208" s="237" t="s">
        <v>163</v>
      </c>
      <c r="E208" s="273" t="s">
        <v>1</v>
      </c>
      <c r="F208" s="274" t="s">
        <v>239</v>
      </c>
      <c r="G208" s="272"/>
      <c r="H208" s="275">
        <v>7.0380000000000003</v>
      </c>
      <c r="I208" s="276"/>
      <c r="J208" s="272"/>
      <c r="K208" s="272"/>
      <c r="L208" s="277"/>
      <c r="M208" s="278"/>
      <c r="N208" s="279"/>
      <c r="O208" s="279"/>
      <c r="P208" s="279"/>
      <c r="Q208" s="279"/>
      <c r="R208" s="279"/>
      <c r="S208" s="279"/>
      <c r="T208" s="280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T208" s="281" t="s">
        <v>163</v>
      </c>
      <c r="AU208" s="281" t="s">
        <v>87</v>
      </c>
      <c r="AV208" s="16" t="s">
        <v>172</v>
      </c>
      <c r="AW208" s="16" t="s">
        <v>33</v>
      </c>
      <c r="AX208" s="16" t="s">
        <v>78</v>
      </c>
      <c r="AY208" s="281" t="s">
        <v>150</v>
      </c>
    </row>
    <row r="209" s="13" customFormat="1">
      <c r="A209" s="13"/>
      <c r="B209" s="239"/>
      <c r="C209" s="240"/>
      <c r="D209" s="237" t="s">
        <v>163</v>
      </c>
      <c r="E209" s="241" t="s">
        <v>1</v>
      </c>
      <c r="F209" s="242" t="s">
        <v>200</v>
      </c>
      <c r="G209" s="240"/>
      <c r="H209" s="241" t="s">
        <v>1</v>
      </c>
      <c r="I209" s="243"/>
      <c r="J209" s="240"/>
      <c r="K209" s="240"/>
      <c r="L209" s="244"/>
      <c r="M209" s="245"/>
      <c r="N209" s="246"/>
      <c r="O209" s="246"/>
      <c r="P209" s="246"/>
      <c r="Q209" s="246"/>
      <c r="R209" s="246"/>
      <c r="S209" s="246"/>
      <c r="T209" s="24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8" t="s">
        <v>163</v>
      </c>
      <c r="AU209" s="248" t="s">
        <v>87</v>
      </c>
      <c r="AV209" s="13" t="s">
        <v>34</v>
      </c>
      <c r="AW209" s="13" t="s">
        <v>33</v>
      </c>
      <c r="AX209" s="13" t="s">
        <v>78</v>
      </c>
      <c r="AY209" s="248" t="s">
        <v>150</v>
      </c>
    </row>
    <row r="210" s="13" customFormat="1">
      <c r="A210" s="13"/>
      <c r="B210" s="239"/>
      <c r="C210" s="240"/>
      <c r="D210" s="237" t="s">
        <v>163</v>
      </c>
      <c r="E210" s="241" t="s">
        <v>1</v>
      </c>
      <c r="F210" s="242" t="s">
        <v>201</v>
      </c>
      <c r="G210" s="240"/>
      <c r="H210" s="241" t="s">
        <v>1</v>
      </c>
      <c r="I210" s="243"/>
      <c r="J210" s="240"/>
      <c r="K210" s="240"/>
      <c r="L210" s="244"/>
      <c r="M210" s="245"/>
      <c r="N210" s="246"/>
      <c r="O210" s="246"/>
      <c r="P210" s="246"/>
      <c r="Q210" s="246"/>
      <c r="R210" s="246"/>
      <c r="S210" s="246"/>
      <c r="T210" s="24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8" t="s">
        <v>163</v>
      </c>
      <c r="AU210" s="248" t="s">
        <v>87</v>
      </c>
      <c r="AV210" s="13" t="s">
        <v>34</v>
      </c>
      <c r="AW210" s="13" t="s">
        <v>33</v>
      </c>
      <c r="AX210" s="13" t="s">
        <v>78</v>
      </c>
      <c r="AY210" s="248" t="s">
        <v>150</v>
      </c>
    </row>
    <row r="211" s="14" customFormat="1">
      <c r="A211" s="14"/>
      <c r="B211" s="249"/>
      <c r="C211" s="250"/>
      <c r="D211" s="237" t="s">
        <v>163</v>
      </c>
      <c r="E211" s="251" t="s">
        <v>1</v>
      </c>
      <c r="F211" s="252" t="s">
        <v>202</v>
      </c>
      <c r="G211" s="250"/>
      <c r="H211" s="253">
        <v>273.00999999999999</v>
      </c>
      <c r="I211" s="254"/>
      <c r="J211" s="250"/>
      <c r="K211" s="250"/>
      <c r="L211" s="255"/>
      <c r="M211" s="256"/>
      <c r="N211" s="257"/>
      <c r="O211" s="257"/>
      <c r="P211" s="257"/>
      <c r="Q211" s="257"/>
      <c r="R211" s="257"/>
      <c r="S211" s="257"/>
      <c r="T211" s="25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9" t="s">
        <v>163</v>
      </c>
      <c r="AU211" s="259" t="s">
        <v>87</v>
      </c>
      <c r="AV211" s="14" t="s">
        <v>87</v>
      </c>
      <c r="AW211" s="14" t="s">
        <v>33</v>
      </c>
      <c r="AX211" s="14" t="s">
        <v>78</v>
      </c>
      <c r="AY211" s="259" t="s">
        <v>150</v>
      </c>
    </row>
    <row r="212" s="13" customFormat="1">
      <c r="A212" s="13"/>
      <c r="B212" s="239"/>
      <c r="C212" s="240"/>
      <c r="D212" s="237" t="s">
        <v>163</v>
      </c>
      <c r="E212" s="241" t="s">
        <v>1</v>
      </c>
      <c r="F212" s="242" t="s">
        <v>248</v>
      </c>
      <c r="G212" s="240"/>
      <c r="H212" s="241" t="s">
        <v>1</v>
      </c>
      <c r="I212" s="243"/>
      <c r="J212" s="240"/>
      <c r="K212" s="240"/>
      <c r="L212" s="244"/>
      <c r="M212" s="245"/>
      <c r="N212" s="246"/>
      <c r="O212" s="246"/>
      <c r="P212" s="246"/>
      <c r="Q212" s="246"/>
      <c r="R212" s="246"/>
      <c r="S212" s="246"/>
      <c r="T212" s="24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8" t="s">
        <v>163</v>
      </c>
      <c r="AU212" s="248" t="s">
        <v>87</v>
      </c>
      <c r="AV212" s="13" t="s">
        <v>34</v>
      </c>
      <c r="AW212" s="13" t="s">
        <v>33</v>
      </c>
      <c r="AX212" s="13" t="s">
        <v>78</v>
      </c>
      <c r="AY212" s="248" t="s">
        <v>150</v>
      </c>
    </row>
    <row r="213" s="14" customFormat="1">
      <c r="A213" s="14"/>
      <c r="B213" s="249"/>
      <c r="C213" s="250"/>
      <c r="D213" s="237" t="s">
        <v>163</v>
      </c>
      <c r="E213" s="251" t="s">
        <v>1</v>
      </c>
      <c r="F213" s="252" t="s">
        <v>249</v>
      </c>
      <c r="G213" s="250"/>
      <c r="H213" s="253">
        <v>-18.899999999999999</v>
      </c>
      <c r="I213" s="254"/>
      <c r="J213" s="250"/>
      <c r="K213" s="250"/>
      <c r="L213" s="255"/>
      <c r="M213" s="256"/>
      <c r="N213" s="257"/>
      <c r="O213" s="257"/>
      <c r="P213" s="257"/>
      <c r="Q213" s="257"/>
      <c r="R213" s="257"/>
      <c r="S213" s="257"/>
      <c r="T213" s="25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9" t="s">
        <v>163</v>
      </c>
      <c r="AU213" s="259" t="s">
        <v>87</v>
      </c>
      <c r="AV213" s="14" t="s">
        <v>87</v>
      </c>
      <c r="AW213" s="14" t="s">
        <v>33</v>
      </c>
      <c r="AX213" s="14" t="s">
        <v>78</v>
      </c>
      <c r="AY213" s="259" t="s">
        <v>150</v>
      </c>
    </row>
    <row r="214" s="16" customFormat="1">
      <c r="A214" s="16"/>
      <c r="B214" s="271"/>
      <c r="C214" s="272"/>
      <c r="D214" s="237" t="s">
        <v>163</v>
      </c>
      <c r="E214" s="273" t="s">
        <v>1</v>
      </c>
      <c r="F214" s="274" t="s">
        <v>239</v>
      </c>
      <c r="G214" s="272"/>
      <c r="H214" s="275">
        <v>254.11000000000001</v>
      </c>
      <c r="I214" s="276"/>
      <c r="J214" s="272"/>
      <c r="K214" s="272"/>
      <c r="L214" s="277"/>
      <c r="M214" s="278"/>
      <c r="N214" s="279"/>
      <c r="O214" s="279"/>
      <c r="P214" s="279"/>
      <c r="Q214" s="279"/>
      <c r="R214" s="279"/>
      <c r="S214" s="279"/>
      <c r="T214" s="280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81" t="s">
        <v>163</v>
      </c>
      <c r="AU214" s="281" t="s">
        <v>87</v>
      </c>
      <c r="AV214" s="16" t="s">
        <v>172</v>
      </c>
      <c r="AW214" s="16" t="s">
        <v>33</v>
      </c>
      <c r="AX214" s="16" t="s">
        <v>78</v>
      </c>
      <c r="AY214" s="281" t="s">
        <v>150</v>
      </c>
    </row>
    <row r="215" s="13" customFormat="1">
      <c r="A215" s="13"/>
      <c r="B215" s="239"/>
      <c r="C215" s="240"/>
      <c r="D215" s="237" t="s">
        <v>163</v>
      </c>
      <c r="E215" s="241" t="s">
        <v>1</v>
      </c>
      <c r="F215" s="242" t="s">
        <v>230</v>
      </c>
      <c r="G215" s="240"/>
      <c r="H215" s="241" t="s">
        <v>1</v>
      </c>
      <c r="I215" s="243"/>
      <c r="J215" s="240"/>
      <c r="K215" s="240"/>
      <c r="L215" s="244"/>
      <c r="M215" s="245"/>
      <c r="N215" s="246"/>
      <c r="O215" s="246"/>
      <c r="P215" s="246"/>
      <c r="Q215" s="246"/>
      <c r="R215" s="246"/>
      <c r="S215" s="246"/>
      <c r="T215" s="24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8" t="s">
        <v>163</v>
      </c>
      <c r="AU215" s="248" t="s">
        <v>87</v>
      </c>
      <c r="AV215" s="13" t="s">
        <v>34</v>
      </c>
      <c r="AW215" s="13" t="s">
        <v>33</v>
      </c>
      <c r="AX215" s="13" t="s">
        <v>78</v>
      </c>
      <c r="AY215" s="248" t="s">
        <v>150</v>
      </c>
    </row>
    <row r="216" s="14" customFormat="1">
      <c r="A216" s="14"/>
      <c r="B216" s="249"/>
      <c r="C216" s="250"/>
      <c r="D216" s="237" t="s">
        <v>163</v>
      </c>
      <c r="E216" s="251" t="s">
        <v>1</v>
      </c>
      <c r="F216" s="252" t="s">
        <v>241</v>
      </c>
      <c r="G216" s="250"/>
      <c r="H216" s="253">
        <v>78.480000000000004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9" t="s">
        <v>163</v>
      </c>
      <c r="AU216" s="259" t="s">
        <v>87</v>
      </c>
      <c r="AV216" s="14" t="s">
        <v>87</v>
      </c>
      <c r="AW216" s="14" t="s">
        <v>33</v>
      </c>
      <c r="AX216" s="14" t="s">
        <v>78</v>
      </c>
      <c r="AY216" s="259" t="s">
        <v>150</v>
      </c>
    </row>
    <row r="217" s="16" customFormat="1">
      <c r="A217" s="16"/>
      <c r="B217" s="271"/>
      <c r="C217" s="272"/>
      <c r="D217" s="237" t="s">
        <v>163</v>
      </c>
      <c r="E217" s="273" t="s">
        <v>1</v>
      </c>
      <c r="F217" s="274" t="s">
        <v>239</v>
      </c>
      <c r="G217" s="272"/>
      <c r="H217" s="275">
        <v>78.480000000000004</v>
      </c>
      <c r="I217" s="276"/>
      <c r="J217" s="272"/>
      <c r="K217" s="272"/>
      <c r="L217" s="277"/>
      <c r="M217" s="278"/>
      <c r="N217" s="279"/>
      <c r="O217" s="279"/>
      <c r="P217" s="279"/>
      <c r="Q217" s="279"/>
      <c r="R217" s="279"/>
      <c r="S217" s="279"/>
      <c r="T217" s="280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81" t="s">
        <v>163</v>
      </c>
      <c r="AU217" s="281" t="s">
        <v>87</v>
      </c>
      <c r="AV217" s="16" t="s">
        <v>172</v>
      </c>
      <c r="AW217" s="16" t="s">
        <v>33</v>
      </c>
      <c r="AX217" s="16" t="s">
        <v>78</v>
      </c>
      <c r="AY217" s="281" t="s">
        <v>150</v>
      </c>
    </row>
    <row r="218" s="13" customFormat="1">
      <c r="A218" s="13"/>
      <c r="B218" s="239"/>
      <c r="C218" s="240"/>
      <c r="D218" s="237" t="s">
        <v>163</v>
      </c>
      <c r="E218" s="241" t="s">
        <v>1</v>
      </c>
      <c r="F218" s="242" t="s">
        <v>223</v>
      </c>
      <c r="G218" s="240"/>
      <c r="H218" s="241" t="s">
        <v>1</v>
      </c>
      <c r="I218" s="243"/>
      <c r="J218" s="240"/>
      <c r="K218" s="240"/>
      <c r="L218" s="244"/>
      <c r="M218" s="245"/>
      <c r="N218" s="246"/>
      <c r="O218" s="246"/>
      <c r="P218" s="246"/>
      <c r="Q218" s="246"/>
      <c r="R218" s="246"/>
      <c r="S218" s="246"/>
      <c r="T218" s="24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8" t="s">
        <v>163</v>
      </c>
      <c r="AU218" s="248" t="s">
        <v>87</v>
      </c>
      <c r="AV218" s="13" t="s">
        <v>34</v>
      </c>
      <c r="AW218" s="13" t="s">
        <v>33</v>
      </c>
      <c r="AX218" s="13" t="s">
        <v>78</v>
      </c>
      <c r="AY218" s="248" t="s">
        <v>150</v>
      </c>
    </row>
    <row r="219" s="14" customFormat="1">
      <c r="A219" s="14"/>
      <c r="B219" s="249"/>
      <c r="C219" s="250"/>
      <c r="D219" s="237" t="s">
        <v>163</v>
      </c>
      <c r="E219" s="251" t="s">
        <v>1</v>
      </c>
      <c r="F219" s="252" t="s">
        <v>224</v>
      </c>
      <c r="G219" s="250"/>
      <c r="H219" s="253">
        <v>24</v>
      </c>
      <c r="I219" s="254"/>
      <c r="J219" s="250"/>
      <c r="K219" s="250"/>
      <c r="L219" s="255"/>
      <c r="M219" s="256"/>
      <c r="N219" s="257"/>
      <c r="O219" s="257"/>
      <c r="P219" s="257"/>
      <c r="Q219" s="257"/>
      <c r="R219" s="257"/>
      <c r="S219" s="257"/>
      <c r="T219" s="25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9" t="s">
        <v>163</v>
      </c>
      <c r="AU219" s="259" t="s">
        <v>87</v>
      </c>
      <c r="AV219" s="14" t="s">
        <v>87</v>
      </c>
      <c r="AW219" s="14" t="s">
        <v>33</v>
      </c>
      <c r="AX219" s="14" t="s">
        <v>78</v>
      </c>
      <c r="AY219" s="259" t="s">
        <v>150</v>
      </c>
    </row>
    <row r="220" s="13" customFormat="1">
      <c r="A220" s="13"/>
      <c r="B220" s="239"/>
      <c r="C220" s="240"/>
      <c r="D220" s="237" t="s">
        <v>163</v>
      </c>
      <c r="E220" s="241" t="s">
        <v>1</v>
      </c>
      <c r="F220" s="242" t="s">
        <v>250</v>
      </c>
      <c r="G220" s="240"/>
      <c r="H220" s="241" t="s">
        <v>1</v>
      </c>
      <c r="I220" s="243"/>
      <c r="J220" s="240"/>
      <c r="K220" s="240"/>
      <c r="L220" s="244"/>
      <c r="M220" s="245"/>
      <c r="N220" s="246"/>
      <c r="O220" s="246"/>
      <c r="P220" s="246"/>
      <c r="Q220" s="246"/>
      <c r="R220" s="246"/>
      <c r="S220" s="246"/>
      <c r="T220" s="24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8" t="s">
        <v>163</v>
      </c>
      <c r="AU220" s="248" t="s">
        <v>87</v>
      </c>
      <c r="AV220" s="13" t="s">
        <v>34</v>
      </c>
      <c r="AW220" s="13" t="s">
        <v>33</v>
      </c>
      <c r="AX220" s="13" t="s">
        <v>78</v>
      </c>
      <c r="AY220" s="248" t="s">
        <v>150</v>
      </c>
    </row>
    <row r="221" s="14" customFormat="1">
      <c r="A221" s="14"/>
      <c r="B221" s="249"/>
      <c r="C221" s="250"/>
      <c r="D221" s="237" t="s">
        <v>163</v>
      </c>
      <c r="E221" s="251" t="s">
        <v>1</v>
      </c>
      <c r="F221" s="252" t="s">
        <v>251</v>
      </c>
      <c r="G221" s="250"/>
      <c r="H221" s="253">
        <v>-7.2000000000000002</v>
      </c>
      <c r="I221" s="254"/>
      <c r="J221" s="250"/>
      <c r="K221" s="250"/>
      <c r="L221" s="255"/>
      <c r="M221" s="256"/>
      <c r="N221" s="257"/>
      <c r="O221" s="257"/>
      <c r="P221" s="257"/>
      <c r="Q221" s="257"/>
      <c r="R221" s="257"/>
      <c r="S221" s="257"/>
      <c r="T221" s="25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9" t="s">
        <v>163</v>
      </c>
      <c r="AU221" s="259" t="s">
        <v>87</v>
      </c>
      <c r="AV221" s="14" t="s">
        <v>87</v>
      </c>
      <c r="AW221" s="14" t="s">
        <v>33</v>
      </c>
      <c r="AX221" s="14" t="s">
        <v>78</v>
      </c>
      <c r="AY221" s="259" t="s">
        <v>150</v>
      </c>
    </row>
    <row r="222" s="16" customFormat="1">
      <c r="A222" s="16"/>
      <c r="B222" s="271"/>
      <c r="C222" s="272"/>
      <c r="D222" s="237" t="s">
        <v>163</v>
      </c>
      <c r="E222" s="273" t="s">
        <v>1</v>
      </c>
      <c r="F222" s="274" t="s">
        <v>239</v>
      </c>
      <c r="G222" s="272"/>
      <c r="H222" s="275">
        <v>16.800000000000001</v>
      </c>
      <c r="I222" s="276"/>
      <c r="J222" s="272"/>
      <c r="K222" s="272"/>
      <c r="L222" s="277"/>
      <c r="M222" s="278"/>
      <c r="N222" s="279"/>
      <c r="O222" s="279"/>
      <c r="P222" s="279"/>
      <c r="Q222" s="279"/>
      <c r="R222" s="279"/>
      <c r="S222" s="279"/>
      <c r="T222" s="280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81" t="s">
        <v>163</v>
      </c>
      <c r="AU222" s="281" t="s">
        <v>87</v>
      </c>
      <c r="AV222" s="16" t="s">
        <v>172</v>
      </c>
      <c r="AW222" s="16" t="s">
        <v>33</v>
      </c>
      <c r="AX222" s="16" t="s">
        <v>78</v>
      </c>
      <c r="AY222" s="281" t="s">
        <v>150</v>
      </c>
    </row>
    <row r="223" s="13" customFormat="1">
      <c r="A223" s="13"/>
      <c r="B223" s="239"/>
      <c r="C223" s="240"/>
      <c r="D223" s="237" t="s">
        <v>163</v>
      </c>
      <c r="E223" s="241" t="s">
        <v>1</v>
      </c>
      <c r="F223" s="242" t="s">
        <v>252</v>
      </c>
      <c r="G223" s="240"/>
      <c r="H223" s="241" t="s">
        <v>1</v>
      </c>
      <c r="I223" s="243"/>
      <c r="J223" s="240"/>
      <c r="K223" s="240"/>
      <c r="L223" s="244"/>
      <c r="M223" s="245"/>
      <c r="N223" s="246"/>
      <c r="O223" s="246"/>
      <c r="P223" s="246"/>
      <c r="Q223" s="246"/>
      <c r="R223" s="246"/>
      <c r="S223" s="246"/>
      <c r="T223" s="24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8" t="s">
        <v>163</v>
      </c>
      <c r="AU223" s="248" t="s">
        <v>87</v>
      </c>
      <c r="AV223" s="13" t="s">
        <v>34</v>
      </c>
      <c r="AW223" s="13" t="s">
        <v>33</v>
      </c>
      <c r="AX223" s="13" t="s">
        <v>78</v>
      </c>
      <c r="AY223" s="248" t="s">
        <v>150</v>
      </c>
    </row>
    <row r="224" s="14" customFormat="1">
      <c r="A224" s="14"/>
      <c r="B224" s="249"/>
      <c r="C224" s="250"/>
      <c r="D224" s="237" t="s">
        <v>163</v>
      </c>
      <c r="E224" s="251" t="s">
        <v>1</v>
      </c>
      <c r="F224" s="252" t="s">
        <v>253</v>
      </c>
      <c r="G224" s="250"/>
      <c r="H224" s="253">
        <v>-54.670000000000002</v>
      </c>
      <c r="I224" s="254"/>
      <c r="J224" s="250"/>
      <c r="K224" s="250"/>
      <c r="L224" s="255"/>
      <c r="M224" s="256"/>
      <c r="N224" s="257"/>
      <c r="O224" s="257"/>
      <c r="P224" s="257"/>
      <c r="Q224" s="257"/>
      <c r="R224" s="257"/>
      <c r="S224" s="257"/>
      <c r="T224" s="25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9" t="s">
        <v>163</v>
      </c>
      <c r="AU224" s="259" t="s">
        <v>87</v>
      </c>
      <c r="AV224" s="14" t="s">
        <v>87</v>
      </c>
      <c r="AW224" s="14" t="s">
        <v>33</v>
      </c>
      <c r="AX224" s="14" t="s">
        <v>78</v>
      </c>
      <c r="AY224" s="259" t="s">
        <v>150</v>
      </c>
    </row>
    <row r="225" s="16" customFormat="1">
      <c r="A225" s="16"/>
      <c r="B225" s="271"/>
      <c r="C225" s="272"/>
      <c r="D225" s="237" t="s">
        <v>163</v>
      </c>
      <c r="E225" s="273" t="s">
        <v>1</v>
      </c>
      <c r="F225" s="274" t="s">
        <v>239</v>
      </c>
      <c r="G225" s="272"/>
      <c r="H225" s="275">
        <v>-54.670000000000002</v>
      </c>
      <c r="I225" s="276"/>
      <c r="J225" s="272"/>
      <c r="K225" s="272"/>
      <c r="L225" s="277"/>
      <c r="M225" s="278"/>
      <c r="N225" s="279"/>
      <c r="O225" s="279"/>
      <c r="P225" s="279"/>
      <c r="Q225" s="279"/>
      <c r="R225" s="279"/>
      <c r="S225" s="279"/>
      <c r="T225" s="280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T225" s="281" t="s">
        <v>163</v>
      </c>
      <c r="AU225" s="281" t="s">
        <v>87</v>
      </c>
      <c r="AV225" s="16" t="s">
        <v>172</v>
      </c>
      <c r="AW225" s="16" t="s">
        <v>33</v>
      </c>
      <c r="AX225" s="16" t="s">
        <v>78</v>
      </c>
      <c r="AY225" s="281" t="s">
        <v>150</v>
      </c>
    </row>
    <row r="226" s="15" customFormat="1">
      <c r="A226" s="15"/>
      <c r="B226" s="260"/>
      <c r="C226" s="261"/>
      <c r="D226" s="237" t="s">
        <v>163</v>
      </c>
      <c r="E226" s="262" t="s">
        <v>1</v>
      </c>
      <c r="F226" s="263" t="s">
        <v>193</v>
      </c>
      <c r="G226" s="261"/>
      <c r="H226" s="264">
        <v>301.75799999999998</v>
      </c>
      <c r="I226" s="265"/>
      <c r="J226" s="261"/>
      <c r="K226" s="261"/>
      <c r="L226" s="266"/>
      <c r="M226" s="267"/>
      <c r="N226" s="268"/>
      <c r="O226" s="268"/>
      <c r="P226" s="268"/>
      <c r="Q226" s="268"/>
      <c r="R226" s="268"/>
      <c r="S226" s="268"/>
      <c r="T226" s="269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0" t="s">
        <v>163</v>
      </c>
      <c r="AU226" s="270" t="s">
        <v>87</v>
      </c>
      <c r="AV226" s="15" t="s">
        <v>157</v>
      </c>
      <c r="AW226" s="15" t="s">
        <v>33</v>
      </c>
      <c r="AX226" s="15" t="s">
        <v>34</v>
      </c>
      <c r="AY226" s="270" t="s">
        <v>150</v>
      </c>
    </row>
    <row r="227" s="2" customFormat="1" ht="24.15" customHeight="1">
      <c r="A227" s="39"/>
      <c r="B227" s="40"/>
      <c r="C227" s="219" t="s">
        <v>254</v>
      </c>
      <c r="D227" s="219" t="s">
        <v>152</v>
      </c>
      <c r="E227" s="220" t="s">
        <v>255</v>
      </c>
      <c r="F227" s="221" t="s">
        <v>256</v>
      </c>
      <c r="G227" s="222" t="s">
        <v>197</v>
      </c>
      <c r="H227" s="223">
        <v>972.52800000000002</v>
      </c>
      <c r="I227" s="224"/>
      <c r="J227" s="225">
        <f>ROUND(I227*H227,2)</f>
        <v>0</v>
      </c>
      <c r="K227" s="221" t="s">
        <v>156</v>
      </c>
      <c r="L227" s="45"/>
      <c r="M227" s="226" t="s">
        <v>1</v>
      </c>
      <c r="N227" s="227" t="s">
        <v>43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157</v>
      </c>
      <c r="AT227" s="230" t="s">
        <v>152</v>
      </c>
      <c r="AU227" s="230" t="s">
        <v>87</v>
      </c>
      <c r="AY227" s="18" t="s">
        <v>150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34</v>
      </c>
      <c r="BK227" s="231">
        <f>ROUND(I227*H227,2)</f>
        <v>0</v>
      </c>
      <c r="BL227" s="18" t="s">
        <v>157</v>
      </c>
      <c r="BM227" s="230" t="s">
        <v>257</v>
      </c>
    </row>
    <row r="228" s="2" customFormat="1">
      <c r="A228" s="39"/>
      <c r="B228" s="40"/>
      <c r="C228" s="41"/>
      <c r="D228" s="232" t="s">
        <v>159</v>
      </c>
      <c r="E228" s="41"/>
      <c r="F228" s="233" t="s">
        <v>258</v>
      </c>
      <c r="G228" s="41"/>
      <c r="H228" s="41"/>
      <c r="I228" s="234"/>
      <c r="J228" s="41"/>
      <c r="K228" s="41"/>
      <c r="L228" s="45"/>
      <c r="M228" s="235"/>
      <c r="N228" s="236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159</v>
      </c>
      <c r="AU228" s="18" t="s">
        <v>87</v>
      </c>
    </row>
    <row r="229" s="2" customFormat="1" ht="24.15" customHeight="1">
      <c r="A229" s="39"/>
      <c r="B229" s="40"/>
      <c r="C229" s="219" t="s">
        <v>259</v>
      </c>
      <c r="D229" s="219" t="s">
        <v>152</v>
      </c>
      <c r="E229" s="220" t="s">
        <v>260</v>
      </c>
      <c r="F229" s="221" t="s">
        <v>261</v>
      </c>
      <c r="G229" s="222" t="s">
        <v>155</v>
      </c>
      <c r="H229" s="223">
        <v>1982</v>
      </c>
      <c r="I229" s="224"/>
      <c r="J229" s="225">
        <f>ROUND(I229*H229,2)</f>
        <v>0</v>
      </c>
      <c r="K229" s="221" t="s">
        <v>156</v>
      </c>
      <c r="L229" s="45"/>
      <c r="M229" s="226" t="s">
        <v>1</v>
      </c>
      <c r="N229" s="227" t="s">
        <v>43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157</v>
      </c>
      <c r="AT229" s="230" t="s">
        <v>152</v>
      </c>
      <c r="AU229" s="230" t="s">
        <v>87</v>
      </c>
      <c r="AY229" s="18" t="s">
        <v>150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34</v>
      </c>
      <c r="BK229" s="231">
        <f>ROUND(I229*H229,2)</f>
        <v>0</v>
      </c>
      <c r="BL229" s="18" t="s">
        <v>157</v>
      </c>
      <c r="BM229" s="230" t="s">
        <v>262</v>
      </c>
    </row>
    <row r="230" s="2" customFormat="1">
      <c r="A230" s="39"/>
      <c r="B230" s="40"/>
      <c r="C230" s="41"/>
      <c r="D230" s="232" t="s">
        <v>159</v>
      </c>
      <c r="E230" s="41"/>
      <c r="F230" s="233" t="s">
        <v>263</v>
      </c>
      <c r="G230" s="41"/>
      <c r="H230" s="41"/>
      <c r="I230" s="234"/>
      <c r="J230" s="41"/>
      <c r="K230" s="41"/>
      <c r="L230" s="45"/>
      <c r="M230" s="235"/>
      <c r="N230" s="236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159</v>
      </c>
      <c r="AU230" s="18" t="s">
        <v>87</v>
      </c>
    </row>
    <row r="231" s="2" customFormat="1">
      <c r="A231" s="39"/>
      <c r="B231" s="40"/>
      <c r="C231" s="41"/>
      <c r="D231" s="237" t="s">
        <v>161</v>
      </c>
      <c r="E231" s="41"/>
      <c r="F231" s="238" t="s">
        <v>162</v>
      </c>
      <c r="G231" s="41"/>
      <c r="H231" s="41"/>
      <c r="I231" s="234"/>
      <c r="J231" s="41"/>
      <c r="K231" s="41"/>
      <c r="L231" s="45"/>
      <c r="M231" s="235"/>
      <c r="N231" s="236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161</v>
      </c>
      <c r="AU231" s="18" t="s">
        <v>87</v>
      </c>
    </row>
    <row r="232" s="13" customFormat="1">
      <c r="A232" s="13"/>
      <c r="B232" s="239"/>
      <c r="C232" s="240"/>
      <c r="D232" s="237" t="s">
        <v>163</v>
      </c>
      <c r="E232" s="241" t="s">
        <v>1</v>
      </c>
      <c r="F232" s="242" t="s">
        <v>264</v>
      </c>
      <c r="G232" s="240"/>
      <c r="H232" s="241" t="s">
        <v>1</v>
      </c>
      <c r="I232" s="243"/>
      <c r="J232" s="240"/>
      <c r="K232" s="240"/>
      <c r="L232" s="244"/>
      <c r="M232" s="245"/>
      <c r="N232" s="246"/>
      <c r="O232" s="246"/>
      <c r="P232" s="246"/>
      <c r="Q232" s="246"/>
      <c r="R232" s="246"/>
      <c r="S232" s="246"/>
      <c r="T232" s="24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8" t="s">
        <v>163</v>
      </c>
      <c r="AU232" s="248" t="s">
        <v>87</v>
      </c>
      <c r="AV232" s="13" t="s">
        <v>34</v>
      </c>
      <c r="AW232" s="13" t="s">
        <v>33</v>
      </c>
      <c r="AX232" s="13" t="s">
        <v>78</v>
      </c>
      <c r="AY232" s="248" t="s">
        <v>150</v>
      </c>
    </row>
    <row r="233" s="14" customFormat="1">
      <c r="A233" s="14"/>
      <c r="B233" s="249"/>
      <c r="C233" s="250"/>
      <c r="D233" s="237" t="s">
        <v>163</v>
      </c>
      <c r="E233" s="251" t="s">
        <v>1</v>
      </c>
      <c r="F233" s="252" t="s">
        <v>265</v>
      </c>
      <c r="G233" s="250"/>
      <c r="H233" s="253">
        <v>1982</v>
      </c>
      <c r="I233" s="254"/>
      <c r="J233" s="250"/>
      <c r="K233" s="250"/>
      <c r="L233" s="255"/>
      <c r="M233" s="256"/>
      <c r="N233" s="257"/>
      <c r="O233" s="257"/>
      <c r="P233" s="257"/>
      <c r="Q233" s="257"/>
      <c r="R233" s="257"/>
      <c r="S233" s="257"/>
      <c r="T233" s="25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9" t="s">
        <v>163</v>
      </c>
      <c r="AU233" s="259" t="s">
        <v>87</v>
      </c>
      <c r="AV233" s="14" t="s">
        <v>87</v>
      </c>
      <c r="AW233" s="14" t="s">
        <v>33</v>
      </c>
      <c r="AX233" s="14" t="s">
        <v>34</v>
      </c>
      <c r="AY233" s="259" t="s">
        <v>150</v>
      </c>
    </row>
    <row r="234" s="2" customFormat="1" ht="33" customHeight="1">
      <c r="A234" s="39"/>
      <c r="B234" s="40"/>
      <c r="C234" s="219" t="s">
        <v>266</v>
      </c>
      <c r="D234" s="219" t="s">
        <v>152</v>
      </c>
      <c r="E234" s="220" t="s">
        <v>267</v>
      </c>
      <c r="F234" s="221" t="s">
        <v>268</v>
      </c>
      <c r="G234" s="222" t="s">
        <v>269</v>
      </c>
      <c r="H234" s="223">
        <v>452.637</v>
      </c>
      <c r="I234" s="224"/>
      <c r="J234" s="225">
        <f>ROUND(I234*H234,2)</f>
        <v>0</v>
      </c>
      <c r="K234" s="221" t="s">
        <v>156</v>
      </c>
      <c r="L234" s="45"/>
      <c r="M234" s="226" t="s">
        <v>1</v>
      </c>
      <c r="N234" s="227" t="s">
        <v>43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157</v>
      </c>
      <c r="AT234" s="230" t="s">
        <v>152</v>
      </c>
      <c r="AU234" s="230" t="s">
        <v>87</v>
      </c>
      <c r="AY234" s="18" t="s">
        <v>150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34</v>
      </c>
      <c r="BK234" s="231">
        <f>ROUND(I234*H234,2)</f>
        <v>0</v>
      </c>
      <c r="BL234" s="18" t="s">
        <v>157</v>
      </c>
      <c r="BM234" s="230" t="s">
        <v>270</v>
      </c>
    </row>
    <row r="235" s="2" customFormat="1">
      <c r="A235" s="39"/>
      <c r="B235" s="40"/>
      <c r="C235" s="41"/>
      <c r="D235" s="232" t="s">
        <v>159</v>
      </c>
      <c r="E235" s="41"/>
      <c r="F235" s="233" t="s">
        <v>271</v>
      </c>
      <c r="G235" s="41"/>
      <c r="H235" s="41"/>
      <c r="I235" s="234"/>
      <c r="J235" s="41"/>
      <c r="K235" s="41"/>
      <c r="L235" s="45"/>
      <c r="M235" s="235"/>
      <c r="N235" s="236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159</v>
      </c>
      <c r="AU235" s="18" t="s">
        <v>87</v>
      </c>
    </row>
    <row r="236" s="14" customFormat="1">
      <c r="A236" s="14"/>
      <c r="B236" s="249"/>
      <c r="C236" s="250"/>
      <c r="D236" s="237" t="s">
        <v>163</v>
      </c>
      <c r="E236" s="251" t="s">
        <v>1</v>
      </c>
      <c r="F236" s="252" t="s">
        <v>272</v>
      </c>
      <c r="G236" s="250"/>
      <c r="H236" s="253">
        <v>452.637</v>
      </c>
      <c r="I236" s="254"/>
      <c r="J236" s="250"/>
      <c r="K236" s="250"/>
      <c r="L236" s="255"/>
      <c r="M236" s="256"/>
      <c r="N236" s="257"/>
      <c r="O236" s="257"/>
      <c r="P236" s="257"/>
      <c r="Q236" s="257"/>
      <c r="R236" s="257"/>
      <c r="S236" s="257"/>
      <c r="T236" s="25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9" t="s">
        <v>163</v>
      </c>
      <c r="AU236" s="259" t="s">
        <v>87</v>
      </c>
      <c r="AV236" s="14" t="s">
        <v>87</v>
      </c>
      <c r="AW236" s="14" t="s">
        <v>33</v>
      </c>
      <c r="AX236" s="14" t="s">
        <v>34</v>
      </c>
      <c r="AY236" s="259" t="s">
        <v>150</v>
      </c>
    </row>
    <row r="237" s="2" customFormat="1" ht="16.5" customHeight="1">
      <c r="A237" s="39"/>
      <c r="B237" s="40"/>
      <c r="C237" s="219" t="s">
        <v>273</v>
      </c>
      <c r="D237" s="219" t="s">
        <v>152</v>
      </c>
      <c r="E237" s="220" t="s">
        <v>274</v>
      </c>
      <c r="F237" s="221" t="s">
        <v>275</v>
      </c>
      <c r="G237" s="222" t="s">
        <v>197</v>
      </c>
      <c r="H237" s="223">
        <v>301.75799999999998</v>
      </c>
      <c r="I237" s="224"/>
      <c r="J237" s="225">
        <f>ROUND(I237*H237,2)</f>
        <v>0</v>
      </c>
      <c r="K237" s="221" t="s">
        <v>156</v>
      </c>
      <c r="L237" s="45"/>
      <c r="M237" s="226" t="s">
        <v>1</v>
      </c>
      <c r="N237" s="227" t="s">
        <v>43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157</v>
      </c>
      <c r="AT237" s="230" t="s">
        <v>152</v>
      </c>
      <c r="AU237" s="230" t="s">
        <v>87</v>
      </c>
      <c r="AY237" s="18" t="s">
        <v>150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34</v>
      </c>
      <c r="BK237" s="231">
        <f>ROUND(I237*H237,2)</f>
        <v>0</v>
      </c>
      <c r="BL237" s="18" t="s">
        <v>157</v>
      </c>
      <c r="BM237" s="230" t="s">
        <v>276</v>
      </c>
    </row>
    <row r="238" s="2" customFormat="1">
      <c r="A238" s="39"/>
      <c r="B238" s="40"/>
      <c r="C238" s="41"/>
      <c r="D238" s="232" t="s">
        <v>159</v>
      </c>
      <c r="E238" s="41"/>
      <c r="F238" s="233" t="s">
        <v>277</v>
      </c>
      <c r="G238" s="41"/>
      <c r="H238" s="41"/>
      <c r="I238" s="234"/>
      <c r="J238" s="41"/>
      <c r="K238" s="41"/>
      <c r="L238" s="45"/>
      <c r="M238" s="235"/>
      <c r="N238" s="236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159</v>
      </c>
      <c r="AU238" s="18" t="s">
        <v>87</v>
      </c>
    </row>
    <row r="239" s="2" customFormat="1" ht="24.15" customHeight="1">
      <c r="A239" s="39"/>
      <c r="B239" s="40"/>
      <c r="C239" s="219" t="s">
        <v>8</v>
      </c>
      <c r="D239" s="219" t="s">
        <v>152</v>
      </c>
      <c r="E239" s="220" t="s">
        <v>278</v>
      </c>
      <c r="F239" s="221" t="s">
        <v>279</v>
      </c>
      <c r="G239" s="222" t="s">
        <v>197</v>
      </c>
      <c r="H239" s="223">
        <v>7.2000000000000002</v>
      </c>
      <c r="I239" s="224"/>
      <c r="J239" s="225">
        <f>ROUND(I239*H239,2)</f>
        <v>0</v>
      </c>
      <c r="K239" s="221" t="s">
        <v>156</v>
      </c>
      <c r="L239" s="45"/>
      <c r="M239" s="226" t="s">
        <v>1</v>
      </c>
      <c r="N239" s="227" t="s">
        <v>43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157</v>
      </c>
      <c r="AT239" s="230" t="s">
        <v>152</v>
      </c>
      <c r="AU239" s="230" t="s">
        <v>87</v>
      </c>
      <c r="AY239" s="18" t="s">
        <v>150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34</v>
      </c>
      <c r="BK239" s="231">
        <f>ROUND(I239*H239,2)</f>
        <v>0</v>
      </c>
      <c r="BL239" s="18" t="s">
        <v>157</v>
      </c>
      <c r="BM239" s="230" t="s">
        <v>280</v>
      </c>
    </row>
    <row r="240" s="2" customFormat="1">
      <c r="A240" s="39"/>
      <c r="B240" s="40"/>
      <c r="C240" s="41"/>
      <c r="D240" s="232" t="s">
        <v>159</v>
      </c>
      <c r="E240" s="41"/>
      <c r="F240" s="233" t="s">
        <v>281</v>
      </c>
      <c r="G240" s="41"/>
      <c r="H240" s="41"/>
      <c r="I240" s="234"/>
      <c r="J240" s="41"/>
      <c r="K240" s="41"/>
      <c r="L240" s="45"/>
      <c r="M240" s="235"/>
      <c r="N240" s="236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159</v>
      </c>
      <c r="AU240" s="18" t="s">
        <v>87</v>
      </c>
    </row>
    <row r="241" s="2" customFormat="1">
      <c r="A241" s="39"/>
      <c r="B241" s="40"/>
      <c r="C241" s="41"/>
      <c r="D241" s="237" t="s">
        <v>161</v>
      </c>
      <c r="E241" s="41"/>
      <c r="F241" s="238" t="s">
        <v>222</v>
      </c>
      <c r="G241" s="41"/>
      <c r="H241" s="41"/>
      <c r="I241" s="234"/>
      <c r="J241" s="41"/>
      <c r="K241" s="41"/>
      <c r="L241" s="45"/>
      <c r="M241" s="235"/>
      <c r="N241" s="236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161</v>
      </c>
      <c r="AU241" s="18" t="s">
        <v>87</v>
      </c>
    </row>
    <row r="242" s="13" customFormat="1">
      <c r="A242" s="13"/>
      <c r="B242" s="239"/>
      <c r="C242" s="240"/>
      <c r="D242" s="237" t="s">
        <v>163</v>
      </c>
      <c r="E242" s="241" t="s">
        <v>1</v>
      </c>
      <c r="F242" s="242" t="s">
        <v>282</v>
      </c>
      <c r="G242" s="240"/>
      <c r="H242" s="241" t="s">
        <v>1</v>
      </c>
      <c r="I242" s="243"/>
      <c r="J242" s="240"/>
      <c r="K242" s="240"/>
      <c r="L242" s="244"/>
      <c r="M242" s="245"/>
      <c r="N242" s="246"/>
      <c r="O242" s="246"/>
      <c r="P242" s="246"/>
      <c r="Q242" s="246"/>
      <c r="R242" s="246"/>
      <c r="S242" s="246"/>
      <c r="T242" s="24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8" t="s">
        <v>163</v>
      </c>
      <c r="AU242" s="248" t="s">
        <v>87</v>
      </c>
      <c r="AV242" s="13" t="s">
        <v>34</v>
      </c>
      <c r="AW242" s="13" t="s">
        <v>33</v>
      </c>
      <c r="AX242" s="13" t="s">
        <v>78</v>
      </c>
      <c r="AY242" s="248" t="s">
        <v>150</v>
      </c>
    </row>
    <row r="243" s="14" customFormat="1">
      <c r="A243" s="14"/>
      <c r="B243" s="249"/>
      <c r="C243" s="250"/>
      <c r="D243" s="237" t="s">
        <v>163</v>
      </c>
      <c r="E243" s="251" t="s">
        <v>1</v>
      </c>
      <c r="F243" s="252" t="s">
        <v>283</v>
      </c>
      <c r="G243" s="250"/>
      <c r="H243" s="253">
        <v>7.2000000000000002</v>
      </c>
      <c r="I243" s="254"/>
      <c r="J243" s="250"/>
      <c r="K243" s="250"/>
      <c r="L243" s="255"/>
      <c r="M243" s="256"/>
      <c r="N243" s="257"/>
      <c r="O243" s="257"/>
      <c r="P243" s="257"/>
      <c r="Q243" s="257"/>
      <c r="R243" s="257"/>
      <c r="S243" s="257"/>
      <c r="T243" s="25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9" t="s">
        <v>163</v>
      </c>
      <c r="AU243" s="259" t="s">
        <v>87</v>
      </c>
      <c r="AV243" s="14" t="s">
        <v>87</v>
      </c>
      <c r="AW243" s="14" t="s">
        <v>33</v>
      </c>
      <c r="AX243" s="14" t="s">
        <v>34</v>
      </c>
      <c r="AY243" s="259" t="s">
        <v>150</v>
      </c>
    </row>
    <row r="244" s="2" customFormat="1" ht="21.75" customHeight="1">
      <c r="A244" s="39"/>
      <c r="B244" s="40"/>
      <c r="C244" s="219" t="s">
        <v>284</v>
      </c>
      <c r="D244" s="219" t="s">
        <v>152</v>
      </c>
      <c r="E244" s="220" t="s">
        <v>285</v>
      </c>
      <c r="F244" s="221" t="s">
        <v>286</v>
      </c>
      <c r="G244" s="222" t="s">
        <v>197</v>
      </c>
      <c r="H244" s="223">
        <v>7.2000000000000002</v>
      </c>
      <c r="I244" s="224"/>
      <c r="J244" s="225">
        <f>ROUND(I244*H244,2)</f>
        <v>0</v>
      </c>
      <c r="K244" s="221" t="s">
        <v>156</v>
      </c>
      <c r="L244" s="45"/>
      <c r="M244" s="226" t="s">
        <v>1</v>
      </c>
      <c r="N244" s="227" t="s">
        <v>43</v>
      </c>
      <c r="O244" s="92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157</v>
      </c>
      <c r="AT244" s="230" t="s">
        <v>152</v>
      </c>
      <c r="AU244" s="230" t="s">
        <v>87</v>
      </c>
      <c r="AY244" s="18" t="s">
        <v>150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34</v>
      </c>
      <c r="BK244" s="231">
        <f>ROUND(I244*H244,2)</f>
        <v>0</v>
      </c>
      <c r="BL244" s="18" t="s">
        <v>157</v>
      </c>
      <c r="BM244" s="230" t="s">
        <v>287</v>
      </c>
    </row>
    <row r="245" s="2" customFormat="1">
      <c r="A245" s="39"/>
      <c r="B245" s="40"/>
      <c r="C245" s="41"/>
      <c r="D245" s="232" t="s">
        <v>159</v>
      </c>
      <c r="E245" s="41"/>
      <c r="F245" s="233" t="s">
        <v>288</v>
      </c>
      <c r="G245" s="41"/>
      <c r="H245" s="41"/>
      <c r="I245" s="234"/>
      <c r="J245" s="41"/>
      <c r="K245" s="41"/>
      <c r="L245" s="45"/>
      <c r="M245" s="235"/>
      <c r="N245" s="236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159</v>
      </c>
      <c r="AU245" s="18" t="s">
        <v>87</v>
      </c>
    </row>
    <row r="246" s="2" customFormat="1" ht="24.15" customHeight="1">
      <c r="A246" s="39"/>
      <c r="B246" s="40"/>
      <c r="C246" s="219" t="s">
        <v>289</v>
      </c>
      <c r="D246" s="219" t="s">
        <v>152</v>
      </c>
      <c r="E246" s="220" t="s">
        <v>290</v>
      </c>
      <c r="F246" s="221" t="s">
        <v>291</v>
      </c>
      <c r="G246" s="222" t="s">
        <v>197</v>
      </c>
      <c r="H246" s="223">
        <v>16.800000000000001</v>
      </c>
      <c r="I246" s="224"/>
      <c r="J246" s="225">
        <f>ROUND(I246*H246,2)</f>
        <v>0</v>
      </c>
      <c r="K246" s="221" t="s">
        <v>156</v>
      </c>
      <c r="L246" s="45"/>
      <c r="M246" s="226" t="s">
        <v>1</v>
      </c>
      <c r="N246" s="227" t="s">
        <v>43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157</v>
      </c>
      <c r="AT246" s="230" t="s">
        <v>152</v>
      </c>
      <c r="AU246" s="230" t="s">
        <v>87</v>
      </c>
      <c r="AY246" s="18" t="s">
        <v>150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34</v>
      </c>
      <c r="BK246" s="231">
        <f>ROUND(I246*H246,2)</f>
        <v>0</v>
      </c>
      <c r="BL246" s="18" t="s">
        <v>157</v>
      </c>
      <c r="BM246" s="230" t="s">
        <v>292</v>
      </c>
    </row>
    <row r="247" s="2" customFormat="1">
      <c r="A247" s="39"/>
      <c r="B247" s="40"/>
      <c r="C247" s="41"/>
      <c r="D247" s="232" t="s">
        <v>159</v>
      </c>
      <c r="E247" s="41"/>
      <c r="F247" s="233" t="s">
        <v>293</v>
      </c>
      <c r="G247" s="41"/>
      <c r="H247" s="41"/>
      <c r="I247" s="234"/>
      <c r="J247" s="41"/>
      <c r="K247" s="41"/>
      <c r="L247" s="45"/>
      <c r="M247" s="235"/>
      <c r="N247" s="236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159</v>
      </c>
      <c r="AU247" s="18" t="s">
        <v>87</v>
      </c>
    </row>
    <row r="248" s="2" customFormat="1">
      <c r="A248" s="39"/>
      <c r="B248" s="40"/>
      <c r="C248" s="41"/>
      <c r="D248" s="237" t="s">
        <v>161</v>
      </c>
      <c r="E248" s="41"/>
      <c r="F248" s="238" t="s">
        <v>222</v>
      </c>
      <c r="G248" s="41"/>
      <c r="H248" s="41"/>
      <c r="I248" s="234"/>
      <c r="J248" s="41"/>
      <c r="K248" s="41"/>
      <c r="L248" s="45"/>
      <c r="M248" s="235"/>
      <c r="N248" s="236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161</v>
      </c>
      <c r="AU248" s="18" t="s">
        <v>87</v>
      </c>
    </row>
    <row r="249" s="13" customFormat="1">
      <c r="A249" s="13"/>
      <c r="B249" s="239"/>
      <c r="C249" s="240"/>
      <c r="D249" s="237" t="s">
        <v>163</v>
      </c>
      <c r="E249" s="241" t="s">
        <v>1</v>
      </c>
      <c r="F249" s="242" t="s">
        <v>294</v>
      </c>
      <c r="G249" s="240"/>
      <c r="H249" s="241" t="s">
        <v>1</v>
      </c>
      <c r="I249" s="243"/>
      <c r="J249" s="240"/>
      <c r="K249" s="240"/>
      <c r="L249" s="244"/>
      <c r="M249" s="245"/>
      <c r="N249" s="246"/>
      <c r="O249" s="246"/>
      <c r="P249" s="246"/>
      <c r="Q249" s="246"/>
      <c r="R249" s="246"/>
      <c r="S249" s="246"/>
      <c r="T249" s="24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8" t="s">
        <v>163</v>
      </c>
      <c r="AU249" s="248" t="s">
        <v>87</v>
      </c>
      <c r="AV249" s="13" t="s">
        <v>34</v>
      </c>
      <c r="AW249" s="13" t="s">
        <v>33</v>
      </c>
      <c r="AX249" s="13" t="s">
        <v>78</v>
      </c>
      <c r="AY249" s="248" t="s">
        <v>150</v>
      </c>
    </row>
    <row r="250" s="14" customFormat="1">
      <c r="A250" s="14"/>
      <c r="B250" s="249"/>
      <c r="C250" s="250"/>
      <c r="D250" s="237" t="s">
        <v>163</v>
      </c>
      <c r="E250" s="251" t="s">
        <v>1</v>
      </c>
      <c r="F250" s="252" t="s">
        <v>295</v>
      </c>
      <c r="G250" s="250"/>
      <c r="H250" s="253">
        <v>16.800000000000001</v>
      </c>
      <c r="I250" s="254"/>
      <c r="J250" s="250"/>
      <c r="K250" s="250"/>
      <c r="L250" s="255"/>
      <c r="M250" s="256"/>
      <c r="N250" s="257"/>
      <c r="O250" s="257"/>
      <c r="P250" s="257"/>
      <c r="Q250" s="257"/>
      <c r="R250" s="257"/>
      <c r="S250" s="257"/>
      <c r="T250" s="25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9" t="s">
        <v>163</v>
      </c>
      <c r="AU250" s="259" t="s">
        <v>87</v>
      </c>
      <c r="AV250" s="14" t="s">
        <v>87</v>
      </c>
      <c r="AW250" s="14" t="s">
        <v>33</v>
      </c>
      <c r="AX250" s="14" t="s">
        <v>34</v>
      </c>
      <c r="AY250" s="259" t="s">
        <v>150</v>
      </c>
    </row>
    <row r="251" s="2" customFormat="1" ht="16.5" customHeight="1">
      <c r="A251" s="39"/>
      <c r="B251" s="40"/>
      <c r="C251" s="282" t="s">
        <v>296</v>
      </c>
      <c r="D251" s="282" t="s">
        <v>297</v>
      </c>
      <c r="E251" s="283" t="s">
        <v>298</v>
      </c>
      <c r="F251" s="284" t="s">
        <v>299</v>
      </c>
      <c r="G251" s="285" t="s">
        <v>269</v>
      </c>
      <c r="H251" s="286">
        <v>33.600000000000001</v>
      </c>
      <c r="I251" s="287"/>
      <c r="J251" s="288">
        <f>ROUND(I251*H251,2)</f>
        <v>0</v>
      </c>
      <c r="K251" s="284" t="s">
        <v>156</v>
      </c>
      <c r="L251" s="289"/>
      <c r="M251" s="290" t="s">
        <v>1</v>
      </c>
      <c r="N251" s="291" t="s">
        <v>43</v>
      </c>
      <c r="O251" s="92"/>
      <c r="P251" s="228">
        <f>O251*H251</f>
        <v>0</v>
      </c>
      <c r="Q251" s="228">
        <v>1</v>
      </c>
      <c r="R251" s="228">
        <f>Q251*H251</f>
        <v>33.600000000000001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225</v>
      </c>
      <c r="AT251" s="230" t="s">
        <v>297</v>
      </c>
      <c r="AU251" s="230" t="s">
        <v>87</v>
      </c>
      <c r="AY251" s="18" t="s">
        <v>150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34</v>
      </c>
      <c r="BK251" s="231">
        <f>ROUND(I251*H251,2)</f>
        <v>0</v>
      </c>
      <c r="BL251" s="18" t="s">
        <v>157</v>
      </c>
      <c r="BM251" s="230" t="s">
        <v>300</v>
      </c>
    </row>
    <row r="252" s="14" customFormat="1">
      <c r="A252" s="14"/>
      <c r="B252" s="249"/>
      <c r="C252" s="250"/>
      <c r="D252" s="237" t="s">
        <v>163</v>
      </c>
      <c r="E252" s="251" t="s">
        <v>1</v>
      </c>
      <c r="F252" s="252" t="s">
        <v>301</v>
      </c>
      <c r="G252" s="250"/>
      <c r="H252" s="253">
        <v>33.600000000000001</v>
      </c>
      <c r="I252" s="254"/>
      <c r="J252" s="250"/>
      <c r="K252" s="250"/>
      <c r="L252" s="255"/>
      <c r="M252" s="256"/>
      <c r="N252" s="257"/>
      <c r="O252" s="257"/>
      <c r="P252" s="257"/>
      <c r="Q252" s="257"/>
      <c r="R252" s="257"/>
      <c r="S252" s="257"/>
      <c r="T252" s="25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9" t="s">
        <v>163</v>
      </c>
      <c r="AU252" s="259" t="s">
        <v>87</v>
      </c>
      <c r="AV252" s="14" t="s">
        <v>87</v>
      </c>
      <c r="AW252" s="14" t="s">
        <v>33</v>
      </c>
      <c r="AX252" s="14" t="s">
        <v>34</v>
      </c>
      <c r="AY252" s="259" t="s">
        <v>150</v>
      </c>
    </row>
    <row r="253" s="2" customFormat="1" ht="33" customHeight="1">
      <c r="A253" s="39"/>
      <c r="B253" s="40"/>
      <c r="C253" s="219" t="s">
        <v>302</v>
      </c>
      <c r="D253" s="219" t="s">
        <v>152</v>
      </c>
      <c r="E253" s="220" t="s">
        <v>303</v>
      </c>
      <c r="F253" s="221" t="s">
        <v>304</v>
      </c>
      <c r="G253" s="222" t="s">
        <v>155</v>
      </c>
      <c r="H253" s="223">
        <v>2950</v>
      </c>
      <c r="I253" s="224"/>
      <c r="J253" s="225">
        <f>ROUND(I253*H253,2)</f>
        <v>0</v>
      </c>
      <c r="K253" s="221" t="s">
        <v>156</v>
      </c>
      <c r="L253" s="45"/>
      <c r="M253" s="226" t="s">
        <v>1</v>
      </c>
      <c r="N253" s="227" t="s">
        <v>43</v>
      </c>
      <c r="O253" s="92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157</v>
      </c>
      <c r="AT253" s="230" t="s">
        <v>152</v>
      </c>
      <c r="AU253" s="230" t="s">
        <v>87</v>
      </c>
      <c r="AY253" s="18" t="s">
        <v>150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34</v>
      </c>
      <c r="BK253" s="231">
        <f>ROUND(I253*H253,2)</f>
        <v>0</v>
      </c>
      <c r="BL253" s="18" t="s">
        <v>157</v>
      </c>
      <c r="BM253" s="230" t="s">
        <v>305</v>
      </c>
    </row>
    <row r="254" s="2" customFormat="1">
      <c r="A254" s="39"/>
      <c r="B254" s="40"/>
      <c r="C254" s="41"/>
      <c r="D254" s="232" t="s">
        <v>159</v>
      </c>
      <c r="E254" s="41"/>
      <c r="F254" s="233" t="s">
        <v>306</v>
      </c>
      <c r="G254" s="41"/>
      <c r="H254" s="41"/>
      <c r="I254" s="234"/>
      <c r="J254" s="41"/>
      <c r="K254" s="41"/>
      <c r="L254" s="45"/>
      <c r="M254" s="235"/>
      <c r="N254" s="236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159</v>
      </c>
      <c r="AU254" s="18" t="s">
        <v>87</v>
      </c>
    </row>
    <row r="255" s="2" customFormat="1" ht="33" customHeight="1">
      <c r="A255" s="39"/>
      <c r="B255" s="40"/>
      <c r="C255" s="219" t="s">
        <v>307</v>
      </c>
      <c r="D255" s="219" t="s">
        <v>152</v>
      </c>
      <c r="E255" s="220" t="s">
        <v>308</v>
      </c>
      <c r="F255" s="221" t="s">
        <v>309</v>
      </c>
      <c r="G255" s="222" t="s">
        <v>155</v>
      </c>
      <c r="H255" s="223">
        <v>2950</v>
      </c>
      <c r="I255" s="224"/>
      <c r="J255" s="225">
        <f>ROUND(I255*H255,2)</f>
        <v>0</v>
      </c>
      <c r="K255" s="221" t="s">
        <v>156</v>
      </c>
      <c r="L255" s="45"/>
      <c r="M255" s="226" t="s">
        <v>1</v>
      </c>
      <c r="N255" s="227" t="s">
        <v>43</v>
      </c>
      <c r="O255" s="92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157</v>
      </c>
      <c r="AT255" s="230" t="s">
        <v>152</v>
      </c>
      <c r="AU255" s="230" t="s">
        <v>87</v>
      </c>
      <c r="AY255" s="18" t="s">
        <v>150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34</v>
      </c>
      <c r="BK255" s="231">
        <f>ROUND(I255*H255,2)</f>
        <v>0</v>
      </c>
      <c r="BL255" s="18" t="s">
        <v>157</v>
      </c>
      <c r="BM255" s="230" t="s">
        <v>310</v>
      </c>
    </row>
    <row r="256" s="2" customFormat="1">
      <c r="A256" s="39"/>
      <c r="B256" s="40"/>
      <c r="C256" s="41"/>
      <c r="D256" s="232" t="s">
        <v>159</v>
      </c>
      <c r="E256" s="41"/>
      <c r="F256" s="233" t="s">
        <v>311</v>
      </c>
      <c r="G256" s="41"/>
      <c r="H256" s="41"/>
      <c r="I256" s="234"/>
      <c r="J256" s="41"/>
      <c r="K256" s="41"/>
      <c r="L256" s="45"/>
      <c r="M256" s="235"/>
      <c r="N256" s="236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159</v>
      </c>
      <c r="AU256" s="18" t="s">
        <v>87</v>
      </c>
    </row>
    <row r="257" s="2" customFormat="1">
      <c r="A257" s="39"/>
      <c r="B257" s="40"/>
      <c r="C257" s="41"/>
      <c r="D257" s="237" t="s">
        <v>161</v>
      </c>
      <c r="E257" s="41"/>
      <c r="F257" s="238" t="s">
        <v>312</v>
      </c>
      <c r="G257" s="41"/>
      <c r="H257" s="41"/>
      <c r="I257" s="234"/>
      <c r="J257" s="41"/>
      <c r="K257" s="41"/>
      <c r="L257" s="45"/>
      <c r="M257" s="235"/>
      <c r="N257" s="236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161</v>
      </c>
      <c r="AU257" s="18" t="s">
        <v>87</v>
      </c>
    </row>
    <row r="258" s="13" customFormat="1">
      <c r="A258" s="13"/>
      <c r="B258" s="239"/>
      <c r="C258" s="240"/>
      <c r="D258" s="237" t="s">
        <v>163</v>
      </c>
      <c r="E258" s="241" t="s">
        <v>1</v>
      </c>
      <c r="F258" s="242" t="s">
        <v>313</v>
      </c>
      <c r="G258" s="240"/>
      <c r="H258" s="241" t="s">
        <v>1</v>
      </c>
      <c r="I258" s="243"/>
      <c r="J258" s="240"/>
      <c r="K258" s="240"/>
      <c r="L258" s="244"/>
      <c r="M258" s="245"/>
      <c r="N258" s="246"/>
      <c r="O258" s="246"/>
      <c r="P258" s="246"/>
      <c r="Q258" s="246"/>
      <c r="R258" s="246"/>
      <c r="S258" s="246"/>
      <c r="T258" s="24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8" t="s">
        <v>163</v>
      </c>
      <c r="AU258" s="248" t="s">
        <v>87</v>
      </c>
      <c r="AV258" s="13" t="s">
        <v>34</v>
      </c>
      <c r="AW258" s="13" t="s">
        <v>33</v>
      </c>
      <c r="AX258" s="13" t="s">
        <v>78</v>
      </c>
      <c r="AY258" s="248" t="s">
        <v>150</v>
      </c>
    </row>
    <row r="259" s="14" customFormat="1">
      <c r="A259" s="14"/>
      <c r="B259" s="249"/>
      <c r="C259" s="250"/>
      <c r="D259" s="237" t="s">
        <v>163</v>
      </c>
      <c r="E259" s="251" t="s">
        <v>1</v>
      </c>
      <c r="F259" s="252" t="s">
        <v>314</v>
      </c>
      <c r="G259" s="250"/>
      <c r="H259" s="253">
        <v>2950</v>
      </c>
      <c r="I259" s="254"/>
      <c r="J259" s="250"/>
      <c r="K259" s="250"/>
      <c r="L259" s="255"/>
      <c r="M259" s="256"/>
      <c r="N259" s="257"/>
      <c r="O259" s="257"/>
      <c r="P259" s="257"/>
      <c r="Q259" s="257"/>
      <c r="R259" s="257"/>
      <c r="S259" s="257"/>
      <c r="T259" s="258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9" t="s">
        <v>163</v>
      </c>
      <c r="AU259" s="259" t="s">
        <v>87</v>
      </c>
      <c r="AV259" s="14" t="s">
        <v>87</v>
      </c>
      <c r="AW259" s="14" t="s">
        <v>33</v>
      </c>
      <c r="AX259" s="14" t="s">
        <v>34</v>
      </c>
      <c r="AY259" s="259" t="s">
        <v>150</v>
      </c>
    </row>
    <row r="260" s="2" customFormat="1" ht="24.15" customHeight="1">
      <c r="A260" s="39"/>
      <c r="B260" s="40"/>
      <c r="C260" s="219" t="s">
        <v>7</v>
      </c>
      <c r="D260" s="219" t="s">
        <v>152</v>
      </c>
      <c r="E260" s="220" t="s">
        <v>315</v>
      </c>
      <c r="F260" s="221" t="s">
        <v>316</v>
      </c>
      <c r="G260" s="222" t="s">
        <v>155</v>
      </c>
      <c r="H260" s="223">
        <v>2950</v>
      </c>
      <c r="I260" s="224"/>
      <c r="J260" s="225">
        <f>ROUND(I260*H260,2)</f>
        <v>0</v>
      </c>
      <c r="K260" s="221" t="s">
        <v>156</v>
      </c>
      <c r="L260" s="45"/>
      <c r="M260" s="226" t="s">
        <v>1</v>
      </c>
      <c r="N260" s="227" t="s">
        <v>43</v>
      </c>
      <c r="O260" s="92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157</v>
      </c>
      <c r="AT260" s="230" t="s">
        <v>152</v>
      </c>
      <c r="AU260" s="230" t="s">
        <v>87</v>
      </c>
      <c r="AY260" s="18" t="s">
        <v>150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34</v>
      </c>
      <c r="BK260" s="231">
        <f>ROUND(I260*H260,2)</f>
        <v>0</v>
      </c>
      <c r="BL260" s="18" t="s">
        <v>157</v>
      </c>
      <c r="BM260" s="230" t="s">
        <v>317</v>
      </c>
    </row>
    <row r="261" s="2" customFormat="1">
      <c r="A261" s="39"/>
      <c r="B261" s="40"/>
      <c r="C261" s="41"/>
      <c r="D261" s="232" t="s">
        <v>159</v>
      </c>
      <c r="E261" s="41"/>
      <c r="F261" s="233" t="s">
        <v>318</v>
      </c>
      <c r="G261" s="41"/>
      <c r="H261" s="41"/>
      <c r="I261" s="234"/>
      <c r="J261" s="41"/>
      <c r="K261" s="41"/>
      <c r="L261" s="45"/>
      <c r="M261" s="235"/>
      <c r="N261" s="236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159</v>
      </c>
      <c r="AU261" s="18" t="s">
        <v>87</v>
      </c>
    </row>
    <row r="262" s="2" customFormat="1">
      <c r="A262" s="39"/>
      <c r="B262" s="40"/>
      <c r="C262" s="41"/>
      <c r="D262" s="237" t="s">
        <v>161</v>
      </c>
      <c r="E262" s="41"/>
      <c r="F262" s="238" t="s">
        <v>312</v>
      </c>
      <c r="G262" s="41"/>
      <c r="H262" s="41"/>
      <c r="I262" s="234"/>
      <c r="J262" s="41"/>
      <c r="K262" s="41"/>
      <c r="L262" s="45"/>
      <c r="M262" s="235"/>
      <c r="N262" s="236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161</v>
      </c>
      <c r="AU262" s="18" t="s">
        <v>87</v>
      </c>
    </row>
    <row r="263" s="2" customFormat="1" ht="16.5" customHeight="1">
      <c r="A263" s="39"/>
      <c r="B263" s="40"/>
      <c r="C263" s="282" t="s">
        <v>319</v>
      </c>
      <c r="D263" s="282" t="s">
        <v>297</v>
      </c>
      <c r="E263" s="283" t="s">
        <v>320</v>
      </c>
      <c r="F263" s="284" t="s">
        <v>321</v>
      </c>
      <c r="G263" s="285" t="s">
        <v>322</v>
      </c>
      <c r="H263" s="286">
        <v>59</v>
      </c>
      <c r="I263" s="287"/>
      <c r="J263" s="288">
        <f>ROUND(I263*H263,2)</f>
        <v>0</v>
      </c>
      <c r="K263" s="284" t="s">
        <v>156</v>
      </c>
      <c r="L263" s="289"/>
      <c r="M263" s="290" t="s">
        <v>1</v>
      </c>
      <c r="N263" s="291" t="s">
        <v>43</v>
      </c>
      <c r="O263" s="92"/>
      <c r="P263" s="228">
        <f>O263*H263</f>
        <v>0</v>
      </c>
      <c r="Q263" s="228">
        <v>0.001</v>
      </c>
      <c r="R263" s="228">
        <f>Q263*H263</f>
        <v>0.059000000000000004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225</v>
      </c>
      <c r="AT263" s="230" t="s">
        <v>297</v>
      </c>
      <c r="AU263" s="230" t="s">
        <v>87</v>
      </c>
      <c r="AY263" s="18" t="s">
        <v>150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34</v>
      </c>
      <c r="BK263" s="231">
        <f>ROUND(I263*H263,2)</f>
        <v>0</v>
      </c>
      <c r="BL263" s="18" t="s">
        <v>157</v>
      </c>
      <c r="BM263" s="230" t="s">
        <v>323</v>
      </c>
    </row>
    <row r="264" s="14" customFormat="1">
      <c r="A264" s="14"/>
      <c r="B264" s="249"/>
      <c r="C264" s="250"/>
      <c r="D264" s="237" t="s">
        <v>163</v>
      </c>
      <c r="E264" s="251" t="s">
        <v>1</v>
      </c>
      <c r="F264" s="252" t="s">
        <v>324</v>
      </c>
      <c r="G264" s="250"/>
      <c r="H264" s="253">
        <v>59</v>
      </c>
      <c r="I264" s="254"/>
      <c r="J264" s="250"/>
      <c r="K264" s="250"/>
      <c r="L264" s="255"/>
      <c r="M264" s="256"/>
      <c r="N264" s="257"/>
      <c r="O264" s="257"/>
      <c r="P264" s="257"/>
      <c r="Q264" s="257"/>
      <c r="R264" s="257"/>
      <c r="S264" s="257"/>
      <c r="T264" s="25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9" t="s">
        <v>163</v>
      </c>
      <c r="AU264" s="259" t="s">
        <v>87</v>
      </c>
      <c r="AV264" s="14" t="s">
        <v>87</v>
      </c>
      <c r="AW264" s="14" t="s">
        <v>33</v>
      </c>
      <c r="AX264" s="14" t="s">
        <v>34</v>
      </c>
      <c r="AY264" s="259" t="s">
        <v>150</v>
      </c>
    </row>
    <row r="265" s="2" customFormat="1" ht="16.5" customHeight="1">
      <c r="A265" s="39"/>
      <c r="B265" s="40"/>
      <c r="C265" s="219" t="s">
        <v>325</v>
      </c>
      <c r="D265" s="219" t="s">
        <v>152</v>
      </c>
      <c r="E265" s="220" t="s">
        <v>326</v>
      </c>
      <c r="F265" s="221" t="s">
        <v>327</v>
      </c>
      <c r="G265" s="222" t="s">
        <v>155</v>
      </c>
      <c r="H265" s="223">
        <v>126</v>
      </c>
      <c r="I265" s="224"/>
      <c r="J265" s="225">
        <f>ROUND(I265*H265,2)</f>
        <v>0</v>
      </c>
      <c r="K265" s="221" t="s">
        <v>156</v>
      </c>
      <c r="L265" s="45"/>
      <c r="M265" s="226" t="s">
        <v>1</v>
      </c>
      <c r="N265" s="227" t="s">
        <v>43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157</v>
      </c>
      <c r="AT265" s="230" t="s">
        <v>152</v>
      </c>
      <c r="AU265" s="230" t="s">
        <v>87</v>
      </c>
      <c r="AY265" s="18" t="s">
        <v>150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34</v>
      </c>
      <c r="BK265" s="231">
        <f>ROUND(I265*H265,2)</f>
        <v>0</v>
      </c>
      <c r="BL265" s="18" t="s">
        <v>157</v>
      </c>
      <c r="BM265" s="230" t="s">
        <v>328</v>
      </c>
    </row>
    <row r="266" s="2" customFormat="1">
      <c r="A266" s="39"/>
      <c r="B266" s="40"/>
      <c r="C266" s="41"/>
      <c r="D266" s="232" t="s">
        <v>159</v>
      </c>
      <c r="E266" s="41"/>
      <c r="F266" s="233" t="s">
        <v>329</v>
      </c>
      <c r="G266" s="41"/>
      <c r="H266" s="41"/>
      <c r="I266" s="234"/>
      <c r="J266" s="41"/>
      <c r="K266" s="41"/>
      <c r="L266" s="45"/>
      <c r="M266" s="235"/>
      <c r="N266" s="236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159</v>
      </c>
      <c r="AU266" s="18" t="s">
        <v>87</v>
      </c>
    </row>
    <row r="267" s="2" customFormat="1">
      <c r="A267" s="39"/>
      <c r="B267" s="40"/>
      <c r="C267" s="41"/>
      <c r="D267" s="237" t="s">
        <v>161</v>
      </c>
      <c r="E267" s="41"/>
      <c r="F267" s="238" t="s">
        <v>312</v>
      </c>
      <c r="G267" s="41"/>
      <c r="H267" s="41"/>
      <c r="I267" s="234"/>
      <c r="J267" s="41"/>
      <c r="K267" s="41"/>
      <c r="L267" s="45"/>
      <c r="M267" s="235"/>
      <c r="N267" s="236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161</v>
      </c>
      <c r="AU267" s="18" t="s">
        <v>87</v>
      </c>
    </row>
    <row r="268" s="13" customFormat="1">
      <c r="A268" s="13"/>
      <c r="B268" s="239"/>
      <c r="C268" s="240"/>
      <c r="D268" s="237" t="s">
        <v>163</v>
      </c>
      <c r="E268" s="241" t="s">
        <v>1</v>
      </c>
      <c r="F268" s="242" t="s">
        <v>330</v>
      </c>
      <c r="G268" s="240"/>
      <c r="H268" s="241" t="s">
        <v>1</v>
      </c>
      <c r="I268" s="243"/>
      <c r="J268" s="240"/>
      <c r="K268" s="240"/>
      <c r="L268" s="244"/>
      <c r="M268" s="245"/>
      <c r="N268" s="246"/>
      <c r="O268" s="246"/>
      <c r="P268" s="246"/>
      <c r="Q268" s="246"/>
      <c r="R268" s="246"/>
      <c r="S268" s="246"/>
      <c r="T268" s="24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8" t="s">
        <v>163</v>
      </c>
      <c r="AU268" s="248" t="s">
        <v>87</v>
      </c>
      <c r="AV268" s="13" t="s">
        <v>34</v>
      </c>
      <c r="AW268" s="13" t="s">
        <v>33</v>
      </c>
      <c r="AX268" s="13" t="s">
        <v>78</v>
      </c>
      <c r="AY268" s="248" t="s">
        <v>150</v>
      </c>
    </row>
    <row r="269" s="14" customFormat="1">
      <c r="A269" s="14"/>
      <c r="B269" s="249"/>
      <c r="C269" s="250"/>
      <c r="D269" s="237" t="s">
        <v>163</v>
      </c>
      <c r="E269" s="251" t="s">
        <v>1</v>
      </c>
      <c r="F269" s="252" t="s">
        <v>331</v>
      </c>
      <c r="G269" s="250"/>
      <c r="H269" s="253">
        <v>126</v>
      </c>
      <c r="I269" s="254"/>
      <c r="J269" s="250"/>
      <c r="K269" s="250"/>
      <c r="L269" s="255"/>
      <c r="M269" s="256"/>
      <c r="N269" s="257"/>
      <c r="O269" s="257"/>
      <c r="P269" s="257"/>
      <c r="Q269" s="257"/>
      <c r="R269" s="257"/>
      <c r="S269" s="257"/>
      <c r="T269" s="25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9" t="s">
        <v>163</v>
      </c>
      <c r="AU269" s="259" t="s">
        <v>87</v>
      </c>
      <c r="AV269" s="14" t="s">
        <v>87</v>
      </c>
      <c r="AW269" s="14" t="s">
        <v>33</v>
      </c>
      <c r="AX269" s="14" t="s">
        <v>34</v>
      </c>
      <c r="AY269" s="259" t="s">
        <v>150</v>
      </c>
    </row>
    <row r="270" s="2" customFormat="1" ht="16.5" customHeight="1">
      <c r="A270" s="39"/>
      <c r="B270" s="40"/>
      <c r="C270" s="219" t="s">
        <v>332</v>
      </c>
      <c r="D270" s="219" t="s">
        <v>152</v>
      </c>
      <c r="E270" s="220" t="s">
        <v>333</v>
      </c>
      <c r="F270" s="221" t="s">
        <v>334</v>
      </c>
      <c r="G270" s="222" t="s">
        <v>155</v>
      </c>
      <c r="H270" s="223">
        <v>2950</v>
      </c>
      <c r="I270" s="224"/>
      <c r="J270" s="225">
        <f>ROUND(I270*H270,2)</f>
        <v>0</v>
      </c>
      <c r="K270" s="221" t="s">
        <v>156</v>
      </c>
      <c r="L270" s="45"/>
      <c r="M270" s="226" t="s">
        <v>1</v>
      </c>
      <c r="N270" s="227" t="s">
        <v>43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157</v>
      </c>
      <c r="AT270" s="230" t="s">
        <v>152</v>
      </c>
      <c r="AU270" s="230" t="s">
        <v>87</v>
      </c>
      <c r="AY270" s="18" t="s">
        <v>150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34</v>
      </c>
      <c r="BK270" s="231">
        <f>ROUND(I270*H270,2)</f>
        <v>0</v>
      </c>
      <c r="BL270" s="18" t="s">
        <v>157</v>
      </c>
      <c r="BM270" s="230" t="s">
        <v>335</v>
      </c>
    </row>
    <row r="271" s="2" customFormat="1">
      <c r="A271" s="39"/>
      <c r="B271" s="40"/>
      <c r="C271" s="41"/>
      <c r="D271" s="232" t="s">
        <v>159</v>
      </c>
      <c r="E271" s="41"/>
      <c r="F271" s="233" t="s">
        <v>336</v>
      </c>
      <c r="G271" s="41"/>
      <c r="H271" s="41"/>
      <c r="I271" s="234"/>
      <c r="J271" s="41"/>
      <c r="K271" s="41"/>
      <c r="L271" s="45"/>
      <c r="M271" s="235"/>
      <c r="N271" s="236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159</v>
      </c>
      <c r="AU271" s="18" t="s">
        <v>87</v>
      </c>
    </row>
    <row r="272" s="2" customFormat="1" ht="24.15" customHeight="1">
      <c r="A272" s="39"/>
      <c r="B272" s="40"/>
      <c r="C272" s="219" t="s">
        <v>337</v>
      </c>
      <c r="D272" s="219" t="s">
        <v>152</v>
      </c>
      <c r="E272" s="220" t="s">
        <v>338</v>
      </c>
      <c r="F272" s="221" t="s">
        <v>339</v>
      </c>
      <c r="G272" s="222" t="s">
        <v>155</v>
      </c>
      <c r="H272" s="223">
        <v>2950</v>
      </c>
      <c r="I272" s="224"/>
      <c r="J272" s="225">
        <f>ROUND(I272*H272,2)</f>
        <v>0</v>
      </c>
      <c r="K272" s="221" t="s">
        <v>206</v>
      </c>
      <c r="L272" s="45"/>
      <c r="M272" s="226" t="s">
        <v>1</v>
      </c>
      <c r="N272" s="227" t="s">
        <v>43</v>
      </c>
      <c r="O272" s="92"/>
      <c r="P272" s="228">
        <f>O272*H272</f>
        <v>0</v>
      </c>
      <c r="Q272" s="228">
        <v>2.9999999999999999E-07</v>
      </c>
      <c r="R272" s="228">
        <f>Q272*H272</f>
        <v>0.00088499999999999994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157</v>
      </c>
      <c r="AT272" s="230" t="s">
        <v>152</v>
      </c>
      <c r="AU272" s="230" t="s">
        <v>87</v>
      </c>
      <c r="AY272" s="18" t="s">
        <v>150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34</v>
      </c>
      <c r="BK272" s="231">
        <f>ROUND(I272*H272,2)</f>
        <v>0</v>
      </c>
      <c r="BL272" s="18" t="s">
        <v>157</v>
      </c>
      <c r="BM272" s="230" t="s">
        <v>340</v>
      </c>
    </row>
    <row r="273" s="2" customFormat="1">
      <c r="A273" s="39"/>
      <c r="B273" s="40"/>
      <c r="C273" s="41"/>
      <c r="D273" s="232" t="s">
        <v>159</v>
      </c>
      <c r="E273" s="41"/>
      <c r="F273" s="233" t="s">
        <v>341</v>
      </c>
      <c r="G273" s="41"/>
      <c r="H273" s="41"/>
      <c r="I273" s="234"/>
      <c r="J273" s="41"/>
      <c r="K273" s="41"/>
      <c r="L273" s="45"/>
      <c r="M273" s="235"/>
      <c r="N273" s="236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159</v>
      </c>
      <c r="AU273" s="18" t="s">
        <v>87</v>
      </c>
    </row>
    <row r="274" s="12" customFormat="1" ht="22.8" customHeight="1">
      <c r="A274" s="12"/>
      <c r="B274" s="203"/>
      <c r="C274" s="204"/>
      <c r="D274" s="205" t="s">
        <v>77</v>
      </c>
      <c r="E274" s="217" t="s">
        <v>87</v>
      </c>
      <c r="F274" s="217" t="s">
        <v>342</v>
      </c>
      <c r="G274" s="204"/>
      <c r="H274" s="204"/>
      <c r="I274" s="207"/>
      <c r="J274" s="218">
        <f>BK274</f>
        <v>0</v>
      </c>
      <c r="K274" s="204"/>
      <c r="L274" s="209"/>
      <c r="M274" s="210"/>
      <c r="N274" s="211"/>
      <c r="O274" s="211"/>
      <c r="P274" s="212">
        <f>SUM(P275:P341)</f>
        <v>0</v>
      </c>
      <c r="Q274" s="211"/>
      <c r="R274" s="212">
        <f>SUM(R275:R341)</f>
        <v>44.743243609999993</v>
      </c>
      <c r="S274" s="211"/>
      <c r="T274" s="213">
        <f>SUM(T275:T341)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4" t="s">
        <v>34</v>
      </c>
      <c r="AT274" s="215" t="s">
        <v>77</v>
      </c>
      <c r="AU274" s="215" t="s">
        <v>34</v>
      </c>
      <c r="AY274" s="214" t="s">
        <v>150</v>
      </c>
      <c r="BK274" s="216">
        <f>SUM(BK275:BK341)</f>
        <v>0</v>
      </c>
    </row>
    <row r="275" s="2" customFormat="1" ht="24.15" customHeight="1">
      <c r="A275" s="39"/>
      <c r="B275" s="40"/>
      <c r="C275" s="219" t="s">
        <v>343</v>
      </c>
      <c r="D275" s="219" t="s">
        <v>152</v>
      </c>
      <c r="E275" s="220" t="s">
        <v>344</v>
      </c>
      <c r="F275" s="221" t="s">
        <v>345</v>
      </c>
      <c r="G275" s="222" t="s">
        <v>197</v>
      </c>
      <c r="H275" s="223">
        <v>68.670000000000002</v>
      </c>
      <c r="I275" s="224"/>
      <c r="J275" s="225">
        <f>ROUND(I275*H275,2)</f>
        <v>0</v>
      </c>
      <c r="K275" s="221" t="s">
        <v>156</v>
      </c>
      <c r="L275" s="45"/>
      <c r="M275" s="226" t="s">
        <v>1</v>
      </c>
      <c r="N275" s="227" t="s">
        <v>43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157</v>
      </c>
      <c r="AT275" s="230" t="s">
        <v>152</v>
      </c>
      <c r="AU275" s="230" t="s">
        <v>87</v>
      </c>
      <c r="AY275" s="18" t="s">
        <v>150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34</v>
      </c>
      <c r="BK275" s="231">
        <f>ROUND(I275*H275,2)</f>
        <v>0</v>
      </c>
      <c r="BL275" s="18" t="s">
        <v>157</v>
      </c>
      <c r="BM275" s="230" t="s">
        <v>346</v>
      </c>
    </row>
    <row r="276" s="2" customFormat="1">
      <c r="A276" s="39"/>
      <c r="B276" s="40"/>
      <c r="C276" s="41"/>
      <c r="D276" s="232" t="s">
        <v>159</v>
      </c>
      <c r="E276" s="41"/>
      <c r="F276" s="233" t="s">
        <v>347</v>
      </c>
      <c r="G276" s="41"/>
      <c r="H276" s="41"/>
      <c r="I276" s="234"/>
      <c r="J276" s="41"/>
      <c r="K276" s="41"/>
      <c r="L276" s="45"/>
      <c r="M276" s="235"/>
      <c r="N276" s="236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159</v>
      </c>
      <c r="AU276" s="18" t="s">
        <v>87</v>
      </c>
    </row>
    <row r="277" s="2" customFormat="1">
      <c r="A277" s="39"/>
      <c r="B277" s="40"/>
      <c r="C277" s="41"/>
      <c r="D277" s="237" t="s">
        <v>161</v>
      </c>
      <c r="E277" s="41"/>
      <c r="F277" s="238" t="s">
        <v>222</v>
      </c>
      <c r="G277" s="41"/>
      <c r="H277" s="41"/>
      <c r="I277" s="234"/>
      <c r="J277" s="41"/>
      <c r="K277" s="41"/>
      <c r="L277" s="45"/>
      <c r="M277" s="235"/>
      <c r="N277" s="236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161</v>
      </c>
      <c r="AU277" s="18" t="s">
        <v>87</v>
      </c>
    </row>
    <row r="278" s="13" customFormat="1">
      <c r="A278" s="13"/>
      <c r="B278" s="239"/>
      <c r="C278" s="240"/>
      <c r="D278" s="237" t="s">
        <v>163</v>
      </c>
      <c r="E278" s="241" t="s">
        <v>1</v>
      </c>
      <c r="F278" s="242" t="s">
        <v>348</v>
      </c>
      <c r="G278" s="240"/>
      <c r="H278" s="241" t="s">
        <v>1</v>
      </c>
      <c r="I278" s="243"/>
      <c r="J278" s="240"/>
      <c r="K278" s="240"/>
      <c r="L278" s="244"/>
      <c r="M278" s="245"/>
      <c r="N278" s="246"/>
      <c r="O278" s="246"/>
      <c r="P278" s="246"/>
      <c r="Q278" s="246"/>
      <c r="R278" s="246"/>
      <c r="S278" s="246"/>
      <c r="T278" s="24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8" t="s">
        <v>163</v>
      </c>
      <c r="AU278" s="248" t="s">
        <v>87</v>
      </c>
      <c r="AV278" s="13" t="s">
        <v>34</v>
      </c>
      <c r="AW278" s="13" t="s">
        <v>33</v>
      </c>
      <c r="AX278" s="13" t="s">
        <v>78</v>
      </c>
      <c r="AY278" s="248" t="s">
        <v>150</v>
      </c>
    </row>
    <row r="279" s="14" customFormat="1">
      <c r="A279" s="14"/>
      <c r="B279" s="249"/>
      <c r="C279" s="250"/>
      <c r="D279" s="237" t="s">
        <v>163</v>
      </c>
      <c r="E279" s="251" t="s">
        <v>1</v>
      </c>
      <c r="F279" s="252" t="s">
        <v>349</v>
      </c>
      <c r="G279" s="250"/>
      <c r="H279" s="253">
        <v>68.670000000000002</v>
      </c>
      <c r="I279" s="254"/>
      <c r="J279" s="250"/>
      <c r="K279" s="250"/>
      <c r="L279" s="255"/>
      <c r="M279" s="256"/>
      <c r="N279" s="257"/>
      <c r="O279" s="257"/>
      <c r="P279" s="257"/>
      <c r="Q279" s="257"/>
      <c r="R279" s="257"/>
      <c r="S279" s="257"/>
      <c r="T279" s="25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9" t="s">
        <v>163</v>
      </c>
      <c r="AU279" s="259" t="s">
        <v>87</v>
      </c>
      <c r="AV279" s="14" t="s">
        <v>87</v>
      </c>
      <c r="AW279" s="14" t="s">
        <v>33</v>
      </c>
      <c r="AX279" s="14" t="s">
        <v>34</v>
      </c>
      <c r="AY279" s="259" t="s">
        <v>150</v>
      </c>
    </row>
    <row r="280" s="2" customFormat="1" ht="33" customHeight="1">
      <c r="A280" s="39"/>
      <c r="B280" s="40"/>
      <c r="C280" s="219" t="s">
        <v>350</v>
      </c>
      <c r="D280" s="219" t="s">
        <v>152</v>
      </c>
      <c r="E280" s="220" t="s">
        <v>351</v>
      </c>
      <c r="F280" s="221" t="s">
        <v>352</v>
      </c>
      <c r="G280" s="222" t="s">
        <v>155</v>
      </c>
      <c r="H280" s="223">
        <v>632.20000000000005</v>
      </c>
      <c r="I280" s="224"/>
      <c r="J280" s="225">
        <f>ROUND(I280*H280,2)</f>
        <v>0</v>
      </c>
      <c r="K280" s="221" t="s">
        <v>156</v>
      </c>
      <c r="L280" s="45"/>
      <c r="M280" s="226" t="s">
        <v>1</v>
      </c>
      <c r="N280" s="227" t="s">
        <v>43</v>
      </c>
      <c r="O280" s="92"/>
      <c r="P280" s="228">
        <f>O280*H280</f>
        <v>0</v>
      </c>
      <c r="Q280" s="228">
        <v>0.00031</v>
      </c>
      <c r="R280" s="228">
        <f>Q280*H280</f>
        <v>0.19598200000000002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157</v>
      </c>
      <c r="AT280" s="230" t="s">
        <v>152</v>
      </c>
      <c r="AU280" s="230" t="s">
        <v>87</v>
      </c>
      <c r="AY280" s="18" t="s">
        <v>150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34</v>
      </c>
      <c r="BK280" s="231">
        <f>ROUND(I280*H280,2)</f>
        <v>0</v>
      </c>
      <c r="BL280" s="18" t="s">
        <v>157</v>
      </c>
      <c r="BM280" s="230" t="s">
        <v>353</v>
      </c>
    </row>
    <row r="281" s="2" customFormat="1">
      <c r="A281" s="39"/>
      <c r="B281" s="40"/>
      <c r="C281" s="41"/>
      <c r="D281" s="232" t="s">
        <v>159</v>
      </c>
      <c r="E281" s="41"/>
      <c r="F281" s="233" t="s">
        <v>354</v>
      </c>
      <c r="G281" s="41"/>
      <c r="H281" s="41"/>
      <c r="I281" s="234"/>
      <c r="J281" s="41"/>
      <c r="K281" s="41"/>
      <c r="L281" s="45"/>
      <c r="M281" s="235"/>
      <c r="N281" s="236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159</v>
      </c>
      <c r="AU281" s="18" t="s">
        <v>87</v>
      </c>
    </row>
    <row r="282" s="2" customFormat="1">
      <c r="A282" s="39"/>
      <c r="B282" s="40"/>
      <c r="C282" s="41"/>
      <c r="D282" s="237" t="s">
        <v>161</v>
      </c>
      <c r="E282" s="41"/>
      <c r="F282" s="238" t="s">
        <v>222</v>
      </c>
      <c r="G282" s="41"/>
      <c r="H282" s="41"/>
      <c r="I282" s="234"/>
      <c r="J282" s="41"/>
      <c r="K282" s="41"/>
      <c r="L282" s="45"/>
      <c r="M282" s="235"/>
      <c r="N282" s="236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161</v>
      </c>
      <c r="AU282" s="18" t="s">
        <v>87</v>
      </c>
    </row>
    <row r="283" s="13" customFormat="1">
      <c r="A283" s="13"/>
      <c r="B283" s="239"/>
      <c r="C283" s="240"/>
      <c r="D283" s="237" t="s">
        <v>163</v>
      </c>
      <c r="E283" s="241" t="s">
        <v>1</v>
      </c>
      <c r="F283" s="242" t="s">
        <v>355</v>
      </c>
      <c r="G283" s="240"/>
      <c r="H283" s="241" t="s">
        <v>1</v>
      </c>
      <c r="I283" s="243"/>
      <c r="J283" s="240"/>
      <c r="K283" s="240"/>
      <c r="L283" s="244"/>
      <c r="M283" s="245"/>
      <c r="N283" s="246"/>
      <c r="O283" s="246"/>
      <c r="P283" s="246"/>
      <c r="Q283" s="246"/>
      <c r="R283" s="246"/>
      <c r="S283" s="246"/>
      <c r="T283" s="24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8" t="s">
        <v>163</v>
      </c>
      <c r="AU283" s="248" t="s">
        <v>87</v>
      </c>
      <c r="AV283" s="13" t="s">
        <v>34</v>
      </c>
      <c r="AW283" s="13" t="s">
        <v>33</v>
      </c>
      <c r="AX283" s="13" t="s">
        <v>78</v>
      </c>
      <c r="AY283" s="248" t="s">
        <v>150</v>
      </c>
    </row>
    <row r="284" s="14" customFormat="1">
      <c r="A284" s="14"/>
      <c r="B284" s="249"/>
      <c r="C284" s="250"/>
      <c r="D284" s="237" t="s">
        <v>163</v>
      </c>
      <c r="E284" s="251" t="s">
        <v>1</v>
      </c>
      <c r="F284" s="252" t="s">
        <v>356</v>
      </c>
      <c r="G284" s="250"/>
      <c r="H284" s="253">
        <v>632.20000000000005</v>
      </c>
      <c r="I284" s="254"/>
      <c r="J284" s="250"/>
      <c r="K284" s="250"/>
      <c r="L284" s="255"/>
      <c r="M284" s="256"/>
      <c r="N284" s="257"/>
      <c r="O284" s="257"/>
      <c r="P284" s="257"/>
      <c r="Q284" s="257"/>
      <c r="R284" s="257"/>
      <c r="S284" s="257"/>
      <c r="T284" s="25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9" t="s">
        <v>163</v>
      </c>
      <c r="AU284" s="259" t="s">
        <v>87</v>
      </c>
      <c r="AV284" s="14" t="s">
        <v>87</v>
      </c>
      <c r="AW284" s="14" t="s">
        <v>33</v>
      </c>
      <c r="AX284" s="14" t="s">
        <v>34</v>
      </c>
      <c r="AY284" s="259" t="s">
        <v>150</v>
      </c>
    </row>
    <row r="285" s="2" customFormat="1" ht="24.15" customHeight="1">
      <c r="A285" s="39"/>
      <c r="B285" s="40"/>
      <c r="C285" s="282" t="s">
        <v>357</v>
      </c>
      <c r="D285" s="282" t="s">
        <v>297</v>
      </c>
      <c r="E285" s="283" t="s">
        <v>358</v>
      </c>
      <c r="F285" s="284" t="s">
        <v>359</v>
      </c>
      <c r="G285" s="285" t="s">
        <v>155</v>
      </c>
      <c r="H285" s="286">
        <v>644.84400000000005</v>
      </c>
      <c r="I285" s="287"/>
      <c r="J285" s="288">
        <f>ROUND(I285*H285,2)</f>
        <v>0</v>
      </c>
      <c r="K285" s="284" t="s">
        <v>156</v>
      </c>
      <c r="L285" s="289"/>
      <c r="M285" s="290" t="s">
        <v>1</v>
      </c>
      <c r="N285" s="291" t="s">
        <v>43</v>
      </c>
      <c r="O285" s="92"/>
      <c r="P285" s="228">
        <f>O285*H285</f>
        <v>0</v>
      </c>
      <c r="Q285" s="228">
        <v>0.00029999999999999997</v>
      </c>
      <c r="R285" s="228">
        <f>Q285*H285</f>
        <v>0.19345319999999999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225</v>
      </c>
      <c r="AT285" s="230" t="s">
        <v>297</v>
      </c>
      <c r="AU285" s="230" t="s">
        <v>87</v>
      </c>
      <c r="AY285" s="18" t="s">
        <v>150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34</v>
      </c>
      <c r="BK285" s="231">
        <f>ROUND(I285*H285,2)</f>
        <v>0</v>
      </c>
      <c r="BL285" s="18" t="s">
        <v>157</v>
      </c>
      <c r="BM285" s="230" t="s">
        <v>360</v>
      </c>
    </row>
    <row r="286" s="14" customFormat="1">
      <c r="A286" s="14"/>
      <c r="B286" s="249"/>
      <c r="C286" s="250"/>
      <c r="D286" s="237" t="s">
        <v>163</v>
      </c>
      <c r="E286" s="251" t="s">
        <v>1</v>
      </c>
      <c r="F286" s="252" t="s">
        <v>361</v>
      </c>
      <c r="G286" s="250"/>
      <c r="H286" s="253">
        <v>644.84400000000005</v>
      </c>
      <c r="I286" s="254"/>
      <c r="J286" s="250"/>
      <c r="K286" s="250"/>
      <c r="L286" s="255"/>
      <c r="M286" s="256"/>
      <c r="N286" s="257"/>
      <c r="O286" s="257"/>
      <c r="P286" s="257"/>
      <c r="Q286" s="257"/>
      <c r="R286" s="257"/>
      <c r="S286" s="257"/>
      <c r="T286" s="258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9" t="s">
        <v>163</v>
      </c>
      <c r="AU286" s="259" t="s">
        <v>87</v>
      </c>
      <c r="AV286" s="14" t="s">
        <v>87</v>
      </c>
      <c r="AW286" s="14" t="s">
        <v>33</v>
      </c>
      <c r="AX286" s="14" t="s">
        <v>34</v>
      </c>
      <c r="AY286" s="259" t="s">
        <v>150</v>
      </c>
    </row>
    <row r="287" s="2" customFormat="1" ht="24.15" customHeight="1">
      <c r="A287" s="39"/>
      <c r="B287" s="40"/>
      <c r="C287" s="219" t="s">
        <v>362</v>
      </c>
      <c r="D287" s="219" t="s">
        <v>152</v>
      </c>
      <c r="E287" s="220" t="s">
        <v>363</v>
      </c>
      <c r="F287" s="221" t="s">
        <v>364</v>
      </c>
      <c r="G287" s="222" t="s">
        <v>155</v>
      </c>
      <c r="H287" s="223">
        <v>44</v>
      </c>
      <c r="I287" s="224"/>
      <c r="J287" s="225">
        <f>ROUND(I287*H287,2)</f>
        <v>0</v>
      </c>
      <c r="K287" s="221" t="s">
        <v>156</v>
      </c>
      <c r="L287" s="45"/>
      <c r="M287" s="226" t="s">
        <v>1</v>
      </c>
      <c r="N287" s="227" t="s">
        <v>43</v>
      </c>
      <c r="O287" s="92"/>
      <c r="P287" s="228">
        <f>O287*H287</f>
        <v>0</v>
      </c>
      <c r="Q287" s="228">
        <v>0.00027</v>
      </c>
      <c r="R287" s="228">
        <f>Q287*H287</f>
        <v>0.01188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157</v>
      </c>
      <c r="AT287" s="230" t="s">
        <v>152</v>
      </c>
      <c r="AU287" s="230" t="s">
        <v>87</v>
      </c>
      <c r="AY287" s="18" t="s">
        <v>150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34</v>
      </c>
      <c r="BK287" s="231">
        <f>ROUND(I287*H287,2)</f>
        <v>0</v>
      </c>
      <c r="BL287" s="18" t="s">
        <v>157</v>
      </c>
      <c r="BM287" s="230" t="s">
        <v>365</v>
      </c>
    </row>
    <row r="288" s="2" customFormat="1">
      <c r="A288" s="39"/>
      <c r="B288" s="40"/>
      <c r="C288" s="41"/>
      <c r="D288" s="232" t="s">
        <v>159</v>
      </c>
      <c r="E288" s="41"/>
      <c r="F288" s="233" t="s">
        <v>366</v>
      </c>
      <c r="G288" s="41"/>
      <c r="H288" s="41"/>
      <c r="I288" s="234"/>
      <c r="J288" s="41"/>
      <c r="K288" s="41"/>
      <c r="L288" s="45"/>
      <c r="M288" s="235"/>
      <c r="N288" s="236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159</v>
      </c>
      <c r="AU288" s="18" t="s">
        <v>87</v>
      </c>
    </row>
    <row r="289" s="2" customFormat="1">
      <c r="A289" s="39"/>
      <c r="B289" s="40"/>
      <c r="C289" s="41"/>
      <c r="D289" s="237" t="s">
        <v>161</v>
      </c>
      <c r="E289" s="41"/>
      <c r="F289" s="238" t="s">
        <v>222</v>
      </c>
      <c r="G289" s="41"/>
      <c r="H289" s="41"/>
      <c r="I289" s="234"/>
      <c r="J289" s="41"/>
      <c r="K289" s="41"/>
      <c r="L289" s="45"/>
      <c r="M289" s="235"/>
      <c r="N289" s="236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161</v>
      </c>
      <c r="AU289" s="18" t="s">
        <v>87</v>
      </c>
    </row>
    <row r="290" s="13" customFormat="1">
      <c r="A290" s="13"/>
      <c r="B290" s="239"/>
      <c r="C290" s="240"/>
      <c r="D290" s="237" t="s">
        <v>163</v>
      </c>
      <c r="E290" s="241" t="s">
        <v>1</v>
      </c>
      <c r="F290" s="242" t="s">
        <v>223</v>
      </c>
      <c r="G290" s="240"/>
      <c r="H290" s="241" t="s">
        <v>1</v>
      </c>
      <c r="I290" s="243"/>
      <c r="J290" s="240"/>
      <c r="K290" s="240"/>
      <c r="L290" s="244"/>
      <c r="M290" s="245"/>
      <c r="N290" s="246"/>
      <c r="O290" s="246"/>
      <c r="P290" s="246"/>
      <c r="Q290" s="246"/>
      <c r="R290" s="246"/>
      <c r="S290" s="246"/>
      <c r="T290" s="24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8" t="s">
        <v>163</v>
      </c>
      <c r="AU290" s="248" t="s">
        <v>87</v>
      </c>
      <c r="AV290" s="13" t="s">
        <v>34</v>
      </c>
      <c r="AW290" s="13" t="s">
        <v>33</v>
      </c>
      <c r="AX290" s="13" t="s">
        <v>78</v>
      </c>
      <c r="AY290" s="248" t="s">
        <v>150</v>
      </c>
    </row>
    <row r="291" s="14" customFormat="1">
      <c r="A291" s="14"/>
      <c r="B291" s="249"/>
      <c r="C291" s="250"/>
      <c r="D291" s="237" t="s">
        <v>163</v>
      </c>
      <c r="E291" s="251" t="s">
        <v>1</v>
      </c>
      <c r="F291" s="252" t="s">
        <v>367</v>
      </c>
      <c r="G291" s="250"/>
      <c r="H291" s="253">
        <v>44</v>
      </c>
      <c r="I291" s="254"/>
      <c r="J291" s="250"/>
      <c r="K291" s="250"/>
      <c r="L291" s="255"/>
      <c r="M291" s="256"/>
      <c r="N291" s="257"/>
      <c r="O291" s="257"/>
      <c r="P291" s="257"/>
      <c r="Q291" s="257"/>
      <c r="R291" s="257"/>
      <c r="S291" s="257"/>
      <c r="T291" s="258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9" t="s">
        <v>163</v>
      </c>
      <c r="AU291" s="259" t="s">
        <v>87</v>
      </c>
      <c r="AV291" s="14" t="s">
        <v>87</v>
      </c>
      <c r="AW291" s="14" t="s">
        <v>33</v>
      </c>
      <c r="AX291" s="14" t="s">
        <v>34</v>
      </c>
      <c r="AY291" s="259" t="s">
        <v>150</v>
      </c>
    </row>
    <row r="292" s="2" customFormat="1" ht="16.5" customHeight="1">
      <c r="A292" s="39"/>
      <c r="B292" s="40"/>
      <c r="C292" s="282" t="s">
        <v>368</v>
      </c>
      <c r="D292" s="282" t="s">
        <v>297</v>
      </c>
      <c r="E292" s="283" t="s">
        <v>369</v>
      </c>
      <c r="F292" s="284" t="s">
        <v>370</v>
      </c>
      <c r="G292" s="285" t="s">
        <v>155</v>
      </c>
      <c r="H292" s="286">
        <v>50.600000000000001</v>
      </c>
      <c r="I292" s="287"/>
      <c r="J292" s="288">
        <f>ROUND(I292*H292,2)</f>
        <v>0</v>
      </c>
      <c r="K292" s="284" t="s">
        <v>156</v>
      </c>
      <c r="L292" s="289"/>
      <c r="M292" s="290" t="s">
        <v>1</v>
      </c>
      <c r="N292" s="291" t="s">
        <v>43</v>
      </c>
      <c r="O292" s="92"/>
      <c r="P292" s="228">
        <f>O292*H292</f>
        <v>0</v>
      </c>
      <c r="Q292" s="228">
        <v>0.00034000000000000002</v>
      </c>
      <c r="R292" s="228">
        <f>Q292*H292</f>
        <v>0.017204000000000001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225</v>
      </c>
      <c r="AT292" s="230" t="s">
        <v>297</v>
      </c>
      <c r="AU292" s="230" t="s">
        <v>87</v>
      </c>
      <c r="AY292" s="18" t="s">
        <v>150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34</v>
      </c>
      <c r="BK292" s="231">
        <f>ROUND(I292*H292,2)</f>
        <v>0</v>
      </c>
      <c r="BL292" s="18" t="s">
        <v>157</v>
      </c>
      <c r="BM292" s="230" t="s">
        <v>371</v>
      </c>
    </row>
    <row r="293" s="14" customFormat="1">
      <c r="A293" s="14"/>
      <c r="B293" s="249"/>
      <c r="C293" s="250"/>
      <c r="D293" s="237" t="s">
        <v>163</v>
      </c>
      <c r="E293" s="251" t="s">
        <v>1</v>
      </c>
      <c r="F293" s="252" t="s">
        <v>372</v>
      </c>
      <c r="G293" s="250"/>
      <c r="H293" s="253">
        <v>50.600000000000001</v>
      </c>
      <c r="I293" s="254"/>
      <c r="J293" s="250"/>
      <c r="K293" s="250"/>
      <c r="L293" s="255"/>
      <c r="M293" s="256"/>
      <c r="N293" s="257"/>
      <c r="O293" s="257"/>
      <c r="P293" s="257"/>
      <c r="Q293" s="257"/>
      <c r="R293" s="257"/>
      <c r="S293" s="257"/>
      <c r="T293" s="25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9" t="s">
        <v>163</v>
      </c>
      <c r="AU293" s="259" t="s">
        <v>87</v>
      </c>
      <c r="AV293" s="14" t="s">
        <v>87</v>
      </c>
      <c r="AW293" s="14" t="s">
        <v>33</v>
      </c>
      <c r="AX293" s="14" t="s">
        <v>34</v>
      </c>
      <c r="AY293" s="259" t="s">
        <v>150</v>
      </c>
    </row>
    <row r="294" s="2" customFormat="1" ht="16.5" customHeight="1">
      <c r="A294" s="39"/>
      <c r="B294" s="40"/>
      <c r="C294" s="219" t="s">
        <v>373</v>
      </c>
      <c r="D294" s="219" t="s">
        <v>152</v>
      </c>
      <c r="E294" s="220" t="s">
        <v>374</v>
      </c>
      <c r="F294" s="221" t="s">
        <v>375</v>
      </c>
      <c r="G294" s="222" t="s">
        <v>197</v>
      </c>
      <c r="H294" s="223">
        <v>9.8100000000000005</v>
      </c>
      <c r="I294" s="224"/>
      <c r="J294" s="225">
        <f>ROUND(I294*H294,2)</f>
        <v>0</v>
      </c>
      <c r="K294" s="221" t="s">
        <v>156</v>
      </c>
      <c r="L294" s="45"/>
      <c r="M294" s="226" t="s">
        <v>1</v>
      </c>
      <c r="N294" s="227" t="s">
        <v>43</v>
      </c>
      <c r="O294" s="92"/>
      <c r="P294" s="228">
        <f>O294*H294</f>
        <v>0</v>
      </c>
      <c r="Q294" s="228">
        <v>1.9199999999999999</v>
      </c>
      <c r="R294" s="228">
        <f>Q294*H294</f>
        <v>18.8352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157</v>
      </c>
      <c r="AT294" s="230" t="s">
        <v>152</v>
      </c>
      <c r="AU294" s="230" t="s">
        <v>87</v>
      </c>
      <c r="AY294" s="18" t="s">
        <v>150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34</v>
      </c>
      <c r="BK294" s="231">
        <f>ROUND(I294*H294,2)</f>
        <v>0</v>
      </c>
      <c r="BL294" s="18" t="s">
        <v>157</v>
      </c>
      <c r="BM294" s="230" t="s">
        <v>376</v>
      </c>
    </row>
    <row r="295" s="2" customFormat="1">
      <c r="A295" s="39"/>
      <c r="B295" s="40"/>
      <c r="C295" s="41"/>
      <c r="D295" s="232" t="s">
        <v>159</v>
      </c>
      <c r="E295" s="41"/>
      <c r="F295" s="233" t="s">
        <v>377</v>
      </c>
      <c r="G295" s="41"/>
      <c r="H295" s="41"/>
      <c r="I295" s="234"/>
      <c r="J295" s="41"/>
      <c r="K295" s="41"/>
      <c r="L295" s="45"/>
      <c r="M295" s="235"/>
      <c r="N295" s="236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159</v>
      </c>
      <c r="AU295" s="18" t="s">
        <v>87</v>
      </c>
    </row>
    <row r="296" s="2" customFormat="1">
      <c r="A296" s="39"/>
      <c r="B296" s="40"/>
      <c r="C296" s="41"/>
      <c r="D296" s="237" t="s">
        <v>161</v>
      </c>
      <c r="E296" s="41"/>
      <c r="F296" s="238" t="s">
        <v>222</v>
      </c>
      <c r="G296" s="41"/>
      <c r="H296" s="41"/>
      <c r="I296" s="234"/>
      <c r="J296" s="41"/>
      <c r="K296" s="41"/>
      <c r="L296" s="45"/>
      <c r="M296" s="235"/>
      <c r="N296" s="236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161</v>
      </c>
      <c r="AU296" s="18" t="s">
        <v>87</v>
      </c>
    </row>
    <row r="297" s="13" customFormat="1">
      <c r="A297" s="13"/>
      <c r="B297" s="239"/>
      <c r="C297" s="240"/>
      <c r="D297" s="237" t="s">
        <v>163</v>
      </c>
      <c r="E297" s="241" t="s">
        <v>1</v>
      </c>
      <c r="F297" s="242" t="s">
        <v>378</v>
      </c>
      <c r="G297" s="240"/>
      <c r="H297" s="241" t="s">
        <v>1</v>
      </c>
      <c r="I297" s="243"/>
      <c r="J297" s="240"/>
      <c r="K297" s="240"/>
      <c r="L297" s="244"/>
      <c r="M297" s="245"/>
      <c r="N297" s="246"/>
      <c r="O297" s="246"/>
      <c r="P297" s="246"/>
      <c r="Q297" s="246"/>
      <c r="R297" s="246"/>
      <c r="S297" s="246"/>
      <c r="T297" s="24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8" t="s">
        <v>163</v>
      </c>
      <c r="AU297" s="248" t="s">
        <v>87</v>
      </c>
      <c r="AV297" s="13" t="s">
        <v>34</v>
      </c>
      <c r="AW297" s="13" t="s">
        <v>33</v>
      </c>
      <c r="AX297" s="13" t="s">
        <v>78</v>
      </c>
      <c r="AY297" s="248" t="s">
        <v>150</v>
      </c>
    </row>
    <row r="298" s="14" customFormat="1">
      <c r="A298" s="14"/>
      <c r="B298" s="249"/>
      <c r="C298" s="250"/>
      <c r="D298" s="237" t="s">
        <v>163</v>
      </c>
      <c r="E298" s="251" t="s">
        <v>1</v>
      </c>
      <c r="F298" s="252" t="s">
        <v>379</v>
      </c>
      <c r="G298" s="250"/>
      <c r="H298" s="253">
        <v>9.8100000000000005</v>
      </c>
      <c r="I298" s="254"/>
      <c r="J298" s="250"/>
      <c r="K298" s="250"/>
      <c r="L298" s="255"/>
      <c r="M298" s="256"/>
      <c r="N298" s="257"/>
      <c r="O298" s="257"/>
      <c r="P298" s="257"/>
      <c r="Q298" s="257"/>
      <c r="R298" s="257"/>
      <c r="S298" s="257"/>
      <c r="T298" s="25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9" t="s">
        <v>163</v>
      </c>
      <c r="AU298" s="259" t="s">
        <v>87</v>
      </c>
      <c r="AV298" s="14" t="s">
        <v>87</v>
      </c>
      <c r="AW298" s="14" t="s">
        <v>33</v>
      </c>
      <c r="AX298" s="14" t="s">
        <v>34</v>
      </c>
      <c r="AY298" s="259" t="s">
        <v>150</v>
      </c>
    </row>
    <row r="299" s="2" customFormat="1" ht="24.15" customHeight="1">
      <c r="A299" s="39"/>
      <c r="B299" s="40"/>
      <c r="C299" s="219" t="s">
        <v>380</v>
      </c>
      <c r="D299" s="219" t="s">
        <v>152</v>
      </c>
      <c r="E299" s="220" t="s">
        <v>381</v>
      </c>
      <c r="F299" s="221" t="s">
        <v>382</v>
      </c>
      <c r="G299" s="222" t="s">
        <v>175</v>
      </c>
      <c r="H299" s="223">
        <v>326</v>
      </c>
      <c r="I299" s="224"/>
      <c r="J299" s="225">
        <f>ROUND(I299*H299,2)</f>
        <v>0</v>
      </c>
      <c r="K299" s="221" t="s">
        <v>156</v>
      </c>
      <c r="L299" s="45"/>
      <c r="M299" s="226" t="s">
        <v>1</v>
      </c>
      <c r="N299" s="227" t="s">
        <v>43</v>
      </c>
      <c r="O299" s="92"/>
      <c r="P299" s="228">
        <f>O299*H299</f>
        <v>0</v>
      </c>
      <c r="Q299" s="228">
        <v>0.00033</v>
      </c>
      <c r="R299" s="228">
        <f>Q299*H299</f>
        <v>0.10758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157</v>
      </c>
      <c r="AT299" s="230" t="s">
        <v>152</v>
      </c>
      <c r="AU299" s="230" t="s">
        <v>87</v>
      </c>
      <c r="AY299" s="18" t="s">
        <v>150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34</v>
      </c>
      <c r="BK299" s="231">
        <f>ROUND(I299*H299,2)</f>
        <v>0</v>
      </c>
      <c r="BL299" s="18" t="s">
        <v>157</v>
      </c>
      <c r="BM299" s="230" t="s">
        <v>383</v>
      </c>
    </row>
    <row r="300" s="2" customFormat="1">
      <c r="A300" s="39"/>
      <c r="B300" s="40"/>
      <c r="C300" s="41"/>
      <c r="D300" s="232" t="s">
        <v>159</v>
      </c>
      <c r="E300" s="41"/>
      <c r="F300" s="233" t="s">
        <v>384</v>
      </c>
      <c r="G300" s="41"/>
      <c r="H300" s="41"/>
      <c r="I300" s="234"/>
      <c r="J300" s="41"/>
      <c r="K300" s="41"/>
      <c r="L300" s="45"/>
      <c r="M300" s="235"/>
      <c r="N300" s="236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159</v>
      </c>
      <c r="AU300" s="18" t="s">
        <v>87</v>
      </c>
    </row>
    <row r="301" s="2" customFormat="1">
      <c r="A301" s="39"/>
      <c r="B301" s="40"/>
      <c r="C301" s="41"/>
      <c r="D301" s="237" t="s">
        <v>161</v>
      </c>
      <c r="E301" s="41"/>
      <c r="F301" s="238" t="s">
        <v>222</v>
      </c>
      <c r="G301" s="41"/>
      <c r="H301" s="41"/>
      <c r="I301" s="234"/>
      <c r="J301" s="41"/>
      <c r="K301" s="41"/>
      <c r="L301" s="45"/>
      <c r="M301" s="235"/>
      <c r="N301" s="236"/>
      <c r="O301" s="92"/>
      <c r="P301" s="92"/>
      <c r="Q301" s="92"/>
      <c r="R301" s="92"/>
      <c r="S301" s="92"/>
      <c r="T301" s="93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161</v>
      </c>
      <c r="AU301" s="18" t="s">
        <v>87</v>
      </c>
    </row>
    <row r="302" s="13" customFormat="1">
      <c r="A302" s="13"/>
      <c r="B302" s="239"/>
      <c r="C302" s="240"/>
      <c r="D302" s="237" t="s">
        <v>163</v>
      </c>
      <c r="E302" s="241" t="s">
        <v>1</v>
      </c>
      <c r="F302" s="242" t="s">
        <v>385</v>
      </c>
      <c r="G302" s="240"/>
      <c r="H302" s="241" t="s">
        <v>1</v>
      </c>
      <c r="I302" s="243"/>
      <c r="J302" s="240"/>
      <c r="K302" s="240"/>
      <c r="L302" s="244"/>
      <c r="M302" s="245"/>
      <c r="N302" s="246"/>
      <c r="O302" s="246"/>
      <c r="P302" s="246"/>
      <c r="Q302" s="246"/>
      <c r="R302" s="246"/>
      <c r="S302" s="246"/>
      <c r="T302" s="24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8" t="s">
        <v>163</v>
      </c>
      <c r="AU302" s="248" t="s">
        <v>87</v>
      </c>
      <c r="AV302" s="13" t="s">
        <v>34</v>
      </c>
      <c r="AW302" s="13" t="s">
        <v>33</v>
      </c>
      <c r="AX302" s="13" t="s">
        <v>78</v>
      </c>
      <c r="AY302" s="248" t="s">
        <v>150</v>
      </c>
    </row>
    <row r="303" s="14" customFormat="1">
      <c r="A303" s="14"/>
      <c r="B303" s="249"/>
      <c r="C303" s="250"/>
      <c r="D303" s="237" t="s">
        <v>163</v>
      </c>
      <c r="E303" s="251" t="s">
        <v>1</v>
      </c>
      <c r="F303" s="252" t="s">
        <v>386</v>
      </c>
      <c r="G303" s="250"/>
      <c r="H303" s="253">
        <v>316</v>
      </c>
      <c r="I303" s="254"/>
      <c r="J303" s="250"/>
      <c r="K303" s="250"/>
      <c r="L303" s="255"/>
      <c r="M303" s="256"/>
      <c r="N303" s="257"/>
      <c r="O303" s="257"/>
      <c r="P303" s="257"/>
      <c r="Q303" s="257"/>
      <c r="R303" s="257"/>
      <c r="S303" s="257"/>
      <c r="T303" s="25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9" t="s">
        <v>163</v>
      </c>
      <c r="AU303" s="259" t="s">
        <v>87</v>
      </c>
      <c r="AV303" s="14" t="s">
        <v>87</v>
      </c>
      <c r="AW303" s="14" t="s">
        <v>33</v>
      </c>
      <c r="AX303" s="14" t="s">
        <v>78</v>
      </c>
      <c r="AY303" s="259" t="s">
        <v>150</v>
      </c>
    </row>
    <row r="304" s="13" customFormat="1">
      <c r="A304" s="13"/>
      <c r="B304" s="239"/>
      <c r="C304" s="240"/>
      <c r="D304" s="237" t="s">
        <v>163</v>
      </c>
      <c r="E304" s="241" t="s">
        <v>1</v>
      </c>
      <c r="F304" s="242" t="s">
        <v>387</v>
      </c>
      <c r="G304" s="240"/>
      <c r="H304" s="241" t="s">
        <v>1</v>
      </c>
      <c r="I304" s="243"/>
      <c r="J304" s="240"/>
      <c r="K304" s="240"/>
      <c r="L304" s="244"/>
      <c r="M304" s="245"/>
      <c r="N304" s="246"/>
      <c r="O304" s="246"/>
      <c r="P304" s="246"/>
      <c r="Q304" s="246"/>
      <c r="R304" s="246"/>
      <c r="S304" s="246"/>
      <c r="T304" s="24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8" t="s">
        <v>163</v>
      </c>
      <c r="AU304" s="248" t="s">
        <v>87</v>
      </c>
      <c r="AV304" s="13" t="s">
        <v>34</v>
      </c>
      <c r="AW304" s="13" t="s">
        <v>33</v>
      </c>
      <c r="AX304" s="13" t="s">
        <v>78</v>
      </c>
      <c r="AY304" s="248" t="s">
        <v>150</v>
      </c>
    </row>
    <row r="305" s="14" customFormat="1">
      <c r="A305" s="14"/>
      <c r="B305" s="249"/>
      <c r="C305" s="250"/>
      <c r="D305" s="237" t="s">
        <v>163</v>
      </c>
      <c r="E305" s="251" t="s">
        <v>1</v>
      </c>
      <c r="F305" s="252" t="s">
        <v>388</v>
      </c>
      <c r="G305" s="250"/>
      <c r="H305" s="253">
        <v>10</v>
      </c>
      <c r="I305" s="254"/>
      <c r="J305" s="250"/>
      <c r="K305" s="250"/>
      <c r="L305" s="255"/>
      <c r="M305" s="256"/>
      <c r="N305" s="257"/>
      <c r="O305" s="257"/>
      <c r="P305" s="257"/>
      <c r="Q305" s="257"/>
      <c r="R305" s="257"/>
      <c r="S305" s="257"/>
      <c r="T305" s="25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9" t="s">
        <v>163</v>
      </c>
      <c r="AU305" s="259" t="s">
        <v>87</v>
      </c>
      <c r="AV305" s="14" t="s">
        <v>87</v>
      </c>
      <c r="AW305" s="14" t="s">
        <v>33</v>
      </c>
      <c r="AX305" s="14" t="s">
        <v>78</v>
      </c>
      <c r="AY305" s="259" t="s">
        <v>150</v>
      </c>
    </row>
    <row r="306" s="15" customFormat="1">
      <c r="A306" s="15"/>
      <c r="B306" s="260"/>
      <c r="C306" s="261"/>
      <c r="D306" s="237" t="s">
        <v>163</v>
      </c>
      <c r="E306" s="262" t="s">
        <v>1</v>
      </c>
      <c r="F306" s="263" t="s">
        <v>193</v>
      </c>
      <c r="G306" s="261"/>
      <c r="H306" s="264">
        <v>326</v>
      </c>
      <c r="I306" s="265"/>
      <c r="J306" s="261"/>
      <c r="K306" s="261"/>
      <c r="L306" s="266"/>
      <c r="M306" s="267"/>
      <c r="N306" s="268"/>
      <c r="O306" s="268"/>
      <c r="P306" s="268"/>
      <c r="Q306" s="268"/>
      <c r="R306" s="268"/>
      <c r="S306" s="268"/>
      <c r="T306" s="269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70" t="s">
        <v>163</v>
      </c>
      <c r="AU306" s="270" t="s">
        <v>87</v>
      </c>
      <c r="AV306" s="15" t="s">
        <v>157</v>
      </c>
      <c r="AW306" s="15" t="s">
        <v>33</v>
      </c>
      <c r="AX306" s="15" t="s">
        <v>34</v>
      </c>
      <c r="AY306" s="270" t="s">
        <v>150</v>
      </c>
    </row>
    <row r="307" s="2" customFormat="1" ht="24.15" customHeight="1">
      <c r="A307" s="39"/>
      <c r="B307" s="40"/>
      <c r="C307" s="219" t="s">
        <v>389</v>
      </c>
      <c r="D307" s="219" t="s">
        <v>152</v>
      </c>
      <c r="E307" s="220" t="s">
        <v>390</v>
      </c>
      <c r="F307" s="221" t="s">
        <v>391</v>
      </c>
      <c r="G307" s="222" t="s">
        <v>175</v>
      </c>
      <c r="H307" s="223">
        <v>120</v>
      </c>
      <c r="I307" s="224"/>
      <c r="J307" s="225">
        <f>ROUND(I307*H307,2)</f>
        <v>0</v>
      </c>
      <c r="K307" s="221" t="s">
        <v>156</v>
      </c>
      <c r="L307" s="45"/>
      <c r="M307" s="226" t="s">
        <v>1</v>
      </c>
      <c r="N307" s="227" t="s">
        <v>43</v>
      </c>
      <c r="O307" s="92"/>
      <c r="P307" s="228">
        <f>O307*H307</f>
        <v>0</v>
      </c>
      <c r="Q307" s="228">
        <v>0.00072999999999999996</v>
      </c>
      <c r="R307" s="228">
        <f>Q307*H307</f>
        <v>0.087599999999999997</v>
      </c>
      <c r="S307" s="228">
        <v>0</v>
      </c>
      <c r="T307" s="22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157</v>
      </c>
      <c r="AT307" s="230" t="s">
        <v>152</v>
      </c>
      <c r="AU307" s="230" t="s">
        <v>87</v>
      </c>
      <c r="AY307" s="18" t="s">
        <v>150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8" t="s">
        <v>34</v>
      </c>
      <c r="BK307" s="231">
        <f>ROUND(I307*H307,2)</f>
        <v>0</v>
      </c>
      <c r="BL307" s="18" t="s">
        <v>157</v>
      </c>
      <c r="BM307" s="230" t="s">
        <v>392</v>
      </c>
    </row>
    <row r="308" s="2" customFormat="1">
      <c r="A308" s="39"/>
      <c r="B308" s="40"/>
      <c r="C308" s="41"/>
      <c r="D308" s="232" t="s">
        <v>159</v>
      </c>
      <c r="E308" s="41"/>
      <c r="F308" s="233" t="s">
        <v>393</v>
      </c>
      <c r="G308" s="41"/>
      <c r="H308" s="41"/>
      <c r="I308" s="234"/>
      <c r="J308" s="41"/>
      <c r="K308" s="41"/>
      <c r="L308" s="45"/>
      <c r="M308" s="235"/>
      <c r="N308" s="236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159</v>
      </c>
      <c r="AU308" s="18" t="s">
        <v>87</v>
      </c>
    </row>
    <row r="309" s="2" customFormat="1">
      <c r="A309" s="39"/>
      <c r="B309" s="40"/>
      <c r="C309" s="41"/>
      <c r="D309" s="237" t="s">
        <v>161</v>
      </c>
      <c r="E309" s="41"/>
      <c r="F309" s="238" t="s">
        <v>222</v>
      </c>
      <c r="G309" s="41"/>
      <c r="H309" s="41"/>
      <c r="I309" s="234"/>
      <c r="J309" s="41"/>
      <c r="K309" s="41"/>
      <c r="L309" s="45"/>
      <c r="M309" s="235"/>
      <c r="N309" s="236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161</v>
      </c>
      <c r="AU309" s="18" t="s">
        <v>87</v>
      </c>
    </row>
    <row r="310" s="2" customFormat="1" ht="24.15" customHeight="1">
      <c r="A310" s="39"/>
      <c r="B310" s="40"/>
      <c r="C310" s="219" t="s">
        <v>394</v>
      </c>
      <c r="D310" s="219" t="s">
        <v>152</v>
      </c>
      <c r="E310" s="220" t="s">
        <v>395</v>
      </c>
      <c r="F310" s="221" t="s">
        <v>396</v>
      </c>
      <c r="G310" s="222" t="s">
        <v>197</v>
      </c>
      <c r="H310" s="223">
        <v>0.14000000000000001</v>
      </c>
      <c r="I310" s="224"/>
      <c r="J310" s="225">
        <f>ROUND(I310*H310,2)</f>
        <v>0</v>
      </c>
      <c r="K310" s="221" t="s">
        <v>156</v>
      </c>
      <c r="L310" s="45"/>
      <c r="M310" s="226" t="s">
        <v>1</v>
      </c>
      <c r="N310" s="227" t="s">
        <v>43</v>
      </c>
      <c r="O310" s="92"/>
      <c r="P310" s="228">
        <f>O310*H310</f>
        <v>0</v>
      </c>
      <c r="Q310" s="228">
        <v>1.98</v>
      </c>
      <c r="R310" s="228">
        <f>Q310*H310</f>
        <v>0.2772</v>
      </c>
      <c r="S310" s="228">
        <v>0</v>
      </c>
      <c r="T310" s="22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157</v>
      </c>
      <c r="AT310" s="230" t="s">
        <v>152</v>
      </c>
      <c r="AU310" s="230" t="s">
        <v>87</v>
      </c>
      <c r="AY310" s="18" t="s">
        <v>150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34</v>
      </c>
      <c r="BK310" s="231">
        <f>ROUND(I310*H310,2)</f>
        <v>0</v>
      </c>
      <c r="BL310" s="18" t="s">
        <v>157</v>
      </c>
      <c r="BM310" s="230" t="s">
        <v>397</v>
      </c>
    </row>
    <row r="311" s="2" customFormat="1">
      <c r="A311" s="39"/>
      <c r="B311" s="40"/>
      <c r="C311" s="41"/>
      <c r="D311" s="232" t="s">
        <v>159</v>
      </c>
      <c r="E311" s="41"/>
      <c r="F311" s="233" t="s">
        <v>398</v>
      </c>
      <c r="G311" s="41"/>
      <c r="H311" s="41"/>
      <c r="I311" s="234"/>
      <c r="J311" s="41"/>
      <c r="K311" s="41"/>
      <c r="L311" s="45"/>
      <c r="M311" s="235"/>
      <c r="N311" s="236"/>
      <c r="O311" s="92"/>
      <c r="P311" s="92"/>
      <c r="Q311" s="92"/>
      <c r="R311" s="92"/>
      <c r="S311" s="92"/>
      <c r="T311" s="93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159</v>
      </c>
      <c r="AU311" s="18" t="s">
        <v>87</v>
      </c>
    </row>
    <row r="312" s="2" customFormat="1">
      <c r="A312" s="39"/>
      <c r="B312" s="40"/>
      <c r="C312" s="41"/>
      <c r="D312" s="237" t="s">
        <v>161</v>
      </c>
      <c r="E312" s="41"/>
      <c r="F312" s="238" t="s">
        <v>209</v>
      </c>
      <c r="G312" s="41"/>
      <c r="H312" s="41"/>
      <c r="I312" s="234"/>
      <c r="J312" s="41"/>
      <c r="K312" s="41"/>
      <c r="L312" s="45"/>
      <c r="M312" s="235"/>
      <c r="N312" s="236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161</v>
      </c>
      <c r="AU312" s="18" t="s">
        <v>87</v>
      </c>
    </row>
    <row r="313" s="13" customFormat="1">
      <c r="A313" s="13"/>
      <c r="B313" s="239"/>
      <c r="C313" s="240"/>
      <c r="D313" s="237" t="s">
        <v>163</v>
      </c>
      <c r="E313" s="241" t="s">
        <v>1</v>
      </c>
      <c r="F313" s="242" t="s">
        <v>399</v>
      </c>
      <c r="G313" s="240"/>
      <c r="H313" s="241" t="s">
        <v>1</v>
      </c>
      <c r="I313" s="243"/>
      <c r="J313" s="240"/>
      <c r="K313" s="240"/>
      <c r="L313" s="244"/>
      <c r="M313" s="245"/>
      <c r="N313" s="246"/>
      <c r="O313" s="246"/>
      <c r="P313" s="246"/>
      <c r="Q313" s="246"/>
      <c r="R313" s="246"/>
      <c r="S313" s="246"/>
      <c r="T313" s="24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8" t="s">
        <v>163</v>
      </c>
      <c r="AU313" s="248" t="s">
        <v>87</v>
      </c>
      <c r="AV313" s="13" t="s">
        <v>34</v>
      </c>
      <c r="AW313" s="13" t="s">
        <v>33</v>
      </c>
      <c r="AX313" s="13" t="s">
        <v>78</v>
      </c>
      <c r="AY313" s="248" t="s">
        <v>150</v>
      </c>
    </row>
    <row r="314" s="13" customFormat="1">
      <c r="A314" s="13"/>
      <c r="B314" s="239"/>
      <c r="C314" s="240"/>
      <c r="D314" s="237" t="s">
        <v>163</v>
      </c>
      <c r="E314" s="241" t="s">
        <v>1</v>
      </c>
      <c r="F314" s="242" t="s">
        <v>213</v>
      </c>
      <c r="G314" s="240"/>
      <c r="H314" s="241" t="s">
        <v>1</v>
      </c>
      <c r="I314" s="243"/>
      <c r="J314" s="240"/>
      <c r="K314" s="240"/>
      <c r="L314" s="244"/>
      <c r="M314" s="245"/>
      <c r="N314" s="246"/>
      <c r="O314" s="246"/>
      <c r="P314" s="246"/>
      <c r="Q314" s="246"/>
      <c r="R314" s="246"/>
      <c r="S314" s="246"/>
      <c r="T314" s="24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8" t="s">
        <v>163</v>
      </c>
      <c r="AU314" s="248" t="s">
        <v>87</v>
      </c>
      <c r="AV314" s="13" t="s">
        <v>34</v>
      </c>
      <c r="AW314" s="13" t="s">
        <v>33</v>
      </c>
      <c r="AX314" s="13" t="s">
        <v>78</v>
      </c>
      <c r="AY314" s="248" t="s">
        <v>150</v>
      </c>
    </row>
    <row r="315" s="14" customFormat="1">
      <c r="A315" s="14"/>
      <c r="B315" s="249"/>
      <c r="C315" s="250"/>
      <c r="D315" s="237" t="s">
        <v>163</v>
      </c>
      <c r="E315" s="251" t="s">
        <v>1</v>
      </c>
      <c r="F315" s="252" t="s">
        <v>400</v>
      </c>
      <c r="G315" s="250"/>
      <c r="H315" s="253">
        <v>0.032000000000000001</v>
      </c>
      <c r="I315" s="254"/>
      <c r="J315" s="250"/>
      <c r="K315" s="250"/>
      <c r="L315" s="255"/>
      <c r="M315" s="256"/>
      <c r="N315" s="257"/>
      <c r="O315" s="257"/>
      <c r="P315" s="257"/>
      <c r="Q315" s="257"/>
      <c r="R315" s="257"/>
      <c r="S315" s="257"/>
      <c r="T315" s="258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9" t="s">
        <v>163</v>
      </c>
      <c r="AU315" s="259" t="s">
        <v>87</v>
      </c>
      <c r="AV315" s="14" t="s">
        <v>87</v>
      </c>
      <c r="AW315" s="14" t="s">
        <v>33</v>
      </c>
      <c r="AX315" s="14" t="s">
        <v>78</v>
      </c>
      <c r="AY315" s="259" t="s">
        <v>150</v>
      </c>
    </row>
    <row r="316" s="13" customFormat="1">
      <c r="A316" s="13"/>
      <c r="B316" s="239"/>
      <c r="C316" s="240"/>
      <c r="D316" s="237" t="s">
        <v>163</v>
      </c>
      <c r="E316" s="241" t="s">
        <v>1</v>
      </c>
      <c r="F316" s="242" t="s">
        <v>215</v>
      </c>
      <c r="G316" s="240"/>
      <c r="H316" s="241" t="s">
        <v>1</v>
      </c>
      <c r="I316" s="243"/>
      <c r="J316" s="240"/>
      <c r="K316" s="240"/>
      <c r="L316" s="244"/>
      <c r="M316" s="245"/>
      <c r="N316" s="246"/>
      <c r="O316" s="246"/>
      <c r="P316" s="246"/>
      <c r="Q316" s="246"/>
      <c r="R316" s="246"/>
      <c r="S316" s="246"/>
      <c r="T316" s="247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8" t="s">
        <v>163</v>
      </c>
      <c r="AU316" s="248" t="s">
        <v>87</v>
      </c>
      <c r="AV316" s="13" t="s">
        <v>34</v>
      </c>
      <c r="AW316" s="13" t="s">
        <v>33</v>
      </c>
      <c r="AX316" s="13" t="s">
        <v>78</v>
      </c>
      <c r="AY316" s="248" t="s">
        <v>150</v>
      </c>
    </row>
    <row r="317" s="14" customFormat="1">
      <c r="A317" s="14"/>
      <c r="B317" s="249"/>
      <c r="C317" s="250"/>
      <c r="D317" s="237" t="s">
        <v>163</v>
      </c>
      <c r="E317" s="251" t="s">
        <v>1</v>
      </c>
      <c r="F317" s="252" t="s">
        <v>401</v>
      </c>
      <c r="G317" s="250"/>
      <c r="H317" s="253">
        <v>0.108</v>
      </c>
      <c r="I317" s="254"/>
      <c r="J317" s="250"/>
      <c r="K317" s="250"/>
      <c r="L317" s="255"/>
      <c r="M317" s="256"/>
      <c r="N317" s="257"/>
      <c r="O317" s="257"/>
      <c r="P317" s="257"/>
      <c r="Q317" s="257"/>
      <c r="R317" s="257"/>
      <c r="S317" s="257"/>
      <c r="T317" s="258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9" t="s">
        <v>163</v>
      </c>
      <c r="AU317" s="259" t="s">
        <v>87</v>
      </c>
      <c r="AV317" s="14" t="s">
        <v>87</v>
      </c>
      <c r="AW317" s="14" t="s">
        <v>33</v>
      </c>
      <c r="AX317" s="14" t="s">
        <v>78</v>
      </c>
      <c r="AY317" s="259" t="s">
        <v>150</v>
      </c>
    </row>
    <row r="318" s="15" customFormat="1">
      <c r="A318" s="15"/>
      <c r="B318" s="260"/>
      <c r="C318" s="261"/>
      <c r="D318" s="237" t="s">
        <v>163</v>
      </c>
      <c r="E318" s="262" t="s">
        <v>1</v>
      </c>
      <c r="F318" s="263" t="s">
        <v>193</v>
      </c>
      <c r="G318" s="261"/>
      <c r="H318" s="264">
        <v>0.14000000000000001</v>
      </c>
      <c r="I318" s="265"/>
      <c r="J318" s="261"/>
      <c r="K318" s="261"/>
      <c r="L318" s="266"/>
      <c r="M318" s="267"/>
      <c r="N318" s="268"/>
      <c r="O318" s="268"/>
      <c r="P318" s="268"/>
      <c r="Q318" s="268"/>
      <c r="R318" s="268"/>
      <c r="S318" s="268"/>
      <c r="T318" s="269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0" t="s">
        <v>163</v>
      </c>
      <c r="AU318" s="270" t="s">
        <v>87</v>
      </c>
      <c r="AV318" s="15" t="s">
        <v>157</v>
      </c>
      <c r="AW318" s="15" t="s">
        <v>33</v>
      </c>
      <c r="AX318" s="15" t="s">
        <v>34</v>
      </c>
      <c r="AY318" s="270" t="s">
        <v>150</v>
      </c>
    </row>
    <row r="319" s="2" customFormat="1" ht="16.5" customHeight="1">
      <c r="A319" s="39"/>
      <c r="B319" s="40"/>
      <c r="C319" s="219" t="s">
        <v>402</v>
      </c>
      <c r="D319" s="219" t="s">
        <v>152</v>
      </c>
      <c r="E319" s="220" t="s">
        <v>403</v>
      </c>
      <c r="F319" s="221" t="s">
        <v>404</v>
      </c>
      <c r="G319" s="222" t="s">
        <v>197</v>
      </c>
      <c r="H319" s="223">
        <v>9.9789999999999992</v>
      </c>
      <c r="I319" s="224"/>
      <c r="J319" s="225">
        <f>ROUND(I319*H319,2)</f>
        <v>0</v>
      </c>
      <c r="K319" s="221" t="s">
        <v>156</v>
      </c>
      <c r="L319" s="45"/>
      <c r="M319" s="226" t="s">
        <v>1</v>
      </c>
      <c r="N319" s="227" t="s">
        <v>43</v>
      </c>
      <c r="O319" s="92"/>
      <c r="P319" s="228">
        <f>O319*H319</f>
        <v>0</v>
      </c>
      <c r="Q319" s="228">
        <v>2.5018699999999998</v>
      </c>
      <c r="R319" s="228">
        <f>Q319*H319</f>
        <v>24.966160729999995</v>
      </c>
      <c r="S319" s="228">
        <v>0</v>
      </c>
      <c r="T319" s="22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157</v>
      </c>
      <c r="AT319" s="230" t="s">
        <v>152</v>
      </c>
      <c r="AU319" s="230" t="s">
        <v>87</v>
      </c>
      <c r="AY319" s="18" t="s">
        <v>150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34</v>
      </c>
      <c r="BK319" s="231">
        <f>ROUND(I319*H319,2)</f>
        <v>0</v>
      </c>
      <c r="BL319" s="18" t="s">
        <v>157</v>
      </c>
      <c r="BM319" s="230" t="s">
        <v>405</v>
      </c>
    </row>
    <row r="320" s="2" customFormat="1">
      <c r="A320" s="39"/>
      <c r="B320" s="40"/>
      <c r="C320" s="41"/>
      <c r="D320" s="232" t="s">
        <v>159</v>
      </c>
      <c r="E320" s="41"/>
      <c r="F320" s="233" t="s">
        <v>406</v>
      </c>
      <c r="G320" s="41"/>
      <c r="H320" s="41"/>
      <c r="I320" s="234"/>
      <c r="J320" s="41"/>
      <c r="K320" s="41"/>
      <c r="L320" s="45"/>
      <c r="M320" s="235"/>
      <c r="N320" s="236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159</v>
      </c>
      <c r="AU320" s="18" t="s">
        <v>87</v>
      </c>
    </row>
    <row r="321" s="2" customFormat="1">
      <c r="A321" s="39"/>
      <c r="B321" s="40"/>
      <c r="C321" s="41"/>
      <c r="D321" s="237" t="s">
        <v>161</v>
      </c>
      <c r="E321" s="41"/>
      <c r="F321" s="238" t="s">
        <v>209</v>
      </c>
      <c r="G321" s="41"/>
      <c r="H321" s="41"/>
      <c r="I321" s="234"/>
      <c r="J321" s="41"/>
      <c r="K321" s="41"/>
      <c r="L321" s="45"/>
      <c r="M321" s="235"/>
      <c r="N321" s="236"/>
      <c r="O321" s="92"/>
      <c r="P321" s="92"/>
      <c r="Q321" s="92"/>
      <c r="R321" s="92"/>
      <c r="S321" s="92"/>
      <c r="T321" s="93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161</v>
      </c>
      <c r="AU321" s="18" t="s">
        <v>87</v>
      </c>
    </row>
    <row r="322" s="13" customFormat="1">
      <c r="A322" s="13"/>
      <c r="B322" s="239"/>
      <c r="C322" s="240"/>
      <c r="D322" s="237" t="s">
        <v>163</v>
      </c>
      <c r="E322" s="241" t="s">
        <v>1</v>
      </c>
      <c r="F322" s="242" t="s">
        <v>399</v>
      </c>
      <c r="G322" s="240"/>
      <c r="H322" s="241" t="s">
        <v>1</v>
      </c>
      <c r="I322" s="243"/>
      <c r="J322" s="240"/>
      <c r="K322" s="240"/>
      <c r="L322" s="244"/>
      <c r="M322" s="245"/>
      <c r="N322" s="246"/>
      <c r="O322" s="246"/>
      <c r="P322" s="246"/>
      <c r="Q322" s="246"/>
      <c r="R322" s="246"/>
      <c r="S322" s="246"/>
      <c r="T322" s="24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8" t="s">
        <v>163</v>
      </c>
      <c r="AU322" s="248" t="s">
        <v>87</v>
      </c>
      <c r="AV322" s="13" t="s">
        <v>34</v>
      </c>
      <c r="AW322" s="13" t="s">
        <v>33</v>
      </c>
      <c r="AX322" s="13" t="s">
        <v>78</v>
      </c>
      <c r="AY322" s="248" t="s">
        <v>150</v>
      </c>
    </row>
    <row r="323" s="13" customFormat="1">
      <c r="A323" s="13"/>
      <c r="B323" s="239"/>
      <c r="C323" s="240"/>
      <c r="D323" s="237" t="s">
        <v>163</v>
      </c>
      <c r="E323" s="241" t="s">
        <v>1</v>
      </c>
      <c r="F323" s="242" t="s">
        <v>211</v>
      </c>
      <c r="G323" s="240"/>
      <c r="H323" s="241" t="s">
        <v>1</v>
      </c>
      <c r="I323" s="243"/>
      <c r="J323" s="240"/>
      <c r="K323" s="240"/>
      <c r="L323" s="244"/>
      <c r="M323" s="245"/>
      <c r="N323" s="246"/>
      <c r="O323" s="246"/>
      <c r="P323" s="246"/>
      <c r="Q323" s="246"/>
      <c r="R323" s="246"/>
      <c r="S323" s="246"/>
      <c r="T323" s="247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8" t="s">
        <v>163</v>
      </c>
      <c r="AU323" s="248" t="s">
        <v>87</v>
      </c>
      <c r="AV323" s="13" t="s">
        <v>34</v>
      </c>
      <c r="AW323" s="13" t="s">
        <v>33</v>
      </c>
      <c r="AX323" s="13" t="s">
        <v>78</v>
      </c>
      <c r="AY323" s="248" t="s">
        <v>150</v>
      </c>
    </row>
    <row r="324" s="14" customFormat="1">
      <c r="A324" s="14"/>
      <c r="B324" s="249"/>
      <c r="C324" s="250"/>
      <c r="D324" s="237" t="s">
        <v>163</v>
      </c>
      <c r="E324" s="251" t="s">
        <v>1</v>
      </c>
      <c r="F324" s="252" t="s">
        <v>407</v>
      </c>
      <c r="G324" s="250"/>
      <c r="H324" s="253">
        <v>8.3789999999999996</v>
      </c>
      <c r="I324" s="254"/>
      <c r="J324" s="250"/>
      <c r="K324" s="250"/>
      <c r="L324" s="255"/>
      <c r="M324" s="256"/>
      <c r="N324" s="257"/>
      <c r="O324" s="257"/>
      <c r="P324" s="257"/>
      <c r="Q324" s="257"/>
      <c r="R324" s="257"/>
      <c r="S324" s="257"/>
      <c r="T324" s="258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9" t="s">
        <v>163</v>
      </c>
      <c r="AU324" s="259" t="s">
        <v>87</v>
      </c>
      <c r="AV324" s="14" t="s">
        <v>87</v>
      </c>
      <c r="AW324" s="14" t="s">
        <v>33</v>
      </c>
      <c r="AX324" s="14" t="s">
        <v>78</v>
      </c>
      <c r="AY324" s="259" t="s">
        <v>150</v>
      </c>
    </row>
    <row r="325" s="13" customFormat="1">
      <c r="A325" s="13"/>
      <c r="B325" s="239"/>
      <c r="C325" s="240"/>
      <c r="D325" s="237" t="s">
        <v>163</v>
      </c>
      <c r="E325" s="241" t="s">
        <v>1</v>
      </c>
      <c r="F325" s="242" t="s">
        <v>213</v>
      </c>
      <c r="G325" s="240"/>
      <c r="H325" s="241" t="s">
        <v>1</v>
      </c>
      <c r="I325" s="243"/>
      <c r="J325" s="240"/>
      <c r="K325" s="240"/>
      <c r="L325" s="244"/>
      <c r="M325" s="245"/>
      <c r="N325" s="246"/>
      <c r="O325" s="246"/>
      <c r="P325" s="246"/>
      <c r="Q325" s="246"/>
      <c r="R325" s="246"/>
      <c r="S325" s="246"/>
      <c r="T325" s="24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8" t="s">
        <v>163</v>
      </c>
      <c r="AU325" s="248" t="s">
        <v>87</v>
      </c>
      <c r="AV325" s="13" t="s">
        <v>34</v>
      </c>
      <c r="AW325" s="13" t="s">
        <v>33</v>
      </c>
      <c r="AX325" s="13" t="s">
        <v>78</v>
      </c>
      <c r="AY325" s="248" t="s">
        <v>150</v>
      </c>
    </row>
    <row r="326" s="14" customFormat="1">
      <c r="A326" s="14"/>
      <c r="B326" s="249"/>
      <c r="C326" s="250"/>
      <c r="D326" s="237" t="s">
        <v>163</v>
      </c>
      <c r="E326" s="251" t="s">
        <v>1</v>
      </c>
      <c r="F326" s="252" t="s">
        <v>408</v>
      </c>
      <c r="G326" s="250"/>
      <c r="H326" s="253">
        <v>0.30399999999999999</v>
      </c>
      <c r="I326" s="254"/>
      <c r="J326" s="250"/>
      <c r="K326" s="250"/>
      <c r="L326" s="255"/>
      <c r="M326" s="256"/>
      <c r="N326" s="257"/>
      <c r="O326" s="257"/>
      <c r="P326" s="257"/>
      <c r="Q326" s="257"/>
      <c r="R326" s="257"/>
      <c r="S326" s="257"/>
      <c r="T326" s="258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9" t="s">
        <v>163</v>
      </c>
      <c r="AU326" s="259" t="s">
        <v>87</v>
      </c>
      <c r="AV326" s="14" t="s">
        <v>87</v>
      </c>
      <c r="AW326" s="14" t="s">
        <v>33</v>
      </c>
      <c r="AX326" s="14" t="s">
        <v>78</v>
      </c>
      <c r="AY326" s="259" t="s">
        <v>150</v>
      </c>
    </row>
    <row r="327" s="13" customFormat="1">
      <c r="A327" s="13"/>
      <c r="B327" s="239"/>
      <c r="C327" s="240"/>
      <c r="D327" s="237" t="s">
        <v>163</v>
      </c>
      <c r="E327" s="241" t="s">
        <v>1</v>
      </c>
      <c r="F327" s="242" t="s">
        <v>215</v>
      </c>
      <c r="G327" s="240"/>
      <c r="H327" s="241" t="s">
        <v>1</v>
      </c>
      <c r="I327" s="243"/>
      <c r="J327" s="240"/>
      <c r="K327" s="240"/>
      <c r="L327" s="244"/>
      <c r="M327" s="245"/>
      <c r="N327" s="246"/>
      <c r="O327" s="246"/>
      <c r="P327" s="246"/>
      <c r="Q327" s="246"/>
      <c r="R327" s="246"/>
      <c r="S327" s="246"/>
      <c r="T327" s="247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8" t="s">
        <v>163</v>
      </c>
      <c r="AU327" s="248" t="s">
        <v>87</v>
      </c>
      <c r="AV327" s="13" t="s">
        <v>34</v>
      </c>
      <c r="AW327" s="13" t="s">
        <v>33</v>
      </c>
      <c r="AX327" s="13" t="s">
        <v>78</v>
      </c>
      <c r="AY327" s="248" t="s">
        <v>150</v>
      </c>
    </row>
    <row r="328" s="14" customFormat="1">
      <c r="A328" s="14"/>
      <c r="B328" s="249"/>
      <c r="C328" s="250"/>
      <c r="D328" s="237" t="s">
        <v>163</v>
      </c>
      <c r="E328" s="251" t="s">
        <v>1</v>
      </c>
      <c r="F328" s="252" t="s">
        <v>409</v>
      </c>
      <c r="G328" s="250"/>
      <c r="H328" s="253">
        <v>1.296</v>
      </c>
      <c r="I328" s="254"/>
      <c r="J328" s="250"/>
      <c r="K328" s="250"/>
      <c r="L328" s="255"/>
      <c r="M328" s="256"/>
      <c r="N328" s="257"/>
      <c r="O328" s="257"/>
      <c r="P328" s="257"/>
      <c r="Q328" s="257"/>
      <c r="R328" s="257"/>
      <c r="S328" s="257"/>
      <c r="T328" s="258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9" t="s">
        <v>163</v>
      </c>
      <c r="AU328" s="259" t="s">
        <v>87</v>
      </c>
      <c r="AV328" s="14" t="s">
        <v>87</v>
      </c>
      <c r="AW328" s="14" t="s">
        <v>33</v>
      </c>
      <c r="AX328" s="14" t="s">
        <v>78</v>
      </c>
      <c r="AY328" s="259" t="s">
        <v>150</v>
      </c>
    </row>
    <row r="329" s="15" customFormat="1">
      <c r="A329" s="15"/>
      <c r="B329" s="260"/>
      <c r="C329" s="261"/>
      <c r="D329" s="237" t="s">
        <v>163</v>
      </c>
      <c r="E329" s="262" t="s">
        <v>1</v>
      </c>
      <c r="F329" s="263" t="s">
        <v>193</v>
      </c>
      <c r="G329" s="261"/>
      <c r="H329" s="264">
        <v>9.9789999999999992</v>
      </c>
      <c r="I329" s="265"/>
      <c r="J329" s="261"/>
      <c r="K329" s="261"/>
      <c r="L329" s="266"/>
      <c r="M329" s="267"/>
      <c r="N329" s="268"/>
      <c r="O329" s="268"/>
      <c r="P329" s="268"/>
      <c r="Q329" s="268"/>
      <c r="R329" s="268"/>
      <c r="S329" s="268"/>
      <c r="T329" s="269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70" t="s">
        <v>163</v>
      </c>
      <c r="AU329" s="270" t="s">
        <v>87</v>
      </c>
      <c r="AV329" s="15" t="s">
        <v>157</v>
      </c>
      <c r="AW329" s="15" t="s">
        <v>33</v>
      </c>
      <c r="AX329" s="15" t="s">
        <v>34</v>
      </c>
      <c r="AY329" s="270" t="s">
        <v>150</v>
      </c>
    </row>
    <row r="330" s="2" customFormat="1" ht="16.5" customHeight="1">
      <c r="A330" s="39"/>
      <c r="B330" s="40"/>
      <c r="C330" s="219" t="s">
        <v>410</v>
      </c>
      <c r="D330" s="219" t="s">
        <v>152</v>
      </c>
      <c r="E330" s="220" t="s">
        <v>411</v>
      </c>
      <c r="F330" s="221" t="s">
        <v>412</v>
      </c>
      <c r="G330" s="222" t="s">
        <v>155</v>
      </c>
      <c r="H330" s="223">
        <v>19.312000000000001</v>
      </c>
      <c r="I330" s="224"/>
      <c r="J330" s="225">
        <f>ROUND(I330*H330,2)</f>
        <v>0</v>
      </c>
      <c r="K330" s="221" t="s">
        <v>156</v>
      </c>
      <c r="L330" s="45"/>
      <c r="M330" s="226" t="s">
        <v>1</v>
      </c>
      <c r="N330" s="227" t="s">
        <v>43</v>
      </c>
      <c r="O330" s="92"/>
      <c r="P330" s="228">
        <f>O330*H330</f>
        <v>0</v>
      </c>
      <c r="Q330" s="228">
        <v>0.00264</v>
      </c>
      <c r="R330" s="228">
        <f>Q330*H330</f>
        <v>0.050983680000000003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157</v>
      </c>
      <c r="AT330" s="230" t="s">
        <v>152</v>
      </c>
      <c r="AU330" s="230" t="s">
        <v>87</v>
      </c>
      <c r="AY330" s="18" t="s">
        <v>150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34</v>
      </c>
      <c r="BK330" s="231">
        <f>ROUND(I330*H330,2)</f>
        <v>0</v>
      </c>
      <c r="BL330" s="18" t="s">
        <v>157</v>
      </c>
      <c r="BM330" s="230" t="s">
        <v>413</v>
      </c>
    </row>
    <row r="331" s="2" customFormat="1">
      <c r="A331" s="39"/>
      <c r="B331" s="40"/>
      <c r="C331" s="41"/>
      <c r="D331" s="232" t="s">
        <v>159</v>
      </c>
      <c r="E331" s="41"/>
      <c r="F331" s="233" t="s">
        <v>414</v>
      </c>
      <c r="G331" s="41"/>
      <c r="H331" s="41"/>
      <c r="I331" s="234"/>
      <c r="J331" s="41"/>
      <c r="K331" s="41"/>
      <c r="L331" s="45"/>
      <c r="M331" s="235"/>
      <c r="N331" s="236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159</v>
      </c>
      <c r="AU331" s="18" t="s">
        <v>87</v>
      </c>
    </row>
    <row r="332" s="13" customFormat="1">
      <c r="A332" s="13"/>
      <c r="B332" s="239"/>
      <c r="C332" s="240"/>
      <c r="D332" s="237" t="s">
        <v>163</v>
      </c>
      <c r="E332" s="241" t="s">
        <v>1</v>
      </c>
      <c r="F332" s="242" t="s">
        <v>399</v>
      </c>
      <c r="G332" s="240"/>
      <c r="H332" s="241" t="s">
        <v>1</v>
      </c>
      <c r="I332" s="243"/>
      <c r="J332" s="240"/>
      <c r="K332" s="240"/>
      <c r="L332" s="244"/>
      <c r="M332" s="245"/>
      <c r="N332" s="246"/>
      <c r="O332" s="246"/>
      <c r="P332" s="246"/>
      <c r="Q332" s="246"/>
      <c r="R332" s="246"/>
      <c r="S332" s="246"/>
      <c r="T332" s="247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8" t="s">
        <v>163</v>
      </c>
      <c r="AU332" s="248" t="s">
        <v>87</v>
      </c>
      <c r="AV332" s="13" t="s">
        <v>34</v>
      </c>
      <c r="AW332" s="13" t="s">
        <v>33</v>
      </c>
      <c r="AX332" s="13" t="s">
        <v>78</v>
      </c>
      <c r="AY332" s="248" t="s">
        <v>150</v>
      </c>
    </row>
    <row r="333" s="13" customFormat="1">
      <c r="A333" s="13"/>
      <c r="B333" s="239"/>
      <c r="C333" s="240"/>
      <c r="D333" s="237" t="s">
        <v>163</v>
      </c>
      <c r="E333" s="241" t="s">
        <v>1</v>
      </c>
      <c r="F333" s="242" t="s">
        <v>211</v>
      </c>
      <c r="G333" s="240"/>
      <c r="H333" s="241" t="s">
        <v>1</v>
      </c>
      <c r="I333" s="243"/>
      <c r="J333" s="240"/>
      <c r="K333" s="240"/>
      <c r="L333" s="244"/>
      <c r="M333" s="245"/>
      <c r="N333" s="246"/>
      <c r="O333" s="246"/>
      <c r="P333" s="246"/>
      <c r="Q333" s="246"/>
      <c r="R333" s="246"/>
      <c r="S333" s="246"/>
      <c r="T333" s="247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8" t="s">
        <v>163</v>
      </c>
      <c r="AU333" s="248" t="s">
        <v>87</v>
      </c>
      <c r="AV333" s="13" t="s">
        <v>34</v>
      </c>
      <c r="AW333" s="13" t="s">
        <v>33</v>
      </c>
      <c r="AX333" s="13" t="s">
        <v>78</v>
      </c>
      <c r="AY333" s="248" t="s">
        <v>150</v>
      </c>
    </row>
    <row r="334" s="14" customFormat="1">
      <c r="A334" s="14"/>
      <c r="B334" s="249"/>
      <c r="C334" s="250"/>
      <c r="D334" s="237" t="s">
        <v>163</v>
      </c>
      <c r="E334" s="251" t="s">
        <v>1</v>
      </c>
      <c r="F334" s="252" t="s">
        <v>415</v>
      </c>
      <c r="G334" s="250"/>
      <c r="H334" s="253">
        <v>11.928000000000001</v>
      </c>
      <c r="I334" s="254"/>
      <c r="J334" s="250"/>
      <c r="K334" s="250"/>
      <c r="L334" s="255"/>
      <c r="M334" s="256"/>
      <c r="N334" s="257"/>
      <c r="O334" s="257"/>
      <c r="P334" s="257"/>
      <c r="Q334" s="257"/>
      <c r="R334" s="257"/>
      <c r="S334" s="257"/>
      <c r="T334" s="258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9" t="s">
        <v>163</v>
      </c>
      <c r="AU334" s="259" t="s">
        <v>87</v>
      </c>
      <c r="AV334" s="14" t="s">
        <v>87</v>
      </c>
      <c r="AW334" s="14" t="s">
        <v>33</v>
      </c>
      <c r="AX334" s="14" t="s">
        <v>78</v>
      </c>
      <c r="AY334" s="259" t="s">
        <v>150</v>
      </c>
    </row>
    <row r="335" s="13" customFormat="1">
      <c r="A335" s="13"/>
      <c r="B335" s="239"/>
      <c r="C335" s="240"/>
      <c r="D335" s="237" t="s">
        <v>163</v>
      </c>
      <c r="E335" s="241" t="s">
        <v>1</v>
      </c>
      <c r="F335" s="242" t="s">
        <v>213</v>
      </c>
      <c r="G335" s="240"/>
      <c r="H335" s="241" t="s">
        <v>1</v>
      </c>
      <c r="I335" s="243"/>
      <c r="J335" s="240"/>
      <c r="K335" s="240"/>
      <c r="L335" s="244"/>
      <c r="M335" s="245"/>
      <c r="N335" s="246"/>
      <c r="O335" s="246"/>
      <c r="P335" s="246"/>
      <c r="Q335" s="246"/>
      <c r="R335" s="246"/>
      <c r="S335" s="246"/>
      <c r="T335" s="247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8" t="s">
        <v>163</v>
      </c>
      <c r="AU335" s="248" t="s">
        <v>87</v>
      </c>
      <c r="AV335" s="13" t="s">
        <v>34</v>
      </c>
      <c r="AW335" s="13" t="s">
        <v>33</v>
      </c>
      <c r="AX335" s="13" t="s">
        <v>78</v>
      </c>
      <c r="AY335" s="248" t="s">
        <v>150</v>
      </c>
    </row>
    <row r="336" s="14" customFormat="1">
      <c r="A336" s="14"/>
      <c r="B336" s="249"/>
      <c r="C336" s="250"/>
      <c r="D336" s="237" t="s">
        <v>163</v>
      </c>
      <c r="E336" s="251" t="s">
        <v>1</v>
      </c>
      <c r="F336" s="252" t="s">
        <v>416</v>
      </c>
      <c r="G336" s="250"/>
      <c r="H336" s="253">
        <v>2.2719999999999998</v>
      </c>
      <c r="I336" s="254"/>
      <c r="J336" s="250"/>
      <c r="K336" s="250"/>
      <c r="L336" s="255"/>
      <c r="M336" s="256"/>
      <c r="N336" s="257"/>
      <c r="O336" s="257"/>
      <c r="P336" s="257"/>
      <c r="Q336" s="257"/>
      <c r="R336" s="257"/>
      <c r="S336" s="257"/>
      <c r="T336" s="258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9" t="s">
        <v>163</v>
      </c>
      <c r="AU336" s="259" t="s">
        <v>87</v>
      </c>
      <c r="AV336" s="14" t="s">
        <v>87</v>
      </c>
      <c r="AW336" s="14" t="s">
        <v>33</v>
      </c>
      <c r="AX336" s="14" t="s">
        <v>78</v>
      </c>
      <c r="AY336" s="259" t="s">
        <v>150</v>
      </c>
    </row>
    <row r="337" s="13" customFormat="1">
      <c r="A337" s="13"/>
      <c r="B337" s="239"/>
      <c r="C337" s="240"/>
      <c r="D337" s="237" t="s">
        <v>163</v>
      </c>
      <c r="E337" s="241" t="s">
        <v>1</v>
      </c>
      <c r="F337" s="242" t="s">
        <v>215</v>
      </c>
      <c r="G337" s="240"/>
      <c r="H337" s="241" t="s">
        <v>1</v>
      </c>
      <c r="I337" s="243"/>
      <c r="J337" s="240"/>
      <c r="K337" s="240"/>
      <c r="L337" s="244"/>
      <c r="M337" s="245"/>
      <c r="N337" s="246"/>
      <c r="O337" s="246"/>
      <c r="P337" s="246"/>
      <c r="Q337" s="246"/>
      <c r="R337" s="246"/>
      <c r="S337" s="246"/>
      <c r="T337" s="247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8" t="s">
        <v>163</v>
      </c>
      <c r="AU337" s="248" t="s">
        <v>87</v>
      </c>
      <c r="AV337" s="13" t="s">
        <v>34</v>
      </c>
      <c r="AW337" s="13" t="s">
        <v>33</v>
      </c>
      <c r="AX337" s="13" t="s">
        <v>78</v>
      </c>
      <c r="AY337" s="248" t="s">
        <v>150</v>
      </c>
    </row>
    <row r="338" s="14" customFormat="1">
      <c r="A338" s="14"/>
      <c r="B338" s="249"/>
      <c r="C338" s="250"/>
      <c r="D338" s="237" t="s">
        <v>163</v>
      </c>
      <c r="E338" s="251" t="s">
        <v>1</v>
      </c>
      <c r="F338" s="252" t="s">
        <v>417</v>
      </c>
      <c r="G338" s="250"/>
      <c r="H338" s="253">
        <v>5.1120000000000001</v>
      </c>
      <c r="I338" s="254"/>
      <c r="J338" s="250"/>
      <c r="K338" s="250"/>
      <c r="L338" s="255"/>
      <c r="M338" s="256"/>
      <c r="N338" s="257"/>
      <c r="O338" s="257"/>
      <c r="P338" s="257"/>
      <c r="Q338" s="257"/>
      <c r="R338" s="257"/>
      <c r="S338" s="257"/>
      <c r="T338" s="258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9" t="s">
        <v>163</v>
      </c>
      <c r="AU338" s="259" t="s">
        <v>87</v>
      </c>
      <c r="AV338" s="14" t="s">
        <v>87</v>
      </c>
      <c r="AW338" s="14" t="s">
        <v>33</v>
      </c>
      <c r="AX338" s="14" t="s">
        <v>78</v>
      </c>
      <c r="AY338" s="259" t="s">
        <v>150</v>
      </c>
    </row>
    <row r="339" s="15" customFormat="1">
      <c r="A339" s="15"/>
      <c r="B339" s="260"/>
      <c r="C339" s="261"/>
      <c r="D339" s="237" t="s">
        <v>163</v>
      </c>
      <c r="E339" s="262" t="s">
        <v>1</v>
      </c>
      <c r="F339" s="263" t="s">
        <v>193</v>
      </c>
      <c r="G339" s="261"/>
      <c r="H339" s="264">
        <v>19.312000000000001</v>
      </c>
      <c r="I339" s="265"/>
      <c r="J339" s="261"/>
      <c r="K339" s="261"/>
      <c r="L339" s="266"/>
      <c r="M339" s="267"/>
      <c r="N339" s="268"/>
      <c r="O339" s="268"/>
      <c r="P339" s="268"/>
      <c r="Q339" s="268"/>
      <c r="R339" s="268"/>
      <c r="S339" s="268"/>
      <c r="T339" s="269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70" t="s">
        <v>163</v>
      </c>
      <c r="AU339" s="270" t="s">
        <v>87</v>
      </c>
      <c r="AV339" s="15" t="s">
        <v>157</v>
      </c>
      <c r="AW339" s="15" t="s">
        <v>33</v>
      </c>
      <c r="AX339" s="15" t="s">
        <v>34</v>
      </c>
      <c r="AY339" s="270" t="s">
        <v>150</v>
      </c>
    </row>
    <row r="340" s="2" customFormat="1" ht="16.5" customHeight="1">
      <c r="A340" s="39"/>
      <c r="B340" s="40"/>
      <c r="C340" s="219" t="s">
        <v>418</v>
      </c>
      <c r="D340" s="219" t="s">
        <v>152</v>
      </c>
      <c r="E340" s="220" t="s">
        <v>419</v>
      </c>
      <c r="F340" s="221" t="s">
        <v>420</v>
      </c>
      <c r="G340" s="222" t="s">
        <v>155</v>
      </c>
      <c r="H340" s="223">
        <v>19.312000000000001</v>
      </c>
      <c r="I340" s="224"/>
      <c r="J340" s="225">
        <f>ROUND(I340*H340,2)</f>
        <v>0</v>
      </c>
      <c r="K340" s="221" t="s">
        <v>156</v>
      </c>
      <c r="L340" s="45"/>
      <c r="M340" s="226" t="s">
        <v>1</v>
      </c>
      <c r="N340" s="227" t="s">
        <v>43</v>
      </c>
      <c r="O340" s="92"/>
      <c r="P340" s="228">
        <f>O340*H340</f>
        <v>0</v>
      </c>
      <c r="Q340" s="228">
        <v>0</v>
      </c>
      <c r="R340" s="228">
        <f>Q340*H340</f>
        <v>0</v>
      </c>
      <c r="S340" s="228">
        <v>0</v>
      </c>
      <c r="T340" s="22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157</v>
      </c>
      <c r="AT340" s="230" t="s">
        <v>152</v>
      </c>
      <c r="AU340" s="230" t="s">
        <v>87</v>
      </c>
      <c r="AY340" s="18" t="s">
        <v>150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34</v>
      </c>
      <c r="BK340" s="231">
        <f>ROUND(I340*H340,2)</f>
        <v>0</v>
      </c>
      <c r="BL340" s="18" t="s">
        <v>157</v>
      </c>
      <c r="BM340" s="230" t="s">
        <v>421</v>
      </c>
    </row>
    <row r="341" s="2" customFormat="1">
      <c r="A341" s="39"/>
      <c r="B341" s="40"/>
      <c r="C341" s="41"/>
      <c r="D341" s="232" t="s">
        <v>159</v>
      </c>
      <c r="E341" s="41"/>
      <c r="F341" s="233" t="s">
        <v>422</v>
      </c>
      <c r="G341" s="41"/>
      <c r="H341" s="41"/>
      <c r="I341" s="234"/>
      <c r="J341" s="41"/>
      <c r="K341" s="41"/>
      <c r="L341" s="45"/>
      <c r="M341" s="235"/>
      <c r="N341" s="236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159</v>
      </c>
      <c r="AU341" s="18" t="s">
        <v>87</v>
      </c>
    </row>
    <row r="342" s="12" customFormat="1" ht="22.8" customHeight="1">
      <c r="A342" s="12"/>
      <c r="B342" s="203"/>
      <c r="C342" s="204"/>
      <c r="D342" s="205" t="s">
        <v>77</v>
      </c>
      <c r="E342" s="217" t="s">
        <v>172</v>
      </c>
      <c r="F342" s="217" t="s">
        <v>423</v>
      </c>
      <c r="G342" s="204"/>
      <c r="H342" s="204"/>
      <c r="I342" s="207"/>
      <c r="J342" s="218">
        <f>BK342</f>
        <v>0</v>
      </c>
      <c r="K342" s="204"/>
      <c r="L342" s="209"/>
      <c r="M342" s="210"/>
      <c r="N342" s="211"/>
      <c r="O342" s="211"/>
      <c r="P342" s="212">
        <f>SUM(P343:P377)</f>
        <v>0</v>
      </c>
      <c r="Q342" s="211"/>
      <c r="R342" s="212">
        <f>SUM(R343:R377)</f>
        <v>1.723068</v>
      </c>
      <c r="S342" s="211"/>
      <c r="T342" s="213">
        <f>SUM(T343:T377)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14" t="s">
        <v>34</v>
      </c>
      <c r="AT342" s="215" t="s">
        <v>77</v>
      </c>
      <c r="AU342" s="215" t="s">
        <v>34</v>
      </c>
      <c r="AY342" s="214" t="s">
        <v>150</v>
      </c>
      <c r="BK342" s="216">
        <f>SUM(BK343:BK377)</f>
        <v>0</v>
      </c>
    </row>
    <row r="343" s="2" customFormat="1" ht="24.15" customHeight="1">
      <c r="A343" s="39"/>
      <c r="B343" s="40"/>
      <c r="C343" s="219" t="s">
        <v>424</v>
      </c>
      <c r="D343" s="219" t="s">
        <v>152</v>
      </c>
      <c r="E343" s="220" t="s">
        <v>425</v>
      </c>
      <c r="F343" s="221" t="s">
        <v>426</v>
      </c>
      <c r="G343" s="222" t="s">
        <v>427</v>
      </c>
      <c r="H343" s="223">
        <v>12</v>
      </c>
      <c r="I343" s="224"/>
      <c r="J343" s="225">
        <f>ROUND(I343*H343,2)</f>
        <v>0</v>
      </c>
      <c r="K343" s="221" t="s">
        <v>1</v>
      </c>
      <c r="L343" s="45"/>
      <c r="M343" s="226" t="s">
        <v>1</v>
      </c>
      <c r="N343" s="227" t="s">
        <v>43</v>
      </c>
      <c r="O343" s="92"/>
      <c r="P343" s="228">
        <f>O343*H343</f>
        <v>0</v>
      </c>
      <c r="Q343" s="228">
        <v>0.088919999999999999</v>
      </c>
      <c r="R343" s="228">
        <f>Q343*H343</f>
        <v>1.06704</v>
      </c>
      <c r="S343" s="228">
        <v>0</v>
      </c>
      <c r="T343" s="22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157</v>
      </c>
      <c r="AT343" s="230" t="s">
        <v>152</v>
      </c>
      <c r="AU343" s="230" t="s">
        <v>87</v>
      </c>
      <c r="AY343" s="18" t="s">
        <v>150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8" t="s">
        <v>34</v>
      </c>
      <c r="BK343" s="231">
        <f>ROUND(I343*H343,2)</f>
        <v>0</v>
      </c>
      <c r="BL343" s="18" t="s">
        <v>157</v>
      </c>
      <c r="BM343" s="230" t="s">
        <v>428</v>
      </c>
    </row>
    <row r="344" s="2" customFormat="1">
      <c r="A344" s="39"/>
      <c r="B344" s="40"/>
      <c r="C344" s="41"/>
      <c r="D344" s="237" t="s">
        <v>161</v>
      </c>
      <c r="E344" s="41"/>
      <c r="F344" s="238" t="s">
        <v>429</v>
      </c>
      <c r="G344" s="41"/>
      <c r="H344" s="41"/>
      <c r="I344" s="234"/>
      <c r="J344" s="41"/>
      <c r="K344" s="41"/>
      <c r="L344" s="45"/>
      <c r="M344" s="235"/>
      <c r="N344" s="236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161</v>
      </c>
      <c r="AU344" s="18" t="s">
        <v>87</v>
      </c>
    </row>
    <row r="345" s="13" customFormat="1">
      <c r="A345" s="13"/>
      <c r="B345" s="239"/>
      <c r="C345" s="240"/>
      <c r="D345" s="237" t="s">
        <v>163</v>
      </c>
      <c r="E345" s="241" t="s">
        <v>1</v>
      </c>
      <c r="F345" s="242" t="s">
        <v>430</v>
      </c>
      <c r="G345" s="240"/>
      <c r="H345" s="241" t="s">
        <v>1</v>
      </c>
      <c r="I345" s="243"/>
      <c r="J345" s="240"/>
      <c r="K345" s="240"/>
      <c r="L345" s="244"/>
      <c r="M345" s="245"/>
      <c r="N345" s="246"/>
      <c r="O345" s="246"/>
      <c r="P345" s="246"/>
      <c r="Q345" s="246"/>
      <c r="R345" s="246"/>
      <c r="S345" s="246"/>
      <c r="T345" s="247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8" t="s">
        <v>163</v>
      </c>
      <c r="AU345" s="248" t="s">
        <v>87</v>
      </c>
      <c r="AV345" s="13" t="s">
        <v>34</v>
      </c>
      <c r="AW345" s="13" t="s">
        <v>33</v>
      </c>
      <c r="AX345" s="13" t="s">
        <v>78</v>
      </c>
      <c r="AY345" s="248" t="s">
        <v>150</v>
      </c>
    </row>
    <row r="346" s="14" customFormat="1">
      <c r="A346" s="14"/>
      <c r="B346" s="249"/>
      <c r="C346" s="250"/>
      <c r="D346" s="237" t="s">
        <v>163</v>
      </c>
      <c r="E346" s="251" t="s">
        <v>1</v>
      </c>
      <c r="F346" s="252" t="s">
        <v>431</v>
      </c>
      <c r="G346" s="250"/>
      <c r="H346" s="253">
        <v>12</v>
      </c>
      <c r="I346" s="254"/>
      <c r="J346" s="250"/>
      <c r="K346" s="250"/>
      <c r="L346" s="255"/>
      <c r="M346" s="256"/>
      <c r="N346" s="257"/>
      <c r="O346" s="257"/>
      <c r="P346" s="257"/>
      <c r="Q346" s="257"/>
      <c r="R346" s="257"/>
      <c r="S346" s="257"/>
      <c r="T346" s="258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9" t="s">
        <v>163</v>
      </c>
      <c r="AU346" s="259" t="s">
        <v>87</v>
      </c>
      <c r="AV346" s="14" t="s">
        <v>87</v>
      </c>
      <c r="AW346" s="14" t="s">
        <v>33</v>
      </c>
      <c r="AX346" s="14" t="s">
        <v>34</v>
      </c>
      <c r="AY346" s="259" t="s">
        <v>150</v>
      </c>
    </row>
    <row r="347" s="2" customFormat="1" ht="24.15" customHeight="1">
      <c r="A347" s="39"/>
      <c r="B347" s="40"/>
      <c r="C347" s="282" t="s">
        <v>432</v>
      </c>
      <c r="D347" s="282" t="s">
        <v>297</v>
      </c>
      <c r="E347" s="283" t="s">
        <v>433</v>
      </c>
      <c r="F347" s="284" t="s">
        <v>434</v>
      </c>
      <c r="G347" s="285" t="s">
        <v>427</v>
      </c>
      <c r="H347" s="286">
        <v>12</v>
      </c>
      <c r="I347" s="287"/>
      <c r="J347" s="288">
        <f>ROUND(I347*H347,2)</f>
        <v>0</v>
      </c>
      <c r="K347" s="284" t="s">
        <v>1</v>
      </c>
      <c r="L347" s="289"/>
      <c r="M347" s="290" t="s">
        <v>1</v>
      </c>
      <c r="N347" s="291" t="s">
        <v>43</v>
      </c>
      <c r="O347" s="92"/>
      <c r="P347" s="228">
        <f>O347*H347</f>
        <v>0</v>
      </c>
      <c r="Q347" s="228">
        <v>0.029929999999999998</v>
      </c>
      <c r="R347" s="228">
        <f>Q347*H347</f>
        <v>0.35915999999999998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225</v>
      </c>
      <c r="AT347" s="230" t="s">
        <v>297</v>
      </c>
      <c r="AU347" s="230" t="s">
        <v>87</v>
      </c>
      <c r="AY347" s="18" t="s">
        <v>150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34</v>
      </c>
      <c r="BK347" s="231">
        <f>ROUND(I347*H347,2)</f>
        <v>0</v>
      </c>
      <c r="BL347" s="18" t="s">
        <v>157</v>
      </c>
      <c r="BM347" s="230" t="s">
        <v>435</v>
      </c>
    </row>
    <row r="348" s="2" customFormat="1">
      <c r="A348" s="39"/>
      <c r="B348" s="40"/>
      <c r="C348" s="41"/>
      <c r="D348" s="237" t="s">
        <v>161</v>
      </c>
      <c r="E348" s="41"/>
      <c r="F348" s="238" t="s">
        <v>436</v>
      </c>
      <c r="G348" s="41"/>
      <c r="H348" s="41"/>
      <c r="I348" s="234"/>
      <c r="J348" s="41"/>
      <c r="K348" s="41"/>
      <c r="L348" s="45"/>
      <c r="M348" s="235"/>
      <c r="N348" s="236"/>
      <c r="O348" s="92"/>
      <c r="P348" s="92"/>
      <c r="Q348" s="92"/>
      <c r="R348" s="92"/>
      <c r="S348" s="92"/>
      <c r="T348" s="9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161</v>
      </c>
      <c r="AU348" s="18" t="s">
        <v>87</v>
      </c>
    </row>
    <row r="349" s="2" customFormat="1" ht="24.15" customHeight="1">
      <c r="A349" s="39"/>
      <c r="B349" s="40"/>
      <c r="C349" s="219" t="s">
        <v>437</v>
      </c>
      <c r="D349" s="219" t="s">
        <v>152</v>
      </c>
      <c r="E349" s="220" t="s">
        <v>438</v>
      </c>
      <c r="F349" s="221" t="s">
        <v>439</v>
      </c>
      <c r="G349" s="222" t="s">
        <v>427</v>
      </c>
      <c r="H349" s="223">
        <v>4</v>
      </c>
      <c r="I349" s="224"/>
      <c r="J349" s="225">
        <f>ROUND(I349*H349,2)</f>
        <v>0</v>
      </c>
      <c r="K349" s="221" t="s">
        <v>156</v>
      </c>
      <c r="L349" s="45"/>
      <c r="M349" s="226" t="s">
        <v>1</v>
      </c>
      <c r="N349" s="227" t="s">
        <v>43</v>
      </c>
      <c r="O349" s="92"/>
      <c r="P349" s="228">
        <f>O349*H349</f>
        <v>0</v>
      </c>
      <c r="Q349" s="228">
        <v>0</v>
      </c>
      <c r="R349" s="228">
        <f>Q349*H349</f>
        <v>0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157</v>
      </c>
      <c r="AT349" s="230" t="s">
        <v>152</v>
      </c>
      <c r="AU349" s="230" t="s">
        <v>87</v>
      </c>
      <c r="AY349" s="18" t="s">
        <v>150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34</v>
      </c>
      <c r="BK349" s="231">
        <f>ROUND(I349*H349,2)</f>
        <v>0</v>
      </c>
      <c r="BL349" s="18" t="s">
        <v>157</v>
      </c>
      <c r="BM349" s="230" t="s">
        <v>440</v>
      </c>
    </row>
    <row r="350" s="2" customFormat="1">
      <c r="A350" s="39"/>
      <c r="B350" s="40"/>
      <c r="C350" s="41"/>
      <c r="D350" s="232" t="s">
        <v>159</v>
      </c>
      <c r="E350" s="41"/>
      <c r="F350" s="233" t="s">
        <v>441</v>
      </c>
      <c r="G350" s="41"/>
      <c r="H350" s="41"/>
      <c r="I350" s="234"/>
      <c r="J350" s="41"/>
      <c r="K350" s="41"/>
      <c r="L350" s="45"/>
      <c r="M350" s="235"/>
      <c r="N350" s="236"/>
      <c r="O350" s="92"/>
      <c r="P350" s="92"/>
      <c r="Q350" s="92"/>
      <c r="R350" s="92"/>
      <c r="S350" s="92"/>
      <c r="T350" s="93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159</v>
      </c>
      <c r="AU350" s="18" t="s">
        <v>87</v>
      </c>
    </row>
    <row r="351" s="2" customFormat="1">
      <c r="A351" s="39"/>
      <c r="B351" s="40"/>
      <c r="C351" s="41"/>
      <c r="D351" s="237" t="s">
        <v>161</v>
      </c>
      <c r="E351" s="41"/>
      <c r="F351" s="238" t="s">
        <v>429</v>
      </c>
      <c r="G351" s="41"/>
      <c r="H351" s="41"/>
      <c r="I351" s="234"/>
      <c r="J351" s="41"/>
      <c r="K351" s="41"/>
      <c r="L351" s="45"/>
      <c r="M351" s="235"/>
      <c r="N351" s="236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161</v>
      </c>
      <c r="AU351" s="18" t="s">
        <v>87</v>
      </c>
    </row>
    <row r="352" s="13" customFormat="1">
      <c r="A352" s="13"/>
      <c r="B352" s="239"/>
      <c r="C352" s="240"/>
      <c r="D352" s="237" t="s">
        <v>163</v>
      </c>
      <c r="E352" s="241" t="s">
        <v>1</v>
      </c>
      <c r="F352" s="242" t="s">
        <v>442</v>
      </c>
      <c r="G352" s="240"/>
      <c r="H352" s="241" t="s">
        <v>1</v>
      </c>
      <c r="I352" s="243"/>
      <c r="J352" s="240"/>
      <c r="K352" s="240"/>
      <c r="L352" s="244"/>
      <c r="M352" s="245"/>
      <c r="N352" s="246"/>
      <c r="O352" s="246"/>
      <c r="P352" s="246"/>
      <c r="Q352" s="246"/>
      <c r="R352" s="246"/>
      <c r="S352" s="246"/>
      <c r="T352" s="247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8" t="s">
        <v>163</v>
      </c>
      <c r="AU352" s="248" t="s">
        <v>87</v>
      </c>
      <c r="AV352" s="13" t="s">
        <v>34</v>
      </c>
      <c r="AW352" s="13" t="s">
        <v>33</v>
      </c>
      <c r="AX352" s="13" t="s">
        <v>78</v>
      </c>
      <c r="AY352" s="248" t="s">
        <v>150</v>
      </c>
    </row>
    <row r="353" s="14" customFormat="1">
      <c r="A353" s="14"/>
      <c r="B353" s="249"/>
      <c r="C353" s="250"/>
      <c r="D353" s="237" t="s">
        <v>163</v>
      </c>
      <c r="E353" s="251" t="s">
        <v>1</v>
      </c>
      <c r="F353" s="252" t="s">
        <v>443</v>
      </c>
      <c r="G353" s="250"/>
      <c r="H353" s="253">
        <v>4</v>
      </c>
      <c r="I353" s="254"/>
      <c r="J353" s="250"/>
      <c r="K353" s="250"/>
      <c r="L353" s="255"/>
      <c r="M353" s="256"/>
      <c r="N353" s="257"/>
      <c r="O353" s="257"/>
      <c r="P353" s="257"/>
      <c r="Q353" s="257"/>
      <c r="R353" s="257"/>
      <c r="S353" s="257"/>
      <c r="T353" s="258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9" t="s">
        <v>163</v>
      </c>
      <c r="AU353" s="259" t="s">
        <v>87</v>
      </c>
      <c r="AV353" s="14" t="s">
        <v>87</v>
      </c>
      <c r="AW353" s="14" t="s">
        <v>33</v>
      </c>
      <c r="AX353" s="14" t="s">
        <v>34</v>
      </c>
      <c r="AY353" s="259" t="s">
        <v>150</v>
      </c>
    </row>
    <row r="354" s="2" customFormat="1" ht="24.15" customHeight="1">
      <c r="A354" s="39"/>
      <c r="B354" s="40"/>
      <c r="C354" s="282" t="s">
        <v>444</v>
      </c>
      <c r="D354" s="282" t="s">
        <v>297</v>
      </c>
      <c r="E354" s="283" t="s">
        <v>445</v>
      </c>
      <c r="F354" s="284" t="s">
        <v>446</v>
      </c>
      <c r="G354" s="285" t="s">
        <v>427</v>
      </c>
      <c r="H354" s="286">
        <v>4</v>
      </c>
      <c r="I354" s="287"/>
      <c r="J354" s="288">
        <f>ROUND(I354*H354,2)</f>
        <v>0</v>
      </c>
      <c r="K354" s="284" t="s">
        <v>1</v>
      </c>
      <c r="L354" s="289"/>
      <c r="M354" s="290" t="s">
        <v>1</v>
      </c>
      <c r="N354" s="291" t="s">
        <v>43</v>
      </c>
      <c r="O354" s="92"/>
      <c r="P354" s="228">
        <f>O354*H354</f>
        <v>0</v>
      </c>
      <c r="Q354" s="228">
        <v>0.019199999999999998</v>
      </c>
      <c r="R354" s="228">
        <f>Q354*H354</f>
        <v>0.076799999999999993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225</v>
      </c>
      <c r="AT354" s="230" t="s">
        <v>297</v>
      </c>
      <c r="AU354" s="230" t="s">
        <v>87</v>
      </c>
      <c r="AY354" s="18" t="s">
        <v>150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34</v>
      </c>
      <c r="BK354" s="231">
        <f>ROUND(I354*H354,2)</f>
        <v>0</v>
      </c>
      <c r="BL354" s="18" t="s">
        <v>157</v>
      </c>
      <c r="BM354" s="230" t="s">
        <v>447</v>
      </c>
    </row>
    <row r="355" s="2" customFormat="1">
      <c r="A355" s="39"/>
      <c r="B355" s="40"/>
      <c r="C355" s="41"/>
      <c r="D355" s="237" t="s">
        <v>161</v>
      </c>
      <c r="E355" s="41"/>
      <c r="F355" s="238" t="s">
        <v>436</v>
      </c>
      <c r="G355" s="41"/>
      <c r="H355" s="41"/>
      <c r="I355" s="234"/>
      <c r="J355" s="41"/>
      <c r="K355" s="41"/>
      <c r="L355" s="45"/>
      <c r="M355" s="235"/>
      <c r="N355" s="236"/>
      <c r="O355" s="92"/>
      <c r="P355" s="92"/>
      <c r="Q355" s="92"/>
      <c r="R355" s="92"/>
      <c r="S355" s="92"/>
      <c r="T355" s="93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161</v>
      </c>
      <c r="AU355" s="18" t="s">
        <v>87</v>
      </c>
    </row>
    <row r="356" s="2" customFormat="1" ht="16.5" customHeight="1">
      <c r="A356" s="39"/>
      <c r="B356" s="40"/>
      <c r="C356" s="219" t="s">
        <v>448</v>
      </c>
      <c r="D356" s="219" t="s">
        <v>152</v>
      </c>
      <c r="E356" s="220" t="s">
        <v>449</v>
      </c>
      <c r="F356" s="221" t="s">
        <v>450</v>
      </c>
      <c r="G356" s="222" t="s">
        <v>322</v>
      </c>
      <c r="H356" s="223">
        <v>11.568</v>
      </c>
      <c r="I356" s="224"/>
      <c r="J356" s="225">
        <f>ROUND(I356*H356,2)</f>
        <v>0</v>
      </c>
      <c r="K356" s="221" t="s">
        <v>1</v>
      </c>
      <c r="L356" s="45"/>
      <c r="M356" s="226" t="s">
        <v>1</v>
      </c>
      <c r="N356" s="227" t="s">
        <v>43</v>
      </c>
      <c r="O356" s="92"/>
      <c r="P356" s="228">
        <f>O356*H356</f>
        <v>0</v>
      </c>
      <c r="Q356" s="228">
        <v>0.001</v>
      </c>
      <c r="R356" s="228">
        <f>Q356*H356</f>
        <v>0.011568</v>
      </c>
      <c r="S356" s="228">
        <v>0</v>
      </c>
      <c r="T356" s="22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0" t="s">
        <v>157</v>
      </c>
      <c r="AT356" s="230" t="s">
        <v>152</v>
      </c>
      <c r="AU356" s="230" t="s">
        <v>87</v>
      </c>
      <c r="AY356" s="18" t="s">
        <v>150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8" t="s">
        <v>34</v>
      </c>
      <c r="BK356" s="231">
        <f>ROUND(I356*H356,2)</f>
        <v>0</v>
      </c>
      <c r="BL356" s="18" t="s">
        <v>157</v>
      </c>
      <c r="BM356" s="230" t="s">
        <v>451</v>
      </c>
    </row>
    <row r="357" s="2" customFormat="1">
      <c r="A357" s="39"/>
      <c r="B357" s="40"/>
      <c r="C357" s="41"/>
      <c r="D357" s="237" t="s">
        <v>161</v>
      </c>
      <c r="E357" s="41"/>
      <c r="F357" s="238" t="s">
        <v>436</v>
      </c>
      <c r="G357" s="41"/>
      <c r="H357" s="41"/>
      <c r="I357" s="234"/>
      <c r="J357" s="41"/>
      <c r="K357" s="41"/>
      <c r="L357" s="45"/>
      <c r="M357" s="235"/>
      <c r="N357" s="236"/>
      <c r="O357" s="92"/>
      <c r="P357" s="92"/>
      <c r="Q357" s="92"/>
      <c r="R357" s="92"/>
      <c r="S357" s="92"/>
      <c r="T357" s="93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161</v>
      </c>
      <c r="AU357" s="18" t="s">
        <v>87</v>
      </c>
    </row>
    <row r="358" s="13" customFormat="1">
      <c r="A358" s="13"/>
      <c r="B358" s="239"/>
      <c r="C358" s="240"/>
      <c r="D358" s="237" t="s">
        <v>163</v>
      </c>
      <c r="E358" s="241" t="s">
        <v>1</v>
      </c>
      <c r="F358" s="242" t="s">
        <v>452</v>
      </c>
      <c r="G358" s="240"/>
      <c r="H358" s="241" t="s">
        <v>1</v>
      </c>
      <c r="I358" s="243"/>
      <c r="J358" s="240"/>
      <c r="K358" s="240"/>
      <c r="L358" s="244"/>
      <c r="M358" s="245"/>
      <c r="N358" s="246"/>
      <c r="O358" s="246"/>
      <c r="P358" s="246"/>
      <c r="Q358" s="246"/>
      <c r="R358" s="246"/>
      <c r="S358" s="246"/>
      <c r="T358" s="247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8" t="s">
        <v>163</v>
      </c>
      <c r="AU358" s="248" t="s">
        <v>87</v>
      </c>
      <c r="AV358" s="13" t="s">
        <v>34</v>
      </c>
      <c r="AW358" s="13" t="s">
        <v>33</v>
      </c>
      <c r="AX358" s="13" t="s">
        <v>78</v>
      </c>
      <c r="AY358" s="248" t="s">
        <v>150</v>
      </c>
    </row>
    <row r="359" s="13" customFormat="1">
      <c r="A359" s="13"/>
      <c r="B359" s="239"/>
      <c r="C359" s="240"/>
      <c r="D359" s="237" t="s">
        <v>163</v>
      </c>
      <c r="E359" s="241" t="s">
        <v>1</v>
      </c>
      <c r="F359" s="242" t="s">
        <v>453</v>
      </c>
      <c r="G359" s="240"/>
      <c r="H359" s="241" t="s">
        <v>1</v>
      </c>
      <c r="I359" s="243"/>
      <c r="J359" s="240"/>
      <c r="K359" s="240"/>
      <c r="L359" s="244"/>
      <c r="M359" s="245"/>
      <c r="N359" s="246"/>
      <c r="O359" s="246"/>
      <c r="P359" s="246"/>
      <c r="Q359" s="246"/>
      <c r="R359" s="246"/>
      <c r="S359" s="246"/>
      <c r="T359" s="24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8" t="s">
        <v>163</v>
      </c>
      <c r="AU359" s="248" t="s">
        <v>87</v>
      </c>
      <c r="AV359" s="13" t="s">
        <v>34</v>
      </c>
      <c r="AW359" s="13" t="s">
        <v>33</v>
      </c>
      <c r="AX359" s="13" t="s">
        <v>78</v>
      </c>
      <c r="AY359" s="248" t="s">
        <v>150</v>
      </c>
    </row>
    <row r="360" s="14" customFormat="1">
      <c r="A360" s="14"/>
      <c r="B360" s="249"/>
      <c r="C360" s="250"/>
      <c r="D360" s="237" t="s">
        <v>163</v>
      </c>
      <c r="E360" s="251" t="s">
        <v>1</v>
      </c>
      <c r="F360" s="252" t="s">
        <v>454</v>
      </c>
      <c r="G360" s="250"/>
      <c r="H360" s="253">
        <v>10.752000000000001</v>
      </c>
      <c r="I360" s="254"/>
      <c r="J360" s="250"/>
      <c r="K360" s="250"/>
      <c r="L360" s="255"/>
      <c r="M360" s="256"/>
      <c r="N360" s="257"/>
      <c r="O360" s="257"/>
      <c r="P360" s="257"/>
      <c r="Q360" s="257"/>
      <c r="R360" s="257"/>
      <c r="S360" s="257"/>
      <c r="T360" s="258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9" t="s">
        <v>163</v>
      </c>
      <c r="AU360" s="259" t="s">
        <v>87</v>
      </c>
      <c r="AV360" s="14" t="s">
        <v>87</v>
      </c>
      <c r="AW360" s="14" t="s">
        <v>33</v>
      </c>
      <c r="AX360" s="14" t="s">
        <v>78</v>
      </c>
      <c r="AY360" s="259" t="s">
        <v>150</v>
      </c>
    </row>
    <row r="361" s="13" customFormat="1">
      <c r="A361" s="13"/>
      <c r="B361" s="239"/>
      <c r="C361" s="240"/>
      <c r="D361" s="237" t="s">
        <v>163</v>
      </c>
      <c r="E361" s="241" t="s">
        <v>1</v>
      </c>
      <c r="F361" s="242" t="s">
        <v>455</v>
      </c>
      <c r="G361" s="240"/>
      <c r="H361" s="241" t="s">
        <v>1</v>
      </c>
      <c r="I361" s="243"/>
      <c r="J361" s="240"/>
      <c r="K361" s="240"/>
      <c r="L361" s="244"/>
      <c r="M361" s="245"/>
      <c r="N361" s="246"/>
      <c r="O361" s="246"/>
      <c r="P361" s="246"/>
      <c r="Q361" s="246"/>
      <c r="R361" s="246"/>
      <c r="S361" s="246"/>
      <c r="T361" s="247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8" t="s">
        <v>163</v>
      </c>
      <c r="AU361" s="248" t="s">
        <v>87</v>
      </c>
      <c r="AV361" s="13" t="s">
        <v>34</v>
      </c>
      <c r="AW361" s="13" t="s">
        <v>33</v>
      </c>
      <c r="AX361" s="13" t="s">
        <v>78</v>
      </c>
      <c r="AY361" s="248" t="s">
        <v>150</v>
      </c>
    </row>
    <row r="362" s="13" customFormat="1">
      <c r="A362" s="13"/>
      <c r="B362" s="239"/>
      <c r="C362" s="240"/>
      <c r="D362" s="237" t="s">
        <v>163</v>
      </c>
      <c r="E362" s="241" t="s">
        <v>1</v>
      </c>
      <c r="F362" s="242" t="s">
        <v>456</v>
      </c>
      <c r="G362" s="240"/>
      <c r="H362" s="241" t="s">
        <v>1</v>
      </c>
      <c r="I362" s="243"/>
      <c r="J362" s="240"/>
      <c r="K362" s="240"/>
      <c r="L362" s="244"/>
      <c r="M362" s="245"/>
      <c r="N362" s="246"/>
      <c r="O362" s="246"/>
      <c r="P362" s="246"/>
      <c r="Q362" s="246"/>
      <c r="R362" s="246"/>
      <c r="S362" s="246"/>
      <c r="T362" s="247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8" t="s">
        <v>163</v>
      </c>
      <c r="AU362" s="248" t="s">
        <v>87</v>
      </c>
      <c r="AV362" s="13" t="s">
        <v>34</v>
      </c>
      <c r="AW362" s="13" t="s">
        <v>33</v>
      </c>
      <c r="AX362" s="13" t="s">
        <v>78</v>
      </c>
      <c r="AY362" s="248" t="s">
        <v>150</v>
      </c>
    </row>
    <row r="363" s="14" customFormat="1">
      <c r="A363" s="14"/>
      <c r="B363" s="249"/>
      <c r="C363" s="250"/>
      <c r="D363" s="237" t="s">
        <v>163</v>
      </c>
      <c r="E363" s="251" t="s">
        <v>1</v>
      </c>
      <c r="F363" s="252" t="s">
        <v>457</v>
      </c>
      <c r="G363" s="250"/>
      <c r="H363" s="253">
        <v>0.81599999999999995</v>
      </c>
      <c r="I363" s="254"/>
      <c r="J363" s="250"/>
      <c r="K363" s="250"/>
      <c r="L363" s="255"/>
      <c r="M363" s="256"/>
      <c r="N363" s="257"/>
      <c r="O363" s="257"/>
      <c r="P363" s="257"/>
      <c r="Q363" s="257"/>
      <c r="R363" s="257"/>
      <c r="S363" s="257"/>
      <c r="T363" s="258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9" t="s">
        <v>163</v>
      </c>
      <c r="AU363" s="259" t="s">
        <v>87</v>
      </c>
      <c r="AV363" s="14" t="s">
        <v>87</v>
      </c>
      <c r="AW363" s="14" t="s">
        <v>33</v>
      </c>
      <c r="AX363" s="14" t="s">
        <v>78</v>
      </c>
      <c r="AY363" s="259" t="s">
        <v>150</v>
      </c>
    </row>
    <row r="364" s="15" customFormat="1">
      <c r="A364" s="15"/>
      <c r="B364" s="260"/>
      <c r="C364" s="261"/>
      <c r="D364" s="237" t="s">
        <v>163</v>
      </c>
      <c r="E364" s="262" t="s">
        <v>1</v>
      </c>
      <c r="F364" s="263" t="s">
        <v>458</v>
      </c>
      <c r="G364" s="261"/>
      <c r="H364" s="264">
        <v>11.568</v>
      </c>
      <c r="I364" s="265"/>
      <c r="J364" s="261"/>
      <c r="K364" s="261"/>
      <c r="L364" s="266"/>
      <c r="M364" s="267"/>
      <c r="N364" s="268"/>
      <c r="O364" s="268"/>
      <c r="P364" s="268"/>
      <c r="Q364" s="268"/>
      <c r="R364" s="268"/>
      <c r="S364" s="268"/>
      <c r="T364" s="269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70" t="s">
        <v>163</v>
      </c>
      <c r="AU364" s="270" t="s">
        <v>87</v>
      </c>
      <c r="AV364" s="15" t="s">
        <v>157</v>
      </c>
      <c r="AW364" s="15" t="s">
        <v>33</v>
      </c>
      <c r="AX364" s="15" t="s">
        <v>34</v>
      </c>
      <c r="AY364" s="270" t="s">
        <v>150</v>
      </c>
    </row>
    <row r="365" s="2" customFormat="1" ht="24.15" customHeight="1">
      <c r="A365" s="39"/>
      <c r="B365" s="40"/>
      <c r="C365" s="219" t="s">
        <v>459</v>
      </c>
      <c r="D365" s="219" t="s">
        <v>152</v>
      </c>
      <c r="E365" s="220" t="s">
        <v>460</v>
      </c>
      <c r="F365" s="221" t="s">
        <v>461</v>
      </c>
      <c r="G365" s="222" t="s">
        <v>175</v>
      </c>
      <c r="H365" s="223">
        <v>60</v>
      </c>
      <c r="I365" s="224"/>
      <c r="J365" s="225">
        <f>ROUND(I365*H365,2)</f>
        <v>0</v>
      </c>
      <c r="K365" s="221" t="s">
        <v>156</v>
      </c>
      <c r="L365" s="45"/>
      <c r="M365" s="226" t="s">
        <v>1</v>
      </c>
      <c r="N365" s="227" t="s">
        <v>43</v>
      </c>
      <c r="O365" s="92"/>
      <c r="P365" s="228">
        <f>O365*H365</f>
        <v>0</v>
      </c>
      <c r="Q365" s="228">
        <v>0</v>
      </c>
      <c r="R365" s="228">
        <f>Q365*H365</f>
        <v>0</v>
      </c>
      <c r="S365" s="228">
        <v>0</v>
      </c>
      <c r="T365" s="22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0" t="s">
        <v>157</v>
      </c>
      <c r="AT365" s="230" t="s">
        <v>152</v>
      </c>
      <c r="AU365" s="230" t="s">
        <v>87</v>
      </c>
      <c r="AY365" s="18" t="s">
        <v>150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8" t="s">
        <v>34</v>
      </c>
      <c r="BK365" s="231">
        <f>ROUND(I365*H365,2)</f>
        <v>0</v>
      </c>
      <c r="BL365" s="18" t="s">
        <v>157</v>
      </c>
      <c r="BM365" s="230" t="s">
        <v>462</v>
      </c>
    </row>
    <row r="366" s="2" customFormat="1">
      <c r="A366" s="39"/>
      <c r="B366" s="40"/>
      <c r="C366" s="41"/>
      <c r="D366" s="232" t="s">
        <v>159</v>
      </c>
      <c r="E366" s="41"/>
      <c r="F366" s="233" t="s">
        <v>463</v>
      </c>
      <c r="G366" s="41"/>
      <c r="H366" s="41"/>
      <c r="I366" s="234"/>
      <c r="J366" s="41"/>
      <c r="K366" s="41"/>
      <c r="L366" s="45"/>
      <c r="M366" s="235"/>
      <c r="N366" s="236"/>
      <c r="O366" s="92"/>
      <c r="P366" s="92"/>
      <c r="Q366" s="92"/>
      <c r="R366" s="92"/>
      <c r="S366" s="92"/>
      <c r="T366" s="93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159</v>
      </c>
      <c r="AU366" s="18" t="s">
        <v>87</v>
      </c>
    </row>
    <row r="367" s="2" customFormat="1">
      <c r="A367" s="39"/>
      <c r="B367" s="40"/>
      <c r="C367" s="41"/>
      <c r="D367" s="237" t="s">
        <v>161</v>
      </c>
      <c r="E367" s="41"/>
      <c r="F367" s="238" t="s">
        <v>429</v>
      </c>
      <c r="G367" s="41"/>
      <c r="H367" s="41"/>
      <c r="I367" s="234"/>
      <c r="J367" s="41"/>
      <c r="K367" s="41"/>
      <c r="L367" s="45"/>
      <c r="M367" s="235"/>
      <c r="N367" s="236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161</v>
      </c>
      <c r="AU367" s="18" t="s">
        <v>87</v>
      </c>
    </row>
    <row r="368" s="13" customFormat="1">
      <c r="A368" s="13"/>
      <c r="B368" s="239"/>
      <c r="C368" s="240"/>
      <c r="D368" s="237" t="s">
        <v>163</v>
      </c>
      <c r="E368" s="241" t="s">
        <v>1</v>
      </c>
      <c r="F368" s="242" t="s">
        <v>464</v>
      </c>
      <c r="G368" s="240"/>
      <c r="H368" s="241" t="s">
        <v>1</v>
      </c>
      <c r="I368" s="243"/>
      <c r="J368" s="240"/>
      <c r="K368" s="240"/>
      <c r="L368" s="244"/>
      <c r="M368" s="245"/>
      <c r="N368" s="246"/>
      <c r="O368" s="246"/>
      <c r="P368" s="246"/>
      <c r="Q368" s="246"/>
      <c r="R368" s="246"/>
      <c r="S368" s="246"/>
      <c r="T368" s="247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8" t="s">
        <v>163</v>
      </c>
      <c r="AU368" s="248" t="s">
        <v>87</v>
      </c>
      <c r="AV368" s="13" t="s">
        <v>34</v>
      </c>
      <c r="AW368" s="13" t="s">
        <v>33</v>
      </c>
      <c r="AX368" s="13" t="s">
        <v>78</v>
      </c>
      <c r="AY368" s="248" t="s">
        <v>150</v>
      </c>
    </row>
    <row r="369" s="14" customFormat="1">
      <c r="A369" s="14"/>
      <c r="B369" s="249"/>
      <c r="C369" s="250"/>
      <c r="D369" s="237" t="s">
        <v>163</v>
      </c>
      <c r="E369" s="251" t="s">
        <v>1</v>
      </c>
      <c r="F369" s="252" t="s">
        <v>465</v>
      </c>
      <c r="G369" s="250"/>
      <c r="H369" s="253">
        <v>60</v>
      </c>
      <c r="I369" s="254"/>
      <c r="J369" s="250"/>
      <c r="K369" s="250"/>
      <c r="L369" s="255"/>
      <c r="M369" s="256"/>
      <c r="N369" s="257"/>
      <c r="O369" s="257"/>
      <c r="P369" s="257"/>
      <c r="Q369" s="257"/>
      <c r="R369" s="257"/>
      <c r="S369" s="257"/>
      <c r="T369" s="258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9" t="s">
        <v>163</v>
      </c>
      <c r="AU369" s="259" t="s">
        <v>87</v>
      </c>
      <c r="AV369" s="14" t="s">
        <v>87</v>
      </c>
      <c r="AW369" s="14" t="s">
        <v>33</v>
      </c>
      <c r="AX369" s="14" t="s">
        <v>34</v>
      </c>
      <c r="AY369" s="259" t="s">
        <v>150</v>
      </c>
    </row>
    <row r="370" s="2" customFormat="1" ht="37.8" customHeight="1">
      <c r="A370" s="39"/>
      <c r="B370" s="40"/>
      <c r="C370" s="282" t="s">
        <v>466</v>
      </c>
      <c r="D370" s="282" t="s">
        <v>297</v>
      </c>
      <c r="E370" s="283" t="s">
        <v>467</v>
      </c>
      <c r="F370" s="284" t="s">
        <v>468</v>
      </c>
      <c r="G370" s="285" t="s">
        <v>175</v>
      </c>
      <c r="H370" s="286">
        <v>60</v>
      </c>
      <c r="I370" s="287"/>
      <c r="J370" s="288">
        <f>ROUND(I370*H370,2)</f>
        <v>0</v>
      </c>
      <c r="K370" s="284" t="s">
        <v>156</v>
      </c>
      <c r="L370" s="289"/>
      <c r="M370" s="290" t="s">
        <v>1</v>
      </c>
      <c r="N370" s="291" t="s">
        <v>43</v>
      </c>
      <c r="O370" s="92"/>
      <c r="P370" s="228">
        <f>O370*H370</f>
        <v>0</v>
      </c>
      <c r="Q370" s="228">
        <v>0.0033999999999999998</v>
      </c>
      <c r="R370" s="228">
        <f>Q370*H370</f>
        <v>0.20399999999999999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225</v>
      </c>
      <c r="AT370" s="230" t="s">
        <v>297</v>
      </c>
      <c r="AU370" s="230" t="s">
        <v>87</v>
      </c>
      <c r="AY370" s="18" t="s">
        <v>150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34</v>
      </c>
      <c r="BK370" s="231">
        <f>ROUND(I370*H370,2)</f>
        <v>0</v>
      </c>
      <c r="BL370" s="18" t="s">
        <v>157</v>
      </c>
      <c r="BM370" s="230" t="s">
        <v>469</v>
      </c>
    </row>
    <row r="371" s="2" customFormat="1" ht="24.15" customHeight="1">
      <c r="A371" s="39"/>
      <c r="B371" s="40"/>
      <c r="C371" s="219" t="s">
        <v>470</v>
      </c>
      <c r="D371" s="219" t="s">
        <v>152</v>
      </c>
      <c r="E371" s="220" t="s">
        <v>471</v>
      </c>
      <c r="F371" s="221" t="s">
        <v>472</v>
      </c>
      <c r="G371" s="222" t="s">
        <v>175</v>
      </c>
      <c r="H371" s="223">
        <v>90</v>
      </c>
      <c r="I371" s="224"/>
      <c r="J371" s="225">
        <f>ROUND(I371*H371,2)</f>
        <v>0</v>
      </c>
      <c r="K371" s="221" t="s">
        <v>156</v>
      </c>
      <c r="L371" s="45"/>
      <c r="M371" s="226" t="s">
        <v>1</v>
      </c>
      <c r="N371" s="227" t="s">
        <v>43</v>
      </c>
      <c r="O371" s="92"/>
      <c r="P371" s="228">
        <f>O371*H371</f>
        <v>0</v>
      </c>
      <c r="Q371" s="228">
        <v>0</v>
      </c>
      <c r="R371" s="228">
        <f>Q371*H371</f>
        <v>0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157</v>
      </c>
      <c r="AT371" s="230" t="s">
        <v>152</v>
      </c>
      <c r="AU371" s="230" t="s">
        <v>87</v>
      </c>
      <c r="AY371" s="18" t="s">
        <v>150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8" t="s">
        <v>34</v>
      </c>
      <c r="BK371" s="231">
        <f>ROUND(I371*H371,2)</f>
        <v>0</v>
      </c>
      <c r="BL371" s="18" t="s">
        <v>157</v>
      </c>
      <c r="BM371" s="230" t="s">
        <v>473</v>
      </c>
    </row>
    <row r="372" s="2" customFormat="1">
      <c r="A372" s="39"/>
      <c r="B372" s="40"/>
      <c r="C372" s="41"/>
      <c r="D372" s="232" t="s">
        <v>159</v>
      </c>
      <c r="E372" s="41"/>
      <c r="F372" s="233" t="s">
        <v>474</v>
      </c>
      <c r="G372" s="41"/>
      <c r="H372" s="41"/>
      <c r="I372" s="234"/>
      <c r="J372" s="41"/>
      <c r="K372" s="41"/>
      <c r="L372" s="45"/>
      <c r="M372" s="235"/>
      <c r="N372" s="236"/>
      <c r="O372" s="92"/>
      <c r="P372" s="92"/>
      <c r="Q372" s="92"/>
      <c r="R372" s="92"/>
      <c r="S372" s="92"/>
      <c r="T372" s="93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159</v>
      </c>
      <c r="AU372" s="18" t="s">
        <v>87</v>
      </c>
    </row>
    <row r="373" s="2" customFormat="1">
      <c r="A373" s="39"/>
      <c r="B373" s="40"/>
      <c r="C373" s="41"/>
      <c r="D373" s="237" t="s">
        <v>161</v>
      </c>
      <c r="E373" s="41"/>
      <c r="F373" s="238" t="s">
        <v>429</v>
      </c>
      <c r="G373" s="41"/>
      <c r="H373" s="41"/>
      <c r="I373" s="234"/>
      <c r="J373" s="41"/>
      <c r="K373" s="41"/>
      <c r="L373" s="45"/>
      <c r="M373" s="235"/>
      <c r="N373" s="236"/>
      <c r="O373" s="92"/>
      <c r="P373" s="92"/>
      <c r="Q373" s="92"/>
      <c r="R373" s="92"/>
      <c r="S373" s="92"/>
      <c r="T373" s="93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161</v>
      </c>
      <c r="AU373" s="18" t="s">
        <v>87</v>
      </c>
    </row>
    <row r="374" s="13" customFormat="1">
      <c r="A374" s="13"/>
      <c r="B374" s="239"/>
      <c r="C374" s="240"/>
      <c r="D374" s="237" t="s">
        <v>163</v>
      </c>
      <c r="E374" s="241" t="s">
        <v>1</v>
      </c>
      <c r="F374" s="242" t="s">
        <v>475</v>
      </c>
      <c r="G374" s="240"/>
      <c r="H374" s="241" t="s">
        <v>1</v>
      </c>
      <c r="I374" s="243"/>
      <c r="J374" s="240"/>
      <c r="K374" s="240"/>
      <c r="L374" s="244"/>
      <c r="M374" s="245"/>
      <c r="N374" s="246"/>
      <c r="O374" s="246"/>
      <c r="P374" s="246"/>
      <c r="Q374" s="246"/>
      <c r="R374" s="246"/>
      <c r="S374" s="246"/>
      <c r="T374" s="247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8" t="s">
        <v>163</v>
      </c>
      <c r="AU374" s="248" t="s">
        <v>87</v>
      </c>
      <c r="AV374" s="13" t="s">
        <v>34</v>
      </c>
      <c r="AW374" s="13" t="s">
        <v>33</v>
      </c>
      <c r="AX374" s="13" t="s">
        <v>78</v>
      </c>
      <c r="AY374" s="248" t="s">
        <v>150</v>
      </c>
    </row>
    <row r="375" s="14" customFormat="1">
      <c r="A375" s="14"/>
      <c r="B375" s="249"/>
      <c r="C375" s="250"/>
      <c r="D375" s="237" t="s">
        <v>163</v>
      </c>
      <c r="E375" s="251" t="s">
        <v>1</v>
      </c>
      <c r="F375" s="252" t="s">
        <v>476</v>
      </c>
      <c r="G375" s="250"/>
      <c r="H375" s="253">
        <v>90</v>
      </c>
      <c r="I375" s="254"/>
      <c r="J375" s="250"/>
      <c r="K375" s="250"/>
      <c r="L375" s="255"/>
      <c r="M375" s="256"/>
      <c r="N375" s="257"/>
      <c r="O375" s="257"/>
      <c r="P375" s="257"/>
      <c r="Q375" s="257"/>
      <c r="R375" s="257"/>
      <c r="S375" s="257"/>
      <c r="T375" s="258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9" t="s">
        <v>163</v>
      </c>
      <c r="AU375" s="259" t="s">
        <v>87</v>
      </c>
      <c r="AV375" s="14" t="s">
        <v>87</v>
      </c>
      <c r="AW375" s="14" t="s">
        <v>33</v>
      </c>
      <c r="AX375" s="14" t="s">
        <v>34</v>
      </c>
      <c r="AY375" s="259" t="s">
        <v>150</v>
      </c>
    </row>
    <row r="376" s="2" customFormat="1" ht="16.5" customHeight="1">
      <c r="A376" s="39"/>
      <c r="B376" s="40"/>
      <c r="C376" s="282" t="s">
        <v>477</v>
      </c>
      <c r="D376" s="282" t="s">
        <v>297</v>
      </c>
      <c r="E376" s="283" t="s">
        <v>478</v>
      </c>
      <c r="F376" s="284" t="s">
        <v>479</v>
      </c>
      <c r="G376" s="285" t="s">
        <v>322</v>
      </c>
      <c r="H376" s="286">
        <v>4.5</v>
      </c>
      <c r="I376" s="287"/>
      <c r="J376" s="288">
        <f>ROUND(I376*H376,2)</f>
        <v>0</v>
      </c>
      <c r="K376" s="284" t="s">
        <v>156</v>
      </c>
      <c r="L376" s="289"/>
      <c r="M376" s="290" t="s">
        <v>1</v>
      </c>
      <c r="N376" s="291" t="s">
        <v>43</v>
      </c>
      <c r="O376" s="92"/>
      <c r="P376" s="228">
        <f>O376*H376</f>
        <v>0</v>
      </c>
      <c r="Q376" s="228">
        <v>0.001</v>
      </c>
      <c r="R376" s="228">
        <f>Q376*H376</f>
        <v>0.0045000000000000005</v>
      </c>
      <c r="S376" s="228">
        <v>0</v>
      </c>
      <c r="T376" s="22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0" t="s">
        <v>225</v>
      </c>
      <c r="AT376" s="230" t="s">
        <v>297</v>
      </c>
      <c r="AU376" s="230" t="s">
        <v>87</v>
      </c>
      <c r="AY376" s="18" t="s">
        <v>150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8" t="s">
        <v>34</v>
      </c>
      <c r="BK376" s="231">
        <f>ROUND(I376*H376,2)</f>
        <v>0</v>
      </c>
      <c r="BL376" s="18" t="s">
        <v>157</v>
      </c>
      <c r="BM376" s="230" t="s">
        <v>480</v>
      </c>
    </row>
    <row r="377" s="14" customFormat="1">
      <c r="A377" s="14"/>
      <c r="B377" s="249"/>
      <c r="C377" s="250"/>
      <c r="D377" s="237" t="s">
        <v>163</v>
      </c>
      <c r="E377" s="251" t="s">
        <v>1</v>
      </c>
      <c r="F377" s="252" t="s">
        <v>481</v>
      </c>
      <c r="G377" s="250"/>
      <c r="H377" s="253">
        <v>4.5</v>
      </c>
      <c r="I377" s="254"/>
      <c r="J377" s="250"/>
      <c r="K377" s="250"/>
      <c r="L377" s="255"/>
      <c r="M377" s="256"/>
      <c r="N377" s="257"/>
      <c r="O377" s="257"/>
      <c r="P377" s="257"/>
      <c r="Q377" s="257"/>
      <c r="R377" s="257"/>
      <c r="S377" s="257"/>
      <c r="T377" s="258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9" t="s">
        <v>163</v>
      </c>
      <c r="AU377" s="259" t="s">
        <v>87</v>
      </c>
      <c r="AV377" s="14" t="s">
        <v>87</v>
      </c>
      <c r="AW377" s="14" t="s">
        <v>33</v>
      </c>
      <c r="AX377" s="14" t="s">
        <v>34</v>
      </c>
      <c r="AY377" s="259" t="s">
        <v>150</v>
      </c>
    </row>
    <row r="378" s="12" customFormat="1" ht="22.8" customHeight="1">
      <c r="A378" s="12"/>
      <c r="B378" s="203"/>
      <c r="C378" s="204"/>
      <c r="D378" s="205" t="s">
        <v>77</v>
      </c>
      <c r="E378" s="217" t="s">
        <v>194</v>
      </c>
      <c r="F378" s="217" t="s">
        <v>482</v>
      </c>
      <c r="G378" s="204"/>
      <c r="H378" s="204"/>
      <c r="I378" s="207"/>
      <c r="J378" s="218">
        <f>BK378</f>
        <v>0</v>
      </c>
      <c r="K378" s="204"/>
      <c r="L378" s="209"/>
      <c r="M378" s="210"/>
      <c r="N378" s="211"/>
      <c r="O378" s="211"/>
      <c r="P378" s="212">
        <f>SUM(P379:P420)</f>
        <v>0</v>
      </c>
      <c r="Q378" s="211"/>
      <c r="R378" s="212">
        <f>SUM(R379:R420)</f>
        <v>0</v>
      </c>
      <c r="S378" s="211"/>
      <c r="T378" s="213">
        <f>SUM(T379:T420)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14" t="s">
        <v>34</v>
      </c>
      <c r="AT378" s="215" t="s">
        <v>77</v>
      </c>
      <c r="AU378" s="215" t="s">
        <v>34</v>
      </c>
      <c r="AY378" s="214" t="s">
        <v>150</v>
      </c>
      <c r="BK378" s="216">
        <f>SUM(BK379:BK420)</f>
        <v>0</v>
      </c>
    </row>
    <row r="379" s="2" customFormat="1" ht="24.15" customHeight="1">
      <c r="A379" s="39"/>
      <c r="B379" s="40"/>
      <c r="C379" s="219" t="s">
        <v>483</v>
      </c>
      <c r="D379" s="219" t="s">
        <v>152</v>
      </c>
      <c r="E379" s="220" t="s">
        <v>484</v>
      </c>
      <c r="F379" s="221" t="s">
        <v>485</v>
      </c>
      <c r="G379" s="222" t="s">
        <v>155</v>
      </c>
      <c r="H379" s="223">
        <v>1975</v>
      </c>
      <c r="I379" s="224"/>
      <c r="J379" s="225">
        <f>ROUND(I379*H379,2)</f>
        <v>0</v>
      </c>
      <c r="K379" s="221" t="s">
        <v>156</v>
      </c>
      <c r="L379" s="45"/>
      <c r="M379" s="226" t="s">
        <v>1</v>
      </c>
      <c r="N379" s="227" t="s">
        <v>43</v>
      </c>
      <c r="O379" s="92"/>
      <c r="P379" s="228">
        <f>O379*H379</f>
        <v>0</v>
      </c>
      <c r="Q379" s="228">
        <v>0</v>
      </c>
      <c r="R379" s="228">
        <f>Q379*H379</f>
        <v>0</v>
      </c>
      <c r="S379" s="228">
        <v>0</v>
      </c>
      <c r="T379" s="22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0" t="s">
        <v>157</v>
      </c>
      <c r="AT379" s="230" t="s">
        <v>152</v>
      </c>
      <c r="AU379" s="230" t="s">
        <v>87</v>
      </c>
      <c r="AY379" s="18" t="s">
        <v>150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8" t="s">
        <v>34</v>
      </c>
      <c r="BK379" s="231">
        <f>ROUND(I379*H379,2)</f>
        <v>0</v>
      </c>
      <c r="BL379" s="18" t="s">
        <v>157</v>
      </c>
      <c r="BM379" s="230" t="s">
        <v>486</v>
      </c>
    </row>
    <row r="380" s="2" customFormat="1">
      <c r="A380" s="39"/>
      <c r="B380" s="40"/>
      <c r="C380" s="41"/>
      <c r="D380" s="232" t="s">
        <v>159</v>
      </c>
      <c r="E380" s="41"/>
      <c r="F380" s="233" t="s">
        <v>487</v>
      </c>
      <c r="G380" s="41"/>
      <c r="H380" s="41"/>
      <c r="I380" s="234"/>
      <c r="J380" s="41"/>
      <c r="K380" s="41"/>
      <c r="L380" s="45"/>
      <c r="M380" s="235"/>
      <c r="N380" s="236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159</v>
      </c>
      <c r="AU380" s="18" t="s">
        <v>87</v>
      </c>
    </row>
    <row r="381" s="2" customFormat="1">
      <c r="A381" s="39"/>
      <c r="B381" s="40"/>
      <c r="C381" s="41"/>
      <c r="D381" s="237" t="s">
        <v>161</v>
      </c>
      <c r="E381" s="41"/>
      <c r="F381" s="238" t="s">
        <v>162</v>
      </c>
      <c r="G381" s="41"/>
      <c r="H381" s="41"/>
      <c r="I381" s="234"/>
      <c r="J381" s="41"/>
      <c r="K381" s="41"/>
      <c r="L381" s="45"/>
      <c r="M381" s="235"/>
      <c r="N381" s="236"/>
      <c r="O381" s="92"/>
      <c r="P381" s="92"/>
      <c r="Q381" s="92"/>
      <c r="R381" s="92"/>
      <c r="S381" s="92"/>
      <c r="T381" s="93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161</v>
      </c>
      <c r="AU381" s="18" t="s">
        <v>87</v>
      </c>
    </row>
    <row r="382" s="13" customFormat="1">
      <c r="A382" s="13"/>
      <c r="B382" s="239"/>
      <c r="C382" s="240"/>
      <c r="D382" s="237" t="s">
        <v>163</v>
      </c>
      <c r="E382" s="241" t="s">
        <v>1</v>
      </c>
      <c r="F382" s="242" t="s">
        <v>488</v>
      </c>
      <c r="G382" s="240"/>
      <c r="H382" s="241" t="s">
        <v>1</v>
      </c>
      <c r="I382" s="243"/>
      <c r="J382" s="240"/>
      <c r="K382" s="240"/>
      <c r="L382" s="244"/>
      <c r="M382" s="245"/>
      <c r="N382" s="246"/>
      <c r="O382" s="246"/>
      <c r="P382" s="246"/>
      <c r="Q382" s="246"/>
      <c r="R382" s="246"/>
      <c r="S382" s="246"/>
      <c r="T382" s="247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8" t="s">
        <v>163</v>
      </c>
      <c r="AU382" s="248" t="s">
        <v>87</v>
      </c>
      <c r="AV382" s="13" t="s">
        <v>34</v>
      </c>
      <c r="AW382" s="13" t="s">
        <v>33</v>
      </c>
      <c r="AX382" s="13" t="s">
        <v>78</v>
      </c>
      <c r="AY382" s="248" t="s">
        <v>150</v>
      </c>
    </row>
    <row r="383" s="14" customFormat="1">
      <c r="A383" s="14"/>
      <c r="B383" s="249"/>
      <c r="C383" s="250"/>
      <c r="D383" s="237" t="s">
        <v>163</v>
      </c>
      <c r="E383" s="251" t="s">
        <v>1</v>
      </c>
      <c r="F383" s="252" t="s">
        <v>489</v>
      </c>
      <c r="G383" s="250"/>
      <c r="H383" s="253">
        <v>1975</v>
      </c>
      <c r="I383" s="254"/>
      <c r="J383" s="250"/>
      <c r="K383" s="250"/>
      <c r="L383" s="255"/>
      <c r="M383" s="256"/>
      <c r="N383" s="257"/>
      <c r="O383" s="257"/>
      <c r="P383" s="257"/>
      <c r="Q383" s="257"/>
      <c r="R383" s="257"/>
      <c r="S383" s="257"/>
      <c r="T383" s="258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9" t="s">
        <v>163</v>
      </c>
      <c r="AU383" s="259" t="s">
        <v>87</v>
      </c>
      <c r="AV383" s="14" t="s">
        <v>87</v>
      </c>
      <c r="AW383" s="14" t="s">
        <v>33</v>
      </c>
      <c r="AX383" s="14" t="s">
        <v>34</v>
      </c>
      <c r="AY383" s="259" t="s">
        <v>150</v>
      </c>
    </row>
    <row r="384" s="2" customFormat="1" ht="24.15" customHeight="1">
      <c r="A384" s="39"/>
      <c r="B384" s="40"/>
      <c r="C384" s="219" t="s">
        <v>490</v>
      </c>
      <c r="D384" s="219" t="s">
        <v>152</v>
      </c>
      <c r="E384" s="220" t="s">
        <v>491</v>
      </c>
      <c r="F384" s="221" t="s">
        <v>492</v>
      </c>
      <c r="G384" s="222" t="s">
        <v>155</v>
      </c>
      <c r="H384" s="223">
        <v>1975</v>
      </c>
      <c r="I384" s="224"/>
      <c r="J384" s="225">
        <f>ROUND(I384*H384,2)</f>
        <v>0</v>
      </c>
      <c r="K384" s="221" t="s">
        <v>156</v>
      </c>
      <c r="L384" s="45"/>
      <c r="M384" s="226" t="s">
        <v>1</v>
      </c>
      <c r="N384" s="227" t="s">
        <v>43</v>
      </c>
      <c r="O384" s="92"/>
      <c r="P384" s="228">
        <f>O384*H384</f>
        <v>0</v>
      </c>
      <c r="Q384" s="228">
        <v>0</v>
      </c>
      <c r="R384" s="228">
        <f>Q384*H384</f>
        <v>0</v>
      </c>
      <c r="S384" s="228">
        <v>0</v>
      </c>
      <c r="T384" s="22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0" t="s">
        <v>157</v>
      </c>
      <c r="AT384" s="230" t="s">
        <v>152</v>
      </c>
      <c r="AU384" s="230" t="s">
        <v>87</v>
      </c>
      <c r="AY384" s="18" t="s">
        <v>150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8" t="s">
        <v>34</v>
      </c>
      <c r="BK384" s="231">
        <f>ROUND(I384*H384,2)</f>
        <v>0</v>
      </c>
      <c r="BL384" s="18" t="s">
        <v>157</v>
      </c>
      <c r="BM384" s="230" t="s">
        <v>493</v>
      </c>
    </row>
    <row r="385" s="2" customFormat="1">
      <c r="A385" s="39"/>
      <c r="B385" s="40"/>
      <c r="C385" s="41"/>
      <c r="D385" s="232" t="s">
        <v>159</v>
      </c>
      <c r="E385" s="41"/>
      <c r="F385" s="233" t="s">
        <v>494</v>
      </c>
      <c r="G385" s="41"/>
      <c r="H385" s="41"/>
      <c r="I385" s="234"/>
      <c r="J385" s="41"/>
      <c r="K385" s="41"/>
      <c r="L385" s="45"/>
      <c r="M385" s="235"/>
      <c r="N385" s="236"/>
      <c r="O385" s="92"/>
      <c r="P385" s="92"/>
      <c r="Q385" s="92"/>
      <c r="R385" s="92"/>
      <c r="S385" s="92"/>
      <c r="T385" s="93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159</v>
      </c>
      <c r="AU385" s="18" t="s">
        <v>87</v>
      </c>
    </row>
    <row r="386" s="2" customFormat="1">
      <c r="A386" s="39"/>
      <c r="B386" s="40"/>
      <c r="C386" s="41"/>
      <c r="D386" s="237" t="s">
        <v>161</v>
      </c>
      <c r="E386" s="41"/>
      <c r="F386" s="238" t="s">
        <v>162</v>
      </c>
      <c r="G386" s="41"/>
      <c r="H386" s="41"/>
      <c r="I386" s="234"/>
      <c r="J386" s="41"/>
      <c r="K386" s="41"/>
      <c r="L386" s="45"/>
      <c r="M386" s="235"/>
      <c r="N386" s="236"/>
      <c r="O386" s="92"/>
      <c r="P386" s="92"/>
      <c r="Q386" s="92"/>
      <c r="R386" s="92"/>
      <c r="S386" s="92"/>
      <c r="T386" s="93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161</v>
      </c>
      <c r="AU386" s="18" t="s">
        <v>87</v>
      </c>
    </row>
    <row r="387" s="2" customFormat="1" ht="24.15" customHeight="1">
      <c r="A387" s="39"/>
      <c r="B387" s="40"/>
      <c r="C387" s="219" t="s">
        <v>495</v>
      </c>
      <c r="D387" s="219" t="s">
        <v>152</v>
      </c>
      <c r="E387" s="220" t="s">
        <v>496</v>
      </c>
      <c r="F387" s="221" t="s">
        <v>497</v>
      </c>
      <c r="G387" s="222" t="s">
        <v>155</v>
      </c>
      <c r="H387" s="223">
        <v>1975</v>
      </c>
      <c r="I387" s="224"/>
      <c r="J387" s="225">
        <f>ROUND(I387*H387,2)</f>
        <v>0</v>
      </c>
      <c r="K387" s="221" t="s">
        <v>156</v>
      </c>
      <c r="L387" s="45"/>
      <c r="M387" s="226" t="s">
        <v>1</v>
      </c>
      <c r="N387" s="227" t="s">
        <v>43</v>
      </c>
      <c r="O387" s="92"/>
      <c r="P387" s="228">
        <f>O387*H387</f>
        <v>0</v>
      </c>
      <c r="Q387" s="228">
        <v>0</v>
      </c>
      <c r="R387" s="228">
        <f>Q387*H387</f>
        <v>0</v>
      </c>
      <c r="S387" s="228">
        <v>0</v>
      </c>
      <c r="T387" s="22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0" t="s">
        <v>157</v>
      </c>
      <c r="AT387" s="230" t="s">
        <v>152</v>
      </c>
      <c r="AU387" s="230" t="s">
        <v>87</v>
      </c>
      <c r="AY387" s="18" t="s">
        <v>150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8" t="s">
        <v>34</v>
      </c>
      <c r="BK387" s="231">
        <f>ROUND(I387*H387,2)</f>
        <v>0</v>
      </c>
      <c r="BL387" s="18" t="s">
        <v>157</v>
      </c>
      <c r="BM387" s="230" t="s">
        <v>498</v>
      </c>
    </row>
    <row r="388" s="2" customFormat="1">
      <c r="A388" s="39"/>
      <c r="B388" s="40"/>
      <c r="C388" s="41"/>
      <c r="D388" s="232" t="s">
        <v>159</v>
      </c>
      <c r="E388" s="41"/>
      <c r="F388" s="233" t="s">
        <v>499</v>
      </c>
      <c r="G388" s="41"/>
      <c r="H388" s="41"/>
      <c r="I388" s="234"/>
      <c r="J388" s="41"/>
      <c r="K388" s="41"/>
      <c r="L388" s="45"/>
      <c r="M388" s="235"/>
      <c r="N388" s="236"/>
      <c r="O388" s="92"/>
      <c r="P388" s="92"/>
      <c r="Q388" s="92"/>
      <c r="R388" s="92"/>
      <c r="S388" s="92"/>
      <c r="T388" s="93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159</v>
      </c>
      <c r="AU388" s="18" t="s">
        <v>87</v>
      </c>
    </row>
    <row r="389" s="2" customFormat="1">
      <c r="A389" s="39"/>
      <c r="B389" s="40"/>
      <c r="C389" s="41"/>
      <c r="D389" s="237" t="s">
        <v>161</v>
      </c>
      <c r="E389" s="41"/>
      <c r="F389" s="238" t="s">
        <v>162</v>
      </c>
      <c r="G389" s="41"/>
      <c r="H389" s="41"/>
      <c r="I389" s="234"/>
      <c r="J389" s="41"/>
      <c r="K389" s="41"/>
      <c r="L389" s="45"/>
      <c r="M389" s="235"/>
      <c r="N389" s="236"/>
      <c r="O389" s="92"/>
      <c r="P389" s="92"/>
      <c r="Q389" s="92"/>
      <c r="R389" s="92"/>
      <c r="S389" s="92"/>
      <c r="T389" s="93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161</v>
      </c>
      <c r="AU389" s="18" t="s">
        <v>87</v>
      </c>
    </row>
    <row r="390" s="2" customFormat="1" ht="21.75" customHeight="1">
      <c r="A390" s="39"/>
      <c r="B390" s="40"/>
      <c r="C390" s="219" t="s">
        <v>500</v>
      </c>
      <c r="D390" s="219" t="s">
        <v>152</v>
      </c>
      <c r="E390" s="220" t="s">
        <v>501</v>
      </c>
      <c r="F390" s="221" t="s">
        <v>502</v>
      </c>
      <c r="G390" s="222" t="s">
        <v>155</v>
      </c>
      <c r="H390" s="223">
        <v>1975</v>
      </c>
      <c r="I390" s="224"/>
      <c r="J390" s="225">
        <f>ROUND(I390*H390,2)</f>
        <v>0</v>
      </c>
      <c r="K390" s="221" t="s">
        <v>1</v>
      </c>
      <c r="L390" s="45"/>
      <c r="M390" s="226" t="s">
        <v>1</v>
      </c>
      <c r="N390" s="227" t="s">
        <v>43</v>
      </c>
      <c r="O390" s="92"/>
      <c r="P390" s="228">
        <f>O390*H390</f>
        <v>0</v>
      </c>
      <c r="Q390" s="228">
        <v>0</v>
      </c>
      <c r="R390" s="228">
        <f>Q390*H390</f>
        <v>0</v>
      </c>
      <c r="S390" s="228">
        <v>0</v>
      </c>
      <c r="T390" s="22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0" t="s">
        <v>157</v>
      </c>
      <c r="AT390" s="230" t="s">
        <v>152</v>
      </c>
      <c r="AU390" s="230" t="s">
        <v>87</v>
      </c>
      <c r="AY390" s="18" t="s">
        <v>150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8" t="s">
        <v>34</v>
      </c>
      <c r="BK390" s="231">
        <f>ROUND(I390*H390,2)</f>
        <v>0</v>
      </c>
      <c r="BL390" s="18" t="s">
        <v>157</v>
      </c>
      <c r="BM390" s="230" t="s">
        <v>503</v>
      </c>
    </row>
    <row r="391" s="2" customFormat="1">
      <c r="A391" s="39"/>
      <c r="B391" s="40"/>
      <c r="C391" s="41"/>
      <c r="D391" s="237" t="s">
        <v>161</v>
      </c>
      <c r="E391" s="41"/>
      <c r="F391" s="238" t="s">
        <v>162</v>
      </c>
      <c r="G391" s="41"/>
      <c r="H391" s="41"/>
      <c r="I391" s="234"/>
      <c r="J391" s="41"/>
      <c r="K391" s="41"/>
      <c r="L391" s="45"/>
      <c r="M391" s="235"/>
      <c r="N391" s="236"/>
      <c r="O391" s="92"/>
      <c r="P391" s="92"/>
      <c r="Q391" s="92"/>
      <c r="R391" s="92"/>
      <c r="S391" s="92"/>
      <c r="T391" s="93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161</v>
      </c>
      <c r="AU391" s="18" t="s">
        <v>87</v>
      </c>
    </row>
    <row r="392" s="2" customFormat="1" ht="33" customHeight="1">
      <c r="A392" s="39"/>
      <c r="B392" s="40"/>
      <c r="C392" s="219" t="s">
        <v>504</v>
      </c>
      <c r="D392" s="219" t="s">
        <v>152</v>
      </c>
      <c r="E392" s="220" t="s">
        <v>505</v>
      </c>
      <c r="F392" s="221" t="s">
        <v>506</v>
      </c>
      <c r="G392" s="222" t="s">
        <v>155</v>
      </c>
      <c r="H392" s="223">
        <v>1371</v>
      </c>
      <c r="I392" s="224"/>
      <c r="J392" s="225">
        <f>ROUND(I392*H392,2)</f>
        <v>0</v>
      </c>
      <c r="K392" s="221" t="s">
        <v>156</v>
      </c>
      <c r="L392" s="45"/>
      <c r="M392" s="226" t="s">
        <v>1</v>
      </c>
      <c r="N392" s="227" t="s">
        <v>43</v>
      </c>
      <c r="O392" s="92"/>
      <c r="P392" s="228">
        <f>O392*H392</f>
        <v>0</v>
      </c>
      <c r="Q392" s="228">
        <v>0</v>
      </c>
      <c r="R392" s="228">
        <f>Q392*H392</f>
        <v>0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157</v>
      </c>
      <c r="AT392" s="230" t="s">
        <v>152</v>
      </c>
      <c r="AU392" s="230" t="s">
        <v>87</v>
      </c>
      <c r="AY392" s="18" t="s">
        <v>150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34</v>
      </c>
      <c r="BK392" s="231">
        <f>ROUND(I392*H392,2)</f>
        <v>0</v>
      </c>
      <c r="BL392" s="18" t="s">
        <v>157</v>
      </c>
      <c r="BM392" s="230" t="s">
        <v>507</v>
      </c>
    </row>
    <row r="393" s="2" customFormat="1">
      <c r="A393" s="39"/>
      <c r="B393" s="40"/>
      <c r="C393" s="41"/>
      <c r="D393" s="232" t="s">
        <v>159</v>
      </c>
      <c r="E393" s="41"/>
      <c r="F393" s="233" t="s">
        <v>508</v>
      </c>
      <c r="G393" s="41"/>
      <c r="H393" s="41"/>
      <c r="I393" s="234"/>
      <c r="J393" s="41"/>
      <c r="K393" s="41"/>
      <c r="L393" s="45"/>
      <c r="M393" s="235"/>
      <c r="N393" s="236"/>
      <c r="O393" s="92"/>
      <c r="P393" s="92"/>
      <c r="Q393" s="92"/>
      <c r="R393" s="92"/>
      <c r="S393" s="92"/>
      <c r="T393" s="93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159</v>
      </c>
      <c r="AU393" s="18" t="s">
        <v>87</v>
      </c>
    </row>
    <row r="394" s="2" customFormat="1">
      <c r="A394" s="39"/>
      <c r="B394" s="40"/>
      <c r="C394" s="41"/>
      <c r="D394" s="237" t="s">
        <v>161</v>
      </c>
      <c r="E394" s="41"/>
      <c r="F394" s="238" t="s">
        <v>162</v>
      </c>
      <c r="G394" s="41"/>
      <c r="H394" s="41"/>
      <c r="I394" s="234"/>
      <c r="J394" s="41"/>
      <c r="K394" s="41"/>
      <c r="L394" s="45"/>
      <c r="M394" s="235"/>
      <c r="N394" s="236"/>
      <c r="O394" s="92"/>
      <c r="P394" s="92"/>
      <c r="Q394" s="92"/>
      <c r="R394" s="92"/>
      <c r="S394" s="92"/>
      <c r="T394" s="93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161</v>
      </c>
      <c r="AU394" s="18" t="s">
        <v>87</v>
      </c>
    </row>
    <row r="395" s="13" customFormat="1">
      <c r="A395" s="13"/>
      <c r="B395" s="239"/>
      <c r="C395" s="240"/>
      <c r="D395" s="237" t="s">
        <v>163</v>
      </c>
      <c r="E395" s="241" t="s">
        <v>1</v>
      </c>
      <c r="F395" s="242" t="s">
        <v>509</v>
      </c>
      <c r="G395" s="240"/>
      <c r="H395" s="241" t="s">
        <v>1</v>
      </c>
      <c r="I395" s="243"/>
      <c r="J395" s="240"/>
      <c r="K395" s="240"/>
      <c r="L395" s="244"/>
      <c r="M395" s="245"/>
      <c r="N395" s="246"/>
      <c r="O395" s="246"/>
      <c r="P395" s="246"/>
      <c r="Q395" s="246"/>
      <c r="R395" s="246"/>
      <c r="S395" s="246"/>
      <c r="T395" s="247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8" t="s">
        <v>163</v>
      </c>
      <c r="AU395" s="248" t="s">
        <v>87</v>
      </c>
      <c r="AV395" s="13" t="s">
        <v>34</v>
      </c>
      <c r="AW395" s="13" t="s">
        <v>33</v>
      </c>
      <c r="AX395" s="13" t="s">
        <v>78</v>
      </c>
      <c r="AY395" s="248" t="s">
        <v>150</v>
      </c>
    </row>
    <row r="396" s="13" customFormat="1">
      <c r="A396" s="13"/>
      <c r="B396" s="239"/>
      <c r="C396" s="240"/>
      <c r="D396" s="237" t="s">
        <v>163</v>
      </c>
      <c r="E396" s="241" t="s">
        <v>1</v>
      </c>
      <c r="F396" s="242" t="s">
        <v>510</v>
      </c>
      <c r="G396" s="240"/>
      <c r="H396" s="241" t="s">
        <v>1</v>
      </c>
      <c r="I396" s="243"/>
      <c r="J396" s="240"/>
      <c r="K396" s="240"/>
      <c r="L396" s="244"/>
      <c r="M396" s="245"/>
      <c r="N396" s="246"/>
      <c r="O396" s="246"/>
      <c r="P396" s="246"/>
      <c r="Q396" s="246"/>
      <c r="R396" s="246"/>
      <c r="S396" s="246"/>
      <c r="T396" s="247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8" t="s">
        <v>163</v>
      </c>
      <c r="AU396" s="248" t="s">
        <v>87</v>
      </c>
      <c r="AV396" s="13" t="s">
        <v>34</v>
      </c>
      <c r="AW396" s="13" t="s">
        <v>33</v>
      </c>
      <c r="AX396" s="13" t="s">
        <v>78</v>
      </c>
      <c r="AY396" s="248" t="s">
        <v>150</v>
      </c>
    </row>
    <row r="397" s="14" customFormat="1">
      <c r="A397" s="14"/>
      <c r="B397" s="249"/>
      <c r="C397" s="250"/>
      <c r="D397" s="237" t="s">
        <v>163</v>
      </c>
      <c r="E397" s="251" t="s">
        <v>1</v>
      </c>
      <c r="F397" s="252" t="s">
        <v>511</v>
      </c>
      <c r="G397" s="250"/>
      <c r="H397" s="253">
        <v>1371</v>
      </c>
      <c r="I397" s="254"/>
      <c r="J397" s="250"/>
      <c r="K397" s="250"/>
      <c r="L397" s="255"/>
      <c r="M397" s="256"/>
      <c r="N397" s="257"/>
      <c r="O397" s="257"/>
      <c r="P397" s="257"/>
      <c r="Q397" s="257"/>
      <c r="R397" s="257"/>
      <c r="S397" s="257"/>
      <c r="T397" s="258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9" t="s">
        <v>163</v>
      </c>
      <c r="AU397" s="259" t="s">
        <v>87</v>
      </c>
      <c r="AV397" s="14" t="s">
        <v>87</v>
      </c>
      <c r="AW397" s="14" t="s">
        <v>33</v>
      </c>
      <c r="AX397" s="14" t="s">
        <v>34</v>
      </c>
      <c r="AY397" s="259" t="s">
        <v>150</v>
      </c>
    </row>
    <row r="398" s="2" customFormat="1" ht="33" customHeight="1">
      <c r="A398" s="39"/>
      <c r="B398" s="40"/>
      <c r="C398" s="219" t="s">
        <v>512</v>
      </c>
      <c r="D398" s="219" t="s">
        <v>152</v>
      </c>
      <c r="E398" s="220" t="s">
        <v>513</v>
      </c>
      <c r="F398" s="221" t="s">
        <v>514</v>
      </c>
      <c r="G398" s="222" t="s">
        <v>155</v>
      </c>
      <c r="H398" s="223">
        <v>604</v>
      </c>
      <c r="I398" s="224"/>
      <c r="J398" s="225">
        <f>ROUND(I398*H398,2)</f>
        <v>0</v>
      </c>
      <c r="K398" s="221" t="s">
        <v>156</v>
      </c>
      <c r="L398" s="45"/>
      <c r="M398" s="226" t="s">
        <v>1</v>
      </c>
      <c r="N398" s="227" t="s">
        <v>43</v>
      </c>
      <c r="O398" s="92"/>
      <c r="P398" s="228">
        <f>O398*H398</f>
        <v>0</v>
      </c>
      <c r="Q398" s="228">
        <v>0</v>
      </c>
      <c r="R398" s="228">
        <f>Q398*H398</f>
        <v>0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157</v>
      </c>
      <c r="AT398" s="230" t="s">
        <v>152</v>
      </c>
      <c r="AU398" s="230" t="s">
        <v>87</v>
      </c>
      <c r="AY398" s="18" t="s">
        <v>150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34</v>
      </c>
      <c r="BK398" s="231">
        <f>ROUND(I398*H398,2)</f>
        <v>0</v>
      </c>
      <c r="BL398" s="18" t="s">
        <v>157</v>
      </c>
      <c r="BM398" s="230" t="s">
        <v>515</v>
      </c>
    </row>
    <row r="399" s="2" customFormat="1">
      <c r="A399" s="39"/>
      <c r="B399" s="40"/>
      <c r="C399" s="41"/>
      <c r="D399" s="232" t="s">
        <v>159</v>
      </c>
      <c r="E399" s="41"/>
      <c r="F399" s="233" t="s">
        <v>516</v>
      </c>
      <c r="G399" s="41"/>
      <c r="H399" s="41"/>
      <c r="I399" s="234"/>
      <c r="J399" s="41"/>
      <c r="K399" s="41"/>
      <c r="L399" s="45"/>
      <c r="M399" s="235"/>
      <c r="N399" s="236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159</v>
      </c>
      <c r="AU399" s="18" t="s">
        <v>87</v>
      </c>
    </row>
    <row r="400" s="2" customFormat="1">
      <c r="A400" s="39"/>
      <c r="B400" s="40"/>
      <c r="C400" s="41"/>
      <c r="D400" s="237" t="s">
        <v>161</v>
      </c>
      <c r="E400" s="41"/>
      <c r="F400" s="238" t="s">
        <v>162</v>
      </c>
      <c r="G400" s="41"/>
      <c r="H400" s="41"/>
      <c r="I400" s="234"/>
      <c r="J400" s="41"/>
      <c r="K400" s="41"/>
      <c r="L400" s="45"/>
      <c r="M400" s="235"/>
      <c r="N400" s="236"/>
      <c r="O400" s="92"/>
      <c r="P400" s="92"/>
      <c r="Q400" s="92"/>
      <c r="R400" s="92"/>
      <c r="S400" s="92"/>
      <c r="T400" s="93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161</v>
      </c>
      <c r="AU400" s="18" t="s">
        <v>87</v>
      </c>
    </row>
    <row r="401" s="13" customFormat="1">
      <c r="A401" s="13"/>
      <c r="B401" s="239"/>
      <c r="C401" s="240"/>
      <c r="D401" s="237" t="s">
        <v>163</v>
      </c>
      <c r="E401" s="241" t="s">
        <v>1</v>
      </c>
      <c r="F401" s="242" t="s">
        <v>517</v>
      </c>
      <c r="G401" s="240"/>
      <c r="H401" s="241" t="s">
        <v>1</v>
      </c>
      <c r="I401" s="243"/>
      <c r="J401" s="240"/>
      <c r="K401" s="240"/>
      <c r="L401" s="244"/>
      <c r="M401" s="245"/>
      <c r="N401" s="246"/>
      <c r="O401" s="246"/>
      <c r="P401" s="246"/>
      <c r="Q401" s="246"/>
      <c r="R401" s="246"/>
      <c r="S401" s="246"/>
      <c r="T401" s="247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8" t="s">
        <v>163</v>
      </c>
      <c r="AU401" s="248" t="s">
        <v>87</v>
      </c>
      <c r="AV401" s="13" t="s">
        <v>34</v>
      </c>
      <c r="AW401" s="13" t="s">
        <v>33</v>
      </c>
      <c r="AX401" s="13" t="s">
        <v>78</v>
      </c>
      <c r="AY401" s="248" t="s">
        <v>150</v>
      </c>
    </row>
    <row r="402" s="13" customFormat="1">
      <c r="A402" s="13"/>
      <c r="B402" s="239"/>
      <c r="C402" s="240"/>
      <c r="D402" s="237" t="s">
        <v>163</v>
      </c>
      <c r="E402" s="241" t="s">
        <v>1</v>
      </c>
      <c r="F402" s="242" t="s">
        <v>518</v>
      </c>
      <c r="G402" s="240"/>
      <c r="H402" s="241" t="s">
        <v>1</v>
      </c>
      <c r="I402" s="243"/>
      <c r="J402" s="240"/>
      <c r="K402" s="240"/>
      <c r="L402" s="244"/>
      <c r="M402" s="245"/>
      <c r="N402" s="246"/>
      <c r="O402" s="246"/>
      <c r="P402" s="246"/>
      <c r="Q402" s="246"/>
      <c r="R402" s="246"/>
      <c r="S402" s="246"/>
      <c r="T402" s="247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8" t="s">
        <v>163</v>
      </c>
      <c r="AU402" s="248" t="s">
        <v>87</v>
      </c>
      <c r="AV402" s="13" t="s">
        <v>34</v>
      </c>
      <c r="AW402" s="13" t="s">
        <v>33</v>
      </c>
      <c r="AX402" s="13" t="s">
        <v>78</v>
      </c>
      <c r="AY402" s="248" t="s">
        <v>150</v>
      </c>
    </row>
    <row r="403" s="14" customFormat="1">
      <c r="A403" s="14"/>
      <c r="B403" s="249"/>
      <c r="C403" s="250"/>
      <c r="D403" s="237" t="s">
        <v>163</v>
      </c>
      <c r="E403" s="251" t="s">
        <v>1</v>
      </c>
      <c r="F403" s="252" t="s">
        <v>519</v>
      </c>
      <c r="G403" s="250"/>
      <c r="H403" s="253">
        <v>604</v>
      </c>
      <c r="I403" s="254"/>
      <c r="J403" s="250"/>
      <c r="K403" s="250"/>
      <c r="L403" s="255"/>
      <c r="M403" s="256"/>
      <c r="N403" s="257"/>
      <c r="O403" s="257"/>
      <c r="P403" s="257"/>
      <c r="Q403" s="257"/>
      <c r="R403" s="257"/>
      <c r="S403" s="257"/>
      <c r="T403" s="258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9" t="s">
        <v>163</v>
      </c>
      <c r="AU403" s="259" t="s">
        <v>87</v>
      </c>
      <c r="AV403" s="14" t="s">
        <v>87</v>
      </c>
      <c r="AW403" s="14" t="s">
        <v>33</v>
      </c>
      <c r="AX403" s="14" t="s">
        <v>34</v>
      </c>
      <c r="AY403" s="259" t="s">
        <v>150</v>
      </c>
    </row>
    <row r="404" s="2" customFormat="1" ht="33" customHeight="1">
      <c r="A404" s="39"/>
      <c r="B404" s="40"/>
      <c r="C404" s="219" t="s">
        <v>520</v>
      </c>
      <c r="D404" s="219" t="s">
        <v>152</v>
      </c>
      <c r="E404" s="220" t="s">
        <v>521</v>
      </c>
      <c r="F404" s="221" t="s">
        <v>522</v>
      </c>
      <c r="G404" s="222" t="s">
        <v>155</v>
      </c>
      <c r="H404" s="223">
        <v>3950</v>
      </c>
      <c r="I404" s="224"/>
      <c r="J404" s="225">
        <f>ROUND(I404*H404,2)</f>
        <v>0</v>
      </c>
      <c r="K404" s="221" t="s">
        <v>156</v>
      </c>
      <c r="L404" s="45"/>
      <c r="M404" s="226" t="s">
        <v>1</v>
      </c>
      <c r="N404" s="227" t="s">
        <v>43</v>
      </c>
      <c r="O404" s="92"/>
      <c r="P404" s="228">
        <f>O404*H404</f>
        <v>0</v>
      </c>
      <c r="Q404" s="228">
        <v>0</v>
      </c>
      <c r="R404" s="228">
        <f>Q404*H404</f>
        <v>0</v>
      </c>
      <c r="S404" s="228">
        <v>0</v>
      </c>
      <c r="T404" s="22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157</v>
      </c>
      <c r="AT404" s="230" t="s">
        <v>152</v>
      </c>
      <c r="AU404" s="230" t="s">
        <v>87</v>
      </c>
      <c r="AY404" s="18" t="s">
        <v>150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34</v>
      </c>
      <c r="BK404" s="231">
        <f>ROUND(I404*H404,2)</f>
        <v>0</v>
      </c>
      <c r="BL404" s="18" t="s">
        <v>157</v>
      </c>
      <c r="BM404" s="230" t="s">
        <v>523</v>
      </c>
    </row>
    <row r="405" s="2" customFormat="1">
      <c r="A405" s="39"/>
      <c r="B405" s="40"/>
      <c r="C405" s="41"/>
      <c r="D405" s="232" t="s">
        <v>159</v>
      </c>
      <c r="E405" s="41"/>
      <c r="F405" s="233" t="s">
        <v>524</v>
      </c>
      <c r="G405" s="41"/>
      <c r="H405" s="41"/>
      <c r="I405" s="234"/>
      <c r="J405" s="41"/>
      <c r="K405" s="41"/>
      <c r="L405" s="45"/>
      <c r="M405" s="235"/>
      <c r="N405" s="236"/>
      <c r="O405" s="92"/>
      <c r="P405" s="92"/>
      <c r="Q405" s="92"/>
      <c r="R405" s="92"/>
      <c r="S405" s="92"/>
      <c r="T405" s="93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159</v>
      </c>
      <c r="AU405" s="18" t="s">
        <v>87</v>
      </c>
    </row>
    <row r="406" s="2" customFormat="1">
      <c r="A406" s="39"/>
      <c r="B406" s="40"/>
      <c r="C406" s="41"/>
      <c r="D406" s="237" t="s">
        <v>161</v>
      </c>
      <c r="E406" s="41"/>
      <c r="F406" s="238" t="s">
        <v>162</v>
      </c>
      <c r="G406" s="41"/>
      <c r="H406" s="41"/>
      <c r="I406" s="234"/>
      <c r="J406" s="41"/>
      <c r="K406" s="41"/>
      <c r="L406" s="45"/>
      <c r="M406" s="235"/>
      <c r="N406" s="236"/>
      <c r="O406" s="92"/>
      <c r="P406" s="92"/>
      <c r="Q406" s="92"/>
      <c r="R406" s="92"/>
      <c r="S406" s="92"/>
      <c r="T406" s="93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161</v>
      </c>
      <c r="AU406" s="18" t="s">
        <v>87</v>
      </c>
    </row>
    <row r="407" s="13" customFormat="1">
      <c r="A407" s="13"/>
      <c r="B407" s="239"/>
      <c r="C407" s="240"/>
      <c r="D407" s="237" t="s">
        <v>163</v>
      </c>
      <c r="E407" s="241" t="s">
        <v>1</v>
      </c>
      <c r="F407" s="242" t="s">
        <v>525</v>
      </c>
      <c r="G407" s="240"/>
      <c r="H407" s="241" t="s">
        <v>1</v>
      </c>
      <c r="I407" s="243"/>
      <c r="J407" s="240"/>
      <c r="K407" s="240"/>
      <c r="L407" s="244"/>
      <c r="M407" s="245"/>
      <c r="N407" s="246"/>
      <c r="O407" s="246"/>
      <c r="P407" s="246"/>
      <c r="Q407" s="246"/>
      <c r="R407" s="246"/>
      <c r="S407" s="246"/>
      <c r="T407" s="247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8" t="s">
        <v>163</v>
      </c>
      <c r="AU407" s="248" t="s">
        <v>87</v>
      </c>
      <c r="AV407" s="13" t="s">
        <v>34</v>
      </c>
      <c r="AW407" s="13" t="s">
        <v>33</v>
      </c>
      <c r="AX407" s="13" t="s">
        <v>78</v>
      </c>
      <c r="AY407" s="248" t="s">
        <v>150</v>
      </c>
    </row>
    <row r="408" s="13" customFormat="1">
      <c r="A408" s="13"/>
      <c r="B408" s="239"/>
      <c r="C408" s="240"/>
      <c r="D408" s="237" t="s">
        <v>163</v>
      </c>
      <c r="E408" s="241" t="s">
        <v>1</v>
      </c>
      <c r="F408" s="242" t="s">
        <v>518</v>
      </c>
      <c r="G408" s="240"/>
      <c r="H408" s="241" t="s">
        <v>1</v>
      </c>
      <c r="I408" s="243"/>
      <c r="J408" s="240"/>
      <c r="K408" s="240"/>
      <c r="L408" s="244"/>
      <c r="M408" s="245"/>
      <c r="N408" s="246"/>
      <c r="O408" s="246"/>
      <c r="P408" s="246"/>
      <c r="Q408" s="246"/>
      <c r="R408" s="246"/>
      <c r="S408" s="246"/>
      <c r="T408" s="247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8" t="s">
        <v>163</v>
      </c>
      <c r="AU408" s="248" t="s">
        <v>87</v>
      </c>
      <c r="AV408" s="13" t="s">
        <v>34</v>
      </c>
      <c r="AW408" s="13" t="s">
        <v>33</v>
      </c>
      <c r="AX408" s="13" t="s">
        <v>78</v>
      </c>
      <c r="AY408" s="248" t="s">
        <v>150</v>
      </c>
    </row>
    <row r="409" s="14" customFormat="1">
      <c r="A409" s="14"/>
      <c r="B409" s="249"/>
      <c r="C409" s="250"/>
      <c r="D409" s="237" t="s">
        <v>163</v>
      </c>
      <c r="E409" s="251" t="s">
        <v>1</v>
      </c>
      <c r="F409" s="252" t="s">
        <v>526</v>
      </c>
      <c r="G409" s="250"/>
      <c r="H409" s="253">
        <v>1208</v>
      </c>
      <c r="I409" s="254"/>
      <c r="J409" s="250"/>
      <c r="K409" s="250"/>
      <c r="L409" s="255"/>
      <c r="M409" s="256"/>
      <c r="N409" s="257"/>
      <c r="O409" s="257"/>
      <c r="P409" s="257"/>
      <c r="Q409" s="257"/>
      <c r="R409" s="257"/>
      <c r="S409" s="257"/>
      <c r="T409" s="258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9" t="s">
        <v>163</v>
      </c>
      <c r="AU409" s="259" t="s">
        <v>87</v>
      </c>
      <c r="AV409" s="14" t="s">
        <v>87</v>
      </c>
      <c r="AW409" s="14" t="s">
        <v>33</v>
      </c>
      <c r="AX409" s="14" t="s">
        <v>78</v>
      </c>
      <c r="AY409" s="259" t="s">
        <v>150</v>
      </c>
    </row>
    <row r="410" s="13" customFormat="1">
      <c r="A410" s="13"/>
      <c r="B410" s="239"/>
      <c r="C410" s="240"/>
      <c r="D410" s="237" t="s">
        <v>163</v>
      </c>
      <c r="E410" s="241" t="s">
        <v>1</v>
      </c>
      <c r="F410" s="242" t="s">
        <v>527</v>
      </c>
      <c r="G410" s="240"/>
      <c r="H410" s="241" t="s">
        <v>1</v>
      </c>
      <c r="I410" s="243"/>
      <c r="J410" s="240"/>
      <c r="K410" s="240"/>
      <c r="L410" s="244"/>
      <c r="M410" s="245"/>
      <c r="N410" s="246"/>
      <c r="O410" s="246"/>
      <c r="P410" s="246"/>
      <c r="Q410" s="246"/>
      <c r="R410" s="246"/>
      <c r="S410" s="246"/>
      <c r="T410" s="247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8" t="s">
        <v>163</v>
      </c>
      <c r="AU410" s="248" t="s">
        <v>87</v>
      </c>
      <c r="AV410" s="13" t="s">
        <v>34</v>
      </c>
      <c r="AW410" s="13" t="s">
        <v>33</v>
      </c>
      <c r="AX410" s="13" t="s">
        <v>78</v>
      </c>
      <c r="AY410" s="248" t="s">
        <v>150</v>
      </c>
    </row>
    <row r="411" s="13" customFormat="1">
      <c r="A411" s="13"/>
      <c r="B411" s="239"/>
      <c r="C411" s="240"/>
      <c r="D411" s="237" t="s">
        <v>163</v>
      </c>
      <c r="E411" s="241" t="s">
        <v>1</v>
      </c>
      <c r="F411" s="242" t="s">
        <v>510</v>
      </c>
      <c r="G411" s="240"/>
      <c r="H411" s="241" t="s">
        <v>1</v>
      </c>
      <c r="I411" s="243"/>
      <c r="J411" s="240"/>
      <c r="K411" s="240"/>
      <c r="L411" s="244"/>
      <c r="M411" s="245"/>
      <c r="N411" s="246"/>
      <c r="O411" s="246"/>
      <c r="P411" s="246"/>
      <c r="Q411" s="246"/>
      <c r="R411" s="246"/>
      <c r="S411" s="246"/>
      <c r="T411" s="247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8" t="s">
        <v>163</v>
      </c>
      <c r="AU411" s="248" t="s">
        <v>87</v>
      </c>
      <c r="AV411" s="13" t="s">
        <v>34</v>
      </c>
      <c r="AW411" s="13" t="s">
        <v>33</v>
      </c>
      <c r="AX411" s="13" t="s">
        <v>78</v>
      </c>
      <c r="AY411" s="248" t="s">
        <v>150</v>
      </c>
    </row>
    <row r="412" s="14" customFormat="1">
      <c r="A412" s="14"/>
      <c r="B412" s="249"/>
      <c r="C412" s="250"/>
      <c r="D412" s="237" t="s">
        <v>163</v>
      </c>
      <c r="E412" s="251" t="s">
        <v>1</v>
      </c>
      <c r="F412" s="252" t="s">
        <v>528</v>
      </c>
      <c r="G412" s="250"/>
      <c r="H412" s="253">
        <v>2742</v>
      </c>
      <c r="I412" s="254"/>
      <c r="J412" s="250"/>
      <c r="K412" s="250"/>
      <c r="L412" s="255"/>
      <c r="M412" s="256"/>
      <c r="N412" s="257"/>
      <c r="O412" s="257"/>
      <c r="P412" s="257"/>
      <c r="Q412" s="257"/>
      <c r="R412" s="257"/>
      <c r="S412" s="257"/>
      <c r="T412" s="258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9" t="s">
        <v>163</v>
      </c>
      <c r="AU412" s="259" t="s">
        <v>87</v>
      </c>
      <c r="AV412" s="14" t="s">
        <v>87</v>
      </c>
      <c r="AW412" s="14" t="s">
        <v>33</v>
      </c>
      <c r="AX412" s="14" t="s">
        <v>78</v>
      </c>
      <c r="AY412" s="259" t="s">
        <v>150</v>
      </c>
    </row>
    <row r="413" s="15" customFormat="1">
      <c r="A413" s="15"/>
      <c r="B413" s="260"/>
      <c r="C413" s="261"/>
      <c r="D413" s="237" t="s">
        <v>163</v>
      </c>
      <c r="E413" s="262" t="s">
        <v>1</v>
      </c>
      <c r="F413" s="263" t="s">
        <v>193</v>
      </c>
      <c r="G413" s="261"/>
      <c r="H413" s="264">
        <v>3950</v>
      </c>
      <c r="I413" s="265"/>
      <c r="J413" s="261"/>
      <c r="K413" s="261"/>
      <c r="L413" s="266"/>
      <c r="M413" s="267"/>
      <c r="N413" s="268"/>
      <c r="O413" s="268"/>
      <c r="P413" s="268"/>
      <c r="Q413" s="268"/>
      <c r="R413" s="268"/>
      <c r="S413" s="268"/>
      <c r="T413" s="269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70" t="s">
        <v>163</v>
      </c>
      <c r="AU413" s="270" t="s">
        <v>87</v>
      </c>
      <c r="AV413" s="15" t="s">
        <v>157</v>
      </c>
      <c r="AW413" s="15" t="s">
        <v>33</v>
      </c>
      <c r="AX413" s="15" t="s">
        <v>34</v>
      </c>
      <c r="AY413" s="270" t="s">
        <v>150</v>
      </c>
    </row>
    <row r="414" s="2" customFormat="1" ht="24.15" customHeight="1">
      <c r="A414" s="39"/>
      <c r="B414" s="40"/>
      <c r="C414" s="219" t="s">
        <v>529</v>
      </c>
      <c r="D414" s="219" t="s">
        <v>152</v>
      </c>
      <c r="E414" s="220" t="s">
        <v>530</v>
      </c>
      <c r="F414" s="221" t="s">
        <v>531</v>
      </c>
      <c r="G414" s="222" t="s">
        <v>175</v>
      </c>
      <c r="H414" s="223">
        <v>971</v>
      </c>
      <c r="I414" s="224"/>
      <c r="J414" s="225">
        <f>ROUND(I414*H414,2)</f>
        <v>0</v>
      </c>
      <c r="K414" s="221" t="s">
        <v>156</v>
      </c>
      <c r="L414" s="45"/>
      <c r="M414" s="226" t="s">
        <v>1</v>
      </c>
      <c r="N414" s="227" t="s">
        <v>43</v>
      </c>
      <c r="O414" s="92"/>
      <c r="P414" s="228">
        <f>O414*H414</f>
        <v>0</v>
      </c>
      <c r="Q414" s="228">
        <v>0</v>
      </c>
      <c r="R414" s="228">
        <f>Q414*H414</f>
        <v>0</v>
      </c>
      <c r="S414" s="228">
        <v>0</v>
      </c>
      <c r="T414" s="22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0" t="s">
        <v>157</v>
      </c>
      <c r="AT414" s="230" t="s">
        <v>152</v>
      </c>
      <c r="AU414" s="230" t="s">
        <v>87</v>
      </c>
      <c r="AY414" s="18" t="s">
        <v>150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8" t="s">
        <v>34</v>
      </c>
      <c r="BK414" s="231">
        <f>ROUND(I414*H414,2)</f>
        <v>0</v>
      </c>
      <c r="BL414" s="18" t="s">
        <v>157</v>
      </c>
      <c r="BM414" s="230" t="s">
        <v>532</v>
      </c>
    </row>
    <row r="415" s="2" customFormat="1">
      <c r="A415" s="39"/>
      <c r="B415" s="40"/>
      <c r="C415" s="41"/>
      <c r="D415" s="232" t="s">
        <v>159</v>
      </c>
      <c r="E415" s="41"/>
      <c r="F415" s="233" t="s">
        <v>533</v>
      </c>
      <c r="G415" s="41"/>
      <c r="H415" s="41"/>
      <c r="I415" s="234"/>
      <c r="J415" s="41"/>
      <c r="K415" s="41"/>
      <c r="L415" s="45"/>
      <c r="M415" s="235"/>
      <c r="N415" s="236"/>
      <c r="O415" s="92"/>
      <c r="P415" s="92"/>
      <c r="Q415" s="92"/>
      <c r="R415" s="92"/>
      <c r="S415" s="92"/>
      <c r="T415" s="93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159</v>
      </c>
      <c r="AU415" s="18" t="s">
        <v>87</v>
      </c>
    </row>
    <row r="416" s="2" customFormat="1">
      <c r="A416" s="39"/>
      <c r="B416" s="40"/>
      <c r="C416" s="41"/>
      <c r="D416" s="237" t="s">
        <v>161</v>
      </c>
      <c r="E416" s="41"/>
      <c r="F416" s="238" t="s">
        <v>178</v>
      </c>
      <c r="G416" s="41"/>
      <c r="H416" s="41"/>
      <c r="I416" s="234"/>
      <c r="J416" s="41"/>
      <c r="K416" s="41"/>
      <c r="L416" s="45"/>
      <c r="M416" s="235"/>
      <c r="N416" s="236"/>
      <c r="O416" s="92"/>
      <c r="P416" s="92"/>
      <c r="Q416" s="92"/>
      <c r="R416" s="92"/>
      <c r="S416" s="92"/>
      <c r="T416" s="93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161</v>
      </c>
      <c r="AU416" s="18" t="s">
        <v>87</v>
      </c>
    </row>
    <row r="417" s="14" customFormat="1">
      <c r="A417" s="14"/>
      <c r="B417" s="249"/>
      <c r="C417" s="250"/>
      <c r="D417" s="237" t="s">
        <v>163</v>
      </c>
      <c r="E417" s="251" t="s">
        <v>1</v>
      </c>
      <c r="F417" s="252" t="s">
        <v>534</v>
      </c>
      <c r="G417" s="250"/>
      <c r="H417" s="253">
        <v>971</v>
      </c>
      <c r="I417" s="254"/>
      <c r="J417" s="250"/>
      <c r="K417" s="250"/>
      <c r="L417" s="255"/>
      <c r="M417" s="256"/>
      <c r="N417" s="257"/>
      <c r="O417" s="257"/>
      <c r="P417" s="257"/>
      <c r="Q417" s="257"/>
      <c r="R417" s="257"/>
      <c r="S417" s="257"/>
      <c r="T417" s="258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9" t="s">
        <v>163</v>
      </c>
      <c r="AU417" s="259" t="s">
        <v>87</v>
      </c>
      <c r="AV417" s="14" t="s">
        <v>87</v>
      </c>
      <c r="AW417" s="14" t="s">
        <v>33</v>
      </c>
      <c r="AX417" s="14" t="s">
        <v>34</v>
      </c>
      <c r="AY417" s="259" t="s">
        <v>150</v>
      </c>
    </row>
    <row r="418" s="2" customFormat="1" ht="24.15" customHeight="1">
      <c r="A418" s="39"/>
      <c r="B418" s="40"/>
      <c r="C418" s="219" t="s">
        <v>535</v>
      </c>
      <c r="D418" s="219" t="s">
        <v>152</v>
      </c>
      <c r="E418" s="220" t="s">
        <v>536</v>
      </c>
      <c r="F418" s="221" t="s">
        <v>537</v>
      </c>
      <c r="G418" s="222" t="s">
        <v>175</v>
      </c>
      <c r="H418" s="223">
        <v>196</v>
      </c>
      <c r="I418" s="224"/>
      <c r="J418" s="225">
        <f>ROUND(I418*H418,2)</f>
        <v>0</v>
      </c>
      <c r="K418" s="221" t="s">
        <v>156</v>
      </c>
      <c r="L418" s="45"/>
      <c r="M418" s="226" t="s">
        <v>1</v>
      </c>
      <c r="N418" s="227" t="s">
        <v>43</v>
      </c>
      <c r="O418" s="92"/>
      <c r="P418" s="228">
        <f>O418*H418</f>
        <v>0</v>
      </c>
      <c r="Q418" s="228">
        <v>0</v>
      </c>
      <c r="R418" s="228">
        <f>Q418*H418</f>
        <v>0</v>
      </c>
      <c r="S418" s="228">
        <v>0</v>
      </c>
      <c r="T418" s="229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0" t="s">
        <v>157</v>
      </c>
      <c r="AT418" s="230" t="s">
        <v>152</v>
      </c>
      <c r="AU418" s="230" t="s">
        <v>87</v>
      </c>
      <c r="AY418" s="18" t="s">
        <v>150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8" t="s">
        <v>34</v>
      </c>
      <c r="BK418" s="231">
        <f>ROUND(I418*H418,2)</f>
        <v>0</v>
      </c>
      <c r="BL418" s="18" t="s">
        <v>157</v>
      </c>
      <c r="BM418" s="230" t="s">
        <v>538</v>
      </c>
    </row>
    <row r="419" s="2" customFormat="1">
      <c r="A419" s="39"/>
      <c r="B419" s="40"/>
      <c r="C419" s="41"/>
      <c r="D419" s="232" t="s">
        <v>159</v>
      </c>
      <c r="E419" s="41"/>
      <c r="F419" s="233" t="s">
        <v>539</v>
      </c>
      <c r="G419" s="41"/>
      <c r="H419" s="41"/>
      <c r="I419" s="234"/>
      <c r="J419" s="41"/>
      <c r="K419" s="41"/>
      <c r="L419" s="45"/>
      <c r="M419" s="235"/>
      <c r="N419" s="236"/>
      <c r="O419" s="92"/>
      <c r="P419" s="92"/>
      <c r="Q419" s="92"/>
      <c r="R419" s="92"/>
      <c r="S419" s="92"/>
      <c r="T419" s="93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159</v>
      </c>
      <c r="AU419" s="18" t="s">
        <v>87</v>
      </c>
    </row>
    <row r="420" s="2" customFormat="1">
      <c r="A420" s="39"/>
      <c r="B420" s="40"/>
      <c r="C420" s="41"/>
      <c r="D420" s="237" t="s">
        <v>161</v>
      </c>
      <c r="E420" s="41"/>
      <c r="F420" s="238" t="s">
        <v>178</v>
      </c>
      <c r="G420" s="41"/>
      <c r="H420" s="41"/>
      <c r="I420" s="234"/>
      <c r="J420" s="41"/>
      <c r="K420" s="41"/>
      <c r="L420" s="45"/>
      <c r="M420" s="235"/>
      <c r="N420" s="236"/>
      <c r="O420" s="92"/>
      <c r="P420" s="92"/>
      <c r="Q420" s="92"/>
      <c r="R420" s="92"/>
      <c r="S420" s="92"/>
      <c r="T420" s="93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161</v>
      </c>
      <c r="AU420" s="18" t="s">
        <v>87</v>
      </c>
    </row>
    <row r="421" s="12" customFormat="1" ht="22.8" customHeight="1">
      <c r="A421" s="12"/>
      <c r="B421" s="203"/>
      <c r="C421" s="204"/>
      <c r="D421" s="205" t="s">
        <v>77</v>
      </c>
      <c r="E421" s="217" t="s">
        <v>225</v>
      </c>
      <c r="F421" s="217" t="s">
        <v>540</v>
      </c>
      <c r="G421" s="204"/>
      <c r="H421" s="204"/>
      <c r="I421" s="207"/>
      <c r="J421" s="218">
        <f>BK421</f>
        <v>0</v>
      </c>
      <c r="K421" s="204"/>
      <c r="L421" s="209"/>
      <c r="M421" s="210"/>
      <c r="N421" s="211"/>
      <c r="O421" s="211"/>
      <c r="P421" s="212">
        <f>SUM(P422:P436)</f>
        <v>0</v>
      </c>
      <c r="Q421" s="211"/>
      <c r="R421" s="212">
        <f>SUM(R422:R436)</f>
        <v>0.24895000000000001</v>
      </c>
      <c r="S421" s="211"/>
      <c r="T421" s="213">
        <f>SUM(T422:T436)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214" t="s">
        <v>34</v>
      </c>
      <c r="AT421" s="215" t="s">
        <v>77</v>
      </c>
      <c r="AU421" s="215" t="s">
        <v>34</v>
      </c>
      <c r="AY421" s="214" t="s">
        <v>150</v>
      </c>
      <c r="BK421" s="216">
        <f>SUM(BK422:BK436)</f>
        <v>0</v>
      </c>
    </row>
    <row r="422" s="2" customFormat="1" ht="37.8" customHeight="1">
      <c r="A422" s="39"/>
      <c r="B422" s="40"/>
      <c r="C422" s="219" t="s">
        <v>541</v>
      </c>
      <c r="D422" s="219" t="s">
        <v>152</v>
      </c>
      <c r="E422" s="220" t="s">
        <v>542</v>
      </c>
      <c r="F422" s="221" t="s">
        <v>543</v>
      </c>
      <c r="G422" s="222" t="s">
        <v>427</v>
      </c>
      <c r="H422" s="223">
        <v>1</v>
      </c>
      <c r="I422" s="224"/>
      <c r="J422" s="225">
        <f>ROUND(I422*H422,2)</f>
        <v>0</v>
      </c>
      <c r="K422" s="221" t="s">
        <v>156</v>
      </c>
      <c r="L422" s="45"/>
      <c r="M422" s="226" t="s">
        <v>1</v>
      </c>
      <c r="N422" s="227" t="s">
        <v>43</v>
      </c>
      <c r="O422" s="92"/>
      <c r="P422" s="228">
        <f>O422*H422</f>
        <v>0</v>
      </c>
      <c r="Q422" s="228">
        <v>0.0050600000000000003</v>
      </c>
      <c r="R422" s="228">
        <f>Q422*H422</f>
        <v>0.0050600000000000003</v>
      </c>
      <c r="S422" s="228">
        <v>0</v>
      </c>
      <c r="T422" s="22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0" t="s">
        <v>157</v>
      </c>
      <c r="AT422" s="230" t="s">
        <v>152</v>
      </c>
      <c r="AU422" s="230" t="s">
        <v>87</v>
      </c>
      <c r="AY422" s="18" t="s">
        <v>150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8" t="s">
        <v>34</v>
      </c>
      <c r="BK422" s="231">
        <f>ROUND(I422*H422,2)</f>
        <v>0</v>
      </c>
      <c r="BL422" s="18" t="s">
        <v>157</v>
      </c>
      <c r="BM422" s="230" t="s">
        <v>544</v>
      </c>
    </row>
    <row r="423" s="2" customFormat="1">
      <c r="A423" s="39"/>
      <c r="B423" s="40"/>
      <c r="C423" s="41"/>
      <c r="D423" s="232" t="s">
        <v>159</v>
      </c>
      <c r="E423" s="41"/>
      <c r="F423" s="233" t="s">
        <v>545</v>
      </c>
      <c r="G423" s="41"/>
      <c r="H423" s="41"/>
      <c r="I423" s="234"/>
      <c r="J423" s="41"/>
      <c r="K423" s="41"/>
      <c r="L423" s="45"/>
      <c r="M423" s="235"/>
      <c r="N423" s="236"/>
      <c r="O423" s="92"/>
      <c r="P423" s="92"/>
      <c r="Q423" s="92"/>
      <c r="R423" s="92"/>
      <c r="S423" s="92"/>
      <c r="T423" s="93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159</v>
      </c>
      <c r="AU423" s="18" t="s">
        <v>87</v>
      </c>
    </row>
    <row r="424" s="2" customFormat="1">
      <c r="A424" s="39"/>
      <c r="B424" s="40"/>
      <c r="C424" s="41"/>
      <c r="D424" s="237" t="s">
        <v>161</v>
      </c>
      <c r="E424" s="41"/>
      <c r="F424" s="238" t="s">
        <v>222</v>
      </c>
      <c r="G424" s="41"/>
      <c r="H424" s="41"/>
      <c r="I424" s="234"/>
      <c r="J424" s="41"/>
      <c r="K424" s="41"/>
      <c r="L424" s="45"/>
      <c r="M424" s="235"/>
      <c r="N424" s="236"/>
      <c r="O424" s="92"/>
      <c r="P424" s="92"/>
      <c r="Q424" s="92"/>
      <c r="R424" s="92"/>
      <c r="S424" s="92"/>
      <c r="T424" s="93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161</v>
      </c>
      <c r="AU424" s="18" t="s">
        <v>87</v>
      </c>
    </row>
    <row r="425" s="2" customFormat="1" ht="37.8" customHeight="1">
      <c r="A425" s="39"/>
      <c r="B425" s="40"/>
      <c r="C425" s="219" t="s">
        <v>546</v>
      </c>
      <c r="D425" s="219" t="s">
        <v>152</v>
      </c>
      <c r="E425" s="220" t="s">
        <v>547</v>
      </c>
      <c r="F425" s="221" t="s">
        <v>548</v>
      </c>
      <c r="G425" s="222" t="s">
        <v>427</v>
      </c>
      <c r="H425" s="223">
        <v>1</v>
      </c>
      <c r="I425" s="224"/>
      <c r="J425" s="225">
        <f>ROUND(I425*H425,2)</f>
        <v>0</v>
      </c>
      <c r="K425" s="221" t="s">
        <v>156</v>
      </c>
      <c r="L425" s="45"/>
      <c r="M425" s="226" t="s">
        <v>1</v>
      </c>
      <c r="N425" s="227" t="s">
        <v>43</v>
      </c>
      <c r="O425" s="92"/>
      <c r="P425" s="228">
        <f>O425*H425</f>
        <v>0</v>
      </c>
      <c r="Q425" s="228">
        <v>0.0033400000000000001</v>
      </c>
      <c r="R425" s="228">
        <f>Q425*H425</f>
        <v>0.0033400000000000001</v>
      </c>
      <c r="S425" s="228">
        <v>0</v>
      </c>
      <c r="T425" s="229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0" t="s">
        <v>157</v>
      </c>
      <c r="AT425" s="230" t="s">
        <v>152</v>
      </c>
      <c r="AU425" s="230" t="s">
        <v>87</v>
      </c>
      <c r="AY425" s="18" t="s">
        <v>150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8" t="s">
        <v>34</v>
      </c>
      <c r="BK425" s="231">
        <f>ROUND(I425*H425,2)</f>
        <v>0</v>
      </c>
      <c r="BL425" s="18" t="s">
        <v>157</v>
      </c>
      <c r="BM425" s="230" t="s">
        <v>549</v>
      </c>
    </row>
    <row r="426" s="2" customFormat="1">
      <c r="A426" s="39"/>
      <c r="B426" s="40"/>
      <c r="C426" s="41"/>
      <c r="D426" s="232" t="s">
        <v>159</v>
      </c>
      <c r="E426" s="41"/>
      <c r="F426" s="233" t="s">
        <v>550</v>
      </c>
      <c r="G426" s="41"/>
      <c r="H426" s="41"/>
      <c r="I426" s="234"/>
      <c r="J426" s="41"/>
      <c r="K426" s="41"/>
      <c r="L426" s="45"/>
      <c r="M426" s="235"/>
      <c r="N426" s="236"/>
      <c r="O426" s="92"/>
      <c r="P426" s="92"/>
      <c r="Q426" s="92"/>
      <c r="R426" s="92"/>
      <c r="S426" s="92"/>
      <c r="T426" s="93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159</v>
      </c>
      <c r="AU426" s="18" t="s">
        <v>87</v>
      </c>
    </row>
    <row r="427" s="2" customFormat="1">
      <c r="A427" s="39"/>
      <c r="B427" s="40"/>
      <c r="C427" s="41"/>
      <c r="D427" s="237" t="s">
        <v>161</v>
      </c>
      <c r="E427" s="41"/>
      <c r="F427" s="238" t="s">
        <v>222</v>
      </c>
      <c r="G427" s="41"/>
      <c r="H427" s="41"/>
      <c r="I427" s="234"/>
      <c r="J427" s="41"/>
      <c r="K427" s="41"/>
      <c r="L427" s="45"/>
      <c r="M427" s="235"/>
      <c r="N427" s="236"/>
      <c r="O427" s="92"/>
      <c r="P427" s="92"/>
      <c r="Q427" s="92"/>
      <c r="R427" s="92"/>
      <c r="S427" s="92"/>
      <c r="T427" s="93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161</v>
      </c>
      <c r="AU427" s="18" t="s">
        <v>87</v>
      </c>
    </row>
    <row r="428" s="2" customFormat="1" ht="37.8" customHeight="1">
      <c r="A428" s="39"/>
      <c r="B428" s="40"/>
      <c r="C428" s="219" t="s">
        <v>551</v>
      </c>
      <c r="D428" s="219" t="s">
        <v>152</v>
      </c>
      <c r="E428" s="220" t="s">
        <v>552</v>
      </c>
      <c r="F428" s="221" t="s">
        <v>553</v>
      </c>
      <c r="G428" s="222" t="s">
        <v>427</v>
      </c>
      <c r="H428" s="223">
        <v>3</v>
      </c>
      <c r="I428" s="224"/>
      <c r="J428" s="225">
        <f>ROUND(I428*H428,2)</f>
        <v>0</v>
      </c>
      <c r="K428" s="221" t="s">
        <v>156</v>
      </c>
      <c r="L428" s="45"/>
      <c r="M428" s="226" t="s">
        <v>1</v>
      </c>
      <c r="N428" s="227" t="s">
        <v>43</v>
      </c>
      <c r="O428" s="92"/>
      <c r="P428" s="228">
        <f>O428*H428</f>
        <v>0</v>
      </c>
      <c r="Q428" s="228">
        <v>6.9999999999999994E-05</v>
      </c>
      <c r="R428" s="228">
        <f>Q428*H428</f>
        <v>0.00020999999999999998</v>
      </c>
      <c r="S428" s="228">
        <v>0</v>
      </c>
      <c r="T428" s="229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0" t="s">
        <v>157</v>
      </c>
      <c r="AT428" s="230" t="s">
        <v>152</v>
      </c>
      <c r="AU428" s="230" t="s">
        <v>87</v>
      </c>
      <c r="AY428" s="18" t="s">
        <v>150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8" t="s">
        <v>34</v>
      </c>
      <c r="BK428" s="231">
        <f>ROUND(I428*H428,2)</f>
        <v>0</v>
      </c>
      <c r="BL428" s="18" t="s">
        <v>157</v>
      </c>
      <c r="BM428" s="230" t="s">
        <v>554</v>
      </c>
    </row>
    <row r="429" s="2" customFormat="1">
      <c r="A429" s="39"/>
      <c r="B429" s="40"/>
      <c r="C429" s="41"/>
      <c r="D429" s="232" t="s">
        <v>159</v>
      </c>
      <c r="E429" s="41"/>
      <c r="F429" s="233" t="s">
        <v>555</v>
      </c>
      <c r="G429" s="41"/>
      <c r="H429" s="41"/>
      <c r="I429" s="234"/>
      <c r="J429" s="41"/>
      <c r="K429" s="41"/>
      <c r="L429" s="45"/>
      <c r="M429" s="235"/>
      <c r="N429" s="236"/>
      <c r="O429" s="92"/>
      <c r="P429" s="92"/>
      <c r="Q429" s="92"/>
      <c r="R429" s="92"/>
      <c r="S429" s="92"/>
      <c r="T429" s="93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159</v>
      </c>
      <c r="AU429" s="18" t="s">
        <v>87</v>
      </c>
    </row>
    <row r="430" s="2" customFormat="1">
      <c r="A430" s="39"/>
      <c r="B430" s="40"/>
      <c r="C430" s="41"/>
      <c r="D430" s="237" t="s">
        <v>161</v>
      </c>
      <c r="E430" s="41"/>
      <c r="F430" s="238" t="s">
        <v>222</v>
      </c>
      <c r="G430" s="41"/>
      <c r="H430" s="41"/>
      <c r="I430" s="234"/>
      <c r="J430" s="41"/>
      <c r="K430" s="41"/>
      <c r="L430" s="45"/>
      <c r="M430" s="235"/>
      <c r="N430" s="236"/>
      <c r="O430" s="92"/>
      <c r="P430" s="92"/>
      <c r="Q430" s="92"/>
      <c r="R430" s="92"/>
      <c r="S430" s="92"/>
      <c r="T430" s="93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161</v>
      </c>
      <c r="AU430" s="18" t="s">
        <v>87</v>
      </c>
    </row>
    <row r="431" s="2" customFormat="1" ht="37.8" customHeight="1">
      <c r="A431" s="39"/>
      <c r="B431" s="40"/>
      <c r="C431" s="219" t="s">
        <v>556</v>
      </c>
      <c r="D431" s="219" t="s">
        <v>152</v>
      </c>
      <c r="E431" s="220" t="s">
        <v>557</v>
      </c>
      <c r="F431" s="221" t="s">
        <v>558</v>
      </c>
      <c r="G431" s="222" t="s">
        <v>427</v>
      </c>
      <c r="H431" s="223">
        <v>1</v>
      </c>
      <c r="I431" s="224"/>
      <c r="J431" s="225">
        <f>ROUND(I431*H431,2)</f>
        <v>0</v>
      </c>
      <c r="K431" s="221" t="s">
        <v>156</v>
      </c>
      <c r="L431" s="45"/>
      <c r="M431" s="226" t="s">
        <v>1</v>
      </c>
      <c r="N431" s="227" t="s">
        <v>43</v>
      </c>
      <c r="O431" s="92"/>
      <c r="P431" s="228">
        <f>O431*H431</f>
        <v>0</v>
      </c>
      <c r="Q431" s="228">
        <v>0.24034</v>
      </c>
      <c r="R431" s="228">
        <f>Q431*H431</f>
        <v>0.24034</v>
      </c>
      <c r="S431" s="228">
        <v>0</v>
      </c>
      <c r="T431" s="22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0" t="s">
        <v>157</v>
      </c>
      <c r="AT431" s="230" t="s">
        <v>152</v>
      </c>
      <c r="AU431" s="230" t="s">
        <v>87</v>
      </c>
      <c r="AY431" s="18" t="s">
        <v>150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18" t="s">
        <v>34</v>
      </c>
      <c r="BK431" s="231">
        <f>ROUND(I431*H431,2)</f>
        <v>0</v>
      </c>
      <c r="BL431" s="18" t="s">
        <v>157</v>
      </c>
      <c r="BM431" s="230" t="s">
        <v>559</v>
      </c>
    </row>
    <row r="432" s="2" customFormat="1">
      <c r="A432" s="39"/>
      <c r="B432" s="40"/>
      <c r="C432" s="41"/>
      <c r="D432" s="232" t="s">
        <v>159</v>
      </c>
      <c r="E432" s="41"/>
      <c r="F432" s="233" t="s">
        <v>560</v>
      </c>
      <c r="G432" s="41"/>
      <c r="H432" s="41"/>
      <c r="I432" s="234"/>
      <c r="J432" s="41"/>
      <c r="K432" s="41"/>
      <c r="L432" s="45"/>
      <c r="M432" s="235"/>
      <c r="N432" s="236"/>
      <c r="O432" s="92"/>
      <c r="P432" s="92"/>
      <c r="Q432" s="92"/>
      <c r="R432" s="92"/>
      <c r="S432" s="92"/>
      <c r="T432" s="93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159</v>
      </c>
      <c r="AU432" s="18" t="s">
        <v>87</v>
      </c>
    </row>
    <row r="433" s="2" customFormat="1">
      <c r="A433" s="39"/>
      <c r="B433" s="40"/>
      <c r="C433" s="41"/>
      <c r="D433" s="237" t="s">
        <v>161</v>
      </c>
      <c r="E433" s="41"/>
      <c r="F433" s="238" t="s">
        <v>222</v>
      </c>
      <c r="G433" s="41"/>
      <c r="H433" s="41"/>
      <c r="I433" s="234"/>
      <c r="J433" s="41"/>
      <c r="K433" s="41"/>
      <c r="L433" s="45"/>
      <c r="M433" s="235"/>
      <c r="N433" s="236"/>
      <c r="O433" s="92"/>
      <c r="P433" s="92"/>
      <c r="Q433" s="92"/>
      <c r="R433" s="92"/>
      <c r="S433" s="92"/>
      <c r="T433" s="93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161</v>
      </c>
      <c r="AU433" s="18" t="s">
        <v>87</v>
      </c>
    </row>
    <row r="434" s="2" customFormat="1" ht="37.8" customHeight="1">
      <c r="A434" s="39"/>
      <c r="B434" s="40"/>
      <c r="C434" s="219" t="s">
        <v>561</v>
      </c>
      <c r="D434" s="219" t="s">
        <v>152</v>
      </c>
      <c r="E434" s="220" t="s">
        <v>562</v>
      </c>
      <c r="F434" s="221" t="s">
        <v>563</v>
      </c>
      <c r="G434" s="222" t="s">
        <v>427</v>
      </c>
      <c r="H434" s="223">
        <v>1</v>
      </c>
      <c r="I434" s="224"/>
      <c r="J434" s="225">
        <f>ROUND(I434*H434,2)</f>
        <v>0</v>
      </c>
      <c r="K434" s="221" t="s">
        <v>156</v>
      </c>
      <c r="L434" s="45"/>
      <c r="M434" s="226" t="s">
        <v>1</v>
      </c>
      <c r="N434" s="227" t="s">
        <v>43</v>
      </c>
      <c r="O434" s="92"/>
      <c r="P434" s="228">
        <f>O434*H434</f>
        <v>0</v>
      </c>
      <c r="Q434" s="228">
        <v>0</v>
      </c>
      <c r="R434" s="228">
        <f>Q434*H434</f>
        <v>0</v>
      </c>
      <c r="S434" s="228">
        <v>0</v>
      </c>
      <c r="T434" s="229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0" t="s">
        <v>157</v>
      </c>
      <c r="AT434" s="230" t="s">
        <v>152</v>
      </c>
      <c r="AU434" s="230" t="s">
        <v>87</v>
      </c>
      <c r="AY434" s="18" t="s">
        <v>150</v>
      </c>
      <c r="BE434" s="231">
        <f>IF(N434="základní",J434,0)</f>
        <v>0</v>
      </c>
      <c r="BF434" s="231">
        <f>IF(N434="snížená",J434,0)</f>
        <v>0</v>
      </c>
      <c r="BG434" s="231">
        <f>IF(N434="zákl. přenesená",J434,0)</f>
        <v>0</v>
      </c>
      <c r="BH434" s="231">
        <f>IF(N434="sníž. přenesená",J434,0)</f>
        <v>0</v>
      </c>
      <c r="BI434" s="231">
        <f>IF(N434="nulová",J434,0)</f>
        <v>0</v>
      </c>
      <c r="BJ434" s="18" t="s">
        <v>34</v>
      </c>
      <c r="BK434" s="231">
        <f>ROUND(I434*H434,2)</f>
        <v>0</v>
      </c>
      <c r="BL434" s="18" t="s">
        <v>157</v>
      </c>
      <c r="BM434" s="230" t="s">
        <v>564</v>
      </c>
    </row>
    <row r="435" s="2" customFormat="1">
      <c r="A435" s="39"/>
      <c r="B435" s="40"/>
      <c r="C435" s="41"/>
      <c r="D435" s="232" t="s">
        <v>159</v>
      </c>
      <c r="E435" s="41"/>
      <c r="F435" s="233" t="s">
        <v>565</v>
      </c>
      <c r="G435" s="41"/>
      <c r="H435" s="41"/>
      <c r="I435" s="234"/>
      <c r="J435" s="41"/>
      <c r="K435" s="41"/>
      <c r="L435" s="45"/>
      <c r="M435" s="235"/>
      <c r="N435" s="236"/>
      <c r="O435" s="92"/>
      <c r="P435" s="92"/>
      <c r="Q435" s="92"/>
      <c r="R435" s="92"/>
      <c r="S435" s="92"/>
      <c r="T435" s="93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159</v>
      </c>
      <c r="AU435" s="18" t="s">
        <v>87</v>
      </c>
    </row>
    <row r="436" s="2" customFormat="1">
      <c r="A436" s="39"/>
      <c r="B436" s="40"/>
      <c r="C436" s="41"/>
      <c r="D436" s="237" t="s">
        <v>161</v>
      </c>
      <c r="E436" s="41"/>
      <c r="F436" s="238" t="s">
        <v>222</v>
      </c>
      <c r="G436" s="41"/>
      <c r="H436" s="41"/>
      <c r="I436" s="234"/>
      <c r="J436" s="41"/>
      <c r="K436" s="41"/>
      <c r="L436" s="45"/>
      <c r="M436" s="235"/>
      <c r="N436" s="236"/>
      <c r="O436" s="92"/>
      <c r="P436" s="92"/>
      <c r="Q436" s="92"/>
      <c r="R436" s="92"/>
      <c r="S436" s="92"/>
      <c r="T436" s="93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161</v>
      </c>
      <c r="AU436" s="18" t="s">
        <v>87</v>
      </c>
    </row>
    <row r="437" s="12" customFormat="1" ht="22.8" customHeight="1">
      <c r="A437" s="12"/>
      <c r="B437" s="203"/>
      <c r="C437" s="204"/>
      <c r="D437" s="205" t="s">
        <v>77</v>
      </c>
      <c r="E437" s="217" t="s">
        <v>232</v>
      </c>
      <c r="F437" s="217" t="s">
        <v>566</v>
      </c>
      <c r="G437" s="204"/>
      <c r="H437" s="204"/>
      <c r="I437" s="207"/>
      <c r="J437" s="218">
        <f>BK437</f>
        <v>0</v>
      </c>
      <c r="K437" s="204"/>
      <c r="L437" s="209"/>
      <c r="M437" s="210"/>
      <c r="N437" s="211"/>
      <c r="O437" s="211"/>
      <c r="P437" s="212">
        <f>SUM(P438:P472)</f>
        <v>0</v>
      </c>
      <c r="Q437" s="211"/>
      <c r="R437" s="212">
        <f>SUM(R438:R472)</f>
        <v>64.932839999999999</v>
      </c>
      <c r="S437" s="211"/>
      <c r="T437" s="213">
        <f>SUM(T438:T472)</f>
        <v>13.75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14" t="s">
        <v>34</v>
      </c>
      <c r="AT437" s="215" t="s">
        <v>77</v>
      </c>
      <c r="AU437" s="215" t="s">
        <v>34</v>
      </c>
      <c r="AY437" s="214" t="s">
        <v>150</v>
      </c>
      <c r="BK437" s="216">
        <f>SUM(BK438:BK472)</f>
        <v>0</v>
      </c>
    </row>
    <row r="438" s="2" customFormat="1" ht="24.15" customHeight="1">
      <c r="A438" s="39"/>
      <c r="B438" s="40"/>
      <c r="C438" s="219" t="s">
        <v>567</v>
      </c>
      <c r="D438" s="219" t="s">
        <v>152</v>
      </c>
      <c r="E438" s="220" t="s">
        <v>568</v>
      </c>
      <c r="F438" s="221" t="s">
        <v>569</v>
      </c>
      <c r="G438" s="222" t="s">
        <v>175</v>
      </c>
      <c r="H438" s="223">
        <v>110</v>
      </c>
      <c r="I438" s="224"/>
      <c r="J438" s="225">
        <f>ROUND(I438*H438,2)</f>
        <v>0</v>
      </c>
      <c r="K438" s="221" t="s">
        <v>156</v>
      </c>
      <c r="L438" s="45"/>
      <c r="M438" s="226" t="s">
        <v>1</v>
      </c>
      <c r="N438" s="227" t="s">
        <v>43</v>
      </c>
      <c r="O438" s="92"/>
      <c r="P438" s="228">
        <f>O438*H438</f>
        <v>0</v>
      </c>
      <c r="Q438" s="228">
        <v>0.12095</v>
      </c>
      <c r="R438" s="228">
        <f>Q438*H438</f>
        <v>13.304500000000001</v>
      </c>
      <c r="S438" s="228">
        <v>0</v>
      </c>
      <c r="T438" s="229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0" t="s">
        <v>157</v>
      </c>
      <c r="AT438" s="230" t="s">
        <v>152</v>
      </c>
      <c r="AU438" s="230" t="s">
        <v>87</v>
      </c>
      <c r="AY438" s="18" t="s">
        <v>150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8" t="s">
        <v>34</v>
      </c>
      <c r="BK438" s="231">
        <f>ROUND(I438*H438,2)</f>
        <v>0</v>
      </c>
      <c r="BL438" s="18" t="s">
        <v>157</v>
      </c>
      <c r="BM438" s="230" t="s">
        <v>570</v>
      </c>
    </row>
    <row r="439" s="2" customFormat="1">
      <c r="A439" s="39"/>
      <c r="B439" s="40"/>
      <c r="C439" s="41"/>
      <c r="D439" s="232" t="s">
        <v>159</v>
      </c>
      <c r="E439" s="41"/>
      <c r="F439" s="233" t="s">
        <v>571</v>
      </c>
      <c r="G439" s="41"/>
      <c r="H439" s="41"/>
      <c r="I439" s="234"/>
      <c r="J439" s="41"/>
      <c r="K439" s="41"/>
      <c r="L439" s="45"/>
      <c r="M439" s="235"/>
      <c r="N439" s="236"/>
      <c r="O439" s="92"/>
      <c r="P439" s="92"/>
      <c r="Q439" s="92"/>
      <c r="R439" s="92"/>
      <c r="S439" s="92"/>
      <c r="T439" s="93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159</v>
      </c>
      <c r="AU439" s="18" t="s">
        <v>87</v>
      </c>
    </row>
    <row r="440" s="2" customFormat="1">
      <c r="A440" s="39"/>
      <c r="B440" s="40"/>
      <c r="C440" s="41"/>
      <c r="D440" s="237" t="s">
        <v>161</v>
      </c>
      <c r="E440" s="41"/>
      <c r="F440" s="238" t="s">
        <v>222</v>
      </c>
      <c r="G440" s="41"/>
      <c r="H440" s="41"/>
      <c r="I440" s="234"/>
      <c r="J440" s="41"/>
      <c r="K440" s="41"/>
      <c r="L440" s="45"/>
      <c r="M440" s="235"/>
      <c r="N440" s="236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161</v>
      </c>
      <c r="AU440" s="18" t="s">
        <v>87</v>
      </c>
    </row>
    <row r="441" s="14" customFormat="1">
      <c r="A441" s="14"/>
      <c r="B441" s="249"/>
      <c r="C441" s="250"/>
      <c r="D441" s="237" t="s">
        <v>163</v>
      </c>
      <c r="E441" s="251" t="s">
        <v>1</v>
      </c>
      <c r="F441" s="252" t="s">
        <v>572</v>
      </c>
      <c r="G441" s="250"/>
      <c r="H441" s="253">
        <v>110</v>
      </c>
      <c r="I441" s="254"/>
      <c r="J441" s="250"/>
      <c r="K441" s="250"/>
      <c r="L441" s="255"/>
      <c r="M441" s="256"/>
      <c r="N441" s="257"/>
      <c r="O441" s="257"/>
      <c r="P441" s="257"/>
      <c r="Q441" s="257"/>
      <c r="R441" s="257"/>
      <c r="S441" s="257"/>
      <c r="T441" s="258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9" t="s">
        <v>163</v>
      </c>
      <c r="AU441" s="259" t="s">
        <v>87</v>
      </c>
      <c r="AV441" s="14" t="s">
        <v>87</v>
      </c>
      <c r="AW441" s="14" t="s">
        <v>33</v>
      </c>
      <c r="AX441" s="14" t="s">
        <v>34</v>
      </c>
      <c r="AY441" s="259" t="s">
        <v>150</v>
      </c>
    </row>
    <row r="442" s="2" customFormat="1" ht="16.5" customHeight="1">
      <c r="A442" s="39"/>
      <c r="B442" s="40"/>
      <c r="C442" s="282" t="s">
        <v>573</v>
      </c>
      <c r="D442" s="282" t="s">
        <v>297</v>
      </c>
      <c r="E442" s="283" t="s">
        <v>574</v>
      </c>
      <c r="F442" s="284" t="s">
        <v>575</v>
      </c>
      <c r="G442" s="285" t="s">
        <v>175</v>
      </c>
      <c r="H442" s="286">
        <v>112.2</v>
      </c>
      <c r="I442" s="287"/>
      <c r="J442" s="288">
        <f>ROUND(I442*H442,2)</f>
        <v>0</v>
      </c>
      <c r="K442" s="284" t="s">
        <v>156</v>
      </c>
      <c r="L442" s="289"/>
      <c r="M442" s="290" t="s">
        <v>1</v>
      </c>
      <c r="N442" s="291" t="s">
        <v>43</v>
      </c>
      <c r="O442" s="92"/>
      <c r="P442" s="228">
        <f>O442*H442</f>
        <v>0</v>
      </c>
      <c r="Q442" s="228">
        <v>0.045999999999999999</v>
      </c>
      <c r="R442" s="228">
        <f>Q442*H442</f>
        <v>5.1612</v>
      </c>
      <c r="S442" s="228">
        <v>0</v>
      </c>
      <c r="T442" s="229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0" t="s">
        <v>225</v>
      </c>
      <c r="AT442" s="230" t="s">
        <v>297</v>
      </c>
      <c r="AU442" s="230" t="s">
        <v>87</v>
      </c>
      <c r="AY442" s="18" t="s">
        <v>150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8" t="s">
        <v>34</v>
      </c>
      <c r="BK442" s="231">
        <f>ROUND(I442*H442,2)</f>
        <v>0</v>
      </c>
      <c r="BL442" s="18" t="s">
        <v>157</v>
      </c>
      <c r="BM442" s="230" t="s">
        <v>576</v>
      </c>
    </row>
    <row r="443" s="14" customFormat="1">
      <c r="A443" s="14"/>
      <c r="B443" s="249"/>
      <c r="C443" s="250"/>
      <c r="D443" s="237" t="s">
        <v>163</v>
      </c>
      <c r="E443" s="251" t="s">
        <v>1</v>
      </c>
      <c r="F443" s="252" t="s">
        <v>577</v>
      </c>
      <c r="G443" s="250"/>
      <c r="H443" s="253">
        <v>112.2</v>
      </c>
      <c r="I443" s="254"/>
      <c r="J443" s="250"/>
      <c r="K443" s="250"/>
      <c r="L443" s="255"/>
      <c r="M443" s="256"/>
      <c r="N443" s="257"/>
      <c r="O443" s="257"/>
      <c r="P443" s="257"/>
      <c r="Q443" s="257"/>
      <c r="R443" s="257"/>
      <c r="S443" s="257"/>
      <c r="T443" s="258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9" t="s">
        <v>163</v>
      </c>
      <c r="AU443" s="259" t="s">
        <v>87</v>
      </c>
      <c r="AV443" s="14" t="s">
        <v>87</v>
      </c>
      <c r="AW443" s="14" t="s">
        <v>33</v>
      </c>
      <c r="AX443" s="14" t="s">
        <v>34</v>
      </c>
      <c r="AY443" s="259" t="s">
        <v>150</v>
      </c>
    </row>
    <row r="444" s="2" customFormat="1" ht="33" customHeight="1">
      <c r="A444" s="39"/>
      <c r="B444" s="40"/>
      <c r="C444" s="219" t="s">
        <v>578</v>
      </c>
      <c r="D444" s="219" t="s">
        <v>152</v>
      </c>
      <c r="E444" s="220" t="s">
        <v>579</v>
      </c>
      <c r="F444" s="221" t="s">
        <v>580</v>
      </c>
      <c r="G444" s="222" t="s">
        <v>175</v>
      </c>
      <c r="H444" s="223">
        <v>228</v>
      </c>
      <c r="I444" s="224"/>
      <c r="J444" s="225">
        <f>ROUND(I444*H444,2)</f>
        <v>0</v>
      </c>
      <c r="K444" s="221" t="s">
        <v>156</v>
      </c>
      <c r="L444" s="45"/>
      <c r="M444" s="226" t="s">
        <v>1</v>
      </c>
      <c r="N444" s="227" t="s">
        <v>43</v>
      </c>
      <c r="O444" s="92"/>
      <c r="P444" s="228">
        <f>O444*H444</f>
        <v>0</v>
      </c>
      <c r="Q444" s="228">
        <v>0.14041999999999999</v>
      </c>
      <c r="R444" s="228">
        <f>Q444*H444</f>
        <v>32.01576</v>
      </c>
      <c r="S444" s="228">
        <v>0</v>
      </c>
      <c r="T444" s="229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0" t="s">
        <v>157</v>
      </c>
      <c r="AT444" s="230" t="s">
        <v>152</v>
      </c>
      <c r="AU444" s="230" t="s">
        <v>87</v>
      </c>
      <c r="AY444" s="18" t="s">
        <v>150</v>
      </c>
      <c r="BE444" s="231">
        <f>IF(N444="základní",J444,0)</f>
        <v>0</v>
      </c>
      <c r="BF444" s="231">
        <f>IF(N444="snížená",J444,0)</f>
        <v>0</v>
      </c>
      <c r="BG444" s="231">
        <f>IF(N444="zákl. přenesená",J444,0)</f>
        <v>0</v>
      </c>
      <c r="BH444" s="231">
        <f>IF(N444="sníž. přenesená",J444,0)</f>
        <v>0</v>
      </c>
      <c r="BI444" s="231">
        <f>IF(N444="nulová",J444,0)</f>
        <v>0</v>
      </c>
      <c r="BJ444" s="18" t="s">
        <v>34</v>
      </c>
      <c r="BK444" s="231">
        <f>ROUND(I444*H444,2)</f>
        <v>0</v>
      </c>
      <c r="BL444" s="18" t="s">
        <v>157</v>
      </c>
      <c r="BM444" s="230" t="s">
        <v>581</v>
      </c>
    </row>
    <row r="445" s="2" customFormat="1">
      <c r="A445" s="39"/>
      <c r="B445" s="40"/>
      <c r="C445" s="41"/>
      <c r="D445" s="232" t="s">
        <v>159</v>
      </c>
      <c r="E445" s="41"/>
      <c r="F445" s="233" t="s">
        <v>582</v>
      </c>
      <c r="G445" s="41"/>
      <c r="H445" s="41"/>
      <c r="I445" s="234"/>
      <c r="J445" s="41"/>
      <c r="K445" s="41"/>
      <c r="L445" s="45"/>
      <c r="M445" s="235"/>
      <c r="N445" s="236"/>
      <c r="O445" s="92"/>
      <c r="P445" s="92"/>
      <c r="Q445" s="92"/>
      <c r="R445" s="92"/>
      <c r="S445" s="92"/>
      <c r="T445" s="93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159</v>
      </c>
      <c r="AU445" s="18" t="s">
        <v>87</v>
      </c>
    </row>
    <row r="446" s="2" customFormat="1">
      <c r="A446" s="39"/>
      <c r="B446" s="40"/>
      <c r="C446" s="41"/>
      <c r="D446" s="237" t="s">
        <v>161</v>
      </c>
      <c r="E446" s="41"/>
      <c r="F446" s="238" t="s">
        <v>178</v>
      </c>
      <c r="G446" s="41"/>
      <c r="H446" s="41"/>
      <c r="I446" s="234"/>
      <c r="J446" s="41"/>
      <c r="K446" s="41"/>
      <c r="L446" s="45"/>
      <c r="M446" s="235"/>
      <c r="N446" s="236"/>
      <c r="O446" s="92"/>
      <c r="P446" s="92"/>
      <c r="Q446" s="92"/>
      <c r="R446" s="92"/>
      <c r="S446" s="92"/>
      <c r="T446" s="93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161</v>
      </c>
      <c r="AU446" s="18" t="s">
        <v>87</v>
      </c>
    </row>
    <row r="447" s="2" customFormat="1" ht="16.5" customHeight="1">
      <c r="A447" s="39"/>
      <c r="B447" s="40"/>
      <c r="C447" s="282" t="s">
        <v>583</v>
      </c>
      <c r="D447" s="282" t="s">
        <v>297</v>
      </c>
      <c r="E447" s="283" t="s">
        <v>584</v>
      </c>
      <c r="F447" s="284" t="s">
        <v>585</v>
      </c>
      <c r="G447" s="285" t="s">
        <v>175</v>
      </c>
      <c r="H447" s="286">
        <v>232.56</v>
      </c>
      <c r="I447" s="287"/>
      <c r="J447" s="288">
        <f>ROUND(I447*H447,2)</f>
        <v>0</v>
      </c>
      <c r="K447" s="284" t="s">
        <v>156</v>
      </c>
      <c r="L447" s="289"/>
      <c r="M447" s="290" t="s">
        <v>1</v>
      </c>
      <c r="N447" s="291" t="s">
        <v>43</v>
      </c>
      <c r="O447" s="92"/>
      <c r="P447" s="228">
        <f>O447*H447</f>
        <v>0</v>
      </c>
      <c r="Q447" s="228">
        <v>0.028000000000000001</v>
      </c>
      <c r="R447" s="228">
        <f>Q447*H447</f>
        <v>6.5116800000000001</v>
      </c>
      <c r="S447" s="228">
        <v>0</v>
      </c>
      <c r="T447" s="229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0" t="s">
        <v>225</v>
      </c>
      <c r="AT447" s="230" t="s">
        <v>297</v>
      </c>
      <c r="AU447" s="230" t="s">
        <v>87</v>
      </c>
      <c r="AY447" s="18" t="s">
        <v>150</v>
      </c>
      <c r="BE447" s="231">
        <f>IF(N447="základní",J447,0)</f>
        <v>0</v>
      </c>
      <c r="BF447" s="231">
        <f>IF(N447="snížená",J447,0)</f>
        <v>0</v>
      </c>
      <c r="BG447" s="231">
        <f>IF(N447="zákl. přenesená",J447,0)</f>
        <v>0</v>
      </c>
      <c r="BH447" s="231">
        <f>IF(N447="sníž. přenesená",J447,0)</f>
        <v>0</v>
      </c>
      <c r="BI447" s="231">
        <f>IF(N447="nulová",J447,0)</f>
        <v>0</v>
      </c>
      <c r="BJ447" s="18" t="s">
        <v>34</v>
      </c>
      <c r="BK447" s="231">
        <f>ROUND(I447*H447,2)</f>
        <v>0</v>
      </c>
      <c r="BL447" s="18" t="s">
        <v>157</v>
      </c>
      <c r="BM447" s="230" t="s">
        <v>586</v>
      </c>
    </row>
    <row r="448" s="14" customFormat="1">
      <c r="A448" s="14"/>
      <c r="B448" s="249"/>
      <c r="C448" s="250"/>
      <c r="D448" s="237" t="s">
        <v>163</v>
      </c>
      <c r="E448" s="251" t="s">
        <v>1</v>
      </c>
      <c r="F448" s="252" t="s">
        <v>587</v>
      </c>
      <c r="G448" s="250"/>
      <c r="H448" s="253">
        <v>232.56</v>
      </c>
      <c r="I448" s="254"/>
      <c r="J448" s="250"/>
      <c r="K448" s="250"/>
      <c r="L448" s="255"/>
      <c r="M448" s="256"/>
      <c r="N448" s="257"/>
      <c r="O448" s="257"/>
      <c r="P448" s="257"/>
      <c r="Q448" s="257"/>
      <c r="R448" s="257"/>
      <c r="S448" s="257"/>
      <c r="T448" s="258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9" t="s">
        <v>163</v>
      </c>
      <c r="AU448" s="259" t="s">
        <v>87</v>
      </c>
      <c r="AV448" s="14" t="s">
        <v>87</v>
      </c>
      <c r="AW448" s="14" t="s">
        <v>33</v>
      </c>
      <c r="AX448" s="14" t="s">
        <v>34</v>
      </c>
      <c r="AY448" s="259" t="s">
        <v>150</v>
      </c>
    </row>
    <row r="449" s="2" customFormat="1" ht="33" customHeight="1">
      <c r="A449" s="39"/>
      <c r="B449" s="40"/>
      <c r="C449" s="219" t="s">
        <v>588</v>
      </c>
      <c r="D449" s="219" t="s">
        <v>152</v>
      </c>
      <c r="E449" s="220" t="s">
        <v>589</v>
      </c>
      <c r="F449" s="221" t="s">
        <v>590</v>
      </c>
      <c r="G449" s="222" t="s">
        <v>175</v>
      </c>
      <c r="H449" s="223">
        <v>55</v>
      </c>
      <c r="I449" s="224"/>
      <c r="J449" s="225">
        <f>ROUND(I449*H449,2)</f>
        <v>0</v>
      </c>
      <c r="K449" s="221" t="s">
        <v>156</v>
      </c>
      <c r="L449" s="45"/>
      <c r="M449" s="226" t="s">
        <v>1</v>
      </c>
      <c r="N449" s="227" t="s">
        <v>43</v>
      </c>
      <c r="O449" s="92"/>
      <c r="P449" s="228">
        <f>O449*H449</f>
        <v>0</v>
      </c>
      <c r="Q449" s="228">
        <v>0.14138000000000001</v>
      </c>
      <c r="R449" s="228">
        <f>Q449*H449</f>
        <v>7.7759</v>
      </c>
      <c r="S449" s="228">
        <v>0</v>
      </c>
      <c r="T449" s="229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0" t="s">
        <v>157</v>
      </c>
      <c r="AT449" s="230" t="s">
        <v>152</v>
      </c>
      <c r="AU449" s="230" t="s">
        <v>87</v>
      </c>
      <c r="AY449" s="18" t="s">
        <v>150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8" t="s">
        <v>34</v>
      </c>
      <c r="BK449" s="231">
        <f>ROUND(I449*H449,2)</f>
        <v>0</v>
      </c>
      <c r="BL449" s="18" t="s">
        <v>157</v>
      </c>
      <c r="BM449" s="230" t="s">
        <v>591</v>
      </c>
    </row>
    <row r="450" s="2" customFormat="1">
      <c r="A450" s="39"/>
      <c r="B450" s="40"/>
      <c r="C450" s="41"/>
      <c r="D450" s="232" t="s">
        <v>159</v>
      </c>
      <c r="E450" s="41"/>
      <c r="F450" s="233" t="s">
        <v>592</v>
      </c>
      <c r="G450" s="41"/>
      <c r="H450" s="41"/>
      <c r="I450" s="234"/>
      <c r="J450" s="41"/>
      <c r="K450" s="41"/>
      <c r="L450" s="45"/>
      <c r="M450" s="235"/>
      <c r="N450" s="236"/>
      <c r="O450" s="92"/>
      <c r="P450" s="92"/>
      <c r="Q450" s="92"/>
      <c r="R450" s="92"/>
      <c r="S450" s="92"/>
      <c r="T450" s="93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159</v>
      </c>
      <c r="AU450" s="18" t="s">
        <v>87</v>
      </c>
    </row>
    <row r="451" s="2" customFormat="1">
      <c r="A451" s="39"/>
      <c r="B451" s="40"/>
      <c r="C451" s="41"/>
      <c r="D451" s="237" t="s">
        <v>161</v>
      </c>
      <c r="E451" s="41"/>
      <c r="F451" s="238" t="s">
        <v>222</v>
      </c>
      <c r="G451" s="41"/>
      <c r="H451" s="41"/>
      <c r="I451" s="234"/>
      <c r="J451" s="41"/>
      <c r="K451" s="41"/>
      <c r="L451" s="45"/>
      <c r="M451" s="235"/>
      <c r="N451" s="236"/>
      <c r="O451" s="92"/>
      <c r="P451" s="92"/>
      <c r="Q451" s="92"/>
      <c r="R451" s="92"/>
      <c r="S451" s="92"/>
      <c r="T451" s="93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161</v>
      </c>
      <c r="AU451" s="18" t="s">
        <v>87</v>
      </c>
    </row>
    <row r="452" s="2" customFormat="1" ht="24.15" customHeight="1">
      <c r="A452" s="39"/>
      <c r="B452" s="40"/>
      <c r="C452" s="219" t="s">
        <v>593</v>
      </c>
      <c r="D452" s="219" t="s">
        <v>152</v>
      </c>
      <c r="E452" s="220" t="s">
        <v>594</v>
      </c>
      <c r="F452" s="221" t="s">
        <v>595</v>
      </c>
      <c r="G452" s="222" t="s">
        <v>197</v>
      </c>
      <c r="H452" s="223">
        <v>3</v>
      </c>
      <c r="I452" s="224"/>
      <c r="J452" s="225">
        <f>ROUND(I452*H452,2)</f>
        <v>0</v>
      </c>
      <c r="K452" s="221" t="s">
        <v>1</v>
      </c>
      <c r="L452" s="45"/>
      <c r="M452" s="226" t="s">
        <v>1</v>
      </c>
      <c r="N452" s="227" t="s">
        <v>43</v>
      </c>
      <c r="O452" s="92"/>
      <c r="P452" s="228">
        <f>O452*H452</f>
        <v>0</v>
      </c>
      <c r="Q452" s="228">
        <v>0</v>
      </c>
      <c r="R452" s="228">
        <f>Q452*H452</f>
        <v>0</v>
      </c>
      <c r="S452" s="228">
        <v>0</v>
      </c>
      <c r="T452" s="229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0" t="s">
        <v>157</v>
      </c>
      <c r="AT452" s="230" t="s">
        <v>152</v>
      </c>
      <c r="AU452" s="230" t="s">
        <v>87</v>
      </c>
      <c r="AY452" s="18" t="s">
        <v>150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18" t="s">
        <v>34</v>
      </c>
      <c r="BK452" s="231">
        <f>ROUND(I452*H452,2)</f>
        <v>0</v>
      </c>
      <c r="BL452" s="18" t="s">
        <v>157</v>
      </c>
      <c r="BM452" s="230" t="s">
        <v>596</v>
      </c>
    </row>
    <row r="453" s="2" customFormat="1">
      <c r="A453" s="39"/>
      <c r="B453" s="40"/>
      <c r="C453" s="41"/>
      <c r="D453" s="237" t="s">
        <v>161</v>
      </c>
      <c r="E453" s="41"/>
      <c r="F453" s="238" t="s">
        <v>222</v>
      </c>
      <c r="G453" s="41"/>
      <c r="H453" s="41"/>
      <c r="I453" s="234"/>
      <c r="J453" s="41"/>
      <c r="K453" s="41"/>
      <c r="L453" s="45"/>
      <c r="M453" s="235"/>
      <c r="N453" s="236"/>
      <c r="O453" s="92"/>
      <c r="P453" s="92"/>
      <c r="Q453" s="92"/>
      <c r="R453" s="92"/>
      <c r="S453" s="92"/>
      <c r="T453" s="93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161</v>
      </c>
      <c r="AU453" s="18" t="s">
        <v>87</v>
      </c>
    </row>
    <row r="454" s="2" customFormat="1" ht="21.75" customHeight="1">
      <c r="A454" s="39"/>
      <c r="B454" s="40"/>
      <c r="C454" s="219" t="s">
        <v>597</v>
      </c>
      <c r="D454" s="219" t="s">
        <v>152</v>
      </c>
      <c r="E454" s="220" t="s">
        <v>598</v>
      </c>
      <c r="F454" s="221" t="s">
        <v>599</v>
      </c>
      <c r="G454" s="222" t="s">
        <v>427</v>
      </c>
      <c r="H454" s="223">
        <v>10</v>
      </c>
      <c r="I454" s="224"/>
      <c r="J454" s="225">
        <f>ROUND(I454*H454,2)</f>
        <v>0</v>
      </c>
      <c r="K454" s="221" t="s">
        <v>156</v>
      </c>
      <c r="L454" s="45"/>
      <c r="M454" s="226" t="s">
        <v>1</v>
      </c>
      <c r="N454" s="227" t="s">
        <v>43</v>
      </c>
      <c r="O454" s="92"/>
      <c r="P454" s="228">
        <f>O454*H454</f>
        <v>0</v>
      </c>
      <c r="Q454" s="228">
        <v>0.016379999999999999</v>
      </c>
      <c r="R454" s="228">
        <f>Q454*H454</f>
        <v>0.1638</v>
      </c>
      <c r="S454" s="228">
        <v>0</v>
      </c>
      <c r="T454" s="229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0" t="s">
        <v>157</v>
      </c>
      <c r="AT454" s="230" t="s">
        <v>152</v>
      </c>
      <c r="AU454" s="230" t="s">
        <v>87</v>
      </c>
      <c r="AY454" s="18" t="s">
        <v>150</v>
      </c>
      <c r="BE454" s="231">
        <f>IF(N454="základní",J454,0)</f>
        <v>0</v>
      </c>
      <c r="BF454" s="231">
        <f>IF(N454="snížená",J454,0)</f>
        <v>0</v>
      </c>
      <c r="BG454" s="231">
        <f>IF(N454="zákl. přenesená",J454,0)</f>
        <v>0</v>
      </c>
      <c r="BH454" s="231">
        <f>IF(N454="sníž. přenesená",J454,0)</f>
        <v>0</v>
      </c>
      <c r="BI454" s="231">
        <f>IF(N454="nulová",J454,0)</f>
        <v>0</v>
      </c>
      <c r="BJ454" s="18" t="s">
        <v>34</v>
      </c>
      <c r="BK454" s="231">
        <f>ROUND(I454*H454,2)</f>
        <v>0</v>
      </c>
      <c r="BL454" s="18" t="s">
        <v>157</v>
      </c>
      <c r="BM454" s="230" t="s">
        <v>600</v>
      </c>
    </row>
    <row r="455" s="2" customFormat="1">
      <c r="A455" s="39"/>
      <c r="B455" s="40"/>
      <c r="C455" s="41"/>
      <c r="D455" s="232" t="s">
        <v>159</v>
      </c>
      <c r="E455" s="41"/>
      <c r="F455" s="233" t="s">
        <v>601</v>
      </c>
      <c r="G455" s="41"/>
      <c r="H455" s="41"/>
      <c r="I455" s="234"/>
      <c r="J455" s="41"/>
      <c r="K455" s="41"/>
      <c r="L455" s="45"/>
      <c r="M455" s="235"/>
      <c r="N455" s="236"/>
      <c r="O455" s="92"/>
      <c r="P455" s="92"/>
      <c r="Q455" s="92"/>
      <c r="R455" s="92"/>
      <c r="S455" s="92"/>
      <c r="T455" s="93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159</v>
      </c>
      <c r="AU455" s="18" t="s">
        <v>87</v>
      </c>
    </row>
    <row r="456" s="2" customFormat="1">
      <c r="A456" s="39"/>
      <c r="B456" s="40"/>
      <c r="C456" s="41"/>
      <c r="D456" s="237" t="s">
        <v>161</v>
      </c>
      <c r="E456" s="41"/>
      <c r="F456" s="238" t="s">
        <v>209</v>
      </c>
      <c r="G456" s="41"/>
      <c r="H456" s="41"/>
      <c r="I456" s="234"/>
      <c r="J456" s="41"/>
      <c r="K456" s="41"/>
      <c r="L456" s="45"/>
      <c r="M456" s="235"/>
      <c r="N456" s="236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161</v>
      </c>
      <c r="AU456" s="18" t="s">
        <v>87</v>
      </c>
    </row>
    <row r="457" s="13" customFormat="1">
      <c r="A457" s="13"/>
      <c r="B457" s="239"/>
      <c r="C457" s="240"/>
      <c r="D457" s="237" t="s">
        <v>163</v>
      </c>
      <c r="E457" s="241" t="s">
        <v>1</v>
      </c>
      <c r="F457" s="242" t="s">
        <v>602</v>
      </c>
      <c r="G457" s="240"/>
      <c r="H457" s="241" t="s">
        <v>1</v>
      </c>
      <c r="I457" s="243"/>
      <c r="J457" s="240"/>
      <c r="K457" s="240"/>
      <c r="L457" s="244"/>
      <c r="M457" s="245"/>
      <c r="N457" s="246"/>
      <c r="O457" s="246"/>
      <c r="P457" s="246"/>
      <c r="Q457" s="246"/>
      <c r="R457" s="246"/>
      <c r="S457" s="246"/>
      <c r="T457" s="247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8" t="s">
        <v>163</v>
      </c>
      <c r="AU457" s="248" t="s">
        <v>87</v>
      </c>
      <c r="AV457" s="13" t="s">
        <v>34</v>
      </c>
      <c r="AW457" s="13" t="s">
        <v>33</v>
      </c>
      <c r="AX457" s="13" t="s">
        <v>78</v>
      </c>
      <c r="AY457" s="248" t="s">
        <v>150</v>
      </c>
    </row>
    <row r="458" s="13" customFormat="1">
      <c r="A458" s="13"/>
      <c r="B458" s="239"/>
      <c r="C458" s="240"/>
      <c r="D458" s="237" t="s">
        <v>163</v>
      </c>
      <c r="E458" s="241" t="s">
        <v>1</v>
      </c>
      <c r="F458" s="242" t="s">
        <v>213</v>
      </c>
      <c r="G458" s="240"/>
      <c r="H458" s="241" t="s">
        <v>1</v>
      </c>
      <c r="I458" s="243"/>
      <c r="J458" s="240"/>
      <c r="K458" s="240"/>
      <c r="L458" s="244"/>
      <c r="M458" s="245"/>
      <c r="N458" s="246"/>
      <c r="O458" s="246"/>
      <c r="P458" s="246"/>
      <c r="Q458" s="246"/>
      <c r="R458" s="246"/>
      <c r="S458" s="246"/>
      <c r="T458" s="247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8" t="s">
        <v>163</v>
      </c>
      <c r="AU458" s="248" t="s">
        <v>87</v>
      </c>
      <c r="AV458" s="13" t="s">
        <v>34</v>
      </c>
      <c r="AW458" s="13" t="s">
        <v>33</v>
      </c>
      <c r="AX458" s="13" t="s">
        <v>78</v>
      </c>
      <c r="AY458" s="248" t="s">
        <v>150</v>
      </c>
    </row>
    <row r="459" s="14" customFormat="1">
      <c r="A459" s="14"/>
      <c r="B459" s="249"/>
      <c r="C459" s="250"/>
      <c r="D459" s="237" t="s">
        <v>163</v>
      </c>
      <c r="E459" s="251" t="s">
        <v>1</v>
      </c>
      <c r="F459" s="252" t="s">
        <v>157</v>
      </c>
      <c r="G459" s="250"/>
      <c r="H459" s="253">
        <v>4</v>
      </c>
      <c r="I459" s="254"/>
      <c r="J459" s="250"/>
      <c r="K459" s="250"/>
      <c r="L459" s="255"/>
      <c r="M459" s="256"/>
      <c r="N459" s="257"/>
      <c r="O459" s="257"/>
      <c r="P459" s="257"/>
      <c r="Q459" s="257"/>
      <c r="R459" s="257"/>
      <c r="S459" s="257"/>
      <c r="T459" s="258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9" t="s">
        <v>163</v>
      </c>
      <c r="AU459" s="259" t="s">
        <v>87</v>
      </c>
      <c r="AV459" s="14" t="s">
        <v>87</v>
      </c>
      <c r="AW459" s="14" t="s">
        <v>33</v>
      </c>
      <c r="AX459" s="14" t="s">
        <v>78</v>
      </c>
      <c r="AY459" s="259" t="s">
        <v>150</v>
      </c>
    </row>
    <row r="460" s="13" customFormat="1">
      <c r="A460" s="13"/>
      <c r="B460" s="239"/>
      <c r="C460" s="240"/>
      <c r="D460" s="237" t="s">
        <v>163</v>
      </c>
      <c r="E460" s="241" t="s">
        <v>1</v>
      </c>
      <c r="F460" s="242" t="s">
        <v>215</v>
      </c>
      <c r="G460" s="240"/>
      <c r="H460" s="241" t="s">
        <v>1</v>
      </c>
      <c r="I460" s="243"/>
      <c r="J460" s="240"/>
      <c r="K460" s="240"/>
      <c r="L460" s="244"/>
      <c r="M460" s="245"/>
      <c r="N460" s="246"/>
      <c r="O460" s="246"/>
      <c r="P460" s="246"/>
      <c r="Q460" s="246"/>
      <c r="R460" s="246"/>
      <c r="S460" s="246"/>
      <c r="T460" s="247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8" t="s">
        <v>163</v>
      </c>
      <c r="AU460" s="248" t="s">
        <v>87</v>
      </c>
      <c r="AV460" s="13" t="s">
        <v>34</v>
      </c>
      <c r="AW460" s="13" t="s">
        <v>33</v>
      </c>
      <c r="AX460" s="13" t="s">
        <v>78</v>
      </c>
      <c r="AY460" s="248" t="s">
        <v>150</v>
      </c>
    </row>
    <row r="461" s="14" customFormat="1">
      <c r="A461" s="14"/>
      <c r="B461" s="249"/>
      <c r="C461" s="250"/>
      <c r="D461" s="237" t="s">
        <v>163</v>
      </c>
      <c r="E461" s="251" t="s">
        <v>1</v>
      </c>
      <c r="F461" s="252" t="s">
        <v>203</v>
      </c>
      <c r="G461" s="250"/>
      <c r="H461" s="253">
        <v>6</v>
      </c>
      <c r="I461" s="254"/>
      <c r="J461" s="250"/>
      <c r="K461" s="250"/>
      <c r="L461" s="255"/>
      <c r="M461" s="256"/>
      <c r="N461" s="257"/>
      <c r="O461" s="257"/>
      <c r="P461" s="257"/>
      <c r="Q461" s="257"/>
      <c r="R461" s="257"/>
      <c r="S461" s="257"/>
      <c r="T461" s="258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9" t="s">
        <v>163</v>
      </c>
      <c r="AU461" s="259" t="s">
        <v>87</v>
      </c>
      <c r="AV461" s="14" t="s">
        <v>87</v>
      </c>
      <c r="AW461" s="14" t="s">
        <v>33</v>
      </c>
      <c r="AX461" s="14" t="s">
        <v>78</v>
      </c>
      <c r="AY461" s="259" t="s">
        <v>150</v>
      </c>
    </row>
    <row r="462" s="15" customFormat="1">
      <c r="A462" s="15"/>
      <c r="B462" s="260"/>
      <c r="C462" s="261"/>
      <c r="D462" s="237" t="s">
        <v>163</v>
      </c>
      <c r="E462" s="262" t="s">
        <v>1</v>
      </c>
      <c r="F462" s="263" t="s">
        <v>193</v>
      </c>
      <c r="G462" s="261"/>
      <c r="H462" s="264">
        <v>10</v>
      </c>
      <c r="I462" s="265"/>
      <c r="J462" s="261"/>
      <c r="K462" s="261"/>
      <c r="L462" s="266"/>
      <c r="M462" s="267"/>
      <c r="N462" s="268"/>
      <c r="O462" s="268"/>
      <c r="P462" s="268"/>
      <c r="Q462" s="268"/>
      <c r="R462" s="268"/>
      <c r="S462" s="268"/>
      <c r="T462" s="269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70" t="s">
        <v>163</v>
      </c>
      <c r="AU462" s="270" t="s">
        <v>87</v>
      </c>
      <c r="AV462" s="15" t="s">
        <v>157</v>
      </c>
      <c r="AW462" s="15" t="s">
        <v>33</v>
      </c>
      <c r="AX462" s="15" t="s">
        <v>34</v>
      </c>
      <c r="AY462" s="270" t="s">
        <v>150</v>
      </c>
    </row>
    <row r="463" s="2" customFormat="1" ht="16.5" customHeight="1">
      <c r="A463" s="39"/>
      <c r="B463" s="40"/>
      <c r="C463" s="282" t="s">
        <v>603</v>
      </c>
      <c r="D463" s="282" t="s">
        <v>297</v>
      </c>
      <c r="E463" s="283" t="s">
        <v>604</v>
      </c>
      <c r="F463" s="284" t="s">
        <v>605</v>
      </c>
      <c r="G463" s="285" t="s">
        <v>427</v>
      </c>
      <c r="H463" s="286">
        <v>10</v>
      </c>
      <c r="I463" s="287"/>
      <c r="J463" s="288">
        <f>ROUND(I463*H463,2)</f>
        <v>0</v>
      </c>
      <c r="K463" s="284" t="s">
        <v>1</v>
      </c>
      <c r="L463" s="289"/>
      <c r="M463" s="290" t="s">
        <v>1</v>
      </c>
      <c r="N463" s="291" t="s">
        <v>43</v>
      </c>
      <c r="O463" s="92"/>
      <c r="P463" s="228">
        <f>O463*H463</f>
        <v>0</v>
      </c>
      <c r="Q463" s="228">
        <v>0</v>
      </c>
      <c r="R463" s="228">
        <f>Q463*H463</f>
        <v>0</v>
      </c>
      <c r="S463" s="228">
        <v>0</v>
      </c>
      <c r="T463" s="229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0" t="s">
        <v>225</v>
      </c>
      <c r="AT463" s="230" t="s">
        <v>297</v>
      </c>
      <c r="AU463" s="230" t="s">
        <v>87</v>
      </c>
      <c r="AY463" s="18" t="s">
        <v>150</v>
      </c>
      <c r="BE463" s="231">
        <f>IF(N463="základní",J463,0)</f>
        <v>0</v>
      </c>
      <c r="BF463" s="231">
        <f>IF(N463="snížená",J463,0)</f>
        <v>0</v>
      </c>
      <c r="BG463" s="231">
        <f>IF(N463="zákl. přenesená",J463,0)</f>
        <v>0</v>
      </c>
      <c r="BH463" s="231">
        <f>IF(N463="sníž. přenesená",J463,0)</f>
        <v>0</v>
      </c>
      <c r="BI463" s="231">
        <f>IF(N463="nulová",J463,0)</f>
        <v>0</v>
      </c>
      <c r="BJ463" s="18" t="s">
        <v>34</v>
      </c>
      <c r="BK463" s="231">
        <f>ROUND(I463*H463,2)</f>
        <v>0</v>
      </c>
      <c r="BL463" s="18" t="s">
        <v>157</v>
      </c>
      <c r="BM463" s="230" t="s">
        <v>606</v>
      </c>
    </row>
    <row r="464" s="2" customFormat="1">
      <c r="A464" s="39"/>
      <c r="B464" s="40"/>
      <c r="C464" s="41"/>
      <c r="D464" s="237" t="s">
        <v>161</v>
      </c>
      <c r="E464" s="41"/>
      <c r="F464" s="238" t="s">
        <v>209</v>
      </c>
      <c r="G464" s="41"/>
      <c r="H464" s="41"/>
      <c r="I464" s="234"/>
      <c r="J464" s="41"/>
      <c r="K464" s="41"/>
      <c r="L464" s="45"/>
      <c r="M464" s="235"/>
      <c r="N464" s="236"/>
      <c r="O464" s="92"/>
      <c r="P464" s="92"/>
      <c r="Q464" s="92"/>
      <c r="R464" s="92"/>
      <c r="S464" s="92"/>
      <c r="T464" s="93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161</v>
      </c>
      <c r="AU464" s="18" t="s">
        <v>87</v>
      </c>
    </row>
    <row r="465" s="13" customFormat="1">
      <c r="A465" s="13"/>
      <c r="B465" s="239"/>
      <c r="C465" s="240"/>
      <c r="D465" s="237" t="s">
        <v>163</v>
      </c>
      <c r="E465" s="241" t="s">
        <v>1</v>
      </c>
      <c r="F465" s="242" t="s">
        <v>607</v>
      </c>
      <c r="G465" s="240"/>
      <c r="H465" s="241" t="s">
        <v>1</v>
      </c>
      <c r="I465" s="243"/>
      <c r="J465" s="240"/>
      <c r="K465" s="240"/>
      <c r="L465" s="244"/>
      <c r="M465" s="245"/>
      <c r="N465" s="246"/>
      <c r="O465" s="246"/>
      <c r="P465" s="246"/>
      <c r="Q465" s="246"/>
      <c r="R465" s="246"/>
      <c r="S465" s="246"/>
      <c r="T465" s="247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8" t="s">
        <v>163</v>
      </c>
      <c r="AU465" s="248" t="s">
        <v>87</v>
      </c>
      <c r="AV465" s="13" t="s">
        <v>34</v>
      </c>
      <c r="AW465" s="13" t="s">
        <v>33</v>
      </c>
      <c r="AX465" s="13" t="s">
        <v>78</v>
      </c>
      <c r="AY465" s="248" t="s">
        <v>150</v>
      </c>
    </row>
    <row r="466" s="14" customFormat="1">
      <c r="A466" s="14"/>
      <c r="B466" s="249"/>
      <c r="C466" s="250"/>
      <c r="D466" s="237" t="s">
        <v>163</v>
      </c>
      <c r="E466" s="251" t="s">
        <v>1</v>
      </c>
      <c r="F466" s="252" t="s">
        <v>443</v>
      </c>
      <c r="G466" s="250"/>
      <c r="H466" s="253">
        <v>4</v>
      </c>
      <c r="I466" s="254"/>
      <c r="J466" s="250"/>
      <c r="K466" s="250"/>
      <c r="L466" s="255"/>
      <c r="M466" s="256"/>
      <c r="N466" s="257"/>
      <c r="O466" s="257"/>
      <c r="P466" s="257"/>
      <c r="Q466" s="257"/>
      <c r="R466" s="257"/>
      <c r="S466" s="257"/>
      <c r="T466" s="258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9" t="s">
        <v>163</v>
      </c>
      <c r="AU466" s="259" t="s">
        <v>87</v>
      </c>
      <c r="AV466" s="14" t="s">
        <v>87</v>
      </c>
      <c r="AW466" s="14" t="s">
        <v>33</v>
      </c>
      <c r="AX466" s="14" t="s">
        <v>78</v>
      </c>
      <c r="AY466" s="259" t="s">
        <v>150</v>
      </c>
    </row>
    <row r="467" s="13" customFormat="1">
      <c r="A467" s="13"/>
      <c r="B467" s="239"/>
      <c r="C467" s="240"/>
      <c r="D467" s="237" t="s">
        <v>163</v>
      </c>
      <c r="E467" s="241" t="s">
        <v>1</v>
      </c>
      <c r="F467" s="242" t="s">
        <v>608</v>
      </c>
      <c r="G467" s="240"/>
      <c r="H467" s="241" t="s">
        <v>1</v>
      </c>
      <c r="I467" s="243"/>
      <c r="J467" s="240"/>
      <c r="K467" s="240"/>
      <c r="L467" s="244"/>
      <c r="M467" s="245"/>
      <c r="N467" s="246"/>
      <c r="O467" s="246"/>
      <c r="P467" s="246"/>
      <c r="Q467" s="246"/>
      <c r="R467" s="246"/>
      <c r="S467" s="246"/>
      <c r="T467" s="247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8" t="s">
        <v>163</v>
      </c>
      <c r="AU467" s="248" t="s">
        <v>87</v>
      </c>
      <c r="AV467" s="13" t="s">
        <v>34</v>
      </c>
      <c r="AW467" s="13" t="s">
        <v>33</v>
      </c>
      <c r="AX467" s="13" t="s">
        <v>78</v>
      </c>
      <c r="AY467" s="248" t="s">
        <v>150</v>
      </c>
    </row>
    <row r="468" s="14" customFormat="1">
      <c r="A468" s="14"/>
      <c r="B468" s="249"/>
      <c r="C468" s="250"/>
      <c r="D468" s="237" t="s">
        <v>163</v>
      </c>
      <c r="E468" s="251" t="s">
        <v>1</v>
      </c>
      <c r="F468" s="252" t="s">
        <v>609</v>
      </c>
      <c r="G468" s="250"/>
      <c r="H468" s="253">
        <v>6</v>
      </c>
      <c r="I468" s="254"/>
      <c r="J468" s="250"/>
      <c r="K468" s="250"/>
      <c r="L468" s="255"/>
      <c r="M468" s="256"/>
      <c r="N468" s="257"/>
      <c r="O468" s="257"/>
      <c r="P468" s="257"/>
      <c r="Q468" s="257"/>
      <c r="R468" s="257"/>
      <c r="S468" s="257"/>
      <c r="T468" s="258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9" t="s">
        <v>163</v>
      </c>
      <c r="AU468" s="259" t="s">
        <v>87</v>
      </c>
      <c r="AV468" s="14" t="s">
        <v>87</v>
      </c>
      <c r="AW468" s="14" t="s">
        <v>33</v>
      </c>
      <c r="AX468" s="14" t="s">
        <v>78</v>
      </c>
      <c r="AY468" s="259" t="s">
        <v>150</v>
      </c>
    </row>
    <row r="469" s="15" customFormat="1">
      <c r="A469" s="15"/>
      <c r="B469" s="260"/>
      <c r="C469" s="261"/>
      <c r="D469" s="237" t="s">
        <v>163</v>
      </c>
      <c r="E469" s="262" t="s">
        <v>1</v>
      </c>
      <c r="F469" s="263" t="s">
        <v>193</v>
      </c>
      <c r="G469" s="261"/>
      <c r="H469" s="264">
        <v>10</v>
      </c>
      <c r="I469" s="265"/>
      <c r="J469" s="261"/>
      <c r="K469" s="261"/>
      <c r="L469" s="266"/>
      <c r="M469" s="267"/>
      <c r="N469" s="268"/>
      <c r="O469" s="268"/>
      <c r="P469" s="268"/>
      <c r="Q469" s="268"/>
      <c r="R469" s="268"/>
      <c r="S469" s="268"/>
      <c r="T469" s="269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70" t="s">
        <v>163</v>
      </c>
      <c r="AU469" s="270" t="s">
        <v>87</v>
      </c>
      <c r="AV469" s="15" t="s">
        <v>157</v>
      </c>
      <c r="AW469" s="15" t="s">
        <v>33</v>
      </c>
      <c r="AX469" s="15" t="s">
        <v>34</v>
      </c>
      <c r="AY469" s="270" t="s">
        <v>150</v>
      </c>
    </row>
    <row r="470" s="2" customFormat="1" ht="24.15" customHeight="1">
      <c r="A470" s="39"/>
      <c r="B470" s="40"/>
      <c r="C470" s="219" t="s">
        <v>610</v>
      </c>
      <c r="D470" s="219" t="s">
        <v>152</v>
      </c>
      <c r="E470" s="220" t="s">
        <v>611</v>
      </c>
      <c r="F470" s="221" t="s">
        <v>612</v>
      </c>
      <c r="G470" s="222" t="s">
        <v>175</v>
      </c>
      <c r="H470" s="223">
        <v>55</v>
      </c>
      <c r="I470" s="224"/>
      <c r="J470" s="225">
        <f>ROUND(I470*H470,2)</f>
        <v>0</v>
      </c>
      <c r="K470" s="221" t="s">
        <v>156</v>
      </c>
      <c r="L470" s="45"/>
      <c r="M470" s="226" t="s">
        <v>1</v>
      </c>
      <c r="N470" s="227" t="s">
        <v>43</v>
      </c>
      <c r="O470" s="92"/>
      <c r="P470" s="228">
        <f>O470*H470</f>
        <v>0</v>
      </c>
      <c r="Q470" s="228">
        <v>0</v>
      </c>
      <c r="R470" s="228">
        <f>Q470*H470</f>
        <v>0</v>
      </c>
      <c r="S470" s="228">
        <v>0.25</v>
      </c>
      <c r="T470" s="229">
        <f>S470*H470</f>
        <v>13.75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0" t="s">
        <v>157</v>
      </c>
      <c r="AT470" s="230" t="s">
        <v>152</v>
      </c>
      <c r="AU470" s="230" t="s">
        <v>87</v>
      </c>
      <c r="AY470" s="18" t="s">
        <v>150</v>
      </c>
      <c r="BE470" s="231">
        <f>IF(N470="základní",J470,0)</f>
        <v>0</v>
      </c>
      <c r="BF470" s="231">
        <f>IF(N470="snížená",J470,0)</f>
        <v>0</v>
      </c>
      <c r="BG470" s="231">
        <f>IF(N470="zákl. přenesená",J470,0)</f>
        <v>0</v>
      </c>
      <c r="BH470" s="231">
        <f>IF(N470="sníž. přenesená",J470,0)</f>
        <v>0</v>
      </c>
      <c r="BI470" s="231">
        <f>IF(N470="nulová",J470,0)</f>
        <v>0</v>
      </c>
      <c r="BJ470" s="18" t="s">
        <v>34</v>
      </c>
      <c r="BK470" s="231">
        <f>ROUND(I470*H470,2)</f>
        <v>0</v>
      </c>
      <c r="BL470" s="18" t="s">
        <v>157</v>
      </c>
      <c r="BM470" s="230" t="s">
        <v>613</v>
      </c>
    </row>
    <row r="471" s="2" customFormat="1">
      <c r="A471" s="39"/>
      <c r="B471" s="40"/>
      <c r="C471" s="41"/>
      <c r="D471" s="232" t="s">
        <v>159</v>
      </c>
      <c r="E471" s="41"/>
      <c r="F471" s="233" t="s">
        <v>614</v>
      </c>
      <c r="G471" s="41"/>
      <c r="H471" s="41"/>
      <c r="I471" s="234"/>
      <c r="J471" s="41"/>
      <c r="K471" s="41"/>
      <c r="L471" s="45"/>
      <c r="M471" s="235"/>
      <c r="N471" s="236"/>
      <c r="O471" s="92"/>
      <c r="P471" s="92"/>
      <c r="Q471" s="92"/>
      <c r="R471" s="92"/>
      <c r="S471" s="92"/>
      <c r="T471" s="93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159</v>
      </c>
      <c r="AU471" s="18" t="s">
        <v>87</v>
      </c>
    </row>
    <row r="472" s="2" customFormat="1">
      <c r="A472" s="39"/>
      <c r="B472" s="40"/>
      <c r="C472" s="41"/>
      <c r="D472" s="237" t="s">
        <v>161</v>
      </c>
      <c r="E472" s="41"/>
      <c r="F472" s="238" t="s">
        <v>222</v>
      </c>
      <c r="G472" s="41"/>
      <c r="H472" s="41"/>
      <c r="I472" s="234"/>
      <c r="J472" s="41"/>
      <c r="K472" s="41"/>
      <c r="L472" s="45"/>
      <c r="M472" s="235"/>
      <c r="N472" s="236"/>
      <c r="O472" s="92"/>
      <c r="P472" s="92"/>
      <c r="Q472" s="92"/>
      <c r="R472" s="92"/>
      <c r="S472" s="92"/>
      <c r="T472" s="93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161</v>
      </c>
      <c r="AU472" s="18" t="s">
        <v>87</v>
      </c>
    </row>
    <row r="473" s="12" customFormat="1" ht="22.8" customHeight="1">
      <c r="A473" s="12"/>
      <c r="B473" s="203"/>
      <c r="C473" s="204"/>
      <c r="D473" s="205" t="s">
        <v>77</v>
      </c>
      <c r="E473" s="217" t="s">
        <v>615</v>
      </c>
      <c r="F473" s="217" t="s">
        <v>616</v>
      </c>
      <c r="G473" s="204"/>
      <c r="H473" s="204"/>
      <c r="I473" s="207"/>
      <c r="J473" s="218">
        <f>BK473</f>
        <v>0</v>
      </c>
      <c r="K473" s="204"/>
      <c r="L473" s="209"/>
      <c r="M473" s="210"/>
      <c r="N473" s="211"/>
      <c r="O473" s="211"/>
      <c r="P473" s="212">
        <f>SUM(P474:P482)</f>
        <v>0</v>
      </c>
      <c r="Q473" s="211"/>
      <c r="R473" s="212">
        <f>SUM(R474:R482)</f>
        <v>0</v>
      </c>
      <c r="S473" s="211"/>
      <c r="T473" s="213">
        <f>SUM(T474:T482)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14" t="s">
        <v>34</v>
      </c>
      <c r="AT473" s="215" t="s">
        <v>77</v>
      </c>
      <c r="AU473" s="215" t="s">
        <v>34</v>
      </c>
      <c r="AY473" s="214" t="s">
        <v>150</v>
      </c>
      <c r="BK473" s="216">
        <f>SUM(BK474:BK482)</f>
        <v>0</v>
      </c>
    </row>
    <row r="474" s="2" customFormat="1" ht="33" customHeight="1">
      <c r="A474" s="39"/>
      <c r="B474" s="40"/>
      <c r="C474" s="219" t="s">
        <v>617</v>
      </c>
      <c r="D474" s="219" t="s">
        <v>152</v>
      </c>
      <c r="E474" s="220" t="s">
        <v>618</v>
      </c>
      <c r="F474" s="221" t="s">
        <v>619</v>
      </c>
      <c r="G474" s="222" t="s">
        <v>269</v>
      </c>
      <c r="H474" s="223">
        <v>717.34000000000003</v>
      </c>
      <c r="I474" s="224"/>
      <c r="J474" s="225">
        <f>ROUND(I474*H474,2)</f>
        <v>0</v>
      </c>
      <c r="K474" s="221" t="s">
        <v>156</v>
      </c>
      <c r="L474" s="45"/>
      <c r="M474" s="226" t="s">
        <v>1</v>
      </c>
      <c r="N474" s="227" t="s">
        <v>43</v>
      </c>
      <c r="O474" s="92"/>
      <c r="P474" s="228">
        <f>O474*H474</f>
        <v>0</v>
      </c>
      <c r="Q474" s="228">
        <v>0</v>
      </c>
      <c r="R474" s="228">
        <f>Q474*H474</f>
        <v>0</v>
      </c>
      <c r="S474" s="228">
        <v>0</v>
      </c>
      <c r="T474" s="229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0" t="s">
        <v>157</v>
      </c>
      <c r="AT474" s="230" t="s">
        <v>152</v>
      </c>
      <c r="AU474" s="230" t="s">
        <v>87</v>
      </c>
      <c r="AY474" s="18" t="s">
        <v>150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18" t="s">
        <v>34</v>
      </c>
      <c r="BK474" s="231">
        <f>ROUND(I474*H474,2)</f>
        <v>0</v>
      </c>
      <c r="BL474" s="18" t="s">
        <v>157</v>
      </c>
      <c r="BM474" s="230" t="s">
        <v>620</v>
      </c>
    </row>
    <row r="475" s="2" customFormat="1">
      <c r="A475" s="39"/>
      <c r="B475" s="40"/>
      <c r="C475" s="41"/>
      <c r="D475" s="232" t="s">
        <v>159</v>
      </c>
      <c r="E475" s="41"/>
      <c r="F475" s="233" t="s">
        <v>621</v>
      </c>
      <c r="G475" s="41"/>
      <c r="H475" s="41"/>
      <c r="I475" s="234"/>
      <c r="J475" s="41"/>
      <c r="K475" s="41"/>
      <c r="L475" s="45"/>
      <c r="M475" s="235"/>
      <c r="N475" s="236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159</v>
      </c>
      <c r="AU475" s="18" t="s">
        <v>87</v>
      </c>
    </row>
    <row r="476" s="2" customFormat="1" ht="21.75" customHeight="1">
      <c r="A476" s="39"/>
      <c r="B476" s="40"/>
      <c r="C476" s="219" t="s">
        <v>622</v>
      </c>
      <c r="D476" s="219" t="s">
        <v>152</v>
      </c>
      <c r="E476" s="220" t="s">
        <v>623</v>
      </c>
      <c r="F476" s="221" t="s">
        <v>624</v>
      </c>
      <c r="G476" s="222" t="s">
        <v>269</v>
      </c>
      <c r="H476" s="223">
        <v>717.34000000000003</v>
      </c>
      <c r="I476" s="224"/>
      <c r="J476" s="225">
        <f>ROUND(I476*H476,2)</f>
        <v>0</v>
      </c>
      <c r="K476" s="221" t="s">
        <v>156</v>
      </c>
      <c r="L476" s="45"/>
      <c r="M476" s="226" t="s">
        <v>1</v>
      </c>
      <c r="N476" s="227" t="s">
        <v>43</v>
      </c>
      <c r="O476" s="92"/>
      <c r="P476" s="228">
        <f>O476*H476</f>
        <v>0</v>
      </c>
      <c r="Q476" s="228">
        <v>0</v>
      </c>
      <c r="R476" s="228">
        <f>Q476*H476</f>
        <v>0</v>
      </c>
      <c r="S476" s="228">
        <v>0</v>
      </c>
      <c r="T476" s="229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0" t="s">
        <v>157</v>
      </c>
      <c r="AT476" s="230" t="s">
        <v>152</v>
      </c>
      <c r="AU476" s="230" t="s">
        <v>87</v>
      </c>
      <c r="AY476" s="18" t="s">
        <v>150</v>
      </c>
      <c r="BE476" s="231">
        <f>IF(N476="základní",J476,0)</f>
        <v>0</v>
      </c>
      <c r="BF476" s="231">
        <f>IF(N476="snížená",J476,0)</f>
        <v>0</v>
      </c>
      <c r="BG476" s="231">
        <f>IF(N476="zákl. přenesená",J476,0)</f>
        <v>0</v>
      </c>
      <c r="BH476" s="231">
        <f>IF(N476="sníž. přenesená",J476,0)</f>
        <v>0</v>
      </c>
      <c r="BI476" s="231">
        <f>IF(N476="nulová",J476,0)</f>
        <v>0</v>
      </c>
      <c r="BJ476" s="18" t="s">
        <v>34</v>
      </c>
      <c r="BK476" s="231">
        <f>ROUND(I476*H476,2)</f>
        <v>0</v>
      </c>
      <c r="BL476" s="18" t="s">
        <v>157</v>
      </c>
      <c r="BM476" s="230" t="s">
        <v>625</v>
      </c>
    </row>
    <row r="477" s="2" customFormat="1">
      <c r="A477" s="39"/>
      <c r="B477" s="40"/>
      <c r="C477" s="41"/>
      <c r="D477" s="232" t="s">
        <v>159</v>
      </c>
      <c r="E477" s="41"/>
      <c r="F477" s="233" t="s">
        <v>626</v>
      </c>
      <c r="G477" s="41"/>
      <c r="H477" s="41"/>
      <c r="I477" s="234"/>
      <c r="J477" s="41"/>
      <c r="K477" s="41"/>
      <c r="L477" s="45"/>
      <c r="M477" s="235"/>
      <c r="N477" s="236"/>
      <c r="O477" s="92"/>
      <c r="P477" s="92"/>
      <c r="Q477" s="92"/>
      <c r="R477" s="92"/>
      <c r="S477" s="92"/>
      <c r="T477" s="93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159</v>
      </c>
      <c r="AU477" s="18" t="s">
        <v>87</v>
      </c>
    </row>
    <row r="478" s="2" customFormat="1" ht="24.15" customHeight="1">
      <c r="A478" s="39"/>
      <c r="B478" s="40"/>
      <c r="C478" s="219" t="s">
        <v>627</v>
      </c>
      <c r="D478" s="219" t="s">
        <v>152</v>
      </c>
      <c r="E478" s="220" t="s">
        <v>628</v>
      </c>
      <c r="F478" s="221" t="s">
        <v>629</v>
      </c>
      <c r="G478" s="222" t="s">
        <v>269</v>
      </c>
      <c r="H478" s="223">
        <v>2869.3600000000001</v>
      </c>
      <c r="I478" s="224"/>
      <c r="J478" s="225">
        <f>ROUND(I478*H478,2)</f>
        <v>0</v>
      </c>
      <c r="K478" s="221" t="s">
        <v>156</v>
      </c>
      <c r="L478" s="45"/>
      <c r="M478" s="226" t="s">
        <v>1</v>
      </c>
      <c r="N478" s="227" t="s">
        <v>43</v>
      </c>
      <c r="O478" s="92"/>
      <c r="P478" s="228">
        <f>O478*H478</f>
        <v>0</v>
      </c>
      <c r="Q478" s="228">
        <v>0</v>
      </c>
      <c r="R478" s="228">
        <f>Q478*H478</f>
        <v>0</v>
      </c>
      <c r="S478" s="228">
        <v>0</v>
      </c>
      <c r="T478" s="229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0" t="s">
        <v>157</v>
      </c>
      <c r="AT478" s="230" t="s">
        <v>152</v>
      </c>
      <c r="AU478" s="230" t="s">
        <v>87</v>
      </c>
      <c r="AY478" s="18" t="s">
        <v>150</v>
      </c>
      <c r="BE478" s="231">
        <f>IF(N478="základní",J478,0)</f>
        <v>0</v>
      </c>
      <c r="BF478" s="231">
        <f>IF(N478="snížená",J478,0)</f>
        <v>0</v>
      </c>
      <c r="BG478" s="231">
        <f>IF(N478="zákl. přenesená",J478,0)</f>
        <v>0</v>
      </c>
      <c r="BH478" s="231">
        <f>IF(N478="sníž. přenesená",J478,0)</f>
        <v>0</v>
      </c>
      <c r="BI478" s="231">
        <f>IF(N478="nulová",J478,0)</f>
        <v>0</v>
      </c>
      <c r="BJ478" s="18" t="s">
        <v>34</v>
      </c>
      <c r="BK478" s="231">
        <f>ROUND(I478*H478,2)</f>
        <v>0</v>
      </c>
      <c r="BL478" s="18" t="s">
        <v>157</v>
      </c>
      <c r="BM478" s="230" t="s">
        <v>630</v>
      </c>
    </row>
    <row r="479" s="2" customFormat="1">
      <c r="A479" s="39"/>
      <c r="B479" s="40"/>
      <c r="C479" s="41"/>
      <c r="D479" s="232" t="s">
        <v>159</v>
      </c>
      <c r="E479" s="41"/>
      <c r="F479" s="233" t="s">
        <v>631</v>
      </c>
      <c r="G479" s="41"/>
      <c r="H479" s="41"/>
      <c r="I479" s="234"/>
      <c r="J479" s="41"/>
      <c r="K479" s="41"/>
      <c r="L479" s="45"/>
      <c r="M479" s="235"/>
      <c r="N479" s="236"/>
      <c r="O479" s="92"/>
      <c r="P479" s="92"/>
      <c r="Q479" s="92"/>
      <c r="R479" s="92"/>
      <c r="S479" s="92"/>
      <c r="T479" s="93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159</v>
      </c>
      <c r="AU479" s="18" t="s">
        <v>87</v>
      </c>
    </row>
    <row r="480" s="14" customFormat="1">
      <c r="A480" s="14"/>
      <c r="B480" s="249"/>
      <c r="C480" s="250"/>
      <c r="D480" s="237" t="s">
        <v>163</v>
      </c>
      <c r="E480" s="250"/>
      <c r="F480" s="252" t="s">
        <v>632</v>
      </c>
      <c r="G480" s="250"/>
      <c r="H480" s="253">
        <v>2869.3600000000001</v>
      </c>
      <c r="I480" s="254"/>
      <c r="J480" s="250"/>
      <c r="K480" s="250"/>
      <c r="L480" s="255"/>
      <c r="M480" s="256"/>
      <c r="N480" s="257"/>
      <c r="O480" s="257"/>
      <c r="P480" s="257"/>
      <c r="Q480" s="257"/>
      <c r="R480" s="257"/>
      <c r="S480" s="257"/>
      <c r="T480" s="258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9" t="s">
        <v>163</v>
      </c>
      <c r="AU480" s="259" t="s">
        <v>87</v>
      </c>
      <c r="AV480" s="14" t="s">
        <v>87</v>
      </c>
      <c r="AW480" s="14" t="s">
        <v>4</v>
      </c>
      <c r="AX480" s="14" t="s">
        <v>34</v>
      </c>
      <c r="AY480" s="259" t="s">
        <v>150</v>
      </c>
    </row>
    <row r="481" s="2" customFormat="1" ht="24.15" customHeight="1">
      <c r="A481" s="39"/>
      <c r="B481" s="40"/>
      <c r="C481" s="219" t="s">
        <v>633</v>
      </c>
      <c r="D481" s="219" t="s">
        <v>152</v>
      </c>
      <c r="E481" s="220" t="s">
        <v>634</v>
      </c>
      <c r="F481" s="221" t="s">
        <v>635</v>
      </c>
      <c r="G481" s="222" t="s">
        <v>269</v>
      </c>
      <c r="H481" s="223">
        <v>717.34000000000003</v>
      </c>
      <c r="I481" s="224"/>
      <c r="J481" s="225">
        <f>ROUND(I481*H481,2)</f>
        <v>0</v>
      </c>
      <c r="K481" s="221" t="s">
        <v>156</v>
      </c>
      <c r="L481" s="45"/>
      <c r="M481" s="226" t="s">
        <v>1</v>
      </c>
      <c r="N481" s="227" t="s">
        <v>43</v>
      </c>
      <c r="O481" s="92"/>
      <c r="P481" s="228">
        <f>O481*H481</f>
        <v>0</v>
      </c>
      <c r="Q481" s="228">
        <v>0</v>
      </c>
      <c r="R481" s="228">
        <f>Q481*H481</f>
        <v>0</v>
      </c>
      <c r="S481" s="228">
        <v>0</v>
      </c>
      <c r="T481" s="229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0" t="s">
        <v>157</v>
      </c>
      <c r="AT481" s="230" t="s">
        <v>152</v>
      </c>
      <c r="AU481" s="230" t="s">
        <v>87</v>
      </c>
      <c r="AY481" s="18" t="s">
        <v>150</v>
      </c>
      <c r="BE481" s="231">
        <f>IF(N481="základní",J481,0)</f>
        <v>0</v>
      </c>
      <c r="BF481" s="231">
        <f>IF(N481="snížená",J481,0)</f>
        <v>0</v>
      </c>
      <c r="BG481" s="231">
        <f>IF(N481="zákl. přenesená",J481,0)</f>
        <v>0</v>
      </c>
      <c r="BH481" s="231">
        <f>IF(N481="sníž. přenesená",J481,0)</f>
        <v>0</v>
      </c>
      <c r="BI481" s="231">
        <f>IF(N481="nulová",J481,0)</f>
        <v>0</v>
      </c>
      <c r="BJ481" s="18" t="s">
        <v>34</v>
      </c>
      <c r="BK481" s="231">
        <f>ROUND(I481*H481,2)</f>
        <v>0</v>
      </c>
      <c r="BL481" s="18" t="s">
        <v>157</v>
      </c>
      <c r="BM481" s="230" t="s">
        <v>636</v>
      </c>
    </row>
    <row r="482" s="2" customFormat="1">
      <c r="A482" s="39"/>
      <c r="B482" s="40"/>
      <c r="C482" s="41"/>
      <c r="D482" s="232" t="s">
        <v>159</v>
      </c>
      <c r="E482" s="41"/>
      <c r="F482" s="233" t="s">
        <v>637</v>
      </c>
      <c r="G482" s="41"/>
      <c r="H482" s="41"/>
      <c r="I482" s="234"/>
      <c r="J482" s="41"/>
      <c r="K482" s="41"/>
      <c r="L482" s="45"/>
      <c r="M482" s="235"/>
      <c r="N482" s="236"/>
      <c r="O482" s="92"/>
      <c r="P482" s="92"/>
      <c r="Q482" s="92"/>
      <c r="R482" s="92"/>
      <c r="S482" s="92"/>
      <c r="T482" s="93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159</v>
      </c>
      <c r="AU482" s="18" t="s">
        <v>87</v>
      </c>
    </row>
    <row r="483" s="12" customFormat="1" ht="22.8" customHeight="1">
      <c r="A483" s="12"/>
      <c r="B483" s="203"/>
      <c r="C483" s="204"/>
      <c r="D483" s="205" t="s">
        <v>77</v>
      </c>
      <c r="E483" s="217" t="s">
        <v>638</v>
      </c>
      <c r="F483" s="217" t="s">
        <v>639</v>
      </c>
      <c r="G483" s="204"/>
      <c r="H483" s="204"/>
      <c r="I483" s="207"/>
      <c r="J483" s="218">
        <f>BK483</f>
        <v>0</v>
      </c>
      <c r="K483" s="204"/>
      <c r="L483" s="209"/>
      <c r="M483" s="210"/>
      <c r="N483" s="211"/>
      <c r="O483" s="211"/>
      <c r="P483" s="212">
        <f>SUM(P484:P485)</f>
        <v>0</v>
      </c>
      <c r="Q483" s="211"/>
      <c r="R483" s="212">
        <f>SUM(R484:R485)</f>
        <v>0</v>
      </c>
      <c r="S483" s="211"/>
      <c r="T483" s="213">
        <f>SUM(T484:T485)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214" t="s">
        <v>34</v>
      </c>
      <c r="AT483" s="215" t="s">
        <v>77</v>
      </c>
      <c r="AU483" s="215" t="s">
        <v>34</v>
      </c>
      <c r="AY483" s="214" t="s">
        <v>150</v>
      </c>
      <c r="BK483" s="216">
        <f>SUM(BK484:BK485)</f>
        <v>0</v>
      </c>
    </row>
    <row r="484" s="2" customFormat="1" ht="16.5" customHeight="1">
      <c r="A484" s="39"/>
      <c r="B484" s="40"/>
      <c r="C484" s="219" t="s">
        <v>640</v>
      </c>
      <c r="D484" s="219" t="s">
        <v>152</v>
      </c>
      <c r="E484" s="220" t="s">
        <v>641</v>
      </c>
      <c r="F484" s="221" t="s">
        <v>642</v>
      </c>
      <c r="G484" s="222" t="s">
        <v>269</v>
      </c>
      <c r="H484" s="223">
        <v>145.30799999999999</v>
      </c>
      <c r="I484" s="224"/>
      <c r="J484" s="225">
        <f>ROUND(I484*H484,2)</f>
        <v>0</v>
      </c>
      <c r="K484" s="221" t="s">
        <v>156</v>
      </c>
      <c r="L484" s="45"/>
      <c r="M484" s="226" t="s">
        <v>1</v>
      </c>
      <c r="N484" s="227" t="s">
        <v>43</v>
      </c>
      <c r="O484" s="92"/>
      <c r="P484" s="228">
        <f>O484*H484</f>
        <v>0</v>
      </c>
      <c r="Q484" s="228">
        <v>0</v>
      </c>
      <c r="R484" s="228">
        <f>Q484*H484</f>
        <v>0</v>
      </c>
      <c r="S484" s="228">
        <v>0</v>
      </c>
      <c r="T484" s="229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0" t="s">
        <v>157</v>
      </c>
      <c r="AT484" s="230" t="s">
        <v>152</v>
      </c>
      <c r="AU484" s="230" t="s">
        <v>87</v>
      </c>
      <c r="AY484" s="18" t="s">
        <v>150</v>
      </c>
      <c r="BE484" s="231">
        <f>IF(N484="základní",J484,0)</f>
        <v>0</v>
      </c>
      <c r="BF484" s="231">
        <f>IF(N484="snížená",J484,0)</f>
        <v>0</v>
      </c>
      <c r="BG484" s="231">
        <f>IF(N484="zákl. přenesená",J484,0)</f>
        <v>0</v>
      </c>
      <c r="BH484" s="231">
        <f>IF(N484="sníž. přenesená",J484,0)</f>
        <v>0</v>
      </c>
      <c r="BI484" s="231">
        <f>IF(N484="nulová",J484,0)</f>
        <v>0</v>
      </c>
      <c r="BJ484" s="18" t="s">
        <v>34</v>
      </c>
      <c r="BK484" s="231">
        <f>ROUND(I484*H484,2)</f>
        <v>0</v>
      </c>
      <c r="BL484" s="18" t="s">
        <v>157</v>
      </c>
      <c r="BM484" s="230" t="s">
        <v>643</v>
      </c>
    </row>
    <row r="485" s="2" customFormat="1">
      <c r="A485" s="39"/>
      <c r="B485" s="40"/>
      <c r="C485" s="41"/>
      <c r="D485" s="232" t="s">
        <v>159</v>
      </c>
      <c r="E485" s="41"/>
      <c r="F485" s="233" t="s">
        <v>644</v>
      </c>
      <c r="G485" s="41"/>
      <c r="H485" s="41"/>
      <c r="I485" s="234"/>
      <c r="J485" s="41"/>
      <c r="K485" s="41"/>
      <c r="L485" s="45"/>
      <c r="M485" s="235"/>
      <c r="N485" s="236"/>
      <c r="O485" s="92"/>
      <c r="P485" s="92"/>
      <c r="Q485" s="92"/>
      <c r="R485" s="92"/>
      <c r="S485" s="92"/>
      <c r="T485" s="93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159</v>
      </c>
      <c r="AU485" s="18" t="s">
        <v>87</v>
      </c>
    </row>
    <row r="486" s="12" customFormat="1" ht="25.92" customHeight="1">
      <c r="A486" s="12"/>
      <c r="B486" s="203"/>
      <c r="C486" s="204"/>
      <c r="D486" s="205" t="s">
        <v>77</v>
      </c>
      <c r="E486" s="206" t="s">
        <v>645</v>
      </c>
      <c r="F486" s="206" t="s">
        <v>646</v>
      </c>
      <c r="G486" s="204"/>
      <c r="H486" s="204"/>
      <c r="I486" s="207"/>
      <c r="J486" s="208">
        <f>BK486</f>
        <v>0</v>
      </c>
      <c r="K486" s="204"/>
      <c r="L486" s="209"/>
      <c r="M486" s="210"/>
      <c r="N486" s="211"/>
      <c r="O486" s="211"/>
      <c r="P486" s="212">
        <f>P487+P497</f>
        <v>0</v>
      </c>
      <c r="Q486" s="211"/>
      <c r="R486" s="212">
        <f>R487+R497</f>
        <v>0.072330000000000005</v>
      </c>
      <c r="S486" s="211"/>
      <c r="T486" s="213">
        <f>T487+T497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14" t="s">
        <v>87</v>
      </c>
      <c r="AT486" s="215" t="s">
        <v>77</v>
      </c>
      <c r="AU486" s="215" t="s">
        <v>78</v>
      </c>
      <c r="AY486" s="214" t="s">
        <v>150</v>
      </c>
      <c r="BK486" s="216">
        <f>BK487+BK497</f>
        <v>0</v>
      </c>
    </row>
    <row r="487" s="12" customFormat="1" ht="22.8" customHeight="1">
      <c r="A487" s="12"/>
      <c r="B487" s="203"/>
      <c r="C487" s="204"/>
      <c r="D487" s="205" t="s">
        <v>77</v>
      </c>
      <c r="E487" s="217" t="s">
        <v>647</v>
      </c>
      <c r="F487" s="217" t="s">
        <v>648</v>
      </c>
      <c r="G487" s="204"/>
      <c r="H487" s="204"/>
      <c r="I487" s="207"/>
      <c r="J487" s="218">
        <f>BK487</f>
        <v>0</v>
      </c>
      <c r="K487" s="204"/>
      <c r="L487" s="209"/>
      <c r="M487" s="210"/>
      <c r="N487" s="211"/>
      <c r="O487" s="211"/>
      <c r="P487" s="212">
        <f>SUM(P488:P496)</f>
        <v>0</v>
      </c>
      <c r="Q487" s="211"/>
      <c r="R487" s="212">
        <f>SUM(R488:R496)</f>
        <v>0.067320000000000005</v>
      </c>
      <c r="S487" s="211"/>
      <c r="T487" s="213">
        <f>SUM(T488:T496)</f>
        <v>0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14" t="s">
        <v>87</v>
      </c>
      <c r="AT487" s="215" t="s">
        <v>77</v>
      </c>
      <c r="AU487" s="215" t="s">
        <v>34</v>
      </c>
      <c r="AY487" s="214" t="s">
        <v>150</v>
      </c>
      <c r="BK487" s="216">
        <f>SUM(BK488:BK496)</f>
        <v>0</v>
      </c>
    </row>
    <row r="488" s="2" customFormat="1" ht="24.15" customHeight="1">
      <c r="A488" s="39"/>
      <c r="B488" s="40"/>
      <c r="C488" s="219" t="s">
        <v>649</v>
      </c>
      <c r="D488" s="219" t="s">
        <v>152</v>
      </c>
      <c r="E488" s="220" t="s">
        <v>650</v>
      </c>
      <c r="F488" s="221" t="s">
        <v>651</v>
      </c>
      <c r="G488" s="222" t="s">
        <v>155</v>
      </c>
      <c r="H488" s="223">
        <v>24</v>
      </c>
      <c r="I488" s="224"/>
      <c r="J488" s="225">
        <f>ROUND(I488*H488,2)</f>
        <v>0</v>
      </c>
      <c r="K488" s="221" t="s">
        <v>156</v>
      </c>
      <c r="L488" s="45"/>
      <c r="M488" s="226" t="s">
        <v>1</v>
      </c>
      <c r="N488" s="227" t="s">
        <v>43</v>
      </c>
      <c r="O488" s="92"/>
      <c r="P488" s="228">
        <f>O488*H488</f>
        <v>0</v>
      </c>
      <c r="Q488" s="228">
        <v>0.00018000000000000001</v>
      </c>
      <c r="R488" s="228">
        <f>Q488*H488</f>
        <v>0.0043200000000000001</v>
      </c>
      <c r="S488" s="228">
        <v>0</v>
      </c>
      <c r="T488" s="229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0" t="s">
        <v>284</v>
      </c>
      <c r="AT488" s="230" t="s">
        <v>152</v>
      </c>
      <c r="AU488" s="230" t="s">
        <v>87</v>
      </c>
      <c r="AY488" s="18" t="s">
        <v>150</v>
      </c>
      <c r="BE488" s="231">
        <f>IF(N488="základní",J488,0)</f>
        <v>0</v>
      </c>
      <c r="BF488" s="231">
        <f>IF(N488="snížená",J488,0)</f>
        <v>0</v>
      </c>
      <c r="BG488" s="231">
        <f>IF(N488="zákl. přenesená",J488,0)</f>
        <v>0</v>
      </c>
      <c r="BH488" s="231">
        <f>IF(N488="sníž. přenesená",J488,0)</f>
        <v>0</v>
      </c>
      <c r="BI488" s="231">
        <f>IF(N488="nulová",J488,0)</f>
        <v>0</v>
      </c>
      <c r="BJ488" s="18" t="s">
        <v>34</v>
      </c>
      <c r="BK488" s="231">
        <f>ROUND(I488*H488,2)</f>
        <v>0</v>
      </c>
      <c r="BL488" s="18" t="s">
        <v>284</v>
      </c>
      <c r="BM488" s="230" t="s">
        <v>652</v>
      </c>
    </row>
    <row r="489" s="2" customFormat="1">
      <c r="A489" s="39"/>
      <c r="B489" s="40"/>
      <c r="C489" s="41"/>
      <c r="D489" s="232" t="s">
        <v>159</v>
      </c>
      <c r="E489" s="41"/>
      <c r="F489" s="233" t="s">
        <v>653</v>
      </c>
      <c r="G489" s="41"/>
      <c r="H489" s="41"/>
      <c r="I489" s="234"/>
      <c r="J489" s="41"/>
      <c r="K489" s="41"/>
      <c r="L489" s="45"/>
      <c r="M489" s="235"/>
      <c r="N489" s="236"/>
      <c r="O489" s="92"/>
      <c r="P489" s="92"/>
      <c r="Q489" s="92"/>
      <c r="R489" s="92"/>
      <c r="S489" s="92"/>
      <c r="T489" s="93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159</v>
      </c>
      <c r="AU489" s="18" t="s">
        <v>87</v>
      </c>
    </row>
    <row r="490" s="2" customFormat="1">
      <c r="A490" s="39"/>
      <c r="B490" s="40"/>
      <c r="C490" s="41"/>
      <c r="D490" s="237" t="s">
        <v>161</v>
      </c>
      <c r="E490" s="41"/>
      <c r="F490" s="238" t="s">
        <v>222</v>
      </c>
      <c r="G490" s="41"/>
      <c r="H490" s="41"/>
      <c r="I490" s="234"/>
      <c r="J490" s="41"/>
      <c r="K490" s="41"/>
      <c r="L490" s="45"/>
      <c r="M490" s="235"/>
      <c r="N490" s="236"/>
      <c r="O490" s="92"/>
      <c r="P490" s="92"/>
      <c r="Q490" s="92"/>
      <c r="R490" s="92"/>
      <c r="S490" s="92"/>
      <c r="T490" s="93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161</v>
      </c>
      <c r="AU490" s="18" t="s">
        <v>87</v>
      </c>
    </row>
    <row r="491" s="13" customFormat="1">
      <c r="A491" s="13"/>
      <c r="B491" s="239"/>
      <c r="C491" s="240"/>
      <c r="D491" s="237" t="s">
        <v>163</v>
      </c>
      <c r="E491" s="241" t="s">
        <v>1</v>
      </c>
      <c r="F491" s="242" t="s">
        <v>654</v>
      </c>
      <c r="G491" s="240"/>
      <c r="H491" s="241" t="s">
        <v>1</v>
      </c>
      <c r="I491" s="243"/>
      <c r="J491" s="240"/>
      <c r="K491" s="240"/>
      <c r="L491" s="244"/>
      <c r="M491" s="245"/>
      <c r="N491" s="246"/>
      <c r="O491" s="246"/>
      <c r="P491" s="246"/>
      <c r="Q491" s="246"/>
      <c r="R491" s="246"/>
      <c r="S491" s="246"/>
      <c r="T491" s="247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8" t="s">
        <v>163</v>
      </c>
      <c r="AU491" s="248" t="s">
        <v>87</v>
      </c>
      <c r="AV491" s="13" t="s">
        <v>34</v>
      </c>
      <c r="AW491" s="13" t="s">
        <v>33</v>
      </c>
      <c r="AX491" s="13" t="s">
        <v>78</v>
      </c>
      <c r="AY491" s="248" t="s">
        <v>150</v>
      </c>
    </row>
    <row r="492" s="14" customFormat="1">
      <c r="A492" s="14"/>
      <c r="B492" s="249"/>
      <c r="C492" s="250"/>
      <c r="D492" s="237" t="s">
        <v>163</v>
      </c>
      <c r="E492" s="251" t="s">
        <v>1</v>
      </c>
      <c r="F492" s="252" t="s">
        <v>655</v>
      </c>
      <c r="G492" s="250"/>
      <c r="H492" s="253">
        <v>24</v>
      </c>
      <c r="I492" s="254"/>
      <c r="J492" s="250"/>
      <c r="K492" s="250"/>
      <c r="L492" s="255"/>
      <c r="M492" s="256"/>
      <c r="N492" s="257"/>
      <c r="O492" s="257"/>
      <c r="P492" s="257"/>
      <c r="Q492" s="257"/>
      <c r="R492" s="257"/>
      <c r="S492" s="257"/>
      <c r="T492" s="258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9" t="s">
        <v>163</v>
      </c>
      <c r="AU492" s="259" t="s">
        <v>87</v>
      </c>
      <c r="AV492" s="14" t="s">
        <v>87</v>
      </c>
      <c r="AW492" s="14" t="s">
        <v>33</v>
      </c>
      <c r="AX492" s="14" t="s">
        <v>34</v>
      </c>
      <c r="AY492" s="259" t="s">
        <v>150</v>
      </c>
    </row>
    <row r="493" s="2" customFormat="1" ht="21.75" customHeight="1">
      <c r="A493" s="39"/>
      <c r="B493" s="40"/>
      <c r="C493" s="282" t="s">
        <v>656</v>
      </c>
      <c r="D493" s="282" t="s">
        <v>297</v>
      </c>
      <c r="E493" s="283" t="s">
        <v>657</v>
      </c>
      <c r="F493" s="284" t="s">
        <v>658</v>
      </c>
      <c r="G493" s="285" t="s">
        <v>155</v>
      </c>
      <c r="H493" s="286">
        <v>30</v>
      </c>
      <c r="I493" s="287"/>
      <c r="J493" s="288">
        <f>ROUND(I493*H493,2)</f>
        <v>0</v>
      </c>
      <c r="K493" s="284" t="s">
        <v>156</v>
      </c>
      <c r="L493" s="289"/>
      <c r="M493" s="290" t="s">
        <v>1</v>
      </c>
      <c r="N493" s="291" t="s">
        <v>43</v>
      </c>
      <c r="O493" s="92"/>
      <c r="P493" s="228">
        <f>O493*H493</f>
        <v>0</v>
      </c>
      <c r="Q493" s="228">
        <v>0.0020999999999999999</v>
      </c>
      <c r="R493" s="228">
        <f>Q493*H493</f>
        <v>0.063</v>
      </c>
      <c r="S493" s="228">
        <v>0</v>
      </c>
      <c r="T493" s="229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0" t="s">
        <v>380</v>
      </c>
      <c r="AT493" s="230" t="s">
        <v>297</v>
      </c>
      <c r="AU493" s="230" t="s">
        <v>87</v>
      </c>
      <c r="AY493" s="18" t="s">
        <v>150</v>
      </c>
      <c r="BE493" s="231">
        <f>IF(N493="základní",J493,0)</f>
        <v>0</v>
      </c>
      <c r="BF493" s="231">
        <f>IF(N493="snížená",J493,0)</f>
        <v>0</v>
      </c>
      <c r="BG493" s="231">
        <f>IF(N493="zákl. přenesená",J493,0)</f>
        <v>0</v>
      </c>
      <c r="BH493" s="231">
        <f>IF(N493="sníž. přenesená",J493,0)</f>
        <v>0</v>
      </c>
      <c r="BI493" s="231">
        <f>IF(N493="nulová",J493,0)</f>
        <v>0</v>
      </c>
      <c r="BJ493" s="18" t="s">
        <v>34</v>
      </c>
      <c r="BK493" s="231">
        <f>ROUND(I493*H493,2)</f>
        <v>0</v>
      </c>
      <c r="BL493" s="18" t="s">
        <v>284</v>
      </c>
      <c r="BM493" s="230" t="s">
        <v>659</v>
      </c>
    </row>
    <row r="494" s="14" customFormat="1">
      <c r="A494" s="14"/>
      <c r="B494" s="249"/>
      <c r="C494" s="250"/>
      <c r="D494" s="237" t="s">
        <v>163</v>
      </c>
      <c r="E494" s="251" t="s">
        <v>1</v>
      </c>
      <c r="F494" s="252" t="s">
        <v>660</v>
      </c>
      <c r="G494" s="250"/>
      <c r="H494" s="253">
        <v>30</v>
      </c>
      <c r="I494" s="254"/>
      <c r="J494" s="250"/>
      <c r="K494" s="250"/>
      <c r="L494" s="255"/>
      <c r="M494" s="256"/>
      <c r="N494" s="257"/>
      <c r="O494" s="257"/>
      <c r="P494" s="257"/>
      <c r="Q494" s="257"/>
      <c r="R494" s="257"/>
      <c r="S494" s="257"/>
      <c r="T494" s="258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9" t="s">
        <v>163</v>
      </c>
      <c r="AU494" s="259" t="s">
        <v>87</v>
      </c>
      <c r="AV494" s="14" t="s">
        <v>87</v>
      </c>
      <c r="AW494" s="14" t="s">
        <v>33</v>
      </c>
      <c r="AX494" s="14" t="s">
        <v>34</v>
      </c>
      <c r="AY494" s="259" t="s">
        <v>150</v>
      </c>
    </row>
    <row r="495" s="2" customFormat="1" ht="49.05" customHeight="1">
      <c r="A495" s="39"/>
      <c r="B495" s="40"/>
      <c r="C495" s="219" t="s">
        <v>661</v>
      </c>
      <c r="D495" s="219" t="s">
        <v>152</v>
      </c>
      <c r="E495" s="220" t="s">
        <v>662</v>
      </c>
      <c r="F495" s="221" t="s">
        <v>663</v>
      </c>
      <c r="G495" s="222" t="s">
        <v>269</v>
      </c>
      <c r="H495" s="223">
        <v>0.067000000000000004</v>
      </c>
      <c r="I495" s="224"/>
      <c r="J495" s="225">
        <f>ROUND(I495*H495,2)</f>
        <v>0</v>
      </c>
      <c r="K495" s="221" t="s">
        <v>156</v>
      </c>
      <c r="L495" s="45"/>
      <c r="M495" s="226" t="s">
        <v>1</v>
      </c>
      <c r="N495" s="227" t="s">
        <v>43</v>
      </c>
      <c r="O495" s="92"/>
      <c r="P495" s="228">
        <f>O495*H495</f>
        <v>0</v>
      </c>
      <c r="Q495" s="228">
        <v>0</v>
      </c>
      <c r="R495" s="228">
        <f>Q495*H495</f>
        <v>0</v>
      </c>
      <c r="S495" s="228">
        <v>0</v>
      </c>
      <c r="T495" s="229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0" t="s">
        <v>284</v>
      </c>
      <c r="AT495" s="230" t="s">
        <v>152</v>
      </c>
      <c r="AU495" s="230" t="s">
        <v>87</v>
      </c>
      <c r="AY495" s="18" t="s">
        <v>150</v>
      </c>
      <c r="BE495" s="231">
        <f>IF(N495="základní",J495,0)</f>
        <v>0</v>
      </c>
      <c r="BF495" s="231">
        <f>IF(N495="snížená",J495,0)</f>
        <v>0</v>
      </c>
      <c r="BG495" s="231">
        <f>IF(N495="zákl. přenesená",J495,0)</f>
        <v>0</v>
      </c>
      <c r="BH495" s="231">
        <f>IF(N495="sníž. přenesená",J495,0)</f>
        <v>0</v>
      </c>
      <c r="BI495" s="231">
        <f>IF(N495="nulová",J495,0)</f>
        <v>0</v>
      </c>
      <c r="BJ495" s="18" t="s">
        <v>34</v>
      </c>
      <c r="BK495" s="231">
        <f>ROUND(I495*H495,2)</f>
        <v>0</v>
      </c>
      <c r="BL495" s="18" t="s">
        <v>284</v>
      </c>
      <c r="BM495" s="230" t="s">
        <v>664</v>
      </c>
    </row>
    <row r="496" s="2" customFormat="1">
      <c r="A496" s="39"/>
      <c r="B496" s="40"/>
      <c r="C496" s="41"/>
      <c r="D496" s="232" t="s">
        <v>159</v>
      </c>
      <c r="E496" s="41"/>
      <c r="F496" s="233" t="s">
        <v>665</v>
      </c>
      <c r="G496" s="41"/>
      <c r="H496" s="41"/>
      <c r="I496" s="234"/>
      <c r="J496" s="41"/>
      <c r="K496" s="41"/>
      <c r="L496" s="45"/>
      <c r="M496" s="235"/>
      <c r="N496" s="236"/>
      <c r="O496" s="92"/>
      <c r="P496" s="92"/>
      <c r="Q496" s="92"/>
      <c r="R496" s="92"/>
      <c r="S496" s="92"/>
      <c r="T496" s="93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159</v>
      </c>
      <c r="AU496" s="18" t="s">
        <v>87</v>
      </c>
    </row>
    <row r="497" s="12" customFormat="1" ht="22.8" customHeight="1">
      <c r="A497" s="12"/>
      <c r="B497" s="203"/>
      <c r="C497" s="204"/>
      <c r="D497" s="205" t="s">
        <v>77</v>
      </c>
      <c r="E497" s="217" t="s">
        <v>666</v>
      </c>
      <c r="F497" s="217" t="s">
        <v>667</v>
      </c>
      <c r="G497" s="204"/>
      <c r="H497" s="204"/>
      <c r="I497" s="207"/>
      <c r="J497" s="218">
        <f>BK497</f>
        <v>0</v>
      </c>
      <c r="K497" s="204"/>
      <c r="L497" s="209"/>
      <c r="M497" s="210"/>
      <c r="N497" s="211"/>
      <c r="O497" s="211"/>
      <c r="P497" s="212">
        <f>SUM(P498:P507)</f>
        <v>0</v>
      </c>
      <c r="Q497" s="211"/>
      <c r="R497" s="212">
        <f>SUM(R498:R507)</f>
        <v>0.0050100000000000006</v>
      </c>
      <c r="S497" s="211"/>
      <c r="T497" s="213">
        <f>SUM(T498:T507)</f>
        <v>0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214" t="s">
        <v>34</v>
      </c>
      <c r="AT497" s="215" t="s">
        <v>77</v>
      </c>
      <c r="AU497" s="215" t="s">
        <v>34</v>
      </c>
      <c r="AY497" s="214" t="s">
        <v>150</v>
      </c>
      <c r="BK497" s="216">
        <f>SUM(BK498:BK507)</f>
        <v>0</v>
      </c>
    </row>
    <row r="498" s="2" customFormat="1" ht="24.15" customHeight="1">
      <c r="A498" s="39"/>
      <c r="B498" s="40"/>
      <c r="C498" s="219" t="s">
        <v>668</v>
      </c>
      <c r="D498" s="219" t="s">
        <v>152</v>
      </c>
      <c r="E498" s="220" t="s">
        <v>669</v>
      </c>
      <c r="F498" s="221" t="s">
        <v>670</v>
      </c>
      <c r="G498" s="222" t="s">
        <v>671</v>
      </c>
      <c r="H498" s="223">
        <v>2</v>
      </c>
      <c r="I498" s="224"/>
      <c r="J498" s="225">
        <f>ROUND(I498*H498,2)</f>
        <v>0</v>
      </c>
      <c r="K498" s="221" t="s">
        <v>1</v>
      </c>
      <c r="L498" s="45"/>
      <c r="M498" s="226" t="s">
        <v>1</v>
      </c>
      <c r="N498" s="227" t="s">
        <v>43</v>
      </c>
      <c r="O498" s="92"/>
      <c r="P498" s="228">
        <f>O498*H498</f>
        <v>0</v>
      </c>
      <c r="Q498" s="228">
        <v>0</v>
      </c>
      <c r="R498" s="228">
        <f>Q498*H498</f>
        <v>0</v>
      </c>
      <c r="S498" s="228">
        <v>0</v>
      </c>
      <c r="T498" s="229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0" t="s">
        <v>284</v>
      </c>
      <c r="AT498" s="230" t="s">
        <v>152</v>
      </c>
      <c r="AU498" s="230" t="s">
        <v>87</v>
      </c>
      <c r="AY498" s="18" t="s">
        <v>150</v>
      </c>
      <c r="BE498" s="231">
        <f>IF(N498="základní",J498,0)</f>
        <v>0</v>
      </c>
      <c r="BF498" s="231">
        <f>IF(N498="snížená",J498,0)</f>
        <v>0</v>
      </c>
      <c r="BG498" s="231">
        <f>IF(N498="zákl. přenesená",J498,0)</f>
        <v>0</v>
      </c>
      <c r="BH498" s="231">
        <f>IF(N498="sníž. přenesená",J498,0)</f>
        <v>0</v>
      </c>
      <c r="BI498" s="231">
        <f>IF(N498="nulová",J498,0)</f>
        <v>0</v>
      </c>
      <c r="BJ498" s="18" t="s">
        <v>34</v>
      </c>
      <c r="BK498" s="231">
        <f>ROUND(I498*H498,2)</f>
        <v>0</v>
      </c>
      <c r="BL498" s="18" t="s">
        <v>284</v>
      </c>
      <c r="BM498" s="230" t="s">
        <v>672</v>
      </c>
    </row>
    <row r="499" s="2" customFormat="1">
      <c r="A499" s="39"/>
      <c r="B499" s="40"/>
      <c r="C499" s="41"/>
      <c r="D499" s="237" t="s">
        <v>161</v>
      </c>
      <c r="E499" s="41"/>
      <c r="F499" s="238" t="s">
        <v>673</v>
      </c>
      <c r="G499" s="41"/>
      <c r="H499" s="41"/>
      <c r="I499" s="234"/>
      <c r="J499" s="41"/>
      <c r="K499" s="41"/>
      <c r="L499" s="45"/>
      <c r="M499" s="235"/>
      <c r="N499" s="236"/>
      <c r="O499" s="92"/>
      <c r="P499" s="92"/>
      <c r="Q499" s="92"/>
      <c r="R499" s="92"/>
      <c r="S499" s="92"/>
      <c r="T499" s="93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161</v>
      </c>
      <c r="AU499" s="18" t="s">
        <v>87</v>
      </c>
    </row>
    <row r="500" s="2" customFormat="1" ht="24.15" customHeight="1">
      <c r="A500" s="39"/>
      <c r="B500" s="40"/>
      <c r="C500" s="219" t="s">
        <v>674</v>
      </c>
      <c r="D500" s="219" t="s">
        <v>152</v>
      </c>
      <c r="E500" s="220" t="s">
        <v>675</v>
      </c>
      <c r="F500" s="221" t="s">
        <v>676</v>
      </c>
      <c r="G500" s="222" t="s">
        <v>677</v>
      </c>
      <c r="H500" s="223">
        <v>2</v>
      </c>
      <c r="I500" s="224"/>
      <c r="J500" s="225">
        <f>ROUND(I500*H500,2)</f>
        <v>0</v>
      </c>
      <c r="K500" s="221" t="s">
        <v>1</v>
      </c>
      <c r="L500" s="45"/>
      <c r="M500" s="226" t="s">
        <v>1</v>
      </c>
      <c r="N500" s="227" t="s">
        <v>43</v>
      </c>
      <c r="O500" s="92"/>
      <c r="P500" s="228">
        <f>O500*H500</f>
        <v>0</v>
      </c>
      <c r="Q500" s="228">
        <v>0.00167</v>
      </c>
      <c r="R500" s="228">
        <f>Q500*H500</f>
        <v>0.0033400000000000001</v>
      </c>
      <c r="S500" s="228">
        <v>0</v>
      </c>
      <c r="T500" s="229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0" t="s">
        <v>284</v>
      </c>
      <c r="AT500" s="230" t="s">
        <v>152</v>
      </c>
      <c r="AU500" s="230" t="s">
        <v>87</v>
      </c>
      <c r="AY500" s="18" t="s">
        <v>150</v>
      </c>
      <c r="BE500" s="231">
        <f>IF(N500="základní",J500,0)</f>
        <v>0</v>
      </c>
      <c r="BF500" s="231">
        <f>IF(N500="snížená",J500,0)</f>
        <v>0</v>
      </c>
      <c r="BG500" s="231">
        <f>IF(N500="zákl. přenesená",J500,0)</f>
        <v>0</v>
      </c>
      <c r="BH500" s="231">
        <f>IF(N500="sníž. přenesená",J500,0)</f>
        <v>0</v>
      </c>
      <c r="BI500" s="231">
        <f>IF(N500="nulová",J500,0)</f>
        <v>0</v>
      </c>
      <c r="BJ500" s="18" t="s">
        <v>34</v>
      </c>
      <c r="BK500" s="231">
        <f>ROUND(I500*H500,2)</f>
        <v>0</v>
      </c>
      <c r="BL500" s="18" t="s">
        <v>284</v>
      </c>
      <c r="BM500" s="230" t="s">
        <v>678</v>
      </c>
    </row>
    <row r="501" s="2" customFormat="1">
      <c r="A501" s="39"/>
      <c r="B501" s="40"/>
      <c r="C501" s="41"/>
      <c r="D501" s="237" t="s">
        <v>161</v>
      </c>
      <c r="E501" s="41"/>
      <c r="F501" s="238" t="s">
        <v>673</v>
      </c>
      <c r="G501" s="41"/>
      <c r="H501" s="41"/>
      <c r="I501" s="234"/>
      <c r="J501" s="41"/>
      <c r="K501" s="41"/>
      <c r="L501" s="45"/>
      <c r="M501" s="235"/>
      <c r="N501" s="236"/>
      <c r="O501" s="92"/>
      <c r="P501" s="92"/>
      <c r="Q501" s="92"/>
      <c r="R501" s="92"/>
      <c r="S501" s="92"/>
      <c r="T501" s="93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161</v>
      </c>
      <c r="AU501" s="18" t="s">
        <v>87</v>
      </c>
    </row>
    <row r="502" s="2" customFormat="1" ht="16.5" customHeight="1">
      <c r="A502" s="39"/>
      <c r="B502" s="40"/>
      <c r="C502" s="219" t="s">
        <v>679</v>
      </c>
      <c r="D502" s="219" t="s">
        <v>152</v>
      </c>
      <c r="E502" s="220" t="s">
        <v>680</v>
      </c>
      <c r="F502" s="221" t="s">
        <v>681</v>
      </c>
      <c r="G502" s="222" t="s">
        <v>427</v>
      </c>
      <c r="H502" s="223">
        <v>2</v>
      </c>
      <c r="I502" s="224"/>
      <c r="J502" s="225">
        <f>ROUND(I502*H502,2)</f>
        <v>0</v>
      </c>
      <c r="K502" s="221" t="s">
        <v>1</v>
      </c>
      <c r="L502" s="45"/>
      <c r="M502" s="226" t="s">
        <v>1</v>
      </c>
      <c r="N502" s="227" t="s">
        <v>43</v>
      </c>
      <c r="O502" s="92"/>
      <c r="P502" s="228">
        <f>O502*H502</f>
        <v>0</v>
      </c>
      <c r="Q502" s="228">
        <v>0</v>
      </c>
      <c r="R502" s="228">
        <f>Q502*H502</f>
        <v>0</v>
      </c>
      <c r="S502" s="228">
        <v>0</v>
      </c>
      <c r="T502" s="229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0" t="s">
        <v>284</v>
      </c>
      <c r="AT502" s="230" t="s">
        <v>152</v>
      </c>
      <c r="AU502" s="230" t="s">
        <v>87</v>
      </c>
      <c r="AY502" s="18" t="s">
        <v>150</v>
      </c>
      <c r="BE502" s="231">
        <f>IF(N502="základní",J502,0)</f>
        <v>0</v>
      </c>
      <c r="BF502" s="231">
        <f>IF(N502="snížená",J502,0)</f>
        <v>0</v>
      </c>
      <c r="BG502" s="231">
        <f>IF(N502="zákl. přenesená",J502,0)</f>
        <v>0</v>
      </c>
      <c r="BH502" s="231">
        <f>IF(N502="sníž. přenesená",J502,0)</f>
        <v>0</v>
      </c>
      <c r="BI502" s="231">
        <f>IF(N502="nulová",J502,0)</f>
        <v>0</v>
      </c>
      <c r="BJ502" s="18" t="s">
        <v>34</v>
      </c>
      <c r="BK502" s="231">
        <f>ROUND(I502*H502,2)</f>
        <v>0</v>
      </c>
      <c r="BL502" s="18" t="s">
        <v>284</v>
      </c>
      <c r="BM502" s="230" t="s">
        <v>682</v>
      </c>
    </row>
    <row r="503" s="2" customFormat="1">
      <c r="A503" s="39"/>
      <c r="B503" s="40"/>
      <c r="C503" s="41"/>
      <c r="D503" s="237" t="s">
        <v>161</v>
      </c>
      <c r="E503" s="41"/>
      <c r="F503" s="238" t="s">
        <v>673</v>
      </c>
      <c r="G503" s="41"/>
      <c r="H503" s="41"/>
      <c r="I503" s="234"/>
      <c r="J503" s="41"/>
      <c r="K503" s="41"/>
      <c r="L503" s="45"/>
      <c r="M503" s="235"/>
      <c r="N503" s="236"/>
      <c r="O503" s="92"/>
      <c r="P503" s="92"/>
      <c r="Q503" s="92"/>
      <c r="R503" s="92"/>
      <c r="S503" s="92"/>
      <c r="T503" s="93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161</v>
      </c>
      <c r="AU503" s="18" t="s">
        <v>87</v>
      </c>
    </row>
    <row r="504" s="2" customFormat="1" ht="24.15" customHeight="1">
      <c r="A504" s="39"/>
      <c r="B504" s="40"/>
      <c r="C504" s="219" t="s">
        <v>683</v>
      </c>
      <c r="D504" s="219" t="s">
        <v>152</v>
      </c>
      <c r="E504" s="220" t="s">
        <v>684</v>
      </c>
      <c r="F504" s="221" t="s">
        <v>685</v>
      </c>
      <c r="G504" s="222" t="s">
        <v>677</v>
      </c>
      <c r="H504" s="223">
        <v>1</v>
      </c>
      <c r="I504" s="224"/>
      <c r="J504" s="225">
        <f>ROUND(I504*H504,2)</f>
        <v>0</v>
      </c>
      <c r="K504" s="221" t="s">
        <v>1</v>
      </c>
      <c r="L504" s="45"/>
      <c r="M504" s="226" t="s">
        <v>1</v>
      </c>
      <c r="N504" s="227" t="s">
        <v>43</v>
      </c>
      <c r="O504" s="92"/>
      <c r="P504" s="228">
        <f>O504*H504</f>
        <v>0</v>
      </c>
      <c r="Q504" s="228">
        <v>0.00167</v>
      </c>
      <c r="R504" s="228">
        <f>Q504*H504</f>
        <v>0.00167</v>
      </c>
      <c r="S504" s="228">
        <v>0</v>
      </c>
      <c r="T504" s="229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30" t="s">
        <v>284</v>
      </c>
      <c r="AT504" s="230" t="s">
        <v>152</v>
      </c>
      <c r="AU504" s="230" t="s">
        <v>87</v>
      </c>
      <c r="AY504" s="18" t="s">
        <v>150</v>
      </c>
      <c r="BE504" s="231">
        <f>IF(N504="základní",J504,0)</f>
        <v>0</v>
      </c>
      <c r="BF504" s="231">
        <f>IF(N504="snížená",J504,0)</f>
        <v>0</v>
      </c>
      <c r="BG504" s="231">
        <f>IF(N504="zákl. přenesená",J504,0)</f>
        <v>0</v>
      </c>
      <c r="BH504" s="231">
        <f>IF(N504="sníž. přenesená",J504,0)</f>
        <v>0</v>
      </c>
      <c r="BI504" s="231">
        <f>IF(N504="nulová",J504,0)</f>
        <v>0</v>
      </c>
      <c r="BJ504" s="18" t="s">
        <v>34</v>
      </c>
      <c r="BK504" s="231">
        <f>ROUND(I504*H504,2)</f>
        <v>0</v>
      </c>
      <c r="BL504" s="18" t="s">
        <v>284</v>
      </c>
      <c r="BM504" s="230" t="s">
        <v>686</v>
      </c>
    </row>
    <row r="505" s="2" customFormat="1">
      <c r="A505" s="39"/>
      <c r="B505" s="40"/>
      <c r="C505" s="41"/>
      <c r="D505" s="237" t="s">
        <v>161</v>
      </c>
      <c r="E505" s="41"/>
      <c r="F505" s="238" t="s">
        <v>673</v>
      </c>
      <c r="G505" s="41"/>
      <c r="H505" s="41"/>
      <c r="I505" s="234"/>
      <c r="J505" s="41"/>
      <c r="K505" s="41"/>
      <c r="L505" s="45"/>
      <c r="M505" s="235"/>
      <c r="N505" s="236"/>
      <c r="O505" s="92"/>
      <c r="P505" s="92"/>
      <c r="Q505" s="92"/>
      <c r="R505" s="92"/>
      <c r="S505" s="92"/>
      <c r="T505" s="93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161</v>
      </c>
      <c r="AU505" s="18" t="s">
        <v>87</v>
      </c>
    </row>
    <row r="506" s="2" customFormat="1" ht="16.5" customHeight="1">
      <c r="A506" s="39"/>
      <c r="B506" s="40"/>
      <c r="C506" s="219" t="s">
        <v>687</v>
      </c>
      <c r="D506" s="219" t="s">
        <v>152</v>
      </c>
      <c r="E506" s="220" t="s">
        <v>688</v>
      </c>
      <c r="F506" s="221" t="s">
        <v>689</v>
      </c>
      <c r="G506" s="222" t="s">
        <v>427</v>
      </c>
      <c r="H506" s="223">
        <v>1</v>
      </c>
      <c r="I506" s="224"/>
      <c r="J506" s="225">
        <f>ROUND(I506*H506,2)</f>
        <v>0</v>
      </c>
      <c r="K506" s="221" t="s">
        <v>1</v>
      </c>
      <c r="L506" s="45"/>
      <c r="M506" s="226" t="s">
        <v>1</v>
      </c>
      <c r="N506" s="227" t="s">
        <v>43</v>
      </c>
      <c r="O506" s="92"/>
      <c r="P506" s="228">
        <f>O506*H506</f>
        <v>0</v>
      </c>
      <c r="Q506" s="228">
        <v>0</v>
      </c>
      <c r="R506" s="228">
        <f>Q506*H506</f>
        <v>0</v>
      </c>
      <c r="S506" s="228">
        <v>0</v>
      </c>
      <c r="T506" s="229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0" t="s">
        <v>284</v>
      </c>
      <c r="AT506" s="230" t="s">
        <v>152</v>
      </c>
      <c r="AU506" s="230" t="s">
        <v>87</v>
      </c>
      <c r="AY506" s="18" t="s">
        <v>150</v>
      </c>
      <c r="BE506" s="231">
        <f>IF(N506="základní",J506,0)</f>
        <v>0</v>
      </c>
      <c r="BF506" s="231">
        <f>IF(N506="snížená",J506,0)</f>
        <v>0</v>
      </c>
      <c r="BG506" s="231">
        <f>IF(N506="zákl. přenesená",J506,0)</f>
        <v>0</v>
      </c>
      <c r="BH506" s="231">
        <f>IF(N506="sníž. přenesená",J506,0)</f>
        <v>0</v>
      </c>
      <c r="BI506" s="231">
        <f>IF(N506="nulová",J506,0)</f>
        <v>0</v>
      </c>
      <c r="BJ506" s="18" t="s">
        <v>34</v>
      </c>
      <c r="BK506" s="231">
        <f>ROUND(I506*H506,2)</f>
        <v>0</v>
      </c>
      <c r="BL506" s="18" t="s">
        <v>284</v>
      </c>
      <c r="BM506" s="230" t="s">
        <v>690</v>
      </c>
    </row>
    <row r="507" s="2" customFormat="1">
      <c r="A507" s="39"/>
      <c r="B507" s="40"/>
      <c r="C507" s="41"/>
      <c r="D507" s="237" t="s">
        <v>161</v>
      </c>
      <c r="E507" s="41"/>
      <c r="F507" s="238" t="s">
        <v>673</v>
      </c>
      <c r="G507" s="41"/>
      <c r="H507" s="41"/>
      <c r="I507" s="234"/>
      <c r="J507" s="41"/>
      <c r="K507" s="41"/>
      <c r="L507" s="45"/>
      <c r="M507" s="292"/>
      <c r="N507" s="293"/>
      <c r="O507" s="294"/>
      <c r="P507" s="294"/>
      <c r="Q507" s="294"/>
      <c r="R507" s="294"/>
      <c r="S507" s="294"/>
      <c r="T507" s="295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161</v>
      </c>
      <c r="AU507" s="18" t="s">
        <v>87</v>
      </c>
    </row>
    <row r="508" s="2" customFormat="1" ht="6.96" customHeight="1">
      <c r="A508" s="39"/>
      <c r="B508" s="67"/>
      <c r="C508" s="68"/>
      <c r="D508" s="68"/>
      <c r="E508" s="68"/>
      <c r="F508" s="68"/>
      <c r="G508" s="68"/>
      <c r="H508" s="68"/>
      <c r="I508" s="68"/>
      <c r="J508" s="68"/>
      <c r="K508" s="68"/>
      <c r="L508" s="45"/>
      <c r="M508" s="39"/>
      <c r="O508" s="39"/>
      <c r="P508" s="39"/>
      <c r="Q508" s="39"/>
      <c r="R508" s="39"/>
      <c r="S508" s="39"/>
      <c r="T508" s="39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</row>
  </sheetData>
  <sheetProtection sheet="1" autoFilter="0" formatColumns="0" formatRows="0" objects="1" scenarios="1" spinCount="100000" saltValue="CsAW6CkKwf6JWxtCqghOQSpRL3Nxpt6790MHIF8pq3Ji76EIJKi5LKDRtTDg2qJS+yIM8+FOVKv9dnrcwMN14w==" hashValue="i0fplt3XjjLgHr8nfgkc4Oi6DNI98BnaM7OJckyCTviNa24qXrzFl1vHIFu6wnnHEfIalEv+dSPjlfKSwazruA==" algorithmName="SHA-512" password="CC35"/>
  <autoFilter ref="C127:K507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hyperlinks>
    <hyperlink ref="F132" r:id="rId1" display="https://podminky.urs.cz/item/CS_URS_2025_01/113107223"/>
    <hyperlink ref="F137" r:id="rId2" display="https://podminky.urs.cz/item/CS_URS_2025_01/113107312"/>
    <hyperlink ref="F142" r:id="rId3" display="https://podminky.urs.cz/item/CS_URS_2025_01/113202111"/>
    <hyperlink ref="F145" r:id="rId4" display="https://podminky.urs.cz/item/CS_URS_2025_01/121151123"/>
    <hyperlink ref="F159" r:id="rId5" display="https://podminky.urs.cz/item/CS_URS_2025_01/122251101"/>
    <hyperlink ref="F165" r:id="rId6" display="https://podminky.urs.cz/item/CS_URS_2021_02/131213101"/>
    <hyperlink ref="F176" r:id="rId7" display="https://podminky.urs.cz/item/CS_URS_2025_01/131251102"/>
    <hyperlink ref="F181" r:id="rId8" display="https://podminky.urs.cz/item/CS_URS_2025_01/132251101"/>
    <hyperlink ref="F186" r:id="rId9" display="https://podminky.urs.cz/item/CS_URS_2025_01/162251102"/>
    <hyperlink ref="F204" r:id="rId10" display="https://podminky.urs.cz/item/CS_URS_2025_01/162751117"/>
    <hyperlink ref="F228" r:id="rId11" display="https://podminky.urs.cz/item/CS_URS_2025_01/167151111"/>
    <hyperlink ref="F230" r:id="rId12" display="https://podminky.urs.cz/item/CS_URS_2025_01/171152501"/>
    <hyperlink ref="F235" r:id="rId13" display="https://podminky.urs.cz/item/CS_URS_2025_01/171201231"/>
    <hyperlink ref="F238" r:id="rId14" display="https://podminky.urs.cz/item/CS_URS_2025_01/171251201"/>
    <hyperlink ref="F240" r:id="rId15" display="https://podminky.urs.cz/item/CS_URS_2025_01/174111101"/>
    <hyperlink ref="F245" r:id="rId16" display="https://podminky.urs.cz/item/CS_URS_2025_01/174111109"/>
    <hyperlink ref="F247" r:id="rId17" display="https://podminky.urs.cz/item/CS_URS_2025_01/175151101"/>
    <hyperlink ref="F254" r:id="rId18" display="https://podminky.urs.cz/item/CS_URS_2025_01/181151331"/>
    <hyperlink ref="F256" r:id="rId19" display="https://podminky.urs.cz/item/CS_URS_2025_01/181351113"/>
    <hyperlink ref="F261" r:id="rId20" display="https://podminky.urs.cz/item/CS_URS_2025_01/181411141"/>
    <hyperlink ref="F266" r:id="rId21" display="https://podminky.urs.cz/item/CS_URS_2025_01/182211121"/>
    <hyperlink ref="F271" r:id="rId22" display="https://podminky.urs.cz/item/CS_URS_2025_01/183403161"/>
    <hyperlink ref="F273" r:id="rId23" display="https://podminky.urs.cz/item/CS_URS_2021_02/184802615"/>
    <hyperlink ref="F276" r:id="rId24" display="https://podminky.urs.cz/item/CS_URS_2025_01/211571121"/>
    <hyperlink ref="F281" r:id="rId25" display="https://podminky.urs.cz/item/CS_URS_2025_01/211971121"/>
    <hyperlink ref="F288" r:id="rId26" display="https://podminky.urs.cz/item/CS_URS_2025_01/211971122"/>
    <hyperlink ref="F295" r:id="rId27" display="https://podminky.urs.cz/item/CS_URS_2025_01/212572111"/>
    <hyperlink ref="F300" r:id="rId28" display="https://podminky.urs.cz/item/CS_URS_2025_01/212755213"/>
    <hyperlink ref="F308" r:id="rId29" display="https://podminky.urs.cz/item/CS_URS_2025_01/212755215"/>
    <hyperlink ref="F311" r:id="rId30" display="https://podminky.urs.cz/item/CS_URS_2025_01/271572211"/>
    <hyperlink ref="F320" r:id="rId31" display="https://podminky.urs.cz/item/CS_URS_2025_01/275313711"/>
    <hyperlink ref="F331" r:id="rId32" display="https://podminky.urs.cz/item/CS_URS_2025_01/275351121"/>
    <hyperlink ref="F341" r:id="rId33" display="https://podminky.urs.cz/item/CS_URS_2025_01/275351122"/>
    <hyperlink ref="F350" r:id="rId34" display="https://podminky.urs.cz/item/CS_URS_2025_01/338171125"/>
    <hyperlink ref="F366" r:id="rId35" display="https://podminky.urs.cz/item/CS_URS_2025_01/348401153"/>
    <hyperlink ref="F372" r:id="rId36" display="https://podminky.urs.cz/item/CS_URS_2025_01/348401360"/>
    <hyperlink ref="F380" r:id="rId37" display="https://podminky.urs.cz/item/CS_URS_2025_01/564710011"/>
    <hyperlink ref="F385" r:id="rId38" display="https://podminky.urs.cz/item/CS_URS_2025_01/564720111"/>
    <hyperlink ref="F388" r:id="rId39" display="https://podminky.urs.cz/item/CS_URS_2025_01/564751112"/>
    <hyperlink ref="F393" r:id="rId40" display="https://podminky.urs.cz/item/CS_URS_2025_01/579221222"/>
    <hyperlink ref="F399" r:id="rId41" display="https://podminky.urs.cz/item/CS_URS_2025_01/579221262"/>
    <hyperlink ref="F405" r:id="rId42" display="https://podminky.urs.cz/item/CS_URS_2025_01/589211111"/>
    <hyperlink ref="F415" r:id="rId43" display="https://podminky.urs.cz/item/CS_URS_2025_01/589811111"/>
    <hyperlink ref="F419" r:id="rId44" display="https://podminky.urs.cz/item/CS_URS_2025_01/589811121"/>
    <hyperlink ref="F423" r:id="rId45" display="https://podminky.urs.cz/item/CS_URS_2025_01/895270001"/>
    <hyperlink ref="F426" r:id="rId46" display="https://podminky.urs.cz/item/CS_URS_2025_01/895270021"/>
    <hyperlink ref="F429" r:id="rId47" display="https://podminky.urs.cz/item/CS_URS_2025_01/895270031"/>
    <hyperlink ref="F432" r:id="rId48" display="https://podminky.urs.cz/item/CS_URS_2025_01/895270051"/>
    <hyperlink ref="F435" r:id="rId49" display="https://podminky.urs.cz/item/CS_URS_2025_01/895270067"/>
    <hyperlink ref="F439" r:id="rId50" display="https://podminky.urs.cz/item/CS_URS_2025_01/916132113"/>
    <hyperlink ref="F445" r:id="rId51" display="https://podminky.urs.cz/item/CS_URS_2025_01/916231213"/>
    <hyperlink ref="F450" r:id="rId52" display="https://podminky.urs.cz/item/CS_URS_2025_01/935932128"/>
    <hyperlink ref="F455" r:id="rId53" display="https://podminky.urs.cz/item/CS_URS_2025_01/953943112"/>
    <hyperlink ref="F471" r:id="rId54" display="https://podminky.urs.cz/item/CS_URS_2025_01/966008211"/>
    <hyperlink ref="F475" r:id="rId55" display="https://podminky.urs.cz/item/CS_URS_2025_01/997013631"/>
    <hyperlink ref="F477" r:id="rId56" display="https://podminky.urs.cz/item/CS_URS_2025_01/997221561"/>
    <hyperlink ref="F479" r:id="rId57" display="https://podminky.urs.cz/item/CS_URS_2025_01/997221569"/>
    <hyperlink ref="F482" r:id="rId58" display="https://podminky.urs.cz/item/CS_URS_2025_01/997221611"/>
    <hyperlink ref="F485" r:id="rId59" display="https://podminky.urs.cz/item/CS_URS_2025_01/998222012"/>
    <hyperlink ref="F489" r:id="rId60" display="https://podminky.urs.cz/item/CS_URS_2025_01/711461201"/>
    <hyperlink ref="F496" r:id="rId61" display="https://podminky.urs.cz/item/CS_URS_2025_01/9987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115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ZŠ Okružní Bruntál, rekonstrukce hřiště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691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13. 2. 2025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ROUND(J125,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ROUND((SUM(BE125:BE242)),  0)</f>
        <v>0</v>
      </c>
      <c r="G33" s="39"/>
      <c r="H33" s="39"/>
      <c r="I33" s="156">
        <v>0.20999999999999999</v>
      </c>
      <c r="J33" s="155">
        <f>ROUND(((SUM(BE125:BE242))*I33),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ROUND((SUM(BF125:BF242)),  0)</f>
        <v>0</v>
      </c>
      <c r="G34" s="39"/>
      <c r="H34" s="39"/>
      <c r="I34" s="156">
        <v>0.14999999999999999</v>
      </c>
      <c r="J34" s="155">
        <f>ROUND(((SUM(BF125:BF242))*I34),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ROUND((SUM(BG125:BG242)),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ROUND((SUM(BH125:BH242)),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ROUND((SUM(BI125:BI242)),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Okružní Bruntál, rekonstrukce hřiště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skok do dálky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p.č. 4849, 4850, 4851 kú Bruntál - město</v>
      </c>
      <c r="G89" s="41"/>
      <c r="H89" s="41"/>
      <c r="I89" s="33" t="s">
        <v>22</v>
      </c>
      <c r="J89" s="80" t="str">
        <f>IF(J12="","",J12)</f>
        <v>13. 2. 2025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Město Bruntál</v>
      </c>
      <c r="G91" s="41"/>
      <c r="H91" s="41"/>
      <c r="I91" s="33" t="s">
        <v>31</v>
      </c>
      <c r="J91" s="37" t="str">
        <f>E21</f>
        <v>Ing.arch.Adamčík Miroslav OBCHODNÍ PROJEKT OSTRAVA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119</v>
      </c>
      <c r="D94" s="177"/>
      <c r="E94" s="177"/>
      <c r="F94" s="177"/>
      <c r="G94" s="177"/>
      <c r="H94" s="177"/>
      <c r="I94" s="177"/>
      <c r="J94" s="178" t="s">
        <v>120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121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122</v>
      </c>
    </row>
    <row r="97" s="9" customFormat="1" ht="24.96" customHeight="1">
      <c r="A97" s="9"/>
      <c r="B97" s="180"/>
      <c r="C97" s="181"/>
      <c r="D97" s="182" t="s">
        <v>123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124</v>
      </c>
      <c r="E98" s="189"/>
      <c r="F98" s="189"/>
      <c r="G98" s="189"/>
      <c r="H98" s="189"/>
      <c r="I98" s="189"/>
      <c r="J98" s="190">
        <f>J127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125</v>
      </c>
      <c r="E99" s="189"/>
      <c r="F99" s="189"/>
      <c r="G99" s="189"/>
      <c r="H99" s="189"/>
      <c r="I99" s="189"/>
      <c r="J99" s="190">
        <f>J196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127</v>
      </c>
      <c r="E100" s="189"/>
      <c r="F100" s="189"/>
      <c r="G100" s="189"/>
      <c r="H100" s="189"/>
      <c r="I100" s="189"/>
      <c r="J100" s="190">
        <f>J202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129</v>
      </c>
      <c r="E101" s="189"/>
      <c r="F101" s="189"/>
      <c r="G101" s="189"/>
      <c r="H101" s="189"/>
      <c r="I101" s="189"/>
      <c r="J101" s="190">
        <f>J213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130</v>
      </c>
      <c r="E102" s="189"/>
      <c r="F102" s="189"/>
      <c r="G102" s="189"/>
      <c r="H102" s="189"/>
      <c r="I102" s="189"/>
      <c r="J102" s="190">
        <f>J224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131</v>
      </c>
      <c r="E103" s="189"/>
      <c r="F103" s="189"/>
      <c r="G103" s="189"/>
      <c r="H103" s="189"/>
      <c r="I103" s="189"/>
      <c r="J103" s="190">
        <f>J234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0"/>
      <c r="C104" s="181"/>
      <c r="D104" s="182" t="s">
        <v>692</v>
      </c>
      <c r="E104" s="183"/>
      <c r="F104" s="183"/>
      <c r="G104" s="183"/>
      <c r="H104" s="183"/>
      <c r="I104" s="183"/>
      <c r="J104" s="184">
        <f>J237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6"/>
      <c r="C105" s="187"/>
      <c r="D105" s="188" t="s">
        <v>134</v>
      </c>
      <c r="E105" s="189"/>
      <c r="F105" s="189"/>
      <c r="G105" s="189"/>
      <c r="H105" s="189"/>
      <c r="I105" s="189"/>
      <c r="J105" s="190">
        <f>J238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135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5" t="str">
        <f>E7</f>
        <v>ZŠ Okružní Bruntál, rekonstrukce hřiště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02 - skok do dálky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p.č. 4849, 4850, 4851 kú Bruntál - město</v>
      </c>
      <c r="G119" s="41"/>
      <c r="H119" s="41"/>
      <c r="I119" s="33" t="s">
        <v>22</v>
      </c>
      <c r="J119" s="80" t="str">
        <f>IF(J12="","",J12)</f>
        <v>13. 2. 2025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40.05" customHeight="1">
      <c r="A121" s="39"/>
      <c r="B121" s="40"/>
      <c r="C121" s="33" t="s">
        <v>24</v>
      </c>
      <c r="D121" s="41"/>
      <c r="E121" s="41"/>
      <c r="F121" s="28" t="str">
        <f>E15</f>
        <v>Město Bruntál</v>
      </c>
      <c r="G121" s="41"/>
      <c r="H121" s="41"/>
      <c r="I121" s="33" t="s">
        <v>31</v>
      </c>
      <c r="J121" s="37" t="str">
        <f>E21</f>
        <v>Ing.arch.Adamčík Miroslav OBCHODNÍ PROJEKT OSTRAVA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29</v>
      </c>
      <c r="D122" s="41"/>
      <c r="E122" s="41"/>
      <c r="F122" s="28" t="str">
        <f>IF(E18="","",E18)</f>
        <v>Vyplň údaj</v>
      </c>
      <c r="G122" s="41"/>
      <c r="H122" s="41"/>
      <c r="I122" s="33" t="s">
        <v>35</v>
      </c>
      <c r="J122" s="37" t="str">
        <f>E24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2"/>
      <c r="B124" s="193"/>
      <c r="C124" s="194" t="s">
        <v>136</v>
      </c>
      <c r="D124" s="195" t="s">
        <v>63</v>
      </c>
      <c r="E124" s="195" t="s">
        <v>59</v>
      </c>
      <c r="F124" s="195" t="s">
        <v>60</v>
      </c>
      <c r="G124" s="195" t="s">
        <v>137</v>
      </c>
      <c r="H124" s="195" t="s">
        <v>138</v>
      </c>
      <c r="I124" s="195" t="s">
        <v>139</v>
      </c>
      <c r="J124" s="195" t="s">
        <v>120</v>
      </c>
      <c r="K124" s="196" t="s">
        <v>140</v>
      </c>
      <c r="L124" s="197"/>
      <c r="M124" s="101" t="s">
        <v>1</v>
      </c>
      <c r="N124" s="102" t="s">
        <v>42</v>
      </c>
      <c r="O124" s="102" t="s">
        <v>141</v>
      </c>
      <c r="P124" s="102" t="s">
        <v>142</v>
      </c>
      <c r="Q124" s="102" t="s">
        <v>143</v>
      </c>
      <c r="R124" s="102" t="s">
        <v>144</v>
      </c>
      <c r="S124" s="102" t="s">
        <v>145</v>
      </c>
      <c r="T124" s="103" t="s">
        <v>146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9"/>
      <c r="B125" s="40"/>
      <c r="C125" s="108" t="s">
        <v>147</v>
      </c>
      <c r="D125" s="41"/>
      <c r="E125" s="41"/>
      <c r="F125" s="41"/>
      <c r="G125" s="41"/>
      <c r="H125" s="41"/>
      <c r="I125" s="41"/>
      <c r="J125" s="198">
        <f>BK125</f>
        <v>0</v>
      </c>
      <c r="K125" s="41"/>
      <c r="L125" s="45"/>
      <c r="M125" s="104"/>
      <c r="N125" s="199"/>
      <c r="O125" s="105"/>
      <c r="P125" s="200">
        <f>P126+P237</f>
        <v>0</v>
      </c>
      <c r="Q125" s="105"/>
      <c r="R125" s="200">
        <f>R126+R237</f>
        <v>18.938252089999999</v>
      </c>
      <c r="S125" s="105"/>
      <c r="T125" s="201">
        <f>T126+T237</f>
        <v>127.50450000000001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77</v>
      </c>
      <c r="AU125" s="18" t="s">
        <v>122</v>
      </c>
      <c r="BK125" s="202">
        <f>BK126+BK237</f>
        <v>0</v>
      </c>
    </row>
    <row r="126" s="12" customFormat="1" ht="25.92" customHeight="1">
      <c r="A126" s="12"/>
      <c r="B126" s="203"/>
      <c r="C126" s="204"/>
      <c r="D126" s="205" t="s">
        <v>77</v>
      </c>
      <c r="E126" s="206" t="s">
        <v>148</v>
      </c>
      <c r="F126" s="206" t="s">
        <v>149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P127+P196+P202+P213+P224+P234</f>
        <v>0</v>
      </c>
      <c r="Q126" s="211"/>
      <c r="R126" s="212">
        <f>R127+R196+R202+R213+R224+R234</f>
        <v>18.938252089999999</v>
      </c>
      <c r="S126" s="211"/>
      <c r="T126" s="213">
        <f>T127+T196+T202+T213+T224+T234</f>
        <v>127.50450000000001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34</v>
      </c>
      <c r="AT126" s="215" t="s">
        <v>77</v>
      </c>
      <c r="AU126" s="215" t="s">
        <v>78</v>
      </c>
      <c r="AY126" s="214" t="s">
        <v>150</v>
      </c>
      <c r="BK126" s="216">
        <f>BK127+BK196+BK202+BK213+BK224+BK234</f>
        <v>0</v>
      </c>
    </row>
    <row r="127" s="12" customFormat="1" ht="22.8" customHeight="1">
      <c r="A127" s="12"/>
      <c r="B127" s="203"/>
      <c r="C127" s="204"/>
      <c r="D127" s="205" t="s">
        <v>77</v>
      </c>
      <c r="E127" s="217" t="s">
        <v>34</v>
      </c>
      <c r="F127" s="217" t="s">
        <v>151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SUM(P128:P195)</f>
        <v>0</v>
      </c>
      <c r="Q127" s="211"/>
      <c r="R127" s="212">
        <f>SUM(R128:R195)</f>
        <v>0.0040300000000000006</v>
      </c>
      <c r="S127" s="211"/>
      <c r="T127" s="213">
        <f>SUM(T128:T195)</f>
        <v>127.50450000000001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34</v>
      </c>
      <c r="AT127" s="215" t="s">
        <v>77</v>
      </c>
      <c r="AU127" s="215" t="s">
        <v>34</v>
      </c>
      <c r="AY127" s="214" t="s">
        <v>150</v>
      </c>
      <c r="BK127" s="216">
        <f>SUM(BK128:BK195)</f>
        <v>0</v>
      </c>
    </row>
    <row r="128" s="2" customFormat="1" ht="24.15" customHeight="1">
      <c r="A128" s="39"/>
      <c r="B128" s="40"/>
      <c r="C128" s="219" t="s">
        <v>34</v>
      </c>
      <c r="D128" s="219" t="s">
        <v>152</v>
      </c>
      <c r="E128" s="220" t="s">
        <v>166</v>
      </c>
      <c r="F128" s="221" t="s">
        <v>167</v>
      </c>
      <c r="G128" s="222" t="s">
        <v>155</v>
      </c>
      <c r="H128" s="223">
        <v>153</v>
      </c>
      <c r="I128" s="224"/>
      <c r="J128" s="225">
        <f>ROUND(I128*H128,2)</f>
        <v>0</v>
      </c>
      <c r="K128" s="221" t="s">
        <v>156</v>
      </c>
      <c r="L128" s="45"/>
      <c r="M128" s="226" t="s">
        <v>1</v>
      </c>
      <c r="N128" s="227" t="s">
        <v>43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0.29999999999999999</v>
      </c>
      <c r="T128" s="229">
        <f>S128*H128</f>
        <v>45.899999999999999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157</v>
      </c>
      <c r="AT128" s="230" t="s">
        <v>152</v>
      </c>
      <c r="AU128" s="230" t="s">
        <v>87</v>
      </c>
      <c r="AY128" s="18" t="s">
        <v>150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34</v>
      </c>
      <c r="BK128" s="231">
        <f>ROUND(I128*H128,2)</f>
        <v>0</v>
      </c>
      <c r="BL128" s="18" t="s">
        <v>157</v>
      </c>
      <c r="BM128" s="230" t="s">
        <v>693</v>
      </c>
    </row>
    <row r="129" s="2" customFormat="1">
      <c r="A129" s="39"/>
      <c r="B129" s="40"/>
      <c r="C129" s="41"/>
      <c r="D129" s="232" t="s">
        <v>159</v>
      </c>
      <c r="E129" s="41"/>
      <c r="F129" s="233" t="s">
        <v>169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159</v>
      </c>
      <c r="AU129" s="18" t="s">
        <v>87</v>
      </c>
    </row>
    <row r="130" s="2" customFormat="1">
      <c r="A130" s="39"/>
      <c r="B130" s="40"/>
      <c r="C130" s="41"/>
      <c r="D130" s="237" t="s">
        <v>161</v>
      </c>
      <c r="E130" s="41"/>
      <c r="F130" s="238" t="s">
        <v>694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161</v>
      </c>
      <c r="AU130" s="18" t="s">
        <v>87</v>
      </c>
    </row>
    <row r="131" s="13" customFormat="1">
      <c r="A131" s="13"/>
      <c r="B131" s="239"/>
      <c r="C131" s="240"/>
      <c r="D131" s="237" t="s">
        <v>163</v>
      </c>
      <c r="E131" s="241" t="s">
        <v>1</v>
      </c>
      <c r="F131" s="242" t="s">
        <v>695</v>
      </c>
      <c r="G131" s="240"/>
      <c r="H131" s="241" t="s">
        <v>1</v>
      </c>
      <c r="I131" s="243"/>
      <c r="J131" s="240"/>
      <c r="K131" s="240"/>
      <c r="L131" s="244"/>
      <c r="M131" s="245"/>
      <c r="N131" s="246"/>
      <c r="O131" s="246"/>
      <c r="P131" s="246"/>
      <c r="Q131" s="246"/>
      <c r="R131" s="246"/>
      <c r="S131" s="246"/>
      <c r="T131" s="24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8" t="s">
        <v>163</v>
      </c>
      <c r="AU131" s="248" t="s">
        <v>87</v>
      </c>
      <c r="AV131" s="13" t="s">
        <v>34</v>
      </c>
      <c r="AW131" s="13" t="s">
        <v>33</v>
      </c>
      <c r="AX131" s="13" t="s">
        <v>78</v>
      </c>
      <c r="AY131" s="248" t="s">
        <v>150</v>
      </c>
    </row>
    <row r="132" s="14" customFormat="1">
      <c r="A132" s="14"/>
      <c r="B132" s="249"/>
      <c r="C132" s="250"/>
      <c r="D132" s="237" t="s">
        <v>163</v>
      </c>
      <c r="E132" s="251" t="s">
        <v>1</v>
      </c>
      <c r="F132" s="252" t="s">
        <v>696</v>
      </c>
      <c r="G132" s="250"/>
      <c r="H132" s="253">
        <v>153</v>
      </c>
      <c r="I132" s="254"/>
      <c r="J132" s="250"/>
      <c r="K132" s="250"/>
      <c r="L132" s="255"/>
      <c r="M132" s="256"/>
      <c r="N132" s="257"/>
      <c r="O132" s="257"/>
      <c r="P132" s="257"/>
      <c r="Q132" s="257"/>
      <c r="R132" s="257"/>
      <c r="S132" s="257"/>
      <c r="T132" s="25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9" t="s">
        <v>163</v>
      </c>
      <c r="AU132" s="259" t="s">
        <v>87</v>
      </c>
      <c r="AV132" s="14" t="s">
        <v>87</v>
      </c>
      <c r="AW132" s="14" t="s">
        <v>33</v>
      </c>
      <c r="AX132" s="14" t="s">
        <v>34</v>
      </c>
      <c r="AY132" s="259" t="s">
        <v>150</v>
      </c>
    </row>
    <row r="133" s="2" customFormat="1" ht="24.15" customHeight="1">
      <c r="A133" s="39"/>
      <c r="B133" s="40"/>
      <c r="C133" s="219" t="s">
        <v>87</v>
      </c>
      <c r="D133" s="219" t="s">
        <v>152</v>
      </c>
      <c r="E133" s="220" t="s">
        <v>697</v>
      </c>
      <c r="F133" s="221" t="s">
        <v>698</v>
      </c>
      <c r="G133" s="222" t="s">
        <v>155</v>
      </c>
      <c r="H133" s="223">
        <v>184.55000000000001</v>
      </c>
      <c r="I133" s="224"/>
      <c r="J133" s="225">
        <f>ROUND(I133*H133,2)</f>
        <v>0</v>
      </c>
      <c r="K133" s="221" t="s">
        <v>156</v>
      </c>
      <c r="L133" s="45"/>
      <c r="M133" s="226" t="s">
        <v>1</v>
      </c>
      <c r="N133" s="227" t="s">
        <v>43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0.28999999999999998</v>
      </c>
      <c r="T133" s="229">
        <f>S133*H133</f>
        <v>53.519500000000001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157</v>
      </c>
      <c r="AT133" s="230" t="s">
        <v>152</v>
      </c>
      <c r="AU133" s="230" t="s">
        <v>87</v>
      </c>
      <c r="AY133" s="18" t="s">
        <v>150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34</v>
      </c>
      <c r="BK133" s="231">
        <f>ROUND(I133*H133,2)</f>
        <v>0</v>
      </c>
      <c r="BL133" s="18" t="s">
        <v>157</v>
      </c>
      <c r="BM133" s="230" t="s">
        <v>699</v>
      </c>
    </row>
    <row r="134" s="2" customFormat="1">
      <c r="A134" s="39"/>
      <c r="B134" s="40"/>
      <c r="C134" s="41"/>
      <c r="D134" s="232" t="s">
        <v>159</v>
      </c>
      <c r="E134" s="41"/>
      <c r="F134" s="233" t="s">
        <v>700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159</v>
      </c>
      <c r="AU134" s="18" t="s">
        <v>87</v>
      </c>
    </row>
    <row r="135" s="2" customFormat="1">
      <c r="A135" s="39"/>
      <c r="B135" s="40"/>
      <c r="C135" s="41"/>
      <c r="D135" s="237" t="s">
        <v>161</v>
      </c>
      <c r="E135" s="41"/>
      <c r="F135" s="238" t="s">
        <v>694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161</v>
      </c>
      <c r="AU135" s="18" t="s">
        <v>87</v>
      </c>
    </row>
    <row r="136" s="13" customFormat="1">
      <c r="A136" s="13"/>
      <c r="B136" s="239"/>
      <c r="C136" s="240"/>
      <c r="D136" s="237" t="s">
        <v>163</v>
      </c>
      <c r="E136" s="241" t="s">
        <v>1</v>
      </c>
      <c r="F136" s="242" t="s">
        <v>701</v>
      </c>
      <c r="G136" s="240"/>
      <c r="H136" s="241" t="s">
        <v>1</v>
      </c>
      <c r="I136" s="243"/>
      <c r="J136" s="240"/>
      <c r="K136" s="240"/>
      <c r="L136" s="244"/>
      <c r="M136" s="245"/>
      <c r="N136" s="246"/>
      <c r="O136" s="246"/>
      <c r="P136" s="246"/>
      <c r="Q136" s="246"/>
      <c r="R136" s="246"/>
      <c r="S136" s="246"/>
      <c r="T136" s="24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8" t="s">
        <v>163</v>
      </c>
      <c r="AU136" s="248" t="s">
        <v>87</v>
      </c>
      <c r="AV136" s="13" t="s">
        <v>34</v>
      </c>
      <c r="AW136" s="13" t="s">
        <v>33</v>
      </c>
      <c r="AX136" s="13" t="s">
        <v>78</v>
      </c>
      <c r="AY136" s="248" t="s">
        <v>150</v>
      </c>
    </row>
    <row r="137" s="14" customFormat="1">
      <c r="A137" s="14"/>
      <c r="B137" s="249"/>
      <c r="C137" s="250"/>
      <c r="D137" s="237" t="s">
        <v>163</v>
      </c>
      <c r="E137" s="251" t="s">
        <v>1</v>
      </c>
      <c r="F137" s="252" t="s">
        <v>702</v>
      </c>
      <c r="G137" s="250"/>
      <c r="H137" s="253">
        <v>152.55000000000001</v>
      </c>
      <c r="I137" s="254"/>
      <c r="J137" s="250"/>
      <c r="K137" s="250"/>
      <c r="L137" s="255"/>
      <c r="M137" s="256"/>
      <c r="N137" s="257"/>
      <c r="O137" s="257"/>
      <c r="P137" s="257"/>
      <c r="Q137" s="257"/>
      <c r="R137" s="257"/>
      <c r="S137" s="257"/>
      <c r="T137" s="25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9" t="s">
        <v>163</v>
      </c>
      <c r="AU137" s="259" t="s">
        <v>87</v>
      </c>
      <c r="AV137" s="14" t="s">
        <v>87</v>
      </c>
      <c r="AW137" s="14" t="s">
        <v>33</v>
      </c>
      <c r="AX137" s="14" t="s">
        <v>78</v>
      </c>
      <c r="AY137" s="259" t="s">
        <v>150</v>
      </c>
    </row>
    <row r="138" s="13" customFormat="1">
      <c r="A138" s="13"/>
      <c r="B138" s="239"/>
      <c r="C138" s="240"/>
      <c r="D138" s="237" t="s">
        <v>163</v>
      </c>
      <c r="E138" s="241" t="s">
        <v>1</v>
      </c>
      <c r="F138" s="242" t="s">
        <v>703</v>
      </c>
      <c r="G138" s="240"/>
      <c r="H138" s="241" t="s">
        <v>1</v>
      </c>
      <c r="I138" s="243"/>
      <c r="J138" s="240"/>
      <c r="K138" s="240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163</v>
      </c>
      <c r="AU138" s="248" t="s">
        <v>87</v>
      </c>
      <c r="AV138" s="13" t="s">
        <v>34</v>
      </c>
      <c r="AW138" s="13" t="s">
        <v>33</v>
      </c>
      <c r="AX138" s="13" t="s">
        <v>78</v>
      </c>
      <c r="AY138" s="248" t="s">
        <v>150</v>
      </c>
    </row>
    <row r="139" s="14" customFormat="1">
      <c r="A139" s="14"/>
      <c r="B139" s="249"/>
      <c r="C139" s="250"/>
      <c r="D139" s="237" t="s">
        <v>163</v>
      </c>
      <c r="E139" s="251" t="s">
        <v>1</v>
      </c>
      <c r="F139" s="252" t="s">
        <v>704</v>
      </c>
      <c r="G139" s="250"/>
      <c r="H139" s="253">
        <v>32</v>
      </c>
      <c r="I139" s="254"/>
      <c r="J139" s="250"/>
      <c r="K139" s="250"/>
      <c r="L139" s="255"/>
      <c r="M139" s="256"/>
      <c r="N139" s="257"/>
      <c r="O139" s="257"/>
      <c r="P139" s="257"/>
      <c r="Q139" s="257"/>
      <c r="R139" s="257"/>
      <c r="S139" s="257"/>
      <c r="T139" s="25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9" t="s">
        <v>163</v>
      </c>
      <c r="AU139" s="259" t="s">
        <v>87</v>
      </c>
      <c r="AV139" s="14" t="s">
        <v>87</v>
      </c>
      <c r="AW139" s="14" t="s">
        <v>33</v>
      </c>
      <c r="AX139" s="14" t="s">
        <v>78</v>
      </c>
      <c r="AY139" s="259" t="s">
        <v>150</v>
      </c>
    </row>
    <row r="140" s="15" customFormat="1">
      <c r="A140" s="15"/>
      <c r="B140" s="260"/>
      <c r="C140" s="261"/>
      <c r="D140" s="237" t="s">
        <v>163</v>
      </c>
      <c r="E140" s="262" t="s">
        <v>1</v>
      </c>
      <c r="F140" s="263" t="s">
        <v>193</v>
      </c>
      <c r="G140" s="261"/>
      <c r="H140" s="264">
        <v>184.55000000000001</v>
      </c>
      <c r="I140" s="265"/>
      <c r="J140" s="261"/>
      <c r="K140" s="261"/>
      <c r="L140" s="266"/>
      <c r="M140" s="267"/>
      <c r="N140" s="268"/>
      <c r="O140" s="268"/>
      <c r="P140" s="268"/>
      <c r="Q140" s="268"/>
      <c r="R140" s="268"/>
      <c r="S140" s="268"/>
      <c r="T140" s="269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0" t="s">
        <v>163</v>
      </c>
      <c r="AU140" s="270" t="s">
        <v>87</v>
      </c>
      <c r="AV140" s="15" t="s">
        <v>157</v>
      </c>
      <c r="AW140" s="15" t="s">
        <v>33</v>
      </c>
      <c r="AX140" s="15" t="s">
        <v>34</v>
      </c>
      <c r="AY140" s="270" t="s">
        <v>150</v>
      </c>
    </row>
    <row r="141" s="2" customFormat="1" ht="16.5" customHeight="1">
      <c r="A141" s="39"/>
      <c r="B141" s="40"/>
      <c r="C141" s="219" t="s">
        <v>172</v>
      </c>
      <c r="D141" s="219" t="s">
        <v>152</v>
      </c>
      <c r="E141" s="220" t="s">
        <v>173</v>
      </c>
      <c r="F141" s="221" t="s">
        <v>174</v>
      </c>
      <c r="G141" s="222" t="s">
        <v>175</v>
      </c>
      <c r="H141" s="223">
        <v>137</v>
      </c>
      <c r="I141" s="224"/>
      <c r="J141" s="225">
        <f>ROUND(I141*H141,2)</f>
        <v>0</v>
      </c>
      <c r="K141" s="221" t="s">
        <v>156</v>
      </c>
      <c r="L141" s="45"/>
      <c r="M141" s="226" t="s">
        <v>1</v>
      </c>
      <c r="N141" s="227" t="s">
        <v>43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0.20499999999999999</v>
      </c>
      <c r="T141" s="229">
        <f>S141*H141</f>
        <v>28.084999999999997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157</v>
      </c>
      <c r="AT141" s="230" t="s">
        <v>152</v>
      </c>
      <c r="AU141" s="230" t="s">
        <v>87</v>
      </c>
      <c r="AY141" s="18" t="s">
        <v>150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34</v>
      </c>
      <c r="BK141" s="231">
        <f>ROUND(I141*H141,2)</f>
        <v>0</v>
      </c>
      <c r="BL141" s="18" t="s">
        <v>157</v>
      </c>
      <c r="BM141" s="230" t="s">
        <v>705</v>
      </c>
    </row>
    <row r="142" s="2" customFormat="1">
      <c r="A142" s="39"/>
      <c r="B142" s="40"/>
      <c r="C142" s="41"/>
      <c r="D142" s="232" t="s">
        <v>159</v>
      </c>
      <c r="E142" s="41"/>
      <c r="F142" s="233" t="s">
        <v>177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159</v>
      </c>
      <c r="AU142" s="18" t="s">
        <v>87</v>
      </c>
    </row>
    <row r="143" s="2" customFormat="1">
      <c r="A143" s="39"/>
      <c r="B143" s="40"/>
      <c r="C143" s="41"/>
      <c r="D143" s="237" t="s">
        <v>161</v>
      </c>
      <c r="E143" s="41"/>
      <c r="F143" s="238" t="s">
        <v>694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161</v>
      </c>
      <c r="AU143" s="18" t="s">
        <v>87</v>
      </c>
    </row>
    <row r="144" s="2" customFormat="1" ht="33" customHeight="1">
      <c r="A144" s="39"/>
      <c r="B144" s="40"/>
      <c r="C144" s="219" t="s">
        <v>157</v>
      </c>
      <c r="D144" s="219" t="s">
        <v>152</v>
      </c>
      <c r="E144" s="220" t="s">
        <v>195</v>
      </c>
      <c r="F144" s="221" t="s">
        <v>196</v>
      </c>
      <c r="G144" s="222" t="s">
        <v>197</v>
      </c>
      <c r="H144" s="223">
        <v>10.08</v>
      </c>
      <c r="I144" s="224"/>
      <c r="J144" s="225">
        <f>ROUND(I144*H144,2)</f>
        <v>0</v>
      </c>
      <c r="K144" s="221" t="s">
        <v>156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157</v>
      </c>
      <c r="AT144" s="230" t="s">
        <v>152</v>
      </c>
      <c r="AU144" s="230" t="s">
        <v>87</v>
      </c>
      <c r="AY144" s="18" t="s">
        <v>150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34</v>
      </c>
      <c r="BK144" s="231">
        <f>ROUND(I144*H144,2)</f>
        <v>0</v>
      </c>
      <c r="BL144" s="18" t="s">
        <v>157</v>
      </c>
      <c r="BM144" s="230" t="s">
        <v>706</v>
      </c>
    </row>
    <row r="145" s="2" customFormat="1">
      <c r="A145" s="39"/>
      <c r="B145" s="40"/>
      <c r="C145" s="41"/>
      <c r="D145" s="232" t="s">
        <v>159</v>
      </c>
      <c r="E145" s="41"/>
      <c r="F145" s="233" t="s">
        <v>199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159</v>
      </c>
      <c r="AU145" s="18" t="s">
        <v>87</v>
      </c>
    </row>
    <row r="146" s="2" customFormat="1">
      <c r="A146" s="39"/>
      <c r="B146" s="40"/>
      <c r="C146" s="41"/>
      <c r="D146" s="237" t="s">
        <v>161</v>
      </c>
      <c r="E146" s="41"/>
      <c r="F146" s="238" t="s">
        <v>162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161</v>
      </c>
      <c r="AU146" s="18" t="s">
        <v>87</v>
      </c>
    </row>
    <row r="147" s="13" customFormat="1">
      <c r="A147" s="13"/>
      <c r="B147" s="239"/>
      <c r="C147" s="240"/>
      <c r="D147" s="237" t="s">
        <v>163</v>
      </c>
      <c r="E147" s="241" t="s">
        <v>1</v>
      </c>
      <c r="F147" s="242" t="s">
        <v>200</v>
      </c>
      <c r="G147" s="240"/>
      <c r="H147" s="241" t="s">
        <v>1</v>
      </c>
      <c r="I147" s="243"/>
      <c r="J147" s="240"/>
      <c r="K147" s="240"/>
      <c r="L147" s="244"/>
      <c r="M147" s="245"/>
      <c r="N147" s="246"/>
      <c r="O147" s="246"/>
      <c r="P147" s="246"/>
      <c r="Q147" s="246"/>
      <c r="R147" s="246"/>
      <c r="S147" s="246"/>
      <c r="T147" s="24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8" t="s">
        <v>163</v>
      </c>
      <c r="AU147" s="248" t="s">
        <v>87</v>
      </c>
      <c r="AV147" s="13" t="s">
        <v>34</v>
      </c>
      <c r="AW147" s="13" t="s">
        <v>33</v>
      </c>
      <c r="AX147" s="13" t="s">
        <v>78</v>
      </c>
      <c r="AY147" s="248" t="s">
        <v>150</v>
      </c>
    </row>
    <row r="148" s="13" customFormat="1">
      <c r="A148" s="13"/>
      <c r="B148" s="239"/>
      <c r="C148" s="240"/>
      <c r="D148" s="237" t="s">
        <v>163</v>
      </c>
      <c r="E148" s="241" t="s">
        <v>1</v>
      </c>
      <c r="F148" s="242" t="s">
        <v>707</v>
      </c>
      <c r="G148" s="240"/>
      <c r="H148" s="241" t="s">
        <v>1</v>
      </c>
      <c r="I148" s="243"/>
      <c r="J148" s="240"/>
      <c r="K148" s="240"/>
      <c r="L148" s="244"/>
      <c r="M148" s="245"/>
      <c r="N148" s="246"/>
      <c r="O148" s="246"/>
      <c r="P148" s="246"/>
      <c r="Q148" s="246"/>
      <c r="R148" s="246"/>
      <c r="S148" s="246"/>
      <c r="T148" s="24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8" t="s">
        <v>163</v>
      </c>
      <c r="AU148" s="248" t="s">
        <v>87</v>
      </c>
      <c r="AV148" s="13" t="s">
        <v>34</v>
      </c>
      <c r="AW148" s="13" t="s">
        <v>33</v>
      </c>
      <c r="AX148" s="13" t="s">
        <v>78</v>
      </c>
      <c r="AY148" s="248" t="s">
        <v>150</v>
      </c>
    </row>
    <row r="149" s="14" customFormat="1">
      <c r="A149" s="14"/>
      <c r="B149" s="249"/>
      <c r="C149" s="250"/>
      <c r="D149" s="237" t="s">
        <v>163</v>
      </c>
      <c r="E149" s="251" t="s">
        <v>1</v>
      </c>
      <c r="F149" s="252" t="s">
        <v>708</v>
      </c>
      <c r="G149" s="250"/>
      <c r="H149" s="253">
        <v>10.08</v>
      </c>
      <c r="I149" s="254"/>
      <c r="J149" s="250"/>
      <c r="K149" s="250"/>
      <c r="L149" s="255"/>
      <c r="M149" s="256"/>
      <c r="N149" s="257"/>
      <c r="O149" s="257"/>
      <c r="P149" s="257"/>
      <c r="Q149" s="257"/>
      <c r="R149" s="257"/>
      <c r="S149" s="257"/>
      <c r="T149" s="25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9" t="s">
        <v>163</v>
      </c>
      <c r="AU149" s="259" t="s">
        <v>87</v>
      </c>
      <c r="AV149" s="14" t="s">
        <v>87</v>
      </c>
      <c r="AW149" s="14" t="s">
        <v>33</v>
      </c>
      <c r="AX149" s="14" t="s">
        <v>34</v>
      </c>
      <c r="AY149" s="259" t="s">
        <v>150</v>
      </c>
    </row>
    <row r="150" s="2" customFormat="1" ht="24.15" customHeight="1">
      <c r="A150" s="39"/>
      <c r="B150" s="40"/>
      <c r="C150" s="219" t="s">
        <v>194</v>
      </c>
      <c r="D150" s="219" t="s">
        <v>152</v>
      </c>
      <c r="E150" s="220" t="s">
        <v>204</v>
      </c>
      <c r="F150" s="221" t="s">
        <v>205</v>
      </c>
      <c r="G150" s="222" t="s">
        <v>197</v>
      </c>
      <c r="H150" s="223">
        <v>0.41299999999999998</v>
      </c>
      <c r="I150" s="224"/>
      <c r="J150" s="225">
        <f>ROUND(I150*H150,2)</f>
        <v>0</v>
      </c>
      <c r="K150" s="221" t="s">
        <v>206</v>
      </c>
      <c r="L150" s="45"/>
      <c r="M150" s="226" t="s">
        <v>1</v>
      </c>
      <c r="N150" s="227" t="s">
        <v>43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157</v>
      </c>
      <c r="AT150" s="230" t="s">
        <v>152</v>
      </c>
      <c r="AU150" s="230" t="s">
        <v>87</v>
      </c>
      <c r="AY150" s="18" t="s">
        <v>150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34</v>
      </c>
      <c r="BK150" s="231">
        <f>ROUND(I150*H150,2)</f>
        <v>0</v>
      </c>
      <c r="BL150" s="18" t="s">
        <v>157</v>
      </c>
      <c r="BM150" s="230" t="s">
        <v>709</v>
      </c>
    </row>
    <row r="151" s="2" customFormat="1">
      <c r="A151" s="39"/>
      <c r="B151" s="40"/>
      <c r="C151" s="41"/>
      <c r="D151" s="232" t="s">
        <v>159</v>
      </c>
      <c r="E151" s="41"/>
      <c r="F151" s="233" t="s">
        <v>208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159</v>
      </c>
      <c r="AU151" s="18" t="s">
        <v>87</v>
      </c>
    </row>
    <row r="152" s="2" customFormat="1">
      <c r="A152" s="39"/>
      <c r="B152" s="40"/>
      <c r="C152" s="41"/>
      <c r="D152" s="237" t="s">
        <v>161</v>
      </c>
      <c r="E152" s="41"/>
      <c r="F152" s="238" t="s">
        <v>694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161</v>
      </c>
      <c r="AU152" s="18" t="s">
        <v>87</v>
      </c>
    </row>
    <row r="153" s="13" customFormat="1">
      <c r="A153" s="13"/>
      <c r="B153" s="239"/>
      <c r="C153" s="240"/>
      <c r="D153" s="237" t="s">
        <v>163</v>
      </c>
      <c r="E153" s="241" t="s">
        <v>1</v>
      </c>
      <c r="F153" s="242" t="s">
        <v>710</v>
      </c>
      <c r="G153" s="240"/>
      <c r="H153" s="241" t="s">
        <v>1</v>
      </c>
      <c r="I153" s="243"/>
      <c r="J153" s="240"/>
      <c r="K153" s="240"/>
      <c r="L153" s="244"/>
      <c r="M153" s="245"/>
      <c r="N153" s="246"/>
      <c r="O153" s="246"/>
      <c r="P153" s="246"/>
      <c r="Q153" s="246"/>
      <c r="R153" s="246"/>
      <c r="S153" s="246"/>
      <c r="T153" s="24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163</v>
      </c>
      <c r="AU153" s="248" t="s">
        <v>87</v>
      </c>
      <c r="AV153" s="13" t="s">
        <v>34</v>
      </c>
      <c r="AW153" s="13" t="s">
        <v>33</v>
      </c>
      <c r="AX153" s="13" t="s">
        <v>78</v>
      </c>
      <c r="AY153" s="248" t="s">
        <v>150</v>
      </c>
    </row>
    <row r="154" s="14" customFormat="1">
      <c r="A154" s="14"/>
      <c r="B154" s="249"/>
      <c r="C154" s="250"/>
      <c r="D154" s="237" t="s">
        <v>163</v>
      </c>
      <c r="E154" s="251" t="s">
        <v>1</v>
      </c>
      <c r="F154" s="252" t="s">
        <v>711</v>
      </c>
      <c r="G154" s="250"/>
      <c r="H154" s="253">
        <v>0.41299999999999998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9" t="s">
        <v>163</v>
      </c>
      <c r="AU154" s="259" t="s">
        <v>87</v>
      </c>
      <c r="AV154" s="14" t="s">
        <v>87</v>
      </c>
      <c r="AW154" s="14" t="s">
        <v>33</v>
      </c>
      <c r="AX154" s="14" t="s">
        <v>34</v>
      </c>
      <c r="AY154" s="259" t="s">
        <v>150</v>
      </c>
    </row>
    <row r="155" s="2" customFormat="1" ht="24.15" customHeight="1">
      <c r="A155" s="39"/>
      <c r="B155" s="40"/>
      <c r="C155" s="219" t="s">
        <v>203</v>
      </c>
      <c r="D155" s="219" t="s">
        <v>152</v>
      </c>
      <c r="E155" s="220" t="s">
        <v>233</v>
      </c>
      <c r="F155" s="221" t="s">
        <v>234</v>
      </c>
      <c r="G155" s="222" t="s">
        <v>197</v>
      </c>
      <c r="H155" s="223">
        <v>54.670000000000002</v>
      </c>
      <c r="I155" s="224"/>
      <c r="J155" s="225">
        <f>ROUND(I155*H155,2)</f>
        <v>0</v>
      </c>
      <c r="K155" s="221" t="s">
        <v>156</v>
      </c>
      <c r="L155" s="45"/>
      <c r="M155" s="226" t="s">
        <v>1</v>
      </c>
      <c r="N155" s="227" t="s">
        <v>43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157</v>
      </c>
      <c r="AT155" s="230" t="s">
        <v>152</v>
      </c>
      <c r="AU155" s="230" t="s">
        <v>87</v>
      </c>
      <c r="AY155" s="18" t="s">
        <v>150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34</v>
      </c>
      <c r="BK155" s="231">
        <f>ROUND(I155*H155,2)</f>
        <v>0</v>
      </c>
      <c r="BL155" s="18" t="s">
        <v>157</v>
      </c>
      <c r="BM155" s="230" t="s">
        <v>712</v>
      </c>
    </row>
    <row r="156" s="2" customFormat="1">
      <c r="A156" s="39"/>
      <c r="B156" s="40"/>
      <c r="C156" s="41"/>
      <c r="D156" s="232" t="s">
        <v>159</v>
      </c>
      <c r="E156" s="41"/>
      <c r="F156" s="233" t="s">
        <v>236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159</v>
      </c>
      <c r="AU156" s="18" t="s">
        <v>87</v>
      </c>
    </row>
    <row r="157" s="2" customFormat="1">
      <c r="A157" s="39"/>
      <c r="B157" s="40"/>
      <c r="C157" s="41"/>
      <c r="D157" s="237" t="s">
        <v>161</v>
      </c>
      <c r="E157" s="41"/>
      <c r="F157" s="238" t="s">
        <v>694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161</v>
      </c>
      <c r="AU157" s="18" t="s">
        <v>87</v>
      </c>
    </row>
    <row r="158" s="13" customFormat="1">
      <c r="A158" s="13"/>
      <c r="B158" s="239"/>
      <c r="C158" s="240"/>
      <c r="D158" s="237" t="s">
        <v>163</v>
      </c>
      <c r="E158" s="241" t="s">
        <v>1</v>
      </c>
      <c r="F158" s="242" t="s">
        <v>713</v>
      </c>
      <c r="G158" s="240"/>
      <c r="H158" s="241" t="s">
        <v>1</v>
      </c>
      <c r="I158" s="243"/>
      <c r="J158" s="240"/>
      <c r="K158" s="240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163</v>
      </c>
      <c r="AU158" s="248" t="s">
        <v>87</v>
      </c>
      <c r="AV158" s="13" t="s">
        <v>34</v>
      </c>
      <c r="AW158" s="13" t="s">
        <v>33</v>
      </c>
      <c r="AX158" s="13" t="s">
        <v>78</v>
      </c>
      <c r="AY158" s="248" t="s">
        <v>150</v>
      </c>
    </row>
    <row r="159" s="14" customFormat="1">
      <c r="A159" s="14"/>
      <c r="B159" s="249"/>
      <c r="C159" s="250"/>
      <c r="D159" s="237" t="s">
        <v>163</v>
      </c>
      <c r="E159" s="251" t="s">
        <v>1</v>
      </c>
      <c r="F159" s="252" t="s">
        <v>711</v>
      </c>
      <c r="G159" s="250"/>
      <c r="H159" s="253">
        <v>0.41299999999999998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163</v>
      </c>
      <c r="AU159" s="259" t="s">
        <v>87</v>
      </c>
      <c r="AV159" s="14" t="s">
        <v>87</v>
      </c>
      <c r="AW159" s="14" t="s">
        <v>33</v>
      </c>
      <c r="AX159" s="14" t="s">
        <v>78</v>
      </c>
      <c r="AY159" s="259" t="s">
        <v>150</v>
      </c>
    </row>
    <row r="160" s="13" customFormat="1">
      <c r="A160" s="13"/>
      <c r="B160" s="239"/>
      <c r="C160" s="240"/>
      <c r="D160" s="237" t="s">
        <v>163</v>
      </c>
      <c r="E160" s="241" t="s">
        <v>1</v>
      </c>
      <c r="F160" s="242" t="s">
        <v>714</v>
      </c>
      <c r="G160" s="240"/>
      <c r="H160" s="241" t="s">
        <v>1</v>
      </c>
      <c r="I160" s="243"/>
      <c r="J160" s="240"/>
      <c r="K160" s="240"/>
      <c r="L160" s="244"/>
      <c r="M160" s="245"/>
      <c r="N160" s="246"/>
      <c r="O160" s="246"/>
      <c r="P160" s="246"/>
      <c r="Q160" s="246"/>
      <c r="R160" s="246"/>
      <c r="S160" s="246"/>
      <c r="T160" s="24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8" t="s">
        <v>163</v>
      </c>
      <c r="AU160" s="248" t="s">
        <v>87</v>
      </c>
      <c r="AV160" s="13" t="s">
        <v>34</v>
      </c>
      <c r="AW160" s="13" t="s">
        <v>33</v>
      </c>
      <c r="AX160" s="13" t="s">
        <v>78</v>
      </c>
      <c r="AY160" s="248" t="s">
        <v>150</v>
      </c>
    </row>
    <row r="161" s="14" customFormat="1">
      <c r="A161" s="14"/>
      <c r="B161" s="249"/>
      <c r="C161" s="250"/>
      <c r="D161" s="237" t="s">
        <v>163</v>
      </c>
      <c r="E161" s="251" t="s">
        <v>1</v>
      </c>
      <c r="F161" s="252" t="s">
        <v>715</v>
      </c>
      <c r="G161" s="250"/>
      <c r="H161" s="253">
        <v>54.256999999999998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9" t="s">
        <v>163</v>
      </c>
      <c r="AU161" s="259" t="s">
        <v>87</v>
      </c>
      <c r="AV161" s="14" t="s">
        <v>87</v>
      </c>
      <c r="AW161" s="14" t="s">
        <v>33</v>
      </c>
      <c r="AX161" s="14" t="s">
        <v>78</v>
      </c>
      <c r="AY161" s="259" t="s">
        <v>150</v>
      </c>
    </row>
    <row r="162" s="15" customFormat="1">
      <c r="A162" s="15"/>
      <c r="B162" s="260"/>
      <c r="C162" s="261"/>
      <c r="D162" s="237" t="s">
        <v>163</v>
      </c>
      <c r="E162" s="262" t="s">
        <v>1</v>
      </c>
      <c r="F162" s="263" t="s">
        <v>193</v>
      </c>
      <c r="G162" s="261"/>
      <c r="H162" s="264">
        <v>54.670000000000002</v>
      </c>
      <c r="I162" s="265"/>
      <c r="J162" s="261"/>
      <c r="K162" s="261"/>
      <c r="L162" s="266"/>
      <c r="M162" s="267"/>
      <c r="N162" s="268"/>
      <c r="O162" s="268"/>
      <c r="P162" s="268"/>
      <c r="Q162" s="268"/>
      <c r="R162" s="268"/>
      <c r="S162" s="268"/>
      <c r="T162" s="269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0" t="s">
        <v>163</v>
      </c>
      <c r="AU162" s="270" t="s">
        <v>87</v>
      </c>
      <c r="AV162" s="15" t="s">
        <v>157</v>
      </c>
      <c r="AW162" s="15" t="s">
        <v>33</v>
      </c>
      <c r="AX162" s="15" t="s">
        <v>34</v>
      </c>
      <c r="AY162" s="270" t="s">
        <v>150</v>
      </c>
    </row>
    <row r="163" s="2" customFormat="1" ht="24.15" customHeight="1">
      <c r="A163" s="39"/>
      <c r="B163" s="40"/>
      <c r="C163" s="219" t="s">
        <v>217</v>
      </c>
      <c r="D163" s="219" t="s">
        <v>152</v>
      </c>
      <c r="E163" s="220" t="s">
        <v>260</v>
      </c>
      <c r="F163" s="221" t="s">
        <v>261</v>
      </c>
      <c r="G163" s="222" t="s">
        <v>155</v>
      </c>
      <c r="H163" s="223">
        <v>28</v>
      </c>
      <c r="I163" s="224"/>
      <c r="J163" s="225">
        <f>ROUND(I163*H163,2)</f>
        <v>0</v>
      </c>
      <c r="K163" s="221" t="s">
        <v>156</v>
      </c>
      <c r="L163" s="45"/>
      <c r="M163" s="226" t="s">
        <v>1</v>
      </c>
      <c r="N163" s="227" t="s">
        <v>43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157</v>
      </c>
      <c r="AT163" s="230" t="s">
        <v>152</v>
      </c>
      <c r="AU163" s="230" t="s">
        <v>87</v>
      </c>
      <c r="AY163" s="18" t="s">
        <v>150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34</v>
      </c>
      <c r="BK163" s="231">
        <f>ROUND(I163*H163,2)</f>
        <v>0</v>
      </c>
      <c r="BL163" s="18" t="s">
        <v>157</v>
      </c>
      <c r="BM163" s="230" t="s">
        <v>716</v>
      </c>
    </row>
    <row r="164" s="2" customFormat="1">
      <c r="A164" s="39"/>
      <c r="B164" s="40"/>
      <c r="C164" s="41"/>
      <c r="D164" s="232" t="s">
        <v>159</v>
      </c>
      <c r="E164" s="41"/>
      <c r="F164" s="233" t="s">
        <v>263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159</v>
      </c>
      <c r="AU164" s="18" t="s">
        <v>87</v>
      </c>
    </row>
    <row r="165" s="2" customFormat="1">
      <c r="A165" s="39"/>
      <c r="B165" s="40"/>
      <c r="C165" s="41"/>
      <c r="D165" s="237" t="s">
        <v>161</v>
      </c>
      <c r="E165" s="41"/>
      <c r="F165" s="238" t="s">
        <v>694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161</v>
      </c>
      <c r="AU165" s="18" t="s">
        <v>87</v>
      </c>
    </row>
    <row r="166" s="13" customFormat="1">
      <c r="A166" s="13"/>
      <c r="B166" s="239"/>
      <c r="C166" s="240"/>
      <c r="D166" s="237" t="s">
        <v>163</v>
      </c>
      <c r="E166" s="241" t="s">
        <v>1</v>
      </c>
      <c r="F166" s="242" t="s">
        <v>89</v>
      </c>
      <c r="G166" s="240"/>
      <c r="H166" s="241" t="s">
        <v>1</v>
      </c>
      <c r="I166" s="243"/>
      <c r="J166" s="240"/>
      <c r="K166" s="240"/>
      <c r="L166" s="244"/>
      <c r="M166" s="245"/>
      <c r="N166" s="246"/>
      <c r="O166" s="246"/>
      <c r="P166" s="246"/>
      <c r="Q166" s="246"/>
      <c r="R166" s="246"/>
      <c r="S166" s="246"/>
      <c r="T166" s="24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8" t="s">
        <v>163</v>
      </c>
      <c r="AU166" s="248" t="s">
        <v>87</v>
      </c>
      <c r="AV166" s="13" t="s">
        <v>34</v>
      </c>
      <c r="AW166" s="13" t="s">
        <v>33</v>
      </c>
      <c r="AX166" s="13" t="s">
        <v>78</v>
      </c>
      <c r="AY166" s="248" t="s">
        <v>150</v>
      </c>
    </row>
    <row r="167" s="14" customFormat="1">
      <c r="A167" s="14"/>
      <c r="B167" s="249"/>
      <c r="C167" s="250"/>
      <c r="D167" s="237" t="s">
        <v>163</v>
      </c>
      <c r="E167" s="251" t="s">
        <v>1</v>
      </c>
      <c r="F167" s="252" t="s">
        <v>717</v>
      </c>
      <c r="G167" s="250"/>
      <c r="H167" s="253">
        <v>28</v>
      </c>
      <c r="I167" s="254"/>
      <c r="J167" s="250"/>
      <c r="K167" s="250"/>
      <c r="L167" s="255"/>
      <c r="M167" s="256"/>
      <c r="N167" s="257"/>
      <c r="O167" s="257"/>
      <c r="P167" s="257"/>
      <c r="Q167" s="257"/>
      <c r="R167" s="257"/>
      <c r="S167" s="257"/>
      <c r="T167" s="25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9" t="s">
        <v>163</v>
      </c>
      <c r="AU167" s="259" t="s">
        <v>87</v>
      </c>
      <c r="AV167" s="14" t="s">
        <v>87</v>
      </c>
      <c r="AW167" s="14" t="s">
        <v>33</v>
      </c>
      <c r="AX167" s="14" t="s">
        <v>34</v>
      </c>
      <c r="AY167" s="259" t="s">
        <v>150</v>
      </c>
    </row>
    <row r="168" s="2" customFormat="1" ht="24.15" customHeight="1">
      <c r="A168" s="39"/>
      <c r="B168" s="40"/>
      <c r="C168" s="219" t="s">
        <v>225</v>
      </c>
      <c r="D168" s="219" t="s">
        <v>152</v>
      </c>
      <c r="E168" s="220" t="s">
        <v>278</v>
      </c>
      <c r="F168" s="221" t="s">
        <v>279</v>
      </c>
      <c r="G168" s="222" t="s">
        <v>197</v>
      </c>
      <c r="H168" s="223">
        <v>64.75</v>
      </c>
      <c r="I168" s="224"/>
      <c r="J168" s="225">
        <f>ROUND(I168*H168,2)</f>
        <v>0</v>
      </c>
      <c r="K168" s="221" t="s">
        <v>156</v>
      </c>
      <c r="L168" s="45"/>
      <c r="M168" s="226" t="s">
        <v>1</v>
      </c>
      <c r="N168" s="227" t="s">
        <v>43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157</v>
      </c>
      <c r="AT168" s="230" t="s">
        <v>152</v>
      </c>
      <c r="AU168" s="230" t="s">
        <v>87</v>
      </c>
      <c r="AY168" s="18" t="s">
        <v>150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34</v>
      </c>
      <c r="BK168" s="231">
        <f>ROUND(I168*H168,2)</f>
        <v>0</v>
      </c>
      <c r="BL168" s="18" t="s">
        <v>157</v>
      </c>
      <c r="BM168" s="230" t="s">
        <v>718</v>
      </c>
    </row>
    <row r="169" s="2" customFormat="1">
      <c r="A169" s="39"/>
      <c r="B169" s="40"/>
      <c r="C169" s="41"/>
      <c r="D169" s="232" t="s">
        <v>159</v>
      </c>
      <c r="E169" s="41"/>
      <c r="F169" s="233" t="s">
        <v>281</v>
      </c>
      <c r="G169" s="41"/>
      <c r="H169" s="41"/>
      <c r="I169" s="234"/>
      <c r="J169" s="41"/>
      <c r="K169" s="41"/>
      <c r="L169" s="45"/>
      <c r="M169" s="235"/>
      <c r="N169" s="236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159</v>
      </c>
      <c r="AU169" s="18" t="s">
        <v>87</v>
      </c>
    </row>
    <row r="170" s="2" customFormat="1">
      <c r="A170" s="39"/>
      <c r="B170" s="40"/>
      <c r="C170" s="41"/>
      <c r="D170" s="237" t="s">
        <v>161</v>
      </c>
      <c r="E170" s="41"/>
      <c r="F170" s="238" t="s">
        <v>222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161</v>
      </c>
      <c r="AU170" s="18" t="s">
        <v>87</v>
      </c>
    </row>
    <row r="171" s="13" customFormat="1">
      <c r="A171" s="13"/>
      <c r="B171" s="239"/>
      <c r="C171" s="240"/>
      <c r="D171" s="237" t="s">
        <v>163</v>
      </c>
      <c r="E171" s="241" t="s">
        <v>1</v>
      </c>
      <c r="F171" s="242" t="s">
        <v>719</v>
      </c>
      <c r="G171" s="240"/>
      <c r="H171" s="241" t="s">
        <v>1</v>
      </c>
      <c r="I171" s="243"/>
      <c r="J171" s="240"/>
      <c r="K171" s="240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163</v>
      </c>
      <c r="AU171" s="248" t="s">
        <v>87</v>
      </c>
      <c r="AV171" s="13" t="s">
        <v>34</v>
      </c>
      <c r="AW171" s="13" t="s">
        <v>33</v>
      </c>
      <c r="AX171" s="13" t="s">
        <v>78</v>
      </c>
      <c r="AY171" s="248" t="s">
        <v>150</v>
      </c>
    </row>
    <row r="172" s="14" customFormat="1">
      <c r="A172" s="14"/>
      <c r="B172" s="249"/>
      <c r="C172" s="250"/>
      <c r="D172" s="237" t="s">
        <v>163</v>
      </c>
      <c r="E172" s="251" t="s">
        <v>1</v>
      </c>
      <c r="F172" s="252" t="s">
        <v>720</v>
      </c>
      <c r="G172" s="250"/>
      <c r="H172" s="253">
        <v>11.199999999999999</v>
      </c>
      <c r="I172" s="254"/>
      <c r="J172" s="250"/>
      <c r="K172" s="250"/>
      <c r="L172" s="255"/>
      <c r="M172" s="256"/>
      <c r="N172" s="257"/>
      <c r="O172" s="257"/>
      <c r="P172" s="257"/>
      <c r="Q172" s="257"/>
      <c r="R172" s="257"/>
      <c r="S172" s="257"/>
      <c r="T172" s="25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9" t="s">
        <v>163</v>
      </c>
      <c r="AU172" s="259" t="s">
        <v>87</v>
      </c>
      <c r="AV172" s="14" t="s">
        <v>87</v>
      </c>
      <c r="AW172" s="14" t="s">
        <v>33</v>
      </c>
      <c r="AX172" s="14" t="s">
        <v>78</v>
      </c>
      <c r="AY172" s="259" t="s">
        <v>150</v>
      </c>
    </row>
    <row r="173" s="14" customFormat="1">
      <c r="A173" s="14"/>
      <c r="B173" s="249"/>
      <c r="C173" s="250"/>
      <c r="D173" s="237" t="s">
        <v>163</v>
      </c>
      <c r="E173" s="251" t="s">
        <v>1</v>
      </c>
      <c r="F173" s="252" t="s">
        <v>721</v>
      </c>
      <c r="G173" s="250"/>
      <c r="H173" s="253">
        <v>53.549999999999997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163</v>
      </c>
      <c r="AU173" s="259" t="s">
        <v>87</v>
      </c>
      <c r="AV173" s="14" t="s">
        <v>87</v>
      </c>
      <c r="AW173" s="14" t="s">
        <v>33</v>
      </c>
      <c r="AX173" s="14" t="s">
        <v>78</v>
      </c>
      <c r="AY173" s="259" t="s">
        <v>150</v>
      </c>
    </row>
    <row r="174" s="15" customFormat="1">
      <c r="A174" s="15"/>
      <c r="B174" s="260"/>
      <c r="C174" s="261"/>
      <c r="D174" s="237" t="s">
        <v>163</v>
      </c>
      <c r="E174" s="262" t="s">
        <v>1</v>
      </c>
      <c r="F174" s="263" t="s">
        <v>193</v>
      </c>
      <c r="G174" s="261"/>
      <c r="H174" s="264">
        <v>64.75</v>
      </c>
      <c r="I174" s="265"/>
      <c r="J174" s="261"/>
      <c r="K174" s="261"/>
      <c r="L174" s="266"/>
      <c r="M174" s="267"/>
      <c r="N174" s="268"/>
      <c r="O174" s="268"/>
      <c r="P174" s="268"/>
      <c r="Q174" s="268"/>
      <c r="R174" s="268"/>
      <c r="S174" s="268"/>
      <c r="T174" s="269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0" t="s">
        <v>163</v>
      </c>
      <c r="AU174" s="270" t="s">
        <v>87</v>
      </c>
      <c r="AV174" s="15" t="s">
        <v>157</v>
      </c>
      <c r="AW174" s="15" t="s">
        <v>33</v>
      </c>
      <c r="AX174" s="15" t="s">
        <v>34</v>
      </c>
      <c r="AY174" s="270" t="s">
        <v>150</v>
      </c>
    </row>
    <row r="175" s="2" customFormat="1" ht="24.15" customHeight="1">
      <c r="A175" s="39"/>
      <c r="B175" s="40"/>
      <c r="C175" s="219" t="s">
        <v>232</v>
      </c>
      <c r="D175" s="219" t="s">
        <v>152</v>
      </c>
      <c r="E175" s="220" t="s">
        <v>315</v>
      </c>
      <c r="F175" s="221" t="s">
        <v>316</v>
      </c>
      <c r="G175" s="222" t="s">
        <v>155</v>
      </c>
      <c r="H175" s="223">
        <v>201.5</v>
      </c>
      <c r="I175" s="224"/>
      <c r="J175" s="225">
        <f>ROUND(I175*H175,2)</f>
        <v>0</v>
      </c>
      <c r="K175" s="221" t="s">
        <v>156</v>
      </c>
      <c r="L175" s="45"/>
      <c r="M175" s="226" t="s">
        <v>1</v>
      </c>
      <c r="N175" s="227" t="s">
        <v>43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157</v>
      </c>
      <c r="AT175" s="230" t="s">
        <v>152</v>
      </c>
      <c r="AU175" s="230" t="s">
        <v>87</v>
      </c>
      <c r="AY175" s="18" t="s">
        <v>150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34</v>
      </c>
      <c r="BK175" s="231">
        <f>ROUND(I175*H175,2)</f>
        <v>0</v>
      </c>
      <c r="BL175" s="18" t="s">
        <v>157</v>
      </c>
      <c r="BM175" s="230" t="s">
        <v>722</v>
      </c>
    </row>
    <row r="176" s="2" customFormat="1">
      <c r="A176" s="39"/>
      <c r="B176" s="40"/>
      <c r="C176" s="41"/>
      <c r="D176" s="232" t="s">
        <v>159</v>
      </c>
      <c r="E176" s="41"/>
      <c r="F176" s="233" t="s">
        <v>318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159</v>
      </c>
      <c r="AU176" s="18" t="s">
        <v>87</v>
      </c>
    </row>
    <row r="177" s="2" customFormat="1">
      <c r="A177" s="39"/>
      <c r="B177" s="40"/>
      <c r="C177" s="41"/>
      <c r="D177" s="237" t="s">
        <v>161</v>
      </c>
      <c r="E177" s="41"/>
      <c r="F177" s="238" t="s">
        <v>312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161</v>
      </c>
      <c r="AU177" s="18" t="s">
        <v>87</v>
      </c>
    </row>
    <row r="178" s="13" customFormat="1">
      <c r="A178" s="13"/>
      <c r="B178" s="239"/>
      <c r="C178" s="240"/>
      <c r="D178" s="237" t="s">
        <v>163</v>
      </c>
      <c r="E178" s="241" t="s">
        <v>1</v>
      </c>
      <c r="F178" s="242" t="s">
        <v>723</v>
      </c>
      <c r="G178" s="240"/>
      <c r="H178" s="241" t="s">
        <v>1</v>
      </c>
      <c r="I178" s="243"/>
      <c r="J178" s="240"/>
      <c r="K178" s="240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163</v>
      </c>
      <c r="AU178" s="248" t="s">
        <v>87</v>
      </c>
      <c r="AV178" s="13" t="s">
        <v>34</v>
      </c>
      <c r="AW178" s="13" t="s">
        <v>33</v>
      </c>
      <c r="AX178" s="13" t="s">
        <v>78</v>
      </c>
      <c r="AY178" s="248" t="s">
        <v>150</v>
      </c>
    </row>
    <row r="179" s="14" customFormat="1">
      <c r="A179" s="14"/>
      <c r="B179" s="249"/>
      <c r="C179" s="250"/>
      <c r="D179" s="237" t="s">
        <v>163</v>
      </c>
      <c r="E179" s="251" t="s">
        <v>1</v>
      </c>
      <c r="F179" s="252" t="s">
        <v>724</v>
      </c>
      <c r="G179" s="250"/>
      <c r="H179" s="253">
        <v>169.5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163</v>
      </c>
      <c r="AU179" s="259" t="s">
        <v>87</v>
      </c>
      <c r="AV179" s="14" t="s">
        <v>87</v>
      </c>
      <c r="AW179" s="14" t="s">
        <v>33</v>
      </c>
      <c r="AX179" s="14" t="s">
        <v>78</v>
      </c>
      <c r="AY179" s="259" t="s">
        <v>150</v>
      </c>
    </row>
    <row r="180" s="14" customFormat="1">
      <c r="A180" s="14"/>
      <c r="B180" s="249"/>
      <c r="C180" s="250"/>
      <c r="D180" s="237" t="s">
        <v>163</v>
      </c>
      <c r="E180" s="251" t="s">
        <v>1</v>
      </c>
      <c r="F180" s="252" t="s">
        <v>704</v>
      </c>
      <c r="G180" s="250"/>
      <c r="H180" s="253">
        <v>32</v>
      </c>
      <c r="I180" s="254"/>
      <c r="J180" s="250"/>
      <c r="K180" s="250"/>
      <c r="L180" s="255"/>
      <c r="M180" s="256"/>
      <c r="N180" s="257"/>
      <c r="O180" s="257"/>
      <c r="P180" s="257"/>
      <c r="Q180" s="257"/>
      <c r="R180" s="257"/>
      <c r="S180" s="257"/>
      <c r="T180" s="25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9" t="s">
        <v>163</v>
      </c>
      <c r="AU180" s="259" t="s">
        <v>87</v>
      </c>
      <c r="AV180" s="14" t="s">
        <v>87</v>
      </c>
      <c r="AW180" s="14" t="s">
        <v>33</v>
      </c>
      <c r="AX180" s="14" t="s">
        <v>78</v>
      </c>
      <c r="AY180" s="259" t="s">
        <v>150</v>
      </c>
    </row>
    <row r="181" s="15" customFormat="1">
      <c r="A181" s="15"/>
      <c r="B181" s="260"/>
      <c r="C181" s="261"/>
      <c r="D181" s="237" t="s">
        <v>163</v>
      </c>
      <c r="E181" s="262" t="s">
        <v>1</v>
      </c>
      <c r="F181" s="263" t="s">
        <v>193</v>
      </c>
      <c r="G181" s="261"/>
      <c r="H181" s="264">
        <v>201.5</v>
      </c>
      <c r="I181" s="265"/>
      <c r="J181" s="261"/>
      <c r="K181" s="261"/>
      <c r="L181" s="266"/>
      <c r="M181" s="267"/>
      <c r="N181" s="268"/>
      <c r="O181" s="268"/>
      <c r="P181" s="268"/>
      <c r="Q181" s="268"/>
      <c r="R181" s="268"/>
      <c r="S181" s="268"/>
      <c r="T181" s="269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0" t="s">
        <v>163</v>
      </c>
      <c r="AU181" s="270" t="s">
        <v>87</v>
      </c>
      <c r="AV181" s="15" t="s">
        <v>157</v>
      </c>
      <c r="AW181" s="15" t="s">
        <v>33</v>
      </c>
      <c r="AX181" s="15" t="s">
        <v>34</v>
      </c>
      <c r="AY181" s="270" t="s">
        <v>150</v>
      </c>
    </row>
    <row r="182" s="2" customFormat="1" ht="16.5" customHeight="1">
      <c r="A182" s="39"/>
      <c r="B182" s="40"/>
      <c r="C182" s="282" t="s">
        <v>242</v>
      </c>
      <c r="D182" s="282" t="s">
        <v>297</v>
      </c>
      <c r="E182" s="283" t="s">
        <v>320</v>
      </c>
      <c r="F182" s="284" t="s">
        <v>321</v>
      </c>
      <c r="G182" s="285" t="s">
        <v>322</v>
      </c>
      <c r="H182" s="286">
        <v>4.0300000000000002</v>
      </c>
      <c r="I182" s="287"/>
      <c r="J182" s="288">
        <f>ROUND(I182*H182,2)</f>
        <v>0</v>
      </c>
      <c r="K182" s="284" t="s">
        <v>156</v>
      </c>
      <c r="L182" s="289"/>
      <c r="M182" s="290" t="s">
        <v>1</v>
      </c>
      <c r="N182" s="291" t="s">
        <v>43</v>
      </c>
      <c r="O182" s="92"/>
      <c r="P182" s="228">
        <f>O182*H182</f>
        <v>0</v>
      </c>
      <c r="Q182" s="228">
        <v>0.001</v>
      </c>
      <c r="R182" s="228">
        <f>Q182*H182</f>
        <v>0.0040300000000000006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225</v>
      </c>
      <c r="AT182" s="230" t="s">
        <v>297</v>
      </c>
      <c r="AU182" s="230" t="s">
        <v>87</v>
      </c>
      <c r="AY182" s="18" t="s">
        <v>150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34</v>
      </c>
      <c r="BK182" s="231">
        <f>ROUND(I182*H182,2)</f>
        <v>0</v>
      </c>
      <c r="BL182" s="18" t="s">
        <v>157</v>
      </c>
      <c r="BM182" s="230" t="s">
        <v>725</v>
      </c>
    </row>
    <row r="183" s="14" customFormat="1">
      <c r="A183" s="14"/>
      <c r="B183" s="249"/>
      <c r="C183" s="250"/>
      <c r="D183" s="237" t="s">
        <v>163</v>
      </c>
      <c r="E183" s="251" t="s">
        <v>1</v>
      </c>
      <c r="F183" s="252" t="s">
        <v>726</v>
      </c>
      <c r="G183" s="250"/>
      <c r="H183" s="253">
        <v>4.0300000000000002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163</v>
      </c>
      <c r="AU183" s="259" t="s">
        <v>87</v>
      </c>
      <c r="AV183" s="14" t="s">
        <v>87</v>
      </c>
      <c r="AW183" s="14" t="s">
        <v>33</v>
      </c>
      <c r="AX183" s="14" t="s">
        <v>34</v>
      </c>
      <c r="AY183" s="259" t="s">
        <v>150</v>
      </c>
    </row>
    <row r="184" s="2" customFormat="1" ht="24.15" customHeight="1">
      <c r="A184" s="39"/>
      <c r="B184" s="40"/>
      <c r="C184" s="219" t="s">
        <v>254</v>
      </c>
      <c r="D184" s="219" t="s">
        <v>152</v>
      </c>
      <c r="E184" s="220" t="s">
        <v>727</v>
      </c>
      <c r="F184" s="221" t="s">
        <v>728</v>
      </c>
      <c r="G184" s="222" t="s">
        <v>155</v>
      </c>
      <c r="H184" s="223">
        <v>201.5</v>
      </c>
      <c r="I184" s="224"/>
      <c r="J184" s="225">
        <f>ROUND(I184*H184,2)</f>
        <v>0</v>
      </c>
      <c r="K184" s="221" t="s">
        <v>156</v>
      </c>
      <c r="L184" s="45"/>
      <c r="M184" s="226" t="s">
        <v>1</v>
      </c>
      <c r="N184" s="227" t="s">
        <v>43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157</v>
      </c>
      <c r="AT184" s="230" t="s">
        <v>152</v>
      </c>
      <c r="AU184" s="230" t="s">
        <v>87</v>
      </c>
      <c r="AY184" s="18" t="s">
        <v>150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34</v>
      </c>
      <c r="BK184" s="231">
        <f>ROUND(I184*H184,2)</f>
        <v>0</v>
      </c>
      <c r="BL184" s="18" t="s">
        <v>157</v>
      </c>
      <c r="BM184" s="230" t="s">
        <v>729</v>
      </c>
    </row>
    <row r="185" s="2" customFormat="1">
      <c r="A185" s="39"/>
      <c r="B185" s="40"/>
      <c r="C185" s="41"/>
      <c r="D185" s="232" t="s">
        <v>159</v>
      </c>
      <c r="E185" s="41"/>
      <c r="F185" s="233" t="s">
        <v>730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159</v>
      </c>
      <c r="AU185" s="18" t="s">
        <v>87</v>
      </c>
    </row>
    <row r="186" s="13" customFormat="1">
      <c r="A186" s="13"/>
      <c r="B186" s="239"/>
      <c r="C186" s="240"/>
      <c r="D186" s="237" t="s">
        <v>163</v>
      </c>
      <c r="E186" s="241" t="s">
        <v>1</v>
      </c>
      <c r="F186" s="242" t="s">
        <v>731</v>
      </c>
      <c r="G186" s="240"/>
      <c r="H186" s="241" t="s">
        <v>1</v>
      </c>
      <c r="I186" s="243"/>
      <c r="J186" s="240"/>
      <c r="K186" s="240"/>
      <c r="L186" s="244"/>
      <c r="M186" s="245"/>
      <c r="N186" s="246"/>
      <c r="O186" s="246"/>
      <c r="P186" s="246"/>
      <c r="Q186" s="246"/>
      <c r="R186" s="246"/>
      <c r="S186" s="246"/>
      <c r="T186" s="24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8" t="s">
        <v>163</v>
      </c>
      <c r="AU186" s="248" t="s">
        <v>87</v>
      </c>
      <c r="AV186" s="13" t="s">
        <v>34</v>
      </c>
      <c r="AW186" s="13" t="s">
        <v>33</v>
      </c>
      <c r="AX186" s="13" t="s">
        <v>78</v>
      </c>
      <c r="AY186" s="248" t="s">
        <v>150</v>
      </c>
    </row>
    <row r="187" s="14" customFormat="1">
      <c r="A187" s="14"/>
      <c r="B187" s="249"/>
      <c r="C187" s="250"/>
      <c r="D187" s="237" t="s">
        <v>163</v>
      </c>
      <c r="E187" s="251" t="s">
        <v>1</v>
      </c>
      <c r="F187" s="252" t="s">
        <v>724</v>
      </c>
      <c r="G187" s="250"/>
      <c r="H187" s="253">
        <v>169.5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9" t="s">
        <v>163</v>
      </c>
      <c r="AU187" s="259" t="s">
        <v>87</v>
      </c>
      <c r="AV187" s="14" t="s">
        <v>87</v>
      </c>
      <c r="AW187" s="14" t="s">
        <v>33</v>
      </c>
      <c r="AX187" s="14" t="s">
        <v>78</v>
      </c>
      <c r="AY187" s="259" t="s">
        <v>150</v>
      </c>
    </row>
    <row r="188" s="14" customFormat="1">
      <c r="A188" s="14"/>
      <c r="B188" s="249"/>
      <c r="C188" s="250"/>
      <c r="D188" s="237" t="s">
        <v>163</v>
      </c>
      <c r="E188" s="251" t="s">
        <v>1</v>
      </c>
      <c r="F188" s="252" t="s">
        <v>704</v>
      </c>
      <c r="G188" s="250"/>
      <c r="H188" s="253">
        <v>32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9" t="s">
        <v>163</v>
      </c>
      <c r="AU188" s="259" t="s">
        <v>87</v>
      </c>
      <c r="AV188" s="14" t="s">
        <v>87</v>
      </c>
      <c r="AW188" s="14" t="s">
        <v>33</v>
      </c>
      <c r="AX188" s="14" t="s">
        <v>78</v>
      </c>
      <c r="AY188" s="259" t="s">
        <v>150</v>
      </c>
    </row>
    <row r="189" s="15" customFormat="1">
      <c r="A189" s="15"/>
      <c r="B189" s="260"/>
      <c r="C189" s="261"/>
      <c r="D189" s="237" t="s">
        <v>163</v>
      </c>
      <c r="E189" s="262" t="s">
        <v>1</v>
      </c>
      <c r="F189" s="263" t="s">
        <v>193</v>
      </c>
      <c r="G189" s="261"/>
      <c r="H189" s="264">
        <v>201.5</v>
      </c>
      <c r="I189" s="265"/>
      <c r="J189" s="261"/>
      <c r="K189" s="261"/>
      <c r="L189" s="266"/>
      <c r="M189" s="267"/>
      <c r="N189" s="268"/>
      <c r="O189" s="268"/>
      <c r="P189" s="268"/>
      <c r="Q189" s="268"/>
      <c r="R189" s="268"/>
      <c r="S189" s="268"/>
      <c r="T189" s="269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0" t="s">
        <v>163</v>
      </c>
      <c r="AU189" s="270" t="s">
        <v>87</v>
      </c>
      <c r="AV189" s="15" t="s">
        <v>157</v>
      </c>
      <c r="AW189" s="15" t="s">
        <v>33</v>
      </c>
      <c r="AX189" s="15" t="s">
        <v>34</v>
      </c>
      <c r="AY189" s="270" t="s">
        <v>150</v>
      </c>
    </row>
    <row r="190" s="2" customFormat="1" ht="16.5" customHeight="1">
      <c r="A190" s="39"/>
      <c r="B190" s="40"/>
      <c r="C190" s="219" t="s">
        <v>259</v>
      </c>
      <c r="D190" s="219" t="s">
        <v>152</v>
      </c>
      <c r="E190" s="220" t="s">
        <v>333</v>
      </c>
      <c r="F190" s="221" t="s">
        <v>334</v>
      </c>
      <c r="G190" s="222" t="s">
        <v>155</v>
      </c>
      <c r="H190" s="223">
        <v>201.5</v>
      </c>
      <c r="I190" s="224"/>
      <c r="J190" s="225">
        <f>ROUND(I190*H190,2)</f>
        <v>0</v>
      </c>
      <c r="K190" s="221" t="s">
        <v>156</v>
      </c>
      <c r="L190" s="45"/>
      <c r="M190" s="226" t="s">
        <v>1</v>
      </c>
      <c r="N190" s="227" t="s">
        <v>43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157</v>
      </c>
      <c r="AT190" s="230" t="s">
        <v>152</v>
      </c>
      <c r="AU190" s="230" t="s">
        <v>87</v>
      </c>
      <c r="AY190" s="18" t="s">
        <v>150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34</v>
      </c>
      <c r="BK190" s="231">
        <f>ROUND(I190*H190,2)</f>
        <v>0</v>
      </c>
      <c r="BL190" s="18" t="s">
        <v>157</v>
      </c>
      <c r="BM190" s="230" t="s">
        <v>732</v>
      </c>
    </row>
    <row r="191" s="2" customFormat="1">
      <c r="A191" s="39"/>
      <c r="B191" s="40"/>
      <c r="C191" s="41"/>
      <c r="D191" s="232" t="s">
        <v>159</v>
      </c>
      <c r="E191" s="41"/>
      <c r="F191" s="233" t="s">
        <v>336</v>
      </c>
      <c r="G191" s="41"/>
      <c r="H191" s="41"/>
      <c r="I191" s="234"/>
      <c r="J191" s="41"/>
      <c r="K191" s="41"/>
      <c r="L191" s="45"/>
      <c r="M191" s="235"/>
      <c r="N191" s="236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159</v>
      </c>
      <c r="AU191" s="18" t="s">
        <v>87</v>
      </c>
    </row>
    <row r="192" s="13" customFormat="1">
      <c r="A192" s="13"/>
      <c r="B192" s="239"/>
      <c r="C192" s="240"/>
      <c r="D192" s="237" t="s">
        <v>163</v>
      </c>
      <c r="E192" s="241" t="s">
        <v>1</v>
      </c>
      <c r="F192" s="242" t="s">
        <v>723</v>
      </c>
      <c r="G192" s="240"/>
      <c r="H192" s="241" t="s">
        <v>1</v>
      </c>
      <c r="I192" s="243"/>
      <c r="J192" s="240"/>
      <c r="K192" s="240"/>
      <c r="L192" s="244"/>
      <c r="M192" s="245"/>
      <c r="N192" s="246"/>
      <c r="O192" s="246"/>
      <c r="P192" s="246"/>
      <c r="Q192" s="246"/>
      <c r="R192" s="246"/>
      <c r="S192" s="246"/>
      <c r="T192" s="24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8" t="s">
        <v>163</v>
      </c>
      <c r="AU192" s="248" t="s">
        <v>87</v>
      </c>
      <c r="AV192" s="13" t="s">
        <v>34</v>
      </c>
      <c r="AW192" s="13" t="s">
        <v>33</v>
      </c>
      <c r="AX192" s="13" t="s">
        <v>78</v>
      </c>
      <c r="AY192" s="248" t="s">
        <v>150</v>
      </c>
    </row>
    <row r="193" s="14" customFormat="1">
      <c r="A193" s="14"/>
      <c r="B193" s="249"/>
      <c r="C193" s="250"/>
      <c r="D193" s="237" t="s">
        <v>163</v>
      </c>
      <c r="E193" s="251" t="s">
        <v>1</v>
      </c>
      <c r="F193" s="252" t="s">
        <v>724</v>
      </c>
      <c r="G193" s="250"/>
      <c r="H193" s="253">
        <v>169.5</v>
      </c>
      <c r="I193" s="254"/>
      <c r="J193" s="250"/>
      <c r="K193" s="250"/>
      <c r="L193" s="255"/>
      <c r="M193" s="256"/>
      <c r="N193" s="257"/>
      <c r="O193" s="257"/>
      <c r="P193" s="257"/>
      <c r="Q193" s="257"/>
      <c r="R193" s="257"/>
      <c r="S193" s="257"/>
      <c r="T193" s="25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9" t="s">
        <v>163</v>
      </c>
      <c r="AU193" s="259" t="s">
        <v>87</v>
      </c>
      <c r="AV193" s="14" t="s">
        <v>87</v>
      </c>
      <c r="AW193" s="14" t="s">
        <v>33</v>
      </c>
      <c r="AX193" s="14" t="s">
        <v>78</v>
      </c>
      <c r="AY193" s="259" t="s">
        <v>150</v>
      </c>
    </row>
    <row r="194" s="14" customFormat="1">
      <c r="A194" s="14"/>
      <c r="B194" s="249"/>
      <c r="C194" s="250"/>
      <c r="D194" s="237" t="s">
        <v>163</v>
      </c>
      <c r="E194" s="251" t="s">
        <v>1</v>
      </c>
      <c r="F194" s="252" t="s">
        <v>704</v>
      </c>
      <c r="G194" s="250"/>
      <c r="H194" s="253">
        <v>32</v>
      </c>
      <c r="I194" s="254"/>
      <c r="J194" s="250"/>
      <c r="K194" s="250"/>
      <c r="L194" s="255"/>
      <c r="M194" s="256"/>
      <c r="N194" s="257"/>
      <c r="O194" s="257"/>
      <c r="P194" s="257"/>
      <c r="Q194" s="257"/>
      <c r="R194" s="257"/>
      <c r="S194" s="257"/>
      <c r="T194" s="25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9" t="s">
        <v>163</v>
      </c>
      <c r="AU194" s="259" t="s">
        <v>87</v>
      </c>
      <c r="AV194" s="14" t="s">
        <v>87</v>
      </c>
      <c r="AW194" s="14" t="s">
        <v>33</v>
      </c>
      <c r="AX194" s="14" t="s">
        <v>78</v>
      </c>
      <c r="AY194" s="259" t="s">
        <v>150</v>
      </c>
    </row>
    <row r="195" s="15" customFormat="1">
      <c r="A195" s="15"/>
      <c r="B195" s="260"/>
      <c r="C195" s="261"/>
      <c r="D195" s="237" t="s">
        <v>163</v>
      </c>
      <c r="E195" s="262" t="s">
        <v>1</v>
      </c>
      <c r="F195" s="263" t="s">
        <v>193</v>
      </c>
      <c r="G195" s="261"/>
      <c r="H195" s="264">
        <v>201.5</v>
      </c>
      <c r="I195" s="265"/>
      <c r="J195" s="261"/>
      <c r="K195" s="261"/>
      <c r="L195" s="266"/>
      <c r="M195" s="267"/>
      <c r="N195" s="268"/>
      <c r="O195" s="268"/>
      <c r="P195" s="268"/>
      <c r="Q195" s="268"/>
      <c r="R195" s="268"/>
      <c r="S195" s="268"/>
      <c r="T195" s="269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0" t="s">
        <v>163</v>
      </c>
      <c r="AU195" s="270" t="s">
        <v>87</v>
      </c>
      <c r="AV195" s="15" t="s">
        <v>157</v>
      </c>
      <c r="AW195" s="15" t="s">
        <v>33</v>
      </c>
      <c r="AX195" s="15" t="s">
        <v>34</v>
      </c>
      <c r="AY195" s="270" t="s">
        <v>150</v>
      </c>
    </row>
    <row r="196" s="12" customFormat="1" ht="22.8" customHeight="1">
      <c r="A196" s="12"/>
      <c r="B196" s="203"/>
      <c r="C196" s="204"/>
      <c r="D196" s="205" t="s">
        <v>77</v>
      </c>
      <c r="E196" s="217" t="s">
        <v>87</v>
      </c>
      <c r="F196" s="217" t="s">
        <v>342</v>
      </c>
      <c r="G196" s="204"/>
      <c r="H196" s="204"/>
      <c r="I196" s="207"/>
      <c r="J196" s="218">
        <f>BK196</f>
        <v>0</v>
      </c>
      <c r="K196" s="204"/>
      <c r="L196" s="209"/>
      <c r="M196" s="210"/>
      <c r="N196" s="211"/>
      <c r="O196" s="211"/>
      <c r="P196" s="212">
        <f>SUM(P197:P201)</f>
        <v>0</v>
      </c>
      <c r="Q196" s="211"/>
      <c r="R196" s="212">
        <f>SUM(R197:R201)</f>
        <v>1.7688220899999998</v>
      </c>
      <c r="S196" s="211"/>
      <c r="T196" s="213">
        <f>SUM(T197:T201)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34</v>
      </c>
      <c r="AT196" s="215" t="s">
        <v>77</v>
      </c>
      <c r="AU196" s="215" t="s">
        <v>34</v>
      </c>
      <c r="AY196" s="214" t="s">
        <v>150</v>
      </c>
      <c r="BK196" s="216">
        <f>SUM(BK197:BK201)</f>
        <v>0</v>
      </c>
    </row>
    <row r="197" s="2" customFormat="1" ht="16.5" customHeight="1">
      <c r="A197" s="39"/>
      <c r="B197" s="40"/>
      <c r="C197" s="219" t="s">
        <v>266</v>
      </c>
      <c r="D197" s="219" t="s">
        <v>152</v>
      </c>
      <c r="E197" s="220" t="s">
        <v>403</v>
      </c>
      <c r="F197" s="221" t="s">
        <v>404</v>
      </c>
      <c r="G197" s="222" t="s">
        <v>197</v>
      </c>
      <c r="H197" s="223">
        <v>0.70699999999999996</v>
      </c>
      <c r="I197" s="224"/>
      <c r="J197" s="225">
        <f>ROUND(I197*H197,2)</f>
        <v>0</v>
      </c>
      <c r="K197" s="221" t="s">
        <v>156</v>
      </c>
      <c r="L197" s="45"/>
      <c r="M197" s="226" t="s">
        <v>1</v>
      </c>
      <c r="N197" s="227" t="s">
        <v>43</v>
      </c>
      <c r="O197" s="92"/>
      <c r="P197" s="228">
        <f>O197*H197</f>
        <v>0</v>
      </c>
      <c r="Q197" s="228">
        <v>2.5018699999999998</v>
      </c>
      <c r="R197" s="228">
        <f>Q197*H197</f>
        <v>1.7688220899999998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157</v>
      </c>
      <c r="AT197" s="230" t="s">
        <v>152</v>
      </c>
      <c r="AU197" s="230" t="s">
        <v>87</v>
      </c>
      <c r="AY197" s="18" t="s">
        <v>150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34</v>
      </c>
      <c r="BK197" s="231">
        <f>ROUND(I197*H197,2)</f>
        <v>0</v>
      </c>
      <c r="BL197" s="18" t="s">
        <v>157</v>
      </c>
      <c r="BM197" s="230" t="s">
        <v>733</v>
      </c>
    </row>
    <row r="198" s="2" customFormat="1">
      <c r="A198" s="39"/>
      <c r="B198" s="40"/>
      <c r="C198" s="41"/>
      <c r="D198" s="232" t="s">
        <v>159</v>
      </c>
      <c r="E198" s="41"/>
      <c r="F198" s="233" t="s">
        <v>406</v>
      </c>
      <c r="G198" s="41"/>
      <c r="H198" s="41"/>
      <c r="I198" s="234"/>
      <c r="J198" s="41"/>
      <c r="K198" s="41"/>
      <c r="L198" s="45"/>
      <c r="M198" s="235"/>
      <c r="N198" s="236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159</v>
      </c>
      <c r="AU198" s="18" t="s">
        <v>87</v>
      </c>
    </row>
    <row r="199" s="2" customFormat="1">
      <c r="A199" s="39"/>
      <c r="B199" s="40"/>
      <c r="C199" s="41"/>
      <c r="D199" s="237" t="s">
        <v>161</v>
      </c>
      <c r="E199" s="41"/>
      <c r="F199" s="238" t="s">
        <v>694</v>
      </c>
      <c r="G199" s="41"/>
      <c r="H199" s="41"/>
      <c r="I199" s="234"/>
      <c r="J199" s="41"/>
      <c r="K199" s="41"/>
      <c r="L199" s="45"/>
      <c r="M199" s="235"/>
      <c r="N199" s="236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161</v>
      </c>
      <c r="AU199" s="18" t="s">
        <v>87</v>
      </c>
    </row>
    <row r="200" s="13" customFormat="1">
      <c r="A200" s="13"/>
      <c r="B200" s="239"/>
      <c r="C200" s="240"/>
      <c r="D200" s="237" t="s">
        <v>163</v>
      </c>
      <c r="E200" s="241" t="s">
        <v>1</v>
      </c>
      <c r="F200" s="242" t="s">
        <v>734</v>
      </c>
      <c r="G200" s="240"/>
      <c r="H200" s="241" t="s">
        <v>1</v>
      </c>
      <c r="I200" s="243"/>
      <c r="J200" s="240"/>
      <c r="K200" s="240"/>
      <c r="L200" s="244"/>
      <c r="M200" s="245"/>
      <c r="N200" s="246"/>
      <c r="O200" s="246"/>
      <c r="P200" s="246"/>
      <c r="Q200" s="246"/>
      <c r="R200" s="246"/>
      <c r="S200" s="246"/>
      <c r="T200" s="24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8" t="s">
        <v>163</v>
      </c>
      <c r="AU200" s="248" t="s">
        <v>87</v>
      </c>
      <c r="AV200" s="13" t="s">
        <v>34</v>
      </c>
      <c r="AW200" s="13" t="s">
        <v>33</v>
      </c>
      <c r="AX200" s="13" t="s">
        <v>78</v>
      </c>
      <c r="AY200" s="248" t="s">
        <v>150</v>
      </c>
    </row>
    <row r="201" s="14" customFormat="1">
      <c r="A201" s="14"/>
      <c r="B201" s="249"/>
      <c r="C201" s="250"/>
      <c r="D201" s="237" t="s">
        <v>163</v>
      </c>
      <c r="E201" s="251" t="s">
        <v>1</v>
      </c>
      <c r="F201" s="252" t="s">
        <v>735</v>
      </c>
      <c r="G201" s="250"/>
      <c r="H201" s="253">
        <v>0.70699999999999996</v>
      </c>
      <c r="I201" s="254"/>
      <c r="J201" s="250"/>
      <c r="K201" s="250"/>
      <c r="L201" s="255"/>
      <c r="M201" s="256"/>
      <c r="N201" s="257"/>
      <c r="O201" s="257"/>
      <c r="P201" s="257"/>
      <c r="Q201" s="257"/>
      <c r="R201" s="257"/>
      <c r="S201" s="257"/>
      <c r="T201" s="25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9" t="s">
        <v>163</v>
      </c>
      <c r="AU201" s="259" t="s">
        <v>87</v>
      </c>
      <c r="AV201" s="14" t="s">
        <v>87</v>
      </c>
      <c r="AW201" s="14" t="s">
        <v>33</v>
      </c>
      <c r="AX201" s="14" t="s">
        <v>34</v>
      </c>
      <c r="AY201" s="259" t="s">
        <v>150</v>
      </c>
    </row>
    <row r="202" s="12" customFormat="1" ht="22.8" customHeight="1">
      <c r="A202" s="12"/>
      <c r="B202" s="203"/>
      <c r="C202" s="204"/>
      <c r="D202" s="205" t="s">
        <v>77</v>
      </c>
      <c r="E202" s="217" t="s">
        <v>194</v>
      </c>
      <c r="F202" s="217" t="s">
        <v>482</v>
      </c>
      <c r="G202" s="204"/>
      <c r="H202" s="204"/>
      <c r="I202" s="207"/>
      <c r="J202" s="218">
        <f>BK202</f>
        <v>0</v>
      </c>
      <c r="K202" s="204"/>
      <c r="L202" s="209"/>
      <c r="M202" s="210"/>
      <c r="N202" s="211"/>
      <c r="O202" s="211"/>
      <c r="P202" s="212">
        <f>SUM(P203:P212)</f>
        <v>0</v>
      </c>
      <c r="Q202" s="211"/>
      <c r="R202" s="212">
        <f>SUM(R203:R212)</f>
        <v>0</v>
      </c>
      <c r="S202" s="211"/>
      <c r="T202" s="213">
        <f>SUM(T203:T212)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4" t="s">
        <v>34</v>
      </c>
      <c r="AT202" s="215" t="s">
        <v>77</v>
      </c>
      <c r="AU202" s="215" t="s">
        <v>34</v>
      </c>
      <c r="AY202" s="214" t="s">
        <v>150</v>
      </c>
      <c r="BK202" s="216">
        <f>SUM(BK203:BK212)</f>
        <v>0</v>
      </c>
    </row>
    <row r="203" s="2" customFormat="1" ht="21.75" customHeight="1">
      <c r="A203" s="39"/>
      <c r="B203" s="40"/>
      <c r="C203" s="219" t="s">
        <v>273</v>
      </c>
      <c r="D203" s="219" t="s">
        <v>152</v>
      </c>
      <c r="E203" s="220" t="s">
        <v>736</v>
      </c>
      <c r="F203" s="221" t="s">
        <v>737</v>
      </c>
      <c r="G203" s="222" t="s">
        <v>155</v>
      </c>
      <c r="H203" s="223">
        <v>28</v>
      </c>
      <c r="I203" s="224"/>
      <c r="J203" s="225">
        <f>ROUND(I203*H203,2)</f>
        <v>0</v>
      </c>
      <c r="K203" s="221" t="s">
        <v>156</v>
      </c>
      <c r="L203" s="45"/>
      <c r="M203" s="226" t="s">
        <v>1</v>
      </c>
      <c r="N203" s="227" t="s">
        <v>43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157</v>
      </c>
      <c r="AT203" s="230" t="s">
        <v>152</v>
      </c>
      <c r="AU203" s="230" t="s">
        <v>87</v>
      </c>
      <c r="AY203" s="18" t="s">
        <v>150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34</v>
      </c>
      <c r="BK203" s="231">
        <f>ROUND(I203*H203,2)</f>
        <v>0</v>
      </c>
      <c r="BL203" s="18" t="s">
        <v>157</v>
      </c>
      <c r="BM203" s="230" t="s">
        <v>738</v>
      </c>
    </row>
    <row r="204" s="2" customFormat="1">
      <c r="A204" s="39"/>
      <c r="B204" s="40"/>
      <c r="C204" s="41"/>
      <c r="D204" s="232" t="s">
        <v>159</v>
      </c>
      <c r="E204" s="41"/>
      <c r="F204" s="233" t="s">
        <v>739</v>
      </c>
      <c r="G204" s="41"/>
      <c r="H204" s="41"/>
      <c r="I204" s="234"/>
      <c r="J204" s="41"/>
      <c r="K204" s="41"/>
      <c r="L204" s="45"/>
      <c r="M204" s="235"/>
      <c r="N204" s="236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159</v>
      </c>
      <c r="AU204" s="18" t="s">
        <v>87</v>
      </c>
    </row>
    <row r="205" s="2" customFormat="1">
      <c r="A205" s="39"/>
      <c r="B205" s="40"/>
      <c r="C205" s="41"/>
      <c r="D205" s="237" t="s">
        <v>161</v>
      </c>
      <c r="E205" s="41"/>
      <c r="F205" s="238" t="s">
        <v>694</v>
      </c>
      <c r="G205" s="41"/>
      <c r="H205" s="41"/>
      <c r="I205" s="234"/>
      <c r="J205" s="41"/>
      <c r="K205" s="41"/>
      <c r="L205" s="45"/>
      <c r="M205" s="235"/>
      <c r="N205" s="236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161</v>
      </c>
      <c r="AU205" s="18" t="s">
        <v>87</v>
      </c>
    </row>
    <row r="206" s="13" customFormat="1">
      <c r="A206" s="13"/>
      <c r="B206" s="239"/>
      <c r="C206" s="240"/>
      <c r="D206" s="237" t="s">
        <v>163</v>
      </c>
      <c r="E206" s="241" t="s">
        <v>1</v>
      </c>
      <c r="F206" s="242" t="s">
        <v>740</v>
      </c>
      <c r="G206" s="240"/>
      <c r="H206" s="241" t="s">
        <v>1</v>
      </c>
      <c r="I206" s="243"/>
      <c r="J206" s="240"/>
      <c r="K206" s="240"/>
      <c r="L206" s="244"/>
      <c r="M206" s="245"/>
      <c r="N206" s="246"/>
      <c r="O206" s="246"/>
      <c r="P206" s="246"/>
      <c r="Q206" s="246"/>
      <c r="R206" s="246"/>
      <c r="S206" s="246"/>
      <c r="T206" s="24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8" t="s">
        <v>163</v>
      </c>
      <c r="AU206" s="248" t="s">
        <v>87</v>
      </c>
      <c r="AV206" s="13" t="s">
        <v>34</v>
      </c>
      <c r="AW206" s="13" t="s">
        <v>33</v>
      </c>
      <c r="AX206" s="13" t="s">
        <v>78</v>
      </c>
      <c r="AY206" s="248" t="s">
        <v>150</v>
      </c>
    </row>
    <row r="207" s="14" customFormat="1">
      <c r="A207" s="14"/>
      <c r="B207" s="249"/>
      <c r="C207" s="250"/>
      <c r="D207" s="237" t="s">
        <v>163</v>
      </c>
      <c r="E207" s="251" t="s">
        <v>1</v>
      </c>
      <c r="F207" s="252" t="s">
        <v>741</v>
      </c>
      <c r="G207" s="250"/>
      <c r="H207" s="253">
        <v>28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9" t="s">
        <v>163</v>
      </c>
      <c r="AU207" s="259" t="s">
        <v>87</v>
      </c>
      <c r="AV207" s="14" t="s">
        <v>87</v>
      </c>
      <c r="AW207" s="14" t="s">
        <v>33</v>
      </c>
      <c r="AX207" s="14" t="s">
        <v>34</v>
      </c>
      <c r="AY207" s="259" t="s">
        <v>150</v>
      </c>
    </row>
    <row r="208" s="2" customFormat="1" ht="24.15" customHeight="1">
      <c r="A208" s="39"/>
      <c r="B208" s="40"/>
      <c r="C208" s="219" t="s">
        <v>8</v>
      </c>
      <c r="D208" s="219" t="s">
        <v>152</v>
      </c>
      <c r="E208" s="220" t="s">
        <v>742</v>
      </c>
      <c r="F208" s="221" t="s">
        <v>743</v>
      </c>
      <c r="G208" s="222" t="s">
        <v>155</v>
      </c>
      <c r="H208" s="223">
        <v>28</v>
      </c>
      <c r="I208" s="224"/>
      <c r="J208" s="225">
        <f>ROUND(I208*H208,2)</f>
        <v>0</v>
      </c>
      <c r="K208" s="221" t="s">
        <v>156</v>
      </c>
      <c r="L208" s="45"/>
      <c r="M208" s="226" t="s">
        <v>1</v>
      </c>
      <c r="N208" s="227" t="s">
        <v>43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157</v>
      </c>
      <c r="AT208" s="230" t="s">
        <v>152</v>
      </c>
      <c r="AU208" s="230" t="s">
        <v>87</v>
      </c>
      <c r="AY208" s="18" t="s">
        <v>150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34</v>
      </c>
      <c r="BK208" s="231">
        <f>ROUND(I208*H208,2)</f>
        <v>0</v>
      </c>
      <c r="BL208" s="18" t="s">
        <v>157</v>
      </c>
      <c r="BM208" s="230" t="s">
        <v>744</v>
      </c>
    </row>
    <row r="209" s="2" customFormat="1">
      <c r="A209" s="39"/>
      <c r="B209" s="40"/>
      <c r="C209" s="41"/>
      <c r="D209" s="232" t="s">
        <v>159</v>
      </c>
      <c r="E209" s="41"/>
      <c r="F209" s="233" t="s">
        <v>745</v>
      </c>
      <c r="G209" s="41"/>
      <c r="H209" s="41"/>
      <c r="I209" s="234"/>
      <c r="J209" s="41"/>
      <c r="K209" s="41"/>
      <c r="L209" s="45"/>
      <c r="M209" s="235"/>
      <c r="N209" s="236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159</v>
      </c>
      <c r="AU209" s="18" t="s">
        <v>87</v>
      </c>
    </row>
    <row r="210" s="2" customFormat="1">
      <c r="A210" s="39"/>
      <c r="B210" s="40"/>
      <c r="C210" s="41"/>
      <c r="D210" s="237" t="s">
        <v>161</v>
      </c>
      <c r="E210" s="41"/>
      <c r="F210" s="238" t="s">
        <v>694</v>
      </c>
      <c r="G210" s="41"/>
      <c r="H210" s="41"/>
      <c r="I210" s="234"/>
      <c r="J210" s="41"/>
      <c r="K210" s="41"/>
      <c r="L210" s="45"/>
      <c r="M210" s="235"/>
      <c r="N210" s="236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161</v>
      </c>
      <c r="AU210" s="18" t="s">
        <v>87</v>
      </c>
    </row>
    <row r="211" s="13" customFormat="1">
      <c r="A211" s="13"/>
      <c r="B211" s="239"/>
      <c r="C211" s="240"/>
      <c r="D211" s="237" t="s">
        <v>163</v>
      </c>
      <c r="E211" s="241" t="s">
        <v>1</v>
      </c>
      <c r="F211" s="242" t="s">
        <v>740</v>
      </c>
      <c r="G211" s="240"/>
      <c r="H211" s="241" t="s">
        <v>1</v>
      </c>
      <c r="I211" s="243"/>
      <c r="J211" s="240"/>
      <c r="K211" s="240"/>
      <c r="L211" s="244"/>
      <c r="M211" s="245"/>
      <c r="N211" s="246"/>
      <c r="O211" s="246"/>
      <c r="P211" s="246"/>
      <c r="Q211" s="246"/>
      <c r="R211" s="246"/>
      <c r="S211" s="246"/>
      <c r="T211" s="24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8" t="s">
        <v>163</v>
      </c>
      <c r="AU211" s="248" t="s">
        <v>87</v>
      </c>
      <c r="AV211" s="13" t="s">
        <v>34</v>
      </c>
      <c r="AW211" s="13" t="s">
        <v>33</v>
      </c>
      <c r="AX211" s="13" t="s">
        <v>78</v>
      </c>
      <c r="AY211" s="248" t="s">
        <v>150</v>
      </c>
    </row>
    <row r="212" s="14" customFormat="1">
      <c r="A212" s="14"/>
      <c r="B212" s="249"/>
      <c r="C212" s="250"/>
      <c r="D212" s="237" t="s">
        <v>163</v>
      </c>
      <c r="E212" s="251" t="s">
        <v>1</v>
      </c>
      <c r="F212" s="252" t="s">
        <v>741</v>
      </c>
      <c r="G212" s="250"/>
      <c r="H212" s="253">
        <v>28</v>
      </c>
      <c r="I212" s="254"/>
      <c r="J212" s="250"/>
      <c r="K212" s="250"/>
      <c r="L212" s="255"/>
      <c r="M212" s="256"/>
      <c r="N212" s="257"/>
      <c r="O212" s="257"/>
      <c r="P212" s="257"/>
      <c r="Q212" s="257"/>
      <c r="R212" s="257"/>
      <c r="S212" s="257"/>
      <c r="T212" s="25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9" t="s">
        <v>163</v>
      </c>
      <c r="AU212" s="259" t="s">
        <v>87</v>
      </c>
      <c r="AV212" s="14" t="s">
        <v>87</v>
      </c>
      <c r="AW212" s="14" t="s">
        <v>33</v>
      </c>
      <c r="AX212" s="14" t="s">
        <v>34</v>
      </c>
      <c r="AY212" s="259" t="s">
        <v>150</v>
      </c>
    </row>
    <row r="213" s="12" customFormat="1" ht="22.8" customHeight="1">
      <c r="A213" s="12"/>
      <c r="B213" s="203"/>
      <c r="C213" s="204"/>
      <c r="D213" s="205" t="s">
        <v>77</v>
      </c>
      <c r="E213" s="217" t="s">
        <v>232</v>
      </c>
      <c r="F213" s="217" t="s">
        <v>566</v>
      </c>
      <c r="G213" s="204"/>
      <c r="H213" s="204"/>
      <c r="I213" s="207"/>
      <c r="J213" s="218">
        <f>BK213</f>
        <v>0</v>
      </c>
      <c r="K213" s="204"/>
      <c r="L213" s="209"/>
      <c r="M213" s="210"/>
      <c r="N213" s="211"/>
      <c r="O213" s="211"/>
      <c r="P213" s="212">
        <f>SUM(P214:P223)</f>
        <v>0</v>
      </c>
      <c r="Q213" s="211"/>
      <c r="R213" s="212">
        <f>SUM(R214:R223)</f>
        <v>17.165399999999998</v>
      </c>
      <c r="S213" s="211"/>
      <c r="T213" s="213">
        <f>SUM(T214:T223)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4" t="s">
        <v>34</v>
      </c>
      <c r="AT213" s="215" t="s">
        <v>77</v>
      </c>
      <c r="AU213" s="215" t="s">
        <v>34</v>
      </c>
      <c r="AY213" s="214" t="s">
        <v>150</v>
      </c>
      <c r="BK213" s="216">
        <f>SUM(BK214:BK223)</f>
        <v>0</v>
      </c>
    </row>
    <row r="214" s="2" customFormat="1" ht="33" customHeight="1">
      <c r="A214" s="39"/>
      <c r="B214" s="40"/>
      <c r="C214" s="219" t="s">
        <v>284</v>
      </c>
      <c r="D214" s="219" t="s">
        <v>152</v>
      </c>
      <c r="E214" s="220" t="s">
        <v>579</v>
      </c>
      <c r="F214" s="221" t="s">
        <v>580</v>
      </c>
      <c r="G214" s="222" t="s">
        <v>175</v>
      </c>
      <c r="H214" s="223">
        <v>22</v>
      </c>
      <c r="I214" s="224"/>
      <c r="J214" s="225">
        <f>ROUND(I214*H214,2)</f>
        <v>0</v>
      </c>
      <c r="K214" s="221" t="s">
        <v>156</v>
      </c>
      <c r="L214" s="45"/>
      <c r="M214" s="226" t="s">
        <v>1</v>
      </c>
      <c r="N214" s="227" t="s">
        <v>43</v>
      </c>
      <c r="O214" s="92"/>
      <c r="P214" s="228">
        <f>O214*H214</f>
        <v>0</v>
      </c>
      <c r="Q214" s="228">
        <v>0.14041999999999999</v>
      </c>
      <c r="R214" s="228">
        <f>Q214*H214</f>
        <v>3.0892399999999998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157</v>
      </c>
      <c r="AT214" s="230" t="s">
        <v>152</v>
      </c>
      <c r="AU214" s="230" t="s">
        <v>87</v>
      </c>
      <c r="AY214" s="18" t="s">
        <v>150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34</v>
      </c>
      <c r="BK214" s="231">
        <f>ROUND(I214*H214,2)</f>
        <v>0</v>
      </c>
      <c r="BL214" s="18" t="s">
        <v>157</v>
      </c>
      <c r="BM214" s="230" t="s">
        <v>746</v>
      </c>
    </row>
    <row r="215" s="2" customFormat="1">
      <c r="A215" s="39"/>
      <c r="B215" s="40"/>
      <c r="C215" s="41"/>
      <c r="D215" s="232" t="s">
        <v>159</v>
      </c>
      <c r="E215" s="41"/>
      <c r="F215" s="233" t="s">
        <v>582</v>
      </c>
      <c r="G215" s="41"/>
      <c r="H215" s="41"/>
      <c r="I215" s="234"/>
      <c r="J215" s="41"/>
      <c r="K215" s="41"/>
      <c r="L215" s="45"/>
      <c r="M215" s="235"/>
      <c r="N215" s="23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159</v>
      </c>
      <c r="AU215" s="18" t="s">
        <v>87</v>
      </c>
    </row>
    <row r="216" s="2" customFormat="1">
      <c r="A216" s="39"/>
      <c r="B216" s="40"/>
      <c r="C216" s="41"/>
      <c r="D216" s="237" t="s">
        <v>161</v>
      </c>
      <c r="E216" s="41"/>
      <c r="F216" s="238" t="s">
        <v>694</v>
      </c>
      <c r="G216" s="41"/>
      <c r="H216" s="41"/>
      <c r="I216" s="234"/>
      <c r="J216" s="41"/>
      <c r="K216" s="41"/>
      <c r="L216" s="45"/>
      <c r="M216" s="235"/>
      <c r="N216" s="236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161</v>
      </c>
      <c r="AU216" s="18" t="s">
        <v>87</v>
      </c>
    </row>
    <row r="217" s="2" customFormat="1" ht="16.5" customHeight="1">
      <c r="A217" s="39"/>
      <c r="B217" s="40"/>
      <c r="C217" s="282" t="s">
        <v>289</v>
      </c>
      <c r="D217" s="282" t="s">
        <v>297</v>
      </c>
      <c r="E217" s="283" t="s">
        <v>584</v>
      </c>
      <c r="F217" s="284" t="s">
        <v>585</v>
      </c>
      <c r="G217" s="285" t="s">
        <v>175</v>
      </c>
      <c r="H217" s="286">
        <v>22.440000000000001</v>
      </c>
      <c r="I217" s="287"/>
      <c r="J217" s="288">
        <f>ROUND(I217*H217,2)</f>
        <v>0</v>
      </c>
      <c r="K217" s="284" t="s">
        <v>156</v>
      </c>
      <c r="L217" s="289"/>
      <c r="M217" s="290" t="s">
        <v>1</v>
      </c>
      <c r="N217" s="291" t="s">
        <v>43</v>
      </c>
      <c r="O217" s="92"/>
      <c r="P217" s="228">
        <f>O217*H217</f>
        <v>0</v>
      </c>
      <c r="Q217" s="228">
        <v>0.028000000000000001</v>
      </c>
      <c r="R217" s="228">
        <f>Q217*H217</f>
        <v>0.6283200000000001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225</v>
      </c>
      <c r="AT217" s="230" t="s">
        <v>297</v>
      </c>
      <c r="AU217" s="230" t="s">
        <v>87</v>
      </c>
      <c r="AY217" s="18" t="s">
        <v>150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34</v>
      </c>
      <c r="BK217" s="231">
        <f>ROUND(I217*H217,2)</f>
        <v>0</v>
      </c>
      <c r="BL217" s="18" t="s">
        <v>157</v>
      </c>
      <c r="BM217" s="230" t="s">
        <v>747</v>
      </c>
    </row>
    <row r="218" s="14" customFormat="1">
      <c r="A218" s="14"/>
      <c r="B218" s="249"/>
      <c r="C218" s="250"/>
      <c r="D218" s="237" t="s">
        <v>163</v>
      </c>
      <c r="E218" s="251" t="s">
        <v>1</v>
      </c>
      <c r="F218" s="252" t="s">
        <v>748</v>
      </c>
      <c r="G218" s="250"/>
      <c r="H218" s="253">
        <v>22.440000000000001</v>
      </c>
      <c r="I218" s="254"/>
      <c r="J218" s="250"/>
      <c r="K218" s="250"/>
      <c r="L218" s="255"/>
      <c r="M218" s="256"/>
      <c r="N218" s="257"/>
      <c r="O218" s="257"/>
      <c r="P218" s="257"/>
      <c r="Q218" s="257"/>
      <c r="R218" s="257"/>
      <c r="S218" s="257"/>
      <c r="T218" s="25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9" t="s">
        <v>163</v>
      </c>
      <c r="AU218" s="259" t="s">
        <v>87</v>
      </c>
      <c r="AV218" s="14" t="s">
        <v>87</v>
      </c>
      <c r="AW218" s="14" t="s">
        <v>33</v>
      </c>
      <c r="AX218" s="14" t="s">
        <v>34</v>
      </c>
      <c r="AY218" s="259" t="s">
        <v>150</v>
      </c>
    </row>
    <row r="219" s="2" customFormat="1" ht="24.15" customHeight="1">
      <c r="A219" s="39"/>
      <c r="B219" s="40"/>
      <c r="C219" s="219" t="s">
        <v>296</v>
      </c>
      <c r="D219" s="219" t="s">
        <v>152</v>
      </c>
      <c r="E219" s="220" t="s">
        <v>749</v>
      </c>
      <c r="F219" s="221" t="s">
        <v>750</v>
      </c>
      <c r="G219" s="222" t="s">
        <v>155</v>
      </c>
      <c r="H219" s="223">
        <v>28</v>
      </c>
      <c r="I219" s="224"/>
      <c r="J219" s="225">
        <f>ROUND(I219*H219,2)</f>
        <v>0</v>
      </c>
      <c r="K219" s="221" t="s">
        <v>156</v>
      </c>
      <c r="L219" s="45"/>
      <c r="M219" s="226" t="s">
        <v>1</v>
      </c>
      <c r="N219" s="227" t="s">
        <v>43</v>
      </c>
      <c r="O219" s="92"/>
      <c r="P219" s="228">
        <f>O219*H219</f>
        <v>0</v>
      </c>
      <c r="Q219" s="228">
        <v>0.48027999999999998</v>
      </c>
      <c r="R219" s="228">
        <f>Q219*H219</f>
        <v>13.447839999999999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157</v>
      </c>
      <c r="AT219" s="230" t="s">
        <v>152</v>
      </c>
      <c r="AU219" s="230" t="s">
        <v>87</v>
      </c>
      <c r="AY219" s="18" t="s">
        <v>150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34</v>
      </c>
      <c r="BK219" s="231">
        <f>ROUND(I219*H219,2)</f>
        <v>0</v>
      </c>
      <c r="BL219" s="18" t="s">
        <v>157</v>
      </c>
      <c r="BM219" s="230" t="s">
        <v>751</v>
      </c>
    </row>
    <row r="220" s="2" customFormat="1">
      <c r="A220" s="39"/>
      <c r="B220" s="40"/>
      <c r="C220" s="41"/>
      <c r="D220" s="232" t="s">
        <v>159</v>
      </c>
      <c r="E220" s="41"/>
      <c r="F220" s="233" t="s">
        <v>752</v>
      </c>
      <c r="G220" s="41"/>
      <c r="H220" s="41"/>
      <c r="I220" s="234"/>
      <c r="J220" s="41"/>
      <c r="K220" s="41"/>
      <c r="L220" s="45"/>
      <c r="M220" s="235"/>
      <c r="N220" s="236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159</v>
      </c>
      <c r="AU220" s="18" t="s">
        <v>87</v>
      </c>
    </row>
    <row r="221" s="2" customFormat="1">
      <c r="A221" s="39"/>
      <c r="B221" s="40"/>
      <c r="C221" s="41"/>
      <c r="D221" s="237" t="s">
        <v>161</v>
      </c>
      <c r="E221" s="41"/>
      <c r="F221" s="238" t="s">
        <v>694</v>
      </c>
      <c r="G221" s="41"/>
      <c r="H221" s="41"/>
      <c r="I221" s="234"/>
      <c r="J221" s="41"/>
      <c r="K221" s="41"/>
      <c r="L221" s="45"/>
      <c r="M221" s="235"/>
      <c r="N221" s="236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161</v>
      </c>
      <c r="AU221" s="18" t="s">
        <v>87</v>
      </c>
    </row>
    <row r="222" s="13" customFormat="1">
      <c r="A222" s="13"/>
      <c r="B222" s="239"/>
      <c r="C222" s="240"/>
      <c r="D222" s="237" t="s">
        <v>163</v>
      </c>
      <c r="E222" s="241" t="s">
        <v>1</v>
      </c>
      <c r="F222" s="242" t="s">
        <v>753</v>
      </c>
      <c r="G222" s="240"/>
      <c r="H222" s="241" t="s">
        <v>1</v>
      </c>
      <c r="I222" s="243"/>
      <c r="J222" s="240"/>
      <c r="K222" s="240"/>
      <c r="L222" s="244"/>
      <c r="M222" s="245"/>
      <c r="N222" s="246"/>
      <c r="O222" s="246"/>
      <c r="P222" s="246"/>
      <c r="Q222" s="246"/>
      <c r="R222" s="246"/>
      <c r="S222" s="246"/>
      <c r="T222" s="24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8" t="s">
        <v>163</v>
      </c>
      <c r="AU222" s="248" t="s">
        <v>87</v>
      </c>
      <c r="AV222" s="13" t="s">
        <v>34</v>
      </c>
      <c r="AW222" s="13" t="s">
        <v>33</v>
      </c>
      <c r="AX222" s="13" t="s">
        <v>78</v>
      </c>
      <c r="AY222" s="248" t="s">
        <v>150</v>
      </c>
    </row>
    <row r="223" s="14" customFormat="1">
      <c r="A223" s="14"/>
      <c r="B223" s="249"/>
      <c r="C223" s="250"/>
      <c r="D223" s="237" t="s">
        <v>163</v>
      </c>
      <c r="E223" s="251" t="s">
        <v>1</v>
      </c>
      <c r="F223" s="252" t="s">
        <v>741</v>
      </c>
      <c r="G223" s="250"/>
      <c r="H223" s="253">
        <v>28</v>
      </c>
      <c r="I223" s="254"/>
      <c r="J223" s="250"/>
      <c r="K223" s="250"/>
      <c r="L223" s="255"/>
      <c r="M223" s="256"/>
      <c r="N223" s="257"/>
      <c r="O223" s="257"/>
      <c r="P223" s="257"/>
      <c r="Q223" s="257"/>
      <c r="R223" s="257"/>
      <c r="S223" s="257"/>
      <c r="T223" s="25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9" t="s">
        <v>163</v>
      </c>
      <c r="AU223" s="259" t="s">
        <v>87</v>
      </c>
      <c r="AV223" s="14" t="s">
        <v>87</v>
      </c>
      <c r="AW223" s="14" t="s">
        <v>33</v>
      </c>
      <c r="AX223" s="14" t="s">
        <v>34</v>
      </c>
      <c r="AY223" s="259" t="s">
        <v>150</v>
      </c>
    </row>
    <row r="224" s="12" customFormat="1" ht="22.8" customHeight="1">
      <c r="A224" s="12"/>
      <c r="B224" s="203"/>
      <c r="C224" s="204"/>
      <c r="D224" s="205" t="s">
        <v>77</v>
      </c>
      <c r="E224" s="217" t="s">
        <v>615</v>
      </c>
      <c r="F224" s="217" t="s">
        <v>616</v>
      </c>
      <c r="G224" s="204"/>
      <c r="H224" s="204"/>
      <c r="I224" s="207"/>
      <c r="J224" s="218">
        <f>BK224</f>
        <v>0</v>
      </c>
      <c r="K224" s="204"/>
      <c r="L224" s="209"/>
      <c r="M224" s="210"/>
      <c r="N224" s="211"/>
      <c r="O224" s="211"/>
      <c r="P224" s="212">
        <f>SUM(P225:P233)</f>
        <v>0</v>
      </c>
      <c r="Q224" s="211"/>
      <c r="R224" s="212">
        <f>SUM(R225:R233)</f>
        <v>0</v>
      </c>
      <c r="S224" s="211"/>
      <c r="T224" s="213">
        <f>SUM(T225:T233)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4" t="s">
        <v>34</v>
      </c>
      <c r="AT224" s="215" t="s">
        <v>77</v>
      </c>
      <c r="AU224" s="215" t="s">
        <v>34</v>
      </c>
      <c r="AY224" s="214" t="s">
        <v>150</v>
      </c>
      <c r="BK224" s="216">
        <f>SUM(BK225:BK233)</f>
        <v>0</v>
      </c>
    </row>
    <row r="225" s="2" customFormat="1" ht="21.75" customHeight="1">
      <c r="A225" s="39"/>
      <c r="B225" s="40"/>
      <c r="C225" s="219" t="s">
        <v>302</v>
      </c>
      <c r="D225" s="219" t="s">
        <v>152</v>
      </c>
      <c r="E225" s="220" t="s">
        <v>623</v>
      </c>
      <c r="F225" s="221" t="s">
        <v>624</v>
      </c>
      <c r="G225" s="222" t="s">
        <v>269</v>
      </c>
      <c r="H225" s="223">
        <v>127.505</v>
      </c>
      <c r="I225" s="224"/>
      <c r="J225" s="225">
        <f>ROUND(I225*H225,2)</f>
        <v>0</v>
      </c>
      <c r="K225" s="221" t="s">
        <v>156</v>
      </c>
      <c r="L225" s="45"/>
      <c r="M225" s="226" t="s">
        <v>1</v>
      </c>
      <c r="N225" s="227" t="s">
        <v>43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157</v>
      </c>
      <c r="AT225" s="230" t="s">
        <v>152</v>
      </c>
      <c r="AU225" s="230" t="s">
        <v>87</v>
      </c>
      <c r="AY225" s="18" t="s">
        <v>150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34</v>
      </c>
      <c r="BK225" s="231">
        <f>ROUND(I225*H225,2)</f>
        <v>0</v>
      </c>
      <c r="BL225" s="18" t="s">
        <v>157</v>
      </c>
      <c r="BM225" s="230" t="s">
        <v>754</v>
      </c>
    </row>
    <row r="226" s="2" customFormat="1">
      <c r="A226" s="39"/>
      <c r="B226" s="40"/>
      <c r="C226" s="41"/>
      <c r="D226" s="232" t="s">
        <v>159</v>
      </c>
      <c r="E226" s="41"/>
      <c r="F226" s="233" t="s">
        <v>626</v>
      </c>
      <c r="G226" s="41"/>
      <c r="H226" s="41"/>
      <c r="I226" s="234"/>
      <c r="J226" s="41"/>
      <c r="K226" s="41"/>
      <c r="L226" s="45"/>
      <c r="M226" s="235"/>
      <c r="N226" s="236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159</v>
      </c>
      <c r="AU226" s="18" t="s">
        <v>87</v>
      </c>
    </row>
    <row r="227" s="2" customFormat="1" ht="24.15" customHeight="1">
      <c r="A227" s="39"/>
      <c r="B227" s="40"/>
      <c r="C227" s="219" t="s">
        <v>307</v>
      </c>
      <c r="D227" s="219" t="s">
        <v>152</v>
      </c>
      <c r="E227" s="220" t="s">
        <v>628</v>
      </c>
      <c r="F227" s="221" t="s">
        <v>629</v>
      </c>
      <c r="G227" s="222" t="s">
        <v>269</v>
      </c>
      <c r="H227" s="223">
        <v>510.01999999999998</v>
      </c>
      <c r="I227" s="224"/>
      <c r="J227" s="225">
        <f>ROUND(I227*H227,2)</f>
        <v>0</v>
      </c>
      <c r="K227" s="221" t="s">
        <v>156</v>
      </c>
      <c r="L227" s="45"/>
      <c r="M227" s="226" t="s">
        <v>1</v>
      </c>
      <c r="N227" s="227" t="s">
        <v>43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157</v>
      </c>
      <c r="AT227" s="230" t="s">
        <v>152</v>
      </c>
      <c r="AU227" s="230" t="s">
        <v>87</v>
      </c>
      <c r="AY227" s="18" t="s">
        <v>150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34</v>
      </c>
      <c r="BK227" s="231">
        <f>ROUND(I227*H227,2)</f>
        <v>0</v>
      </c>
      <c r="BL227" s="18" t="s">
        <v>157</v>
      </c>
      <c r="BM227" s="230" t="s">
        <v>755</v>
      </c>
    </row>
    <row r="228" s="2" customFormat="1">
      <c r="A228" s="39"/>
      <c r="B228" s="40"/>
      <c r="C228" s="41"/>
      <c r="D228" s="232" t="s">
        <v>159</v>
      </c>
      <c r="E228" s="41"/>
      <c r="F228" s="233" t="s">
        <v>631</v>
      </c>
      <c r="G228" s="41"/>
      <c r="H228" s="41"/>
      <c r="I228" s="234"/>
      <c r="J228" s="41"/>
      <c r="K228" s="41"/>
      <c r="L228" s="45"/>
      <c r="M228" s="235"/>
      <c r="N228" s="236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159</v>
      </c>
      <c r="AU228" s="18" t="s">
        <v>87</v>
      </c>
    </row>
    <row r="229" s="14" customFormat="1">
      <c r="A229" s="14"/>
      <c r="B229" s="249"/>
      <c r="C229" s="250"/>
      <c r="D229" s="237" t="s">
        <v>163</v>
      </c>
      <c r="E229" s="250"/>
      <c r="F229" s="252" t="s">
        <v>756</v>
      </c>
      <c r="G229" s="250"/>
      <c r="H229" s="253">
        <v>510.01999999999998</v>
      </c>
      <c r="I229" s="254"/>
      <c r="J229" s="250"/>
      <c r="K229" s="250"/>
      <c r="L229" s="255"/>
      <c r="M229" s="256"/>
      <c r="N229" s="257"/>
      <c r="O229" s="257"/>
      <c r="P229" s="257"/>
      <c r="Q229" s="257"/>
      <c r="R229" s="257"/>
      <c r="S229" s="257"/>
      <c r="T229" s="25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9" t="s">
        <v>163</v>
      </c>
      <c r="AU229" s="259" t="s">
        <v>87</v>
      </c>
      <c r="AV229" s="14" t="s">
        <v>87</v>
      </c>
      <c r="AW229" s="14" t="s">
        <v>4</v>
      </c>
      <c r="AX229" s="14" t="s">
        <v>34</v>
      </c>
      <c r="AY229" s="259" t="s">
        <v>150</v>
      </c>
    </row>
    <row r="230" s="2" customFormat="1" ht="24.15" customHeight="1">
      <c r="A230" s="39"/>
      <c r="B230" s="40"/>
      <c r="C230" s="219" t="s">
        <v>7</v>
      </c>
      <c r="D230" s="219" t="s">
        <v>152</v>
      </c>
      <c r="E230" s="220" t="s">
        <v>634</v>
      </c>
      <c r="F230" s="221" t="s">
        <v>635</v>
      </c>
      <c r="G230" s="222" t="s">
        <v>269</v>
      </c>
      <c r="H230" s="223">
        <v>127.505</v>
      </c>
      <c r="I230" s="224"/>
      <c r="J230" s="225">
        <f>ROUND(I230*H230,2)</f>
        <v>0</v>
      </c>
      <c r="K230" s="221" t="s">
        <v>156</v>
      </c>
      <c r="L230" s="45"/>
      <c r="M230" s="226" t="s">
        <v>1</v>
      </c>
      <c r="N230" s="227" t="s">
        <v>43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157</v>
      </c>
      <c r="AT230" s="230" t="s">
        <v>152</v>
      </c>
      <c r="AU230" s="230" t="s">
        <v>87</v>
      </c>
      <c r="AY230" s="18" t="s">
        <v>150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34</v>
      </c>
      <c r="BK230" s="231">
        <f>ROUND(I230*H230,2)</f>
        <v>0</v>
      </c>
      <c r="BL230" s="18" t="s">
        <v>157</v>
      </c>
      <c r="BM230" s="230" t="s">
        <v>757</v>
      </c>
    </row>
    <row r="231" s="2" customFormat="1">
      <c r="A231" s="39"/>
      <c r="B231" s="40"/>
      <c r="C231" s="41"/>
      <c r="D231" s="232" t="s">
        <v>159</v>
      </c>
      <c r="E231" s="41"/>
      <c r="F231" s="233" t="s">
        <v>637</v>
      </c>
      <c r="G231" s="41"/>
      <c r="H231" s="41"/>
      <c r="I231" s="234"/>
      <c r="J231" s="41"/>
      <c r="K231" s="41"/>
      <c r="L231" s="45"/>
      <c r="M231" s="235"/>
      <c r="N231" s="236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159</v>
      </c>
      <c r="AU231" s="18" t="s">
        <v>87</v>
      </c>
    </row>
    <row r="232" s="2" customFormat="1" ht="24.15" customHeight="1">
      <c r="A232" s="39"/>
      <c r="B232" s="40"/>
      <c r="C232" s="219" t="s">
        <v>319</v>
      </c>
      <c r="D232" s="219" t="s">
        <v>152</v>
      </c>
      <c r="E232" s="220" t="s">
        <v>758</v>
      </c>
      <c r="F232" s="221" t="s">
        <v>759</v>
      </c>
      <c r="G232" s="222" t="s">
        <v>269</v>
      </c>
      <c r="H232" s="223">
        <v>127.505</v>
      </c>
      <c r="I232" s="224"/>
      <c r="J232" s="225">
        <f>ROUND(I232*H232,2)</f>
        <v>0</v>
      </c>
      <c r="K232" s="221" t="s">
        <v>156</v>
      </c>
      <c r="L232" s="45"/>
      <c r="M232" s="226" t="s">
        <v>1</v>
      </c>
      <c r="N232" s="227" t="s">
        <v>43</v>
      </c>
      <c r="O232" s="92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157</v>
      </c>
      <c r="AT232" s="230" t="s">
        <v>152</v>
      </c>
      <c r="AU232" s="230" t="s">
        <v>87</v>
      </c>
      <c r="AY232" s="18" t="s">
        <v>150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34</v>
      </c>
      <c r="BK232" s="231">
        <f>ROUND(I232*H232,2)</f>
        <v>0</v>
      </c>
      <c r="BL232" s="18" t="s">
        <v>157</v>
      </c>
      <c r="BM232" s="230" t="s">
        <v>760</v>
      </c>
    </row>
    <row r="233" s="2" customFormat="1">
      <c r="A233" s="39"/>
      <c r="B233" s="40"/>
      <c r="C233" s="41"/>
      <c r="D233" s="232" t="s">
        <v>159</v>
      </c>
      <c r="E233" s="41"/>
      <c r="F233" s="233" t="s">
        <v>761</v>
      </c>
      <c r="G233" s="41"/>
      <c r="H233" s="41"/>
      <c r="I233" s="234"/>
      <c r="J233" s="41"/>
      <c r="K233" s="41"/>
      <c r="L233" s="45"/>
      <c r="M233" s="235"/>
      <c r="N233" s="236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159</v>
      </c>
      <c r="AU233" s="18" t="s">
        <v>87</v>
      </c>
    </row>
    <row r="234" s="12" customFormat="1" ht="22.8" customHeight="1">
      <c r="A234" s="12"/>
      <c r="B234" s="203"/>
      <c r="C234" s="204"/>
      <c r="D234" s="205" t="s">
        <v>77</v>
      </c>
      <c r="E234" s="217" t="s">
        <v>638</v>
      </c>
      <c r="F234" s="217" t="s">
        <v>639</v>
      </c>
      <c r="G234" s="204"/>
      <c r="H234" s="204"/>
      <c r="I234" s="207"/>
      <c r="J234" s="218">
        <f>BK234</f>
        <v>0</v>
      </c>
      <c r="K234" s="204"/>
      <c r="L234" s="209"/>
      <c r="M234" s="210"/>
      <c r="N234" s="211"/>
      <c r="O234" s="211"/>
      <c r="P234" s="212">
        <f>SUM(P235:P236)</f>
        <v>0</v>
      </c>
      <c r="Q234" s="211"/>
      <c r="R234" s="212">
        <f>SUM(R235:R236)</f>
        <v>0</v>
      </c>
      <c r="S234" s="211"/>
      <c r="T234" s="213">
        <f>SUM(T235:T236)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4" t="s">
        <v>34</v>
      </c>
      <c r="AT234" s="215" t="s">
        <v>77</v>
      </c>
      <c r="AU234" s="215" t="s">
        <v>34</v>
      </c>
      <c r="AY234" s="214" t="s">
        <v>150</v>
      </c>
      <c r="BK234" s="216">
        <f>SUM(BK235:BK236)</f>
        <v>0</v>
      </c>
    </row>
    <row r="235" s="2" customFormat="1" ht="16.5" customHeight="1">
      <c r="A235" s="39"/>
      <c r="B235" s="40"/>
      <c r="C235" s="219" t="s">
        <v>325</v>
      </c>
      <c r="D235" s="219" t="s">
        <v>152</v>
      </c>
      <c r="E235" s="220" t="s">
        <v>641</v>
      </c>
      <c r="F235" s="221" t="s">
        <v>642</v>
      </c>
      <c r="G235" s="222" t="s">
        <v>269</v>
      </c>
      <c r="H235" s="223">
        <v>18.937999999999999</v>
      </c>
      <c r="I235" s="224"/>
      <c r="J235" s="225">
        <f>ROUND(I235*H235,2)</f>
        <v>0</v>
      </c>
      <c r="K235" s="221" t="s">
        <v>156</v>
      </c>
      <c r="L235" s="45"/>
      <c r="M235" s="226" t="s">
        <v>1</v>
      </c>
      <c r="N235" s="227" t="s">
        <v>43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157</v>
      </c>
      <c r="AT235" s="230" t="s">
        <v>152</v>
      </c>
      <c r="AU235" s="230" t="s">
        <v>87</v>
      </c>
      <c r="AY235" s="18" t="s">
        <v>150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34</v>
      </c>
      <c r="BK235" s="231">
        <f>ROUND(I235*H235,2)</f>
        <v>0</v>
      </c>
      <c r="BL235" s="18" t="s">
        <v>157</v>
      </c>
      <c r="BM235" s="230" t="s">
        <v>762</v>
      </c>
    </row>
    <row r="236" s="2" customFormat="1">
      <c r="A236" s="39"/>
      <c r="B236" s="40"/>
      <c r="C236" s="41"/>
      <c r="D236" s="232" t="s">
        <v>159</v>
      </c>
      <c r="E236" s="41"/>
      <c r="F236" s="233" t="s">
        <v>644</v>
      </c>
      <c r="G236" s="41"/>
      <c r="H236" s="41"/>
      <c r="I236" s="234"/>
      <c r="J236" s="41"/>
      <c r="K236" s="41"/>
      <c r="L236" s="45"/>
      <c r="M236" s="235"/>
      <c r="N236" s="236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159</v>
      </c>
      <c r="AU236" s="18" t="s">
        <v>87</v>
      </c>
    </row>
    <row r="237" s="12" customFormat="1" ht="25.92" customHeight="1">
      <c r="A237" s="12"/>
      <c r="B237" s="203"/>
      <c r="C237" s="204"/>
      <c r="D237" s="205" t="s">
        <v>77</v>
      </c>
      <c r="E237" s="206" t="s">
        <v>645</v>
      </c>
      <c r="F237" s="206" t="s">
        <v>645</v>
      </c>
      <c r="G237" s="204"/>
      <c r="H237" s="204"/>
      <c r="I237" s="207"/>
      <c r="J237" s="208">
        <f>BK237</f>
        <v>0</v>
      </c>
      <c r="K237" s="204"/>
      <c r="L237" s="209"/>
      <c r="M237" s="210"/>
      <c r="N237" s="211"/>
      <c r="O237" s="211"/>
      <c r="P237" s="212">
        <f>P238</f>
        <v>0</v>
      </c>
      <c r="Q237" s="211"/>
      <c r="R237" s="212">
        <f>R238</f>
        <v>0</v>
      </c>
      <c r="S237" s="211"/>
      <c r="T237" s="213">
        <f>T238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4" t="s">
        <v>87</v>
      </c>
      <c r="AT237" s="215" t="s">
        <v>77</v>
      </c>
      <c r="AU237" s="215" t="s">
        <v>78</v>
      </c>
      <c r="AY237" s="214" t="s">
        <v>150</v>
      </c>
      <c r="BK237" s="216">
        <f>BK238</f>
        <v>0</v>
      </c>
    </row>
    <row r="238" s="12" customFormat="1" ht="22.8" customHeight="1">
      <c r="A238" s="12"/>
      <c r="B238" s="203"/>
      <c r="C238" s="204"/>
      <c r="D238" s="205" t="s">
        <v>77</v>
      </c>
      <c r="E238" s="217" t="s">
        <v>666</v>
      </c>
      <c r="F238" s="217" t="s">
        <v>667</v>
      </c>
      <c r="G238" s="204"/>
      <c r="H238" s="204"/>
      <c r="I238" s="207"/>
      <c r="J238" s="218">
        <f>BK238</f>
        <v>0</v>
      </c>
      <c r="K238" s="204"/>
      <c r="L238" s="209"/>
      <c r="M238" s="210"/>
      <c r="N238" s="211"/>
      <c r="O238" s="211"/>
      <c r="P238" s="212">
        <f>SUM(P239:P242)</f>
        <v>0</v>
      </c>
      <c r="Q238" s="211"/>
      <c r="R238" s="212">
        <f>SUM(R239:R242)</f>
        <v>0</v>
      </c>
      <c r="S238" s="211"/>
      <c r="T238" s="213">
        <f>SUM(T239:T242)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4" t="s">
        <v>87</v>
      </c>
      <c r="AT238" s="215" t="s">
        <v>77</v>
      </c>
      <c r="AU238" s="215" t="s">
        <v>34</v>
      </c>
      <c r="AY238" s="214" t="s">
        <v>150</v>
      </c>
      <c r="BK238" s="216">
        <f>SUM(BK239:BK242)</f>
        <v>0</v>
      </c>
    </row>
    <row r="239" s="2" customFormat="1" ht="16.5" customHeight="1">
      <c r="A239" s="39"/>
      <c r="B239" s="40"/>
      <c r="C239" s="219" t="s">
        <v>332</v>
      </c>
      <c r="D239" s="219" t="s">
        <v>152</v>
      </c>
      <c r="E239" s="220" t="s">
        <v>763</v>
      </c>
      <c r="F239" s="221" t="s">
        <v>764</v>
      </c>
      <c r="G239" s="222" t="s">
        <v>427</v>
      </c>
      <c r="H239" s="223">
        <v>1</v>
      </c>
      <c r="I239" s="224"/>
      <c r="J239" s="225">
        <f>ROUND(I239*H239,2)</f>
        <v>0</v>
      </c>
      <c r="K239" s="221" t="s">
        <v>1</v>
      </c>
      <c r="L239" s="45"/>
      <c r="M239" s="226" t="s">
        <v>1</v>
      </c>
      <c r="N239" s="227" t="s">
        <v>43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284</v>
      </c>
      <c r="AT239" s="230" t="s">
        <v>152</v>
      </c>
      <c r="AU239" s="230" t="s">
        <v>87</v>
      </c>
      <c r="AY239" s="18" t="s">
        <v>150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34</v>
      </c>
      <c r="BK239" s="231">
        <f>ROUND(I239*H239,2)</f>
        <v>0</v>
      </c>
      <c r="BL239" s="18" t="s">
        <v>284</v>
      </c>
      <c r="BM239" s="230" t="s">
        <v>765</v>
      </c>
    </row>
    <row r="240" s="2" customFormat="1">
      <c r="A240" s="39"/>
      <c r="B240" s="40"/>
      <c r="C240" s="41"/>
      <c r="D240" s="237" t="s">
        <v>161</v>
      </c>
      <c r="E240" s="41"/>
      <c r="F240" s="238" t="s">
        <v>694</v>
      </c>
      <c r="G240" s="41"/>
      <c r="H240" s="41"/>
      <c r="I240" s="234"/>
      <c r="J240" s="41"/>
      <c r="K240" s="41"/>
      <c r="L240" s="45"/>
      <c r="M240" s="235"/>
      <c r="N240" s="236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161</v>
      </c>
      <c r="AU240" s="18" t="s">
        <v>87</v>
      </c>
    </row>
    <row r="241" s="2" customFormat="1" ht="16.5" customHeight="1">
      <c r="A241" s="39"/>
      <c r="B241" s="40"/>
      <c r="C241" s="219" t="s">
        <v>337</v>
      </c>
      <c r="D241" s="219" t="s">
        <v>152</v>
      </c>
      <c r="E241" s="220" t="s">
        <v>766</v>
      </c>
      <c r="F241" s="221" t="s">
        <v>767</v>
      </c>
      <c r="G241" s="222" t="s">
        <v>427</v>
      </c>
      <c r="H241" s="223">
        <v>1</v>
      </c>
      <c r="I241" s="224"/>
      <c r="J241" s="225">
        <f>ROUND(I241*H241,2)</f>
        <v>0</v>
      </c>
      <c r="K241" s="221" t="s">
        <v>1</v>
      </c>
      <c r="L241" s="45"/>
      <c r="M241" s="226" t="s">
        <v>1</v>
      </c>
      <c r="N241" s="227" t="s">
        <v>43</v>
      </c>
      <c r="O241" s="92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284</v>
      </c>
      <c r="AT241" s="230" t="s">
        <v>152</v>
      </c>
      <c r="AU241" s="230" t="s">
        <v>87</v>
      </c>
      <c r="AY241" s="18" t="s">
        <v>150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34</v>
      </c>
      <c r="BK241" s="231">
        <f>ROUND(I241*H241,2)</f>
        <v>0</v>
      </c>
      <c r="BL241" s="18" t="s">
        <v>284</v>
      </c>
      <c r="BM241" s="230" t="s">
        <v>768</v>
      </c>
    </row>
    <row r="242" s="2" customFormat="1">
      <c r="A242" s="39"/>
      <c r="B242" s="40"/>
      <c r="C242" s="41"/>
      <c r="D242" s="237" t="s">
        <v>161</v>
      </c>
      <c r="E242" s="41"/>
      <c r="F242" s="238" t="s">
        <v>694</v>
      </c>
      <c r="G242" s="41"/>
      <c r="H242" s="41"/>
      <c r="I242" s="234"/>
      <c r="J242" s="41"/>
      <c r="K242" s="41"/>
      <c r="L242" s="45"/>
      <c r="M242" s="292"/>
      <c r="N242" s="293"/>
      <c r="O242" s="294"/>
      <c r="P242" s="294"/>
      <c r="Q242" s="294"/>
      <c r="R242" s="294"/>
      <c r="S242" s="294"/>
      <c r="T242" s="295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161</v>
      </c>
      <c r="AU242" s="18" t="s">
        <v>87</v>
      </c>
    </row>
    <row r="243" s="2" customFormat="1" ht="6.96" customHeight="1">
      <c r="A243" s="39"/>
      <c r="B243" s="67"/>
      <c r="C243" s="68"/>
      <c r="D243" s="68"/>
      <c r="E243" s="68"/>
      <c r="F243" s="68"/>
      <c r="G243" s="68"/>
      <c r="H243" s="68"/>
      <c r="I243" s="68"/>
      <c r="J243" s="68"/>
      <c r="K243" s="68"/>
      <c r="L243" s="45"/>
      <c r="M243" s="39"/>
      <c r="O243" s="39"/>
      <c r="P243" s="39"/>
      <c r="Q243" s="39"/>
      <c r="R243" s="39"/>
      <c r="S243" s="39"/>
      <c r="T243" s="39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</row>
  </sheetData>
  <sheetProtection sheet="1" autoFilter="0" formatColumns="0" formatRows="0" objects="1" scenarios="1" spinCount="100000" saltValue="7+worWD/5JcVLQID9ja13zyuxdVKWebCj25UErKFd7hFxPADyjf5BC0ZvkqPvv+AC9Jcf2i7VFPEmYFh5pZQ0g==" hashValue="UlthuJ1Lv4cVUz9GDlpaTqDR1zck+mE/PWI2OKNUJn+XWPOyRLh2uw8bJCtAyMbfmIDHfGlZqIE6QXEFPTJIMw==" algorithmName="SHA-512" password="CC35"/>
  <autoFilter ref="C124:K242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hyperlinks>
    <hyperlink ref="F129" r:id="rId1" display="https://podminky.urs.cz/item/CS_URS_2025_01/113107312"/>
    <hyperlink ref="F134" r:id="rId2" display="https://podminky.urs.cz/item/CS_URS_2025_01/113107322"/>
    <hyperlink ref="F142" r:id="rId3" display="https://podminky.urs.cz/item/CS_URS_2025_01/113202111"/>
    <hyperlink ref="F145" r:id="rId4" display="https://podminky.urs.cz/item/CS_URS_2025_01/122251101"/>
    <hyperlink ref="F151" r:id="rId5" display="https://podminky.urs.cz/item/CS_URS_2021_02/131213101"/>
    <hyperlink ref="F156" r:id="rId6" display="https://podminky.urs.cz/item/CS_URS_2025_01/162251102"/>
    <hyperlink ref="F164" r:id="rId7" display="https://podminky.urs.cz/item/CS_URS_2025_01/171152501"/>
    <hyperlink ref="F169" r:id="rId8" display="https://podminky.urs.cz/item/CS_URS_2025_01/174111101"/>
    <hyperlink ref="F176" r:id="rId9" display="https://podminky.urs.cz/item/CS_URS_2025_01/181411141"/>
    <hyperlink ref="F185" r:id="rId10" display="https://podminky.urs.cz/item/CS_URS_2025_01/181912111"/>
    <hyperlink ref="F191" r:id="rId11" display="https://podminky.urs.cz/item/CS_URS_2025_01/183403161"/>
    <hyperlink ref="F198" r:id="rId12" display="https://podminky.urs.cz/item/CS_URS_2025_01/275313711"/>
    <hyperlink ref="F204" r:id="rId13" display="https://podminky.urs.cz/item/CS_URS_2025_01/564251111"/>
    <hyperlink ref="F209" r:id="rId14" display="https://podminky.urs.cz/item/CS_URS_2025_01/564731111"/>
    <hyperlink ref="F215" r:id="rId15" display="https://podminky.urs.cz/item/CS_URS_2025_01/916231213"/>
    <hyperlink ref="F220" r:id="rId16" display="https://podminky.urs.cz/item/CS_URS_2025_01/936009112"/>
    <hyperlink ref="F226" r:id="rId17" display="https://podminky.urs.cz/item/CS_URS_2025_01/997221561"/>
    <hyperlink ref="F228" r:id="rId18" display="https://podminky.urs.cz/item/CS_URS_2025_01/997221569"/>
    <hyperlink ref="F231" r:id="rId19" display="https://podminky.urs.cz/item/CS_URS_2025_01/997221611"/>
    <hyperlink ref="F233" r:id="rId20" display="https://podminky.urs.cz/item/CS_URS_2025_01/997221655"/>
    <hyperlink ref="F236" r:id="rId21" display="https://podminky.urs.cz/item/CS_URS_2025_01/9982220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115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ZŠ Okružní Bruntál, rekonstrukce hřiště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769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13. 2. 2025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ROUND(J121,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ROUND((SUM(BE121:BE165)),  0)</f>
        <v>0</v>
      </c>
      <c r="G33" s="39"/>
      <c r="H33" s="39"/>
      <c r="I33" s="156">
        <v>0.20999999999999999</v>
      </c>
      <c r="J33" s="155">
        <f>ROUND(((SUM(BE121:BE165))*I33),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ROUND((SUM(BF121:BF165)),  0)</f>
        <v>0</v>
      </c>
      <c r="G34" s="39"/>
      <c r="H34" s="39"/>
      <c r="I34" s="156">
        <v>0.14999999999999999</v>
      </c>
      <c r="J34" s="155">
        <f>ROUND(((SUM(BF121:BF165))*I34),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ROUND((SUM(BG121:BG165)),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ROUND((SUM(BH121:BH165)),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ROUND((SUM(BI121:BI165)),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Okružní Bruntál, rekonstrukce hřiště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03 - zpevněná plocha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p.č. 4849, 4850, 4851 kú Bruntál - město</v>
      </c>
      <c r="G89" s="41"/>
      <c r="H89" s="41"/>
      <c r="I89" s="33" t="s">
        <v>22</v>
      </c>
      <c r="J89" s="80" t="str">
        <f>IF(J12="","",J12)</f>
        <v>13. 2. 2025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Město Bruntál</v>
      </c>
      <c r="G91" s="41"/>
      <c r="H91" s="41"/>
      <c r="I91" s="33" t="s">
        <v>31</v>
      </c>
      <c r="J91" s="37" t="str">
        <f>E21</f>
        <v>Ing.arch.Adamčík Miroslav OBCHODNÍ PROJEKT OSTRAVA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119</v>
      </c>
      <c r="D94" s="177"/>
      <c r="E94" s="177"/>
      <c r="F94" s="177"/>
      <c r="G94" s="177"/>
      <c r="H94" s="177"/>
      <c r="I94" s="177"/>
      <c r="J94" s="178" t="s">
        <v>120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121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122</v>
      </c>
    </row>
    <row r="97" s="9" customFormat="1" ht="24.96" customHeight="1">
      <c r="A97" s="9"/>
      <c r="B97" s="180"/>
      <c r="C97" s="181"/>
      <c r="D97" s="182" t="s">
        <v>123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124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127</v>
      </c>
      <c r="E99" s="189"/>
      <c r="F99" s="189"/>
      <c r="G99" s="189"/>
      <c r="H99" s="189"/>
      <c r="I99" s="189"/>
      <c r="J99" s="190">
        <f>J131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129</v>
      </c>
      <c r="E100" s="189"/>
      <c r="F100" s="189"/>
      <c r="G100" s="189"/>
      <c r="H100" s="189"/>
      <c r="I100" s="189"/>
      <c r="J100" s="190">
        <f>J151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131</v>
      </c>
      <c r="E101" s="189"/>
      <c r="F101" s="189"/>
      <c r="G101" s="189"/>
      <c r="H101" s="189"/>
      <c r="I101" s="189"/>
      <c r="J101" s="190">
        <f>J163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135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ZŠ Okružní Bruntál, rekonstrukce hřiště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03 - zpevněná plocha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p.č. 4849, 4850, 4851 kú Bruntál - město</v>
      </c>
      <c r="G115" s="41"/>
      <c r="H115" s="41"/>
      <c r="I115" s="33" t="s">
        <v>22</v>
      </c>
      <c r="J115" s="80" t="str">
        <f>IF(J12="","",J12)</f>
        <v>13. 2. 2025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40.05" customHeight="1">
      <c r="A117" s="39"/>
      <c r="B117" s="40"/>
      <c r="C117" s="33" t="s">
        <v>24</v>
      </c>
      <c r="D117" s="41"/>
      <c r="E117" s="41"/>
      <c r="F117" s="28" t="str">
        <f>E15</f>
        <v>Město Bruntál</v>
      </c>
      <c r="G117" s="41"/>
      <c r="H117" s="41"/>
      <c r="I117" s="33" t="s">
        <v>31</v>
      </c>
      <c r="J117" s="37" t="str">
        <f>E21</f>
        <v>Ing.arch.Adamčík Miroslav OBCHODNÍ PROJEKT OSTRAVA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29</v>
      </c>
      <c r="D118" s="41"/>
      <c r="E118" s="41"/>
      <c r="F118" s="28" t="str">
        <f>IF(E18="","",E18)</f>
        <v>Vyplň údaj</v>
      </c>
      <c r="G118" s="41"/>
      <c r="H118" s="41"/>
      <c r="I118" s="33" t="s">
        <v>35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136</v>
      </c>
      <c r="D120" s="195" t="s">
        <v>63</v>
      </c>
      <c r="E120" s="195" t="s">
        <v>59</v>
      </c>
      <c r="F120" s="195" t="s">
        <v>60</v>
      </c>
      <c r="G120" s="195" t="s">
        <v>137</v>
      </c>
      <c r="H120" s="195" t="s">
        <v>138</v>
      </c>
      <c r="I120" s="195" t="s">
        <v>139</v>
      </c>
      <c r="J120" s="195" t="s">
        <v>120</v>
      </c>
      <c r="K120" s="196" t="s">
        <v>140</v>
      </c>
      <c r="L120" s="197"/>
      <c r="M120" s="101" t="s">
        <v>1</v>
      </c>
      <c r="N120" s="102" t="s">
        <v>42</v>
      </c>
      <c r="O120" s="102" t="s">
        <v>141</v>
      </c>
      <c r="P120" s="102" t="s">
        <v>142</v>
      </c>
      <c r="Q120" s="102" t="s">
        <v>143</v>
      </c>
      <c r="R120" s="102" t="s">
        <v>144</v>
      </c>
      <c r="S120" s="102" t="s">
        <v>145</v>
      </c>
      <c r="T120" s="103" t="s">
        <v>146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147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</f>
        <v>0</v>
      </c>
      <c r="Q121" s="105"/>
      <c r="R121" s="200">
        <f>R122</f>
        <v>45.865231999999999</v>
      </c>
      <c r="S121" s="105"/>
      <c r="T121" s="201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77</v>
      </c>
      <c r="AU121" s="18" t="s">
        <v>122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77</v>
      </c>
      <c r="E122" s="206" t="s">
        <v>148</v>
      </c>
      <c r="F122" s="206" t="s">
        <v>149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P123+P131+P151+P163</f>
        <v>0</v>
      </c>
      <c r="Q122" s="211"/>
      <c r="R122" s="212">
        <f>R123+R131+R151+R163</f>
        <v>45.865231999999999</v>
      </c>
      <c r="S122" s="211"/>
      <c r="T122" s="213">
        <f>T123+T131+T151+T163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34</v>
      </c>
      <c r="AT122" s="215" t="s">
        <v>77</v>
      </c>
      <c r="AU122" s="215" t="s">
        <v>78</v>
      </c>
      <c r="AY122" s="214" t="s">
        <v>150</v>
      </c>
      <c r="BK122" s="216">
        <f>BK123+BK131+BK151+BK163</f>
        <v>0</v>
      </c>
    </row>
    <row r="123" s="12" customFormat="1" ht="22.8" customHeight="1">
      <c r="A123" s="12"/>
      <c r="B123" s="203"/>
      <c r="C123" s="204"/>
      <c r="D123" s="205" t="s">
        <v>77</v>
      </c>
      <c r="E123" s="217" t="s">
        <v>34</v>
      </c>
      <c r="F123" s="217" t="s">
        <v>151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SUM(P124:P130)</f>
        <v>0</v>
      </c>
      <c r="Q123" s="211"/>
      <c r="R123" s="212">
        <f>SUM(R124:R130)</f>
        <v>0.75960000000000005</v>
      </c>
      <c r="S123" s="211"/>
      <c r="T123" s="213">
        <f>SUM(T124:T130)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34</v>
      </c>
      <c r="AT123" s="215" t="s">
        <v>77</v>
      </c>
      <c r="AU123" s="215" t="s">
        <v>34</v>
      </c>
      <c r="AY123" s="214" t="s">
        <v>150</v>
      </c>
      <c r="BK123" s="216">
        <f>SUM(BK124:BK130)</f>
        <v>0</v>
      </c>
    </row>
    <row r="124" s="2" customFormat="1" ht="33" customHeight="1">
      <c r="A124" s="39"/>
      <c r="B124" s="40"/>
      <c r="C124" s="219" t="s">
        <v>34</v>
      </c>
      <c r="D124" s="219" t="s">
        <v>152</v>
      </c>
      <c r="E124" s="220" t="s">
        <v>770</v>
      </c>
      <c r="F124" s="221" t="s">
        <v>771</v>
      </c>
      <c r="G124" s="222" t="s">
        <v>155</v>
      </c>
      <c r="H124" s="223">
        <v>180</v>
      </c>
      <c r="I124" s="224"/>
      <c r="J124" s="225">
        <f>ROUND(I124*H124,2)</f>
        <v>0</v>
      </c>
      <c r="K124" s="221" t="s">
        <v>156</v>
      </c>
      <c r="L124" s="45"/>
      <c r="M124" s="226" t="s">
        <v>1</v>
      </c>
      <c r="N124" s="227" t="s">
        <v>43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157</v>
      </c>
      <c r="AT124" s="230" t="s">
        <v>152</v>
      </c>
      <c r="AU124" s="230" t="s">
        <v>87</v>
      </c>
      <c r="AY124" s="18" t="s">
        <v>150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34</v>
      </c>
      <c r="BK124" s="231">
        <f>ROUND(I124*H124,2)</f>
        <v>0</v>
      </c>
      <c r="BL124" s="18" t="s">
        <v>157</v>
      </c>
      <c r="BM124" s="230" t="s">
        <v>772</v>
      </c>
    </row>
    <row r="125" s="2" customFormat="1">
      <c r="A125" s="39"/>
      <c r="B125" s="40"/>
      <c r="C125" s="41"/>
      <c r="D125" s="232" t="s">
        <v>159</v>
      </c>
      <c r="E125" s="41"/>
      <c r="F125" s="233" t="s">
        <v>773</v>
      </c>
      <c r="G125" s="41"/>
      <c r="H125" s="41"/>
      <c r="I125" s="234"/>
      <c r="J125" s="41"/>
      <c r="K125" s="41"/>
      <c r="L125" s="45"/>
      <c r="M125" s="235"/>
      <c r="N125" s="236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159</v>
      </c>
      <c r="AU125" s="18" t="s">
        <v>87</v>
      </c>
    </row>
    <row r="126" s="2" customFormat="1">
      <c r="A126" s="39"/>
      <c r="B126" s="40"/>
      <c r="C126" s="41"/>
      <c r="D126" s="237" t="s">
        <v>161</v>
      </c>
      <c r="E126" s="41"/>
      <c r="F126" s="238" t="s">
        <v>774</v>
      </c>
      <c r="G126" s="41"/>
      <c r="H126" s="41"/>
      <c r="I126" s="234"/>
      <c r="J126" s="41"/>
      <c r="K126" s="41"/>
      <c r="L126" s="45"/>
      <c r="M126" s="235"/>
      <c r="N126" s="23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161</v>
      </c>
      <c r="AU126" s="18" t="s">
        <v>87</v>
      </c>
    </row>
    <row r="127" s="2" customFormat="1" ht="16.5" customHeight="1">
      <c r="A127" s="39"/>
      <c r="B127" s="40"/>
      <c r="C127" s="282" t="s">
        <v>87</v>
      </c>
      <c r="D127" s="282" t="s">
        <v>297</v>
      </c>
      <c r="E127" s="283" t="s">
        <v>775</v>
      </c>
      <c r="F127" s="284" t="s">
        <v>776</v>
      </c>
      <c r="G127" s="285" t="s">
        <v>197</v>
      </c>
      <c r="H127" s="286">
        <v>3.6000000000000001</v>
      </c>
      <c r="I127" s="287"/>
      <c r="J127" s="288">
        <f>ROUND(I127*H127,2)</f>
        <v>0</v>
      </c>
      <c r="K127" s="284" t="s">
        <v>156</v>
      </c>
      <c r="L127" s="289"/>
      <c r="M127" s="290" t="s">
        <v>1</v>
      </c>
      <c r="N127" s="291" t="s">
        <v>43</v>
      </c>
      <c r="O127" s="92"/>
      <c r="P127" s="228">
        <f>O127*H127</f>
        <v>0</v>
      </c>
      <c r="Q127" s="228">
        <v>0.20999999999999999</v>
      </c>
      <c r="R127" s="228">
        <f>Q127*H127</f>
        <v>0.75600000000000001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225</v>
      </c>
      <c r="AT127" s="230" t="s">
        <v>297</v>
      </c>
      <c r="AU127" s="230" t="s">
        <v>87</v>
      </c>
      <c r="AY127" s="18" t="s">
        <v>150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34</v>
      </c>
      <c r="BK127" s="231">
        <f>ROUND(I127*H127,2)</f>
        <v>0</v>
      </c>
      <c r="BL127" s="18" t="s">
        <v>157</v>
      </c>
      <c r="BM127" s="230" t="s">
        <v>777</v>
      </c>
    </row>
    <row r="128" s="14" customFormat="1">
      <c r="A128" s="14"/>
      <c r="B128" s="249"/>
      <c r="C128" s="250"/>
      <c r="D128" s="237" t="s">
        <v>163</v>
      </c>
      <c r="E128" s="251" t="s">
        <v>1</v>
      </c>
      <c r="F128" s="252" t="s">
        <v>778</v>
      </c>
      <c r="G128" s="250"/>
      <c r="H128" s="253">
        <v>3.6000000000000001</v>
      </c>
      <c r="I128" s="254"/>
      <c r="J128" s="250"/>
      <c r="K128" s="250"/>
      <c r="L128" s="255"/>
      <c r="M128" s="256"/>
      <c r="N128" s="257"/>
      <c r="O128" s="257"/>
      <c r="P128" s="257"/>
      <c r="Q128" s="257"/>
      <c r="R128" s="257"/>
      <c r="S128" s="257"/>
      <c r="T128" s="25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9" t="s">
        <v>163</v>
      </c>
      <c r="AU128" s="259" t="s">
        <v>87</v>
      </c>
      <c r="AV128" s="14" t="s">
        <v>87</v>
      </c>
      <c r="AW128" s="14" t="s">
        <v>33</v>
      </c>
      <c r="AX128" s="14" t="s">
        <v>34</v>
      </c>
      <c r="AY128" s="259" t="s">
        <v>150</v>
      </c>
    </row>
    <row r="129" s="2" customFormat="1" ht="16.5" customHeight="1">
      <c r="A129" s="39"/>
      <c r="B129" s="40"/>
      <c r="C129" s="282" t="s">
        <v>172</v>
      </c>
      <c r="D129" s="282" t="s">
        <v>297</v>
      </c>
      <c r="E129" s="283" t="s">
        <v>320</v>
      </c>
      <c r="F129" s="284" t="s">
        <v>321</v>
      </c>
      <c r="G129" s="285" t="s">
        <v>322</v>
      </c>
      <c r="H129" s="286">
        <v>3.6000000000000001</v>
      </c>
      <c r="I129" s="287"/>
      <c r="J129" s="288">
        <f>ROUND(I129*H129,2)</f>
        <v>0</v>
      </c>
      <c r="K129" s="284" t="s">
        <v>156</v>
      </c>
      <c r="L129" s="289"/>
      <c r="M129" s="290" t="s">
        <v>1</v>
      </c>
      <c r="N129" s="291" t="s">
        <v>43</v>
      </c>
      <c r="O129" s="92"/>
      <c r="P129" s="228">
        <f>O129*H129</f>
        <v>0</v>
      </c>
      <c r="Q129" s="228">
        <v>0.001</v>
      </c>
      <c r="R129" s="228">
        <f>Q129*H129</f>
        <v>0.0036000000000000003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225</v>
      </c>
      <c r="AT129" s="230" t="s">
        <v>297</v>
      </c>
      <c r="AU129" s="230" t="s">
        <v>87</v>
      </c>
      <c r="AY129" s="18" t="s">
        <v>150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34</v>
      </c>
      <c r="BK129" s="231">
        <f>ROUND(I129*H129,2)</f>
        <v>0</v>
      </c>
      <c r="BL129" s="18" t="s">
        <v>157</v>
      </c>
      <c r="BM129" s="230" t="s">
        <v>779</v>
      </c>
    </row>
    <row r="130" s="14" customFormat="1">
      <c r="A130" s="14"/>
      <c r="B130" s="249"/>
      <c r="C130" s="250"/>
      <c r="D130" s="237" t="s">
        <v>163</v>
      </c>
      <c r="E130" s="251" t="s">
        <v>1</v>
      </c>
      <c r="F130" s="252" t="s">
        <v>778</v>
      </c>
      <c r="G130" s="250"/>
      <c r="H130" s="253">
        <v>3.6000000000000001</v>
      </c>
      <c r="I130" s="254"/>
      <c r="J130" s="250"/>
      <c r="K130" s="250"/>
      <c r="L130" s="255"/>
      <c r="M130" s="256"/>
      <c r="N130" s="257"/>
      <c r="O130" s="257"/>
      <c r="P130" s="257"/>
      <c r="Q130" s="257"/>
      <c r="R130" s="257"/>
      <c r="S130" s="257"/>
      <c r="T130" s="25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9" t="s">
        <v>163</v>
      </c>
      <c r="AU130" s="259" t="s">
        <v>87</v>
      </c>
      <c r="AV130" s="14" t="s">
        <v>87</v>
      </c>
      <c r="AW130" s="14" t="s">
        <v>33</v>
      </c>
      <c r="AX130" s="14" t="s">
        <v>34</v>
      </c>
      <c r="AY130" s="259" t="s">
        <v>150</v>
      </c>
    </row>
    <row r="131" s="12" customFormat="1" ht="22.8" customHeight="1">
      <c r="A131" s="12"/>
      <c r="B131" s="203"/>
      <c r="C131" s="204"/>
      <c r="D131" s="205" t="s">
        <v>77</v>
      </c>
      <c r="E131" s="217" t="s">
        <v>194</v>
      </c>
      <c r="F131" s="217" t="s">
        <v>482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SUM(P132:P150)</f>
        <v>0</v>
      </c>
      <c r="Q131" s="211"/>
      <c r="R131" s="212">
        <f>SUM(R132:R150)</f>
        <v>34.234200000000001</v>
      </c>
      <c r="S131" s="211"/>
      <c r="T131" s="213">
        <f>SUM(T132:T150)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34</v>
      </c>
      <c r="AT131" s="215" t="s">
        <v>77</v>
      </c>
      <c r="AU131" s="215" t="s">
        <v>34</v>
      </c>
      <c r="AY131" s="214" t="s">
        <v>150</v>
      </c>
      <c r="BK131" s="216">
        <f>SUM(BK132:BK150)</f>
        <v>0</v>
      </c>
    </row>
    <row r="132" s="2" customFormat="1" ht="21.75" customHeight="1">
      <c r="A132" s="39"/>
      <c r="B132" s="40"/>
      <c r="C132" s="219" t="s">
        <v>157</v>
      </c>
      <c r="D132" s="219" t="s">
        <v>152</v>
      </c>
      <c r="E132" s="220" t="s">
        <v>780</v>
      </c>
      <c r="F132" s="221" t="s">
        <v>781</v>
      </c>
      <c r="G132" s="222" t="s">
        <v>155</v>
      </c>
      <c r="H132" s="223">
        <v>180</v>
      </c>
      <c r="I132" s="224"/>
      <c r="J132" s="225">
        <f>ROUND(I132*H132,2)</f>
        <v>0</v>
      </c>
      <c r="K132" s="221" t="s">
        <v>156</v>
      </c>
      <c r="L132" s="45"/>
      <c r="M132" s="226" t="s">
        <v>1</v>
      </c>
      <c r="N132" s="227" t="s">
        <v>43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157</v>
      </c>
      <c r="AT132" s="230" t="s">
        <v>152</v>
      </c>
      <c r="AU132" s="230" t="s">
        <v>87</v>
      </c>
      <c r="AY132" s="18" t="s">
        <v>150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34</v>
      </c>
      <c r="BK132" s="231">
        <f>ROUND(I132*H132,2)</f>
        <v>0</v>
      </c>
      <c r="BL132" s="18" t="s">
        <v>157</v>
      </c>
      <c r="BM132" s="230" t="s">
        <v>782</v>
      </c>
    </row>
    <row r="133" s="2" customFormat="1">
      <c r="A133" s="39"/>
      <c r="B133" s="40"/>
      <c r="C133" s="41"/>
      <c r="D133" s="232" t="s">
        <v>159</v>
      </c>
      <c r="E133" s="41"/>
      <c r="F133" s="233" t="s">
        <v>783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159</v>
      </c>
      <c r="AU133" s="18" t="s">
        <v>87</v>
      </c>
    </row>
    <row r="134" s="2" customFormat="1">
      <c r="A134" s="39"/>
      <c r="B134" s="40"/>
      <c r="C134" s="41"/>
      <c r="D134" s="237" t="s">
        <v>161</v>
      </c>
      <c r="E134" s="41"/>
      <c r="F134" s="238" t="s">
        <v>774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161</v>
      </c>
      <c r="AU134" s="18" t="s">
        <v>87</v>
      </c>
    </row>
    <row r="135" s="14" customFormat="1">
      <c r="A135" s="14"/>
      <c r="B135" s="249"/>
      <c r="C135" s="250"/>
      <c r="D135" s="237" t="s">
        <v>163</v>
      </c>
      <c r="E135" s="251" t="s">
        <v>1</v>
      </c>
      <c r="F135" s="252" t="s">
        <v>784</v>
      </c>
      <c r="G135" s="250"/>
      <c r="H135" s="253">
        <v>173.87200000000001</v>
      </c>
      <c r="I135" s="254"/>
      <c r="J135" s="250"/>
      <c r="K135" s="250"/>
      <c r="L135" s="255"/>
      <c r="M135" s="256"/>
      <c r="N135" s="257"/>
      <c r="O135" s="257"/>
      <c r="P135" s="257"/>
      <c r="Q135" s="257"/>
      <c r="R135" s="257"/>
      <c r="S135" s="257"/>
      <c r="T135" s="25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9" t="s">
        <v>163</v>
      </c>
      <c r="AU135" s="259" t="s">
        <v>87</v>
      </c>
      <c r="AV135" s="14" t="s">
        <v>87</v>
      </c>
      <c r="AW135" s="14" t="s">
        <v>33</v>
      </c>
      <c r="AX135" s="14" t="s">
        <v>78</v>
      </c>
      <c r="AY135" s="259" t="s">
        <v>150</v>
      </c>
    </row>
    <row r="136" s="13" customFormat="1">
      <c r="A136" s="13"/>
      <c r="B136" s="239"/>
      <c r="C136" s="240"/>
      <c r="D136" s="237" t="s">
        <v>163</v>
      </c>
      <c r="E136" s="241" t="s">
        <v>1</v>
      </c>
      <c r="F136" s="242" t="s">
        <v>785</v>
      </c>
      <c r="G136" s="240"/>
      <c r="H136" s="241" t="s">
        <v>1</v>
      </c>
      <c r="I136" s="243"/>
      <c r="J136" s="240"/>
      <c r="K136" s="240"/>
      <c r="L136" s="244"/>
      <c r="M136" s="245"/>
      <c r="N136" s="246"/>
      <c r="O136" s="246"/>
      <c r="P136" s="246"/>
      <c r="Q136" s="246"/>
      <c r="R136" s="246"/>
      <c r="S136" s="246"/>
      <c r="T136" s="24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8" t="s">
        <v>163</v>
      </c>
      <c r="AU136" s="248" t="s">
        <v>87</v>
      </c>
      <c r="AV136" s="13" t="s">
        <v>34</v>
      </c>
      <c r="AW136" s="13" t="s">
        <v>33</v>
      </c>
      <c r="AX136" s="13" t="s">
        <v>78</v>
      </c>
      <c r="AY136" s="248" t="s">
        <v>150</v>
      </c>
    </row>
    <row r="137" s="14" customFormat="1">
      <c r="A137" s="14"/>
      <c r="B137" s="249"/>
      <c r="C137" s="250"/>
      <c r="D137" s="237" t="s">
        <v>163</v>
      </c>
      <c r="E137" s="251" t="s">
        <v>1</v>
      </c>
      <c r="F137" s="252" t="s">
        <v>786</v>
      </c>
      <c r="G137" s="250"/>
      <c r="H137" s="253">
        <v>6.1280000000000001</v>
      </c>
      <c r="I137" s="254"/>
      <c r="J137" s="250"/>
      <c r="K137" s="250"/>
      <c r="L137" s="255"/>
      <c r="M137" s="256"/>
      <c r="N137" s="257"/>
      <c r="O137" s="257"/>
      <c r="P137" s="257"/>
      <c r="Q137" s="257"/>
      <c r="R137" s="257"/>
      <c r="S137" s="257"/>
      <c r="T137" s="25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9" t="s">
        <v>163</v>
      </c>
      <c r="AU137" s="259" t="s">
        <v>87</v>
      </c>
      <c r="AV137" s="14" t="s">
        <v>87</v>
      </c>
      <c r="AW137" s="14" t="s">
        <v>33</v>
      </c>
      <c r="AX137" s="14" t="s">
        <v>78</v>
      </c>
      <c r="AY137" s="259" t="s">
        <v>150</v>
      </c>
    </row>
    <row r="138" s="15" customFormat="1">
      <c r="A138" s="15"/>
      <c r="B138" s="260"/>
      <c r="C138" s="261"/>
      <c r="D138" s="237" t="s">
        <v>163</v>
      </c>
      <c r="E138" s="262" t="s">
        <v>1</v>
      </c>
      <c r="F138" s="263" t="s">
        <v>193</v>
      </c>
      <c r="G138" s="261"/>
      <c r="H138" s="264">
        <v>180</v>
      </c>
      <c r="I138" s="265"/>
      <c r="J138" s="261"/>
      <c r="K138" s="261"/>
      <c r="L138" s="266"/>
      <c r="M138" s="267"/>
      <c r="N138" s="268"/>
      <c r="O138" s="268"/>
      <c r="P138" s="268"/>
      <c r="Q138" s="268"/>
      <c r="R138" s="268"/>
      <c r="S138" s="268"/>
      <c r="T138" s="269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0" t="s">
        <v>163</v>
      </c>
      <c r="AU138" s="270" t="s">
        <v>87</v>
      </c>
      <c r="AV138" s="15" t="s">
        <v>157</v>
      </c>
      <c r="AW138" s="15" t="s">
        <v>33</v>
      </c>
      <c r="AX138" s="15" t="s">
        <v>34</v>
      </c>
      <c r="AY138" s="270" t="s">
        <v>150</v>
      </c>
    </row>
    <row r="139" s="2" customFormat="1" ht="16.5" customHeight="1">
      <c r="A139" s="39"/>
      <c r="B139" s="40"/>
      <c r="C139" s="219" t="s">
        <v>194</v>
      </c>
      <c r="D139" s="219" t="s">
        <v>152</v>
      </c>
      <c r="E139" s="220" t="s">
        <v>787</v>
      </c>
      <c r="F139" s="221" t="s">
        <v>788</v>
      </c>
      <c r="G139" s="222" t="s">
        <v>155</v>
      </c>
      <c r="H139" s="223">
        <v>180</v>
      </c>
      <c r="I139" s="224"/>
      <c r="J139" s="225">
        <f>ROUND(I139*H139,2)</f>
        <v>0</v>
      </c>
      <c r="K139" s="221" t="s">
        <v>156</v>
      </c>
      <c r="L139" s="45"/>
      <c r="M139" s="226" t="s">
        <v>1</v>
      </c>
      <c r="N139" s="227" t="s">
        <v>43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157</v>
      </c>
      <c r="AT139" s="230" t="s">
        <v>152</v>
      </c>
      <c r="AU139" s="230" t="s">
        <v>87</v>
      </c>
      <c r="AY139" s="18" t="s">
        <v>150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34</v>
      </c>
      <c r="BK139" s="231">
        <f>ROUND(I139*H139,2)</f>
        <v>0</v>
      </c>
      <c r="BL139" s="18" t="s">
        <v>157</v>
      </c>
      <c r="BM139" s="230" t="s">
        <v>789</v>
      </c>
    </row>
    <row r="140" s="2" customFormat="1">
      <c r="A140" s="39"/>
      <c r="B140" s="40"/>
      <c r="C140" s="41"/>
      <c r="D140" s="232" t="s">
        <v>159</v>
      </c>
      <c r="E140" s="41"/>
      <c r="F140" s="233" t="s">
        <v>790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159</v>
      </c>
      <c r="AU140" s="18" t="s">
        <v>87</v>
      </c>
    </row>
    <row r="141" s="2" customFormat="1">
      <c r="A141" s="39"/>
      <c r="B141" s="40"/>
      <c r="C141" s="41"/>
      <c r="D141" s="237" t="s">
        <v>161</v>
      </c>
      <c r="E141" s="41"/>
      <c r="F141" s="238" t="s">
        <v>774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161</v>
      </c>
      <c r="AU141" s="18" t="s">
        <v>87</v>
      </c>
    </row>
    <row r="142" s="2" customFormat="1" ht="24.15" customHeight="1">
      <c r="A142" s="39"/>
      <c r="B142" s="40"/>
      <c r="C142" s="219" t="s">
        <v>203</v>
      </c>
      <c r="D142" s="219" t="s">
        <v>152</v>
      </c>
      <c r="E142" s="220" t="s">
        <v>791</v>
      </c>
      <c r="F142" s="221" t="s">
        <v>792</v>
      </c>
      <c r="G142" s="222" t="s">
        <v>155</v>
      </c>
      <c r="H142" s="223">
        <v>180</v>
      </c>
      <c r="I142" s="224"/>
      <c r="J142" s="225">
        <f>ROUND(I142*H142,2)</f>
        <v>0</v>
      </c>
      <c r="K142" s="221" t="s">
        <v>206</v>
      </c>
      <c r="L142" s="45"/>
      <c r="M142" s="226" t="s">
        <v>1</v>
      </c>
      <c r="N142" s="227" t="s">
        <v>43</v>
      </c>
      <c r="O142" s="92"/>
      <c r="P142" s="228">
        <f>O142*H142</f>
        <v>0</v>
      </c>
      <c r="Q142" s="228">
        <v>0.080030000000000004</v>
      </c>
      <c r="R142" s="228">
        <f>Q142*H142</f>
        <v>14.4054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157</v>
      </c>
      <c r="AT142" s="230" t="s">
        <v>152</v>
      </c>
      <c r="AU142" s="230" t="s">
        <v>87</v>
      </c>
      <c r="AY142" s="18" t="s">
        <v>150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34</v>
      </c>
      <c r="BK142" s="231">
        <f>ROUND(I142*H142,2)</f>
        <v>0</v>
      </c>
      <c r="BL142" s="18" t="s">
        <v>157</v>
      </c>
      <c r="BM142" s="230" t="s">
        <v>793</v>
      </c>
    </row>
    <row r="143" s="2" customFormat="1">
      <c r="A143" s="39"/>
      <c r="B143" s="40"/>
      <c r="C143" s="41"/>
      <c r="D143" s="232" t="s">
        <v>159</v>
      </c>
      <c r="E143" s="41"/>
      <c r="F143" s="233" t="s">
        <v>794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159</v>
      </c>
      <c r="AU143" s="18" t="s">
        <v>87</v>
      </c>
    </row>
    <row r="144" s="2" customFormat="1">
      <c r="A144" s="39"/>
      <c r="B144" s="40"/>
      <c r="C144" s="41"/>
      <c r="D144" s="237" t="s">
        <v>161</v>
      </c>
      <c r="E144" s="41"/>
      <c r="F144" s="238" t="s">
        <v>774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161</v>
      </c>
      <c r="AU144" s="18" t="s">
        <v>87</v>
      </c>
    </row>
    <row r="145" s="14" customFormat="1">
      <c r="A145" s="14"/>
      <c r="B145" s="249"/>
      <c r="C145" s="250"/>
      <c r="D145" s="237" t="s">
        <v>163</v>
      </c>
      <c r="E145" s="251" t="s">
        <v>1</v>
      </c>
      <c r="F145" s="252" t="s">
        <v>784</v>
      </c>
      <c r="G145" s="250"/>
      <c r="H145" s="253">
        <v>173.87200000000001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163</v>
      </c>
      <c r="AU145" s="259" t="s">
        <v>87</v>
      </c>
      <c r="AV145" s="14" t="s">
        <v>87</v>
      </c>
      <c r="AW145" s="14" t="s">
        <v>33</v>
      </c>
      <c r="AX145" s="14" t="s">
        <v>78</v>
      </c>
      <c r="AY145" s="259" t="s">
        <v>150</v>
      </c>
    </row>
    <row r="146" s="13" customFormat="1">
      <c r="A146" s="13"/>
      <c r="B146" s="239"/>
      <c r="C146" s="240"/>
      <c r="D146" s="237" t="s">
        <v>163</v>
      </c>
      <c r="E146" s="241" t="s">
        <v>1</v>
      </c>
      <c r="F146" s="242" t="s">
        <v>785</v>
      </c>
      <c r="G146" s="240"/>
      <c r="H146" s="241" t="s">
        <v>1</v>
      </c>
      <c r="I146" s="243"/>
      <c r="J146" s="240"/>
      <c r="K146" s="240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163</v>
      </c>
      <c r="AU146" s="248" t="s">
        <v>87</v>
      </c>
      <c r="AV146" s="13" t="s">
        <v>34</v>
      </c>
      <c r="AW146" s="13" t="s">
        <v>33</v>
      </c>
      <c r="AX146" s="13" t="s">
        <v>78</v>
      </c>
      <c r="AY146" s="248" t="s">
        <v>150</v>
      </c>
    </row>
    <row r="147" s="14" customFormat="1">
      <c r="A147" s="14"/>
      <c r="B147" s="249"/>
      <c r="C147" s="250"/>
      <c r="D147" s="237" t="s">
        <v>163</v>
      </c>
      <c r="E147" s="251" t="s">
        <v>1</v>
      </c>
      <c r="F147" s="252" t="s">
        <v>786</v>
      </c>
      <c r="G147" s="250"/>
      <c r="H147" s="253">
        <v>6.1280000000000001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9" t="s">
        <v>163</v>
      </c>
      <c r="AU147" s="259" t="s">
        <v>87</v>
      </c>
      <c r="AV147" s="14" t="s">
        <v>87</v>
      </c>
      <c r="AW147" s="14" t="s">
        <v>33</v>
      </c>
      <c r="AX147" s="14" t="s">
        <v>78</v>
      </c>
      <c r="AY147" s="259" t="s">
        <v>150</v>
      </c>
    </row>
    <row r="148" s="15" customFormat="1">
      <c r="A148" s="15"/>
      <c r="B148" s="260"/>
      <c r="C148" s="261"/>
      <c r="D148" s="237" t="s">
        <v>163</v>
      </c>
      <c r="E148" s="262" t="s">
        <v>1</v>
      </c>
      <c r="F148" s="263" t="s">
        <v>193</v>
      </c>
      <c r="G148" s="261"/>
      <c r="H148" s="264">
        <v>180</v>
      </c>
      <c r="I148" s="265"/>
      <c r="J148" s="261"/>
      <c r="K148" s="261"/>
      <c r="L148" s="266"/>
      <c r="M148" s="267"/>
      <c r="N148" s="268"/>
      <c r="O148" s="268"/>
      <c r="P148" s="268"/>
      <c r="Q148" s="268"/>
      <c r="R148" s="268"/>
      <c r="S148" s="268"/>
      <c r="T148" s="269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0" t="s">
        <v>163</v>
      </c>
      <c r="AU148" s="270" t="s">
        <v>87</v>
      </c>
      <c r="AV148" s="15" t="s">
        <v>157</v>
      </c>
      <c r="AW148" s="15" t="s">
        <v>33</v>
      </c>
      <c r="AX148" s="15" t="s">
        <v>34</v>
      </c>
      <c r="AY148" s="270" t="s">
        <v>150</v>
      </c>
    </row>
    <row r="149" s="2" customFormat="1" ht="16.5" customHeight="1">
      <c r="A149" s="39"/>
      <c r="B149" s="40"/>
      <c r="C149" s="282" t="s">
        <v>217</v>
      </c>
      <c r="D149" s="282" t="s">
        <v>297</v>
      </c>
      <c r="E149" s="283" t="s">
        <v>795</v>
      </c>
      <c r="F149" s="284" t="s">
        <v>796</v>
      </c>
      <c r="G149" s="285" t="s">
        <v>155</v>
      </c>
      <c r="H149" s="286">
        <v>183.59999999999999</v>
      </c>
      <c r="I149" s="287"/>
      <c r="J149" s="288">
        <f>ROUND(I149*H149,2)</f>
        <v>0</v>
      </c>
      <c r="K149" s="284" t="s">
        <v>156</v>
      </c>
      <c r="L149" s="289"/>
      <c r="M149" s="290" t="s">
        <v>1</v>
      </c>
      <c r="N149" s="291" t="s">
        <v>43</v>
      </c>
      <c r="O149" s="92"/>
      <c r="P149" s="228">
        <f>O149*H149</f>
        <v>0</v>
      </c>
      <c r="Q149" s="228">
        <v>0.108</v>
      </c>
      <c r="R149" s="228">
        <f>Q149*H149</f>
        <v>19.828799999999998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225</v>
      </c>
      <c r="AT149" s="230" t="s">
        <v>297</v>
      </c>
      <c r="AU149" s="230" t="s">
        <v>87</v>
      </c>
      <c r="AY149" s="18" t="s">
        <v>150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34</v>
      </c>
      <c r="BK149" s="231">
        <f>ROUND(I149*H149,2)</f>
        <v>0</v>
      </c>
      <c r="BL149" s="18" t="s">
        <v>157</v>
      </c>
      <c r="BM149" s="230" t="s">
        <v>797</v>
      </c>
    </row>
    <row r="150" s="14" customFormat="1">
      <c r="A150" s="14"/>
      <c r="B150" s="249"/>
      <c r="C150" s="250"/>
      <c r="D150" s="237" t="s">
        <v>163</v>
      </c>
      <c r="E150" s="251" t="s">
        <v>1</v>
      </c>
      <c r="F150" s="252" t="s">
        <v>798</v>
      </c>
      <c r="G150" s="250"/>
      <c r="H150" s="253">
        <v>183.59999999999999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163</v>
      </c>
      <c r="AU150" s="259" t="s">
        <v>87</v>
      </c>
      <c r="AV150" s="14" t="s">
        <v>87</v>
      </c>
      <c r="AW150" s="14" t="s">
        <v>33</v>
      </c>
      <c r="AX150" s="14" t="s">
        <v>34</v>
      </c>
      <c r="AY150" s="259" t="s">
        <v>150</v>
      </c>
    </row>
    <row r="151" s="12" customFormat="1" ht="22.8" customHeight="1">
      <c r="A151" s="12"/>
      <c r="B151" s="203"/>
      <c r="C151" s="204"/>
      <c r="D151" s="205" t="s">
        <v>77</v>
      </c>
      <c r="E151" s="217" t="s">
        <v>232</v>
      </c>
      <c r="F151" s="217" t="s">
        <v>566</v>
      </c>
      <c r="G151" s="204"/>
      <c r="H151" s="204"/>
      <c r="I151" s="207"/>
      <c r="J151" s="218">
        <f>BK151</f>
        <v>0</v>
      </c>
      <c r="K151" s="204"/>
      <c r="L151" s="209"/>
      <c r="M151" s="210"/>
      <c r="N151" s="211"/>
      <c r="O151" s="211"/>
      <c r="P151" s="212">
        <f>SUM(P152:P162)</f>
        <v>0</v>
      </c>
      <c r="Q151" s="211"/>
      <c r="R151" s="212">
        <f>SUM(R152:R162)</f>
        <v>10.871432</v>
      </c>
      <c r="S151" s="211"/>
      <c r="T151" s="213">
        <f>SUM(T152:T162)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4" t="s">
        <v>34</v>
      </c>
      <c r="AT151" s="215" t="s">
        <v>77</v>
      </c>
      <c r="AU151" s="215" t="s">
        <v>34</v>
      </c>
      <c r="AY151" s="214" t="s">
        <v>150</v>
      </c>
      <c r="BK151" s="216">
        <f>SUM(BK152:BK162)</f>
        <v>0</v>
      </c>
    </row>
    <row r="152" s="2" customFormat="1" ht="33" customHeight="1">
      <c r="A152" s="39"/>
      <c r="B152" s="40"/>
      <c r="C152" s="219" t="s">
        <v>225</v>
      </c>
      <c r="D152" s="219" t="s">
        <v>152</v>
      </c>
      <c r="E152" s="220" t="s">
        <v>579</v>
      </c>
      <c r="F152" s="221" t="s">
        <v>580</v>
      </c>
      <c r="G152" s="222" t="s">
        <v>175</v>
      </c>
      <c r="H152" s="223">
        <v>55</v>
      </c>
      <c r="I152" s="224"/>
      <c r="J152" s="225">
        <f>ROUND(I152*H152,2)</f>
        <v>0</v>
      </c>
      <c r="K152" s="221" t="s">
        <v>156</v>
      </c>
      <c r="L152" s="45"/>
      <c r="M152" s="226" t="s">
        <v>1</v>
      </c>
      <c r="N152" s="227" t="s">
        <v>43</v>
      </c>
      <c r="O152" s="92"/>
      <c r="P152" s="228">
        <f>O152*H152</f>
        <v>0</v>
      </c>
      <c r="Q152" s="228">
        <v>0.14041999999999999</v>
      </c>
      <c r="R152" s="228">
        <f>Q152*H152</f>
        <v>7.7230999999999996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157</v>
      </c>
      <c r="AT152" s="230" t="s">
        <v>152</v>
      </c>
      <c r="AU152" s="230" t="s">
        <v>87</v>
      </c>
      <c r="AY152" s="18" t="s">
        <v>150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34</v>
      </c>
      <c r="BK152" s="231">
        <f>ROUND(I152*H152,2)</f>
        <v>0</v>
      </c>
      <c r="BL152" s="18" t="s">
        <v>157</v>
      </c>
      <c r="BM152" s="230" t="s">
        <v>799</v>
      </c>
    </row>
    <row r="153" s="2" customFormat="1">
      <c r="A153" s="39"/>
      <c r="B153" s="40"/>
      <c r="C153" s="41"/>
      <c r="D153" s="232" t="s">
        <v>159</v>
      </c>
      <c r="E153" s="41"/>
      <c r="F153" s="233" t="s">
        <v>582</v>
      </c>
      <c r="G153" s="41"/>
      <c r="H153" s="41"/>
      <c r="I153" s="234"/>
      <c r="J153" s="41"/>
      <c r="K153" s="41"/>
      <c r="L153" s="45"/>
      <c r="M153" s="235"/>
      <c r="N153" s="236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159</v>
      </c>
      <c r="AU153" s="18" t="s">
        <v>87</v>
      </c>
    </row>
    <row r="154" s="2" customFormat="1">
      <c r="A154" s="39"/>
      <c r="B154" s="40"/>
      <c r="C154" s="41"/>
      <c r="D154" s="237" t="s">
        <v>161</v>
      </c>
      <c r="E154" s="41"/>
      <c r="F154" s="238" t="s">
        <v>774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161</v>
      </c>
      <c r="AU154" s="18" t="s">
        <v>87</v>
      </c>
    </row>
    <row r="155" s="14" customFormat="1">
      <c r="A155" s="14"/>
      <c r="B155" s="249"/>
      <c r="C155" s="250"/>
      <c r="D155" s="237" t="s">
        <v>163</v>
      </c>
      <c r="E155" s="251" t="s">
        <v>1</v>
      </c>
      <c r="F155" s="252" t="s">
        <v>800</v>
      </c>
      <c r="G155" s="250"/>
      <c r="H155" s="253">
        <v>53.060000000000002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163</v>
      </c>
      <c r="AU155" s="259" t="s">
        <v>87</v>
      </c>
      <c r="AV155" s="14" t="s">
        <v>87</v>
      </c>
      <c r="AW155" s="14" t="s">
        <v>33</v>
      </c>
      <c r="AX155" s="14" t="s">
        <v>78</v>
      </c>
      <c r="AY155" s="259" t="s">
        <v>150</v>
      </c>
    </row>
    <row r="156" s="13" customFormat="1">
      <c r="A156" s="13"/>
      <c r="B156" s="239"/>
      <c r="C156" s="240"/>
      <c r="D156" s="237" t="s">
        <v>163</v>
      </c>
      <c r="E156" s="241" t="s">
        <v>1</v>
      </c>
      <c r="F156" s="242" t="s">
        <v>785</v>
      </c>
      <c r="G156" s="240"/>
      <c r="H156" s="241" t="s">
        <v>1</v>
      </c>
      <c r="I156" s="243"/>
      <c r="J156" s="240"/>
      <c r="K156" s="240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163</v>
      </c>
      <c r="AU156" s="248" t="s">
        <v>87</v>
      </c>
      <c r="AV156" s="13" t="s">
        <v>34</v>
      </c>
      <c r="AW156" s="13" t="s">
        <v>33</v>
      </c>
      <c r="AX156" s="13" t="s">
        <v>78</v>
      </c>
      <c r="AY156" s="248" t="s">
        <v>150</v>
      </c>
    </row>
    <row r="157" s="14" customFormat="1">
      <c r="A157" s="14"/>
      <c r="B157" s="249"/>
      <c r="C157" s="250"/>
      <c r="D157" s="237" t="s">
        <v>163</v>
      </c>
      <c r="E157" s="251" t="s">
        <v>1</v>
      </c>
      <c r="F157" s="252" t="s">
        <v>801</v>
      </c>
      <c r="G157" s="250"/>
      <c r="H157" s="253">
        <v>1.94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163</v>
      </c>
      <c r="AU157" s="259" t="s">
        <v>87</v>
      </c>
      <c r="AV157" s="14" t="s">
        <v>87</v>
      </c>
      <c r="AW157" s="14" t="s">
        <v>33</v>
      </c>
      <c r="AX157" s="14" t="s">
        <v>78</v>
      </c>
      <c r="AY157" s="259" t="s">
        <v>150</v>
      </c>
    </row>
    <row r="158" s="15" customFormat="1">
      <c r="A158" s="15"/>
      <c r="B158" s="260"/>
      <c r="C158" s="261"/>
      <c r="D158" s="237" t="s">
        <v>163</v>
      </c>
      <c r="E158" s="262" t="s">
        <v>1</v>
      </c>
      <c r="F158" s="263" t="s">
        <v>193</v>
      </c>
      <c r="G158" s="261"/>
      <c r="H158" s="264">
        <v>55</v>
      </c>
      <c r="I158" s="265"/>
      <c r="J158" s="261"/>
      <c r="K158" s="261"/>
      <c r="L158" s="266"/>
      <c r="M158" s="267"/>
      <c r="N158" s="268"/>
      <c r="O158" s="268"/>
      <c r="P158" s="268"/>
      <c r="Q158" s="268"/>
      <c r="R158" s="268"/>
      <c r="S158" s="268"/>
      <c r="T158" s="269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0" t="s">
        <v>163</v>
      </c>
      <c r="AU158" s="270" t="s">
        <v>87</v>
      </c>
      <c r="AV158" s="15" t="s">
        <v>157</v>
      </c>
      <c r="AW158" s="15" t="s">
        <v>33</v>
      </c>
      <c r="AX158" s="15" t="s">
        <v>34</v>
      </c>
      <c r="AY158" s="270" t="s">
        <v>150</v>
      </c>
    </row>
    <row r="159" s="2" customFormat="1" ht="16.5" customHeight="1">
      <c r="A159" s="39"/>
      <c r="B159" s="40"/>
      <c r="C159" s="282" t="s">
        <v>232</v>
      </c>
      <c r="D159" s="282" t="s">
        <v>297</v>
      </c>
      <c r="E159" s="283" t="s">
        <v>802</v>
      </c>
      <c r="F159" s="284" t="s">
        <v>803</v>
      </c>
      <c r="G159" s="285" t="s">
        <v>175</v>
      </c>
      <c r="H159" s="286">
        <v>56.100000000000001</v>
      </c>
      <c r="I159" s="287"/>
      <c r="J159" s="288">
        <f>ROUND(I159*H159,2)</f>
        <v>0</v>
      </c>
      <c r="K159" s="284" t="s">
        <v>156</v>
      </c>
      <c r="L159" s="289"/>
      <c r="M159" s="290" t="s">
        <v>1</v>
      </c>
      <c r="N159" s="291" t="s">
        <v>43</v>
      </c>
      <c r="O159" s="92"/>
      <c r="P159" s="228">
        <f>O159*H159</f>
        <v>0</v>
      </c>
      <c r="Q159" s="228">
        <v>0.056120000000000003</v>
      </c>
      <c r="R159" s="228">
        <f>Q159*H159</f>
        <v>3.1483320000000004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225</v>
      </c>
      <c r="AT159" s="230" t="s">
        <v>297</v>
      </c>
      <c r="AU159" s="230" t="s">
        <v>87</v>
      </c>
      <c r="AY159" s="18" t="s">
        <v>150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34</v>
      </c>
      <c r="BK159" s="231">
        <f>ROUND(I159*H159,2)</f>
        <v>0</v>
      </c>
      <c r="BL159" s="18" t="s">
        <v>157</v>
      </c>
      <c r="BM159" s="230" t="s">
        <v>804</v>
      </c>
    </row>
    <row r="160" s="14" customFormat="1">
      <c r="A160" s="14"/>
      <c r="B160" s="249"/>
      <c r="C160" s="250"/>
      <c r="D160" s="237" t="s">
        <v>163</v>
      </c>
      <c r="E160" s="251" t="s">
        <v>1</v>
      </c>
      <c r="F160" s="252" t="s">
        <v>805</v>
      </c>
      <c r="G160" s="250"/>
      <c r="H160" s="253">
        <v>56.100000000000001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163</v>
      </c>
      <c r="AU160" s="259" t="s">
        <v>87</v>
      </c>
      <c r="AV160" s="14" t="s">
        <v>87</v>
      </c>
      <c r="AW160" s="14" t="s">
        <v>33</v>
      </c>
      <c r="AX160" s="14" t="s">
        <v>34</v>
      </c>
      <c r="AY160" s="259" t="s">
        <v>150</v>
      </c>
    </row>
    <row r="161" s="2" customFormat="1" ht="16.5" customHeight="1">
      <c r="A161" s="39"/>
      <c r="B161" s="40"/>
      <c r="C161" s="219" t="s">
        <v>242</v>
      </c>
      <c r="D161" s="219" t="s">
        <v>152</v>
      </c>
      <c r="E161" s="220" t="s">
        <v>806</v>
      </c>
      <c r="F161" s="221" t="s">
        <v>807</v>
      </c>
      <c r="G161" s="222" t="s">
        <v>155</v>
      </c>
      <c r="H161" s="223">
        <v>180</v>
      </c>
      <c r="I161" s="224"/>
      <c r="J161" s="225">
        <f>ROUND(I161*H161,2)</f>
        <v>0</v>
      </c>
      <c r="K161" s="221" t="s">
        <v>156</v>
      </c>
      <c r="L161" s="45"/>
      <c r="M161" s="226" t="s">
        <v>1</v>
      </c>
      <c r="N161" s="227" t="s">
        <v>43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157</v>
      </c>
      <c r="AT161" s="230" t="s">
        <v>152</v>
      </c>
      <c r="AU161" s="230" t="s">
        <v>87</v>
      </c>
      <c r="AY161" s="18" t="s">
        <v>150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34</v>
      </c>
      <c r="BK161" s="231">
        <f>ROUND(I161*H161,2)</f>
        <v>0</v>
      </c>
      <c r="BL161" s="18" t="s">
        <v>157</v>
      </c>
      <c r="BM161" s="230" t="s">
        <v>808</v>
      </c>
    </row>
    <row r="162" s="2" customFormat="1">
      <c r="A162" s="39"/>
      <c r="B162" s="40"/>
      <c r="C162" s="41"/>
      <c r="D162" s="232" t="s">
        <v>159</v>
      </c>
      <c r="E162" s="41"/>
      <c r="F162" s="233" t="s">
        <v>809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159</v>
      </c>
      <c r="AU162" s="18" t="s">
        <v>87</v>
      </c>
    </row>
    <row r="163" s="12" customFormat="1" ht="22.8" customHeight="1">
      <c r="A163" s="12"/>
      <c r="B163" s="203"/>
      <c r="C163" s="204"/>
      <c r="D163" s="205" t="s">
        <v>77</v>
      </c>
      <c r="E163" s="217" t="s">
        <v>638</v>
      </c>
      <c r="F163" s="217" t="s">
        <v>639</v>
      </c>
      <c r="G163" s="204"/>
      <c r="H163" s="204"/>
      <c r="I163" s="207"/>
      <c r="J163" s="218">
        <f>BK163</f>
        <v>0</v>
      </c>
      <c r="K163" s="204"/>
      <c r="L163" s="209"/>
      <c r="M163" s="210"/>
      <c r="N163" s="211"/>
      <c r="O163" s="211"/>
      <c r="P163" s="212">
        <f>SUM(P164:P165)</f>
        <v>0</v>
      </c>
      <c r="Q163" s="211"/>
      <c r="R163" s="212">
        <f>SUM(R164:R165)</f>
        <v>0</v>
      </c>
      <c r="S163" s="211"/>
      <c r="T163" s="213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4" t="s">
        <v>34</v>
      </c>
      <c r="AT163" s="215" t="s">
        <v>77</v>
      </c>
      <c r="AU163" s="215" t="s">
        <v>34</v>
      </c>
      <c r="AY163" s="214" t="s">
        <v>150</v>
      </c>
      <c r="BK163" s="216">
        <f>SUM(BK164:BK165)</f>
        <v>0</v>
      </c>
    </row>
    <row r="164" s="2" customFormat="1" ht="24.15" customHeight="1">
      <c r="A164" s="39"/>
      <c r="B164" s="40"/>
      <c r="C164" s="219" t="s">
        <v>254</v>
      </c>
      <c r="D164" s="219" t="s">
        <v>152</v>
      </c>
      <c r="E164" s="220" t="s">
        <v>810</v>
      </c>
      <c r="F164" s="221" t="s">
        <v>811</v>
      </c>
      <c r="G164" s="222" t="s">
        <v>269</v>
      </c>
      <c r="H164" s="223">
        <v>45.865000000000002</v>
      </c>
      <c r="I164" s="224"/>
      <c r="J164" s="225">
        <f>ROUND(I164*H164,2)</f>
        <v>0</v>
      </c>
      <c r="K164" s="221" t="s">
        <v>156</v>
      </c>
      <c r="L164" s="45"/>
      <c r="M164" s="226" t="s">
        <v>1</v>
      </c>
      <c r="N164" s="227" t="s">
        <v>43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157</v>
      </c>
      <c r="AT164" s="230" t="s">
        <v>152</v>
      </c>
      <c r="AU164" s="230" t="s">
        <v>87</v>
      </c>
      <c r="AY164" s="18" t="s">
        <v>150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34</v>
      </c>
      <c r="BK164" s="231">
        <f>ROUND(I164*H164,2)</f>
        <v>0</v>
      </c>
      <c r="BL164" s="18" t="s">
        <v>157</v>
      </c>
      <c r="BM164" s="230" t="s">
        <v>812</v>
      </c>
    </row>
    <row r="165" s="2" customFormat="1">
      <c r="A165" s="39"/>
      <c r="B165" s="40"/>
      <c r="C165" s="41"/>
      <c r="D165" s="232" t="s">
        <v>159</v>
      </c>
      <c r="E165" s="41"/>
      <c r="F165" s="233" t="s">
        <v>813</v>
      </c>
      <c r="G165" s="41"/>
      <c r="H165" s="41"/>
      <c r="I165" s="234"/>
      <c r="J165" s="41"/>
      <c r="K165" s="41"/>
      <c r="L165" s="45"/>
      <c r="M165" s="292"/>
      <c r="N165" s="293"/>
      <c r="O165" s="294"/>
      <c r="P165" s="294"/>
      <c r="Q165" s="294"/>
      <c r="R165" s="294"/>
      <c r="S165" s="294"/>
      <c r="T165" s="295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159</v>
      </c>
      <c r="AU165" s="18" t="s">
        <v>87</v>
      </c>
    </row>
    <row r="166" s="2" customFormat="1" ht="6.96" customHeight="1">
      <c r="A166" s="39"/>
      <c r="B166" s="67"/>
      <c r="C166" s="68"/>
      <c r="D166" s="68"/>
      <c r="E166" s="68"/>
      <c r="F166" s="68"/>
      <c r="G166" s="68"/>
      <c r="H166" s="68"/>
      <c r="I166" s="68"/>
      <c r="J166" s="68"/>
      <c r="K166" s="68"/>
      <c r="L166" s="45"/>
      <c r="M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</row>
  </sheetData>
  <sheetProtection sheet="1" autoFilter="0" formatColumns="0" formatRows="0" objects="1" scenarios="1" spinCount="100000" saltValue="DO+ucdGBj7Zo0UC//Yf/I9sMJlBYgLYy+zTO+rfD+q24jjP9p6ZcC7+BBudmNb9SMPHhjFCDkyJVNZ0ZlAzfFg==" hashValue="6ZCtp2YqmcCyQqN/zZ5jK6P3pEE6+CaNyOUoExik12ap5vqzX4pZSNnlm/as7IFMOY5GmRkq/6eAvx23v502fQ==" algorithmName="SHA-512" password="CC35"/>
  <autoFilter ref="C120:K16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25" r:id="rId1" display="https://podminky.urs.cz/item/CS_URS_2025_01/180405114"/>
    <hyperlink ref="F133" r:id="rId2" display="https://podminky.urs.cz/item/CS_URS_2025_01/564211111"/>
    <hyperlink ref="F140" r:id="rId3" display="https://podminky.urs.cz/item/CS_URS_2025_01/564851111"/>
    <hyperlink ref="F143" r:id="rId4" display="https://podminky.urs.cz/item/CS_URS_2021_02/596411113"/>
    <hyperlink ref="F153" r:id="rId5" display="https://podminky.urs.cz/item/CS_URS_2025_01/916231213"/>
    <hyperlink ref="F162" r:id="rId6" display="https://podminky.urs.cz/item/CS_URS_2025_01/952902121"/>
    <hyperlink ref="F165" r:id="rId7" display="https://podminky.urs.cz/item/CS_URS_2025_01/9982291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115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ZŠ Okružní Bruntál, rekonstrukce hřiště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814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13. 2. 2025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ROUND(J122,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ROUND((SUM(BE122:BE244)),  0)</f>
        <v>0</v>
      </c>
      <c r="G33" s="39"/>
      <c r="H33" s="39"/>
      <c r="I33" s="156">
        <v>0.20999999999999999</v>
      </c>
      <c r="J33" s="155">
        <f>ROUND(((SUM(BE122:BE244))*I33),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ROUND((SUM(BF122:BF244)),  0)</f>
        <v>0</v>
      </c>
      <c r="G34" s="39"/>
      <c r="H34" s="39"/>
      <c r="I34" s="156">
        <v>0.14999999999999999</v>
      </c>
      <c r="J34" s="155">
        <f>ROUND(((SUM(BF122:BF244))*I34),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ROUND((SUM(BG122:BG244)),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ROUND((SUM(BH122:BH244)),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ROUND((SUM(BI122:BI244)),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Okružní Bruntál, rekonstrukce hřiště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04 - basketbalové hřiště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p.č. 4849, 4850, 4851 kú Bruntál - město</v>
      </c>
      <c r="G89" s="41"/>
      <c r="H89" s="41"/>
      <c r="I89" s="33" t="s">
        <v>22</v>
      </c>
      <c r="J89" s="80" t="str">
        <f>IF(J12="","",J12)</f>
        <v>13. 2. 2025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Město Bruntál</v>
      </c>
      <c r="G91" s="41"/>
      <c r="H91" s="41"/>
      <c r="I91" s="33" t="s">
        <v>31</v>
      </c>
      <c r="J91" s="37" t="str">
        <f>E21</f>
        <v>Ing.arch.Adamčík Miroslav OBCHODNÍ PROJEKT OSTRAVA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119</v>
      </c>
      <c r="D94" s="177"/>
      <c r="E94" s="177"/>
      <c r="F94" s="177"/>
      <c r="G94" s="177"/>
      <c r="H94" s="177"/>
      <c r="I94" s="177"/>
      <c r="J94" s="178" t="s">
        <v>120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121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122</v>
      </c>
    </row>
    <row r="97" s="9" customFormat="1" ht="24.96" customHeight="1">
      <c r="A97" s="9"/>
      <c r="B97" s="180"/>
      <c r="C97" s="181"/>
      <c r="D97" s="182" t="s">
        <v>123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124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127</v>
      </c>
      <c r="E99" s="189"/>
      <c r="F99" s="189"/>
      <c r="G99" s="189"/>
      <c r="H99" s="189"/>
      <c r="I99" s="189"/>
      <c r="J99" s="190">
        <f>J179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129</v>
      </c>
      <c r="E100" s="189"/>
      <c r="F100" s="189"/>
      <c r="G100" s="189"/>
      <c r="H100" s="189"/>
      <c r="I100" s="189"/>
      <c r="J100" s="190">
        <f>J211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130</v>
      </c>
      <c r="E101" s="189"/>
      <c r="F101" s="189"/>
      <c r="G101" s="189"/>
      <c r="H101" s="189"/>
      <c r="I101" s="189"/>
      <c r="J101" s="190">
        <f>J232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131</v>
      </c>
      <c r="E102" s="189"/>
      <c r="F102" s="189"/>
      <c r="G102" s="189"/>
      <c r="H102" s="189"/>
      <c r="I102" s="189"/>
      <c r="J102" s="190">
        <f>J242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135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ZŠ Okružní Bruntál, rekonstrukce hřiště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04 - basketbalové hřiště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p.č. 4849, 4850, 4851 kú Bruntál - město</v>
      </c>
      <c r="G116" s="41"/>
      <c r="H116" s="41"/>
      <c r="I116" s="33" t="s">
        <v>22</v>
      </c>
      <c r="J116" s="80" t="str">
        <f>IF(J12="","",J12)</f>
        <v>13. 2. 2025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40.05" customHeight="1">
      <c r="A118" s="39"/>
      <c r="B118" s="40"/>
      <c r="C118" s="33" t="s">
        <v>24</v>
      </c>
      <c r="D118" s="41"/>
      <c r="E118" s="41"/>
      <c r="F118" s="28" t="str">
        <f>E15</f>
        <v>Město Bruntál</v>
      </c>
      <c r="G118" s="41"/>
      <c r="H118" s="41"/>
      <c r="I118" s="33" t="s">
        <v>31</v>
      </c>
      <c r="J118" s="37" t="str">
        <f>E21</f>
        <v>Ing.arch.Adamčík Miroslav OBCHODNÍ PROJEKT OSTRAVA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29</v>
      </c>
      <c r="D119" s="41"/>
      <c r="E119" s="41"/>
      <c r="F119" s="28" t="str">
        <f>IF(E18="","",E18)</f>
        <v>Vyplň údaj</v>
      </c>
      <c r="G119" s="41"/>
      <c r="H119" s="41"/>
      <c r="I119" s="33" t="s">
        <v>35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136</v>
      </c>
      <c r="D121" s="195" t="s">
        <v>63</v>
      </c>
      <c r="E121" s="195" t="s">
        <v>59</v>
      </c>
      <c r="F121" s="195" t="s">
        <v>60</v>
      </c>
      <c r="G121" s="195" t="s">
        <v>137</v>
      </c>
      <c r="H121" s="195" t="s">
        <v>138</v>
      </c>
      <c r="I121" s="195" t="s">
        <v>139</v>
      </c>
      <c r="J121" s="195" t="s">
        <v>120</v>
      </c>
      <c r="K121" s="196" t="s">
        <v>140</v>
      </c>
      <c r="L121" s="197"/>
      <c r="M121" s="101" t="s">
        <v>1</v>
      </c>
      <c r="N121" s="102" t="s">
        <v>42</v>
      </c>
      <c r="O121" s="102" t="s">
        <v>141</v>
      </c>
      <c r="P121" s="102" t="s">
        <v>142</v>
      </c>
      <c r="Q121" s="102" t="s">
        <v>143</v>
      </c>
      <c r="R121" s="102" t="s">
        <v>144</v>
      </c>
      <c r="S121" s="102" t="s">
        <v>145</v>
      </c>
      <c r="T121" s="103" t="s">
        <v>146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147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</f>
        <v>0</v>
      </c>
      <c r="Q122" s="105"/>
      <c r="R122" s="200">
        <f>R123</f>
        <v>19.9529</v>
      </c>
      <c r="S122" s="105"/>
      <c r="T122" s="201">
        <f>T123</f>
        <v>153.01999999999998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77</v>
      </c>
      <c r="AU122" s="18" t="s">
        <v>122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77</v>
      </c>
      <c r="E123" s="206" t="s">
        <v>148</v>
      </c>
      <c r="F123" s="206" t="s">
        <v>149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P124+P179+P211+P232+P242</f>
        <v>0</v>
      </c>
      <c r="Q123" s="211"/>
      <c r="R123" s="212">
        <f>R124+R179+R211+R232+R242</f>
        <v>19.9529</v>
      </c>
      <c r="S123" s="211"/>
      <c r="T123" s="213">
        <f>T124+T179+T211+T232+T242</f>
        <v>153.01999999999998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34</v>
      </c>
      <c r="AT123" s="215" t="s">
        <v>77</v>
      </c>
      <c r="AU123" s="215" t="s">
        <v>78</v>
      </c>
      <c r="AY123" s="214" t="s">
        <v>150</v>
      </c>
      <c r="BK123" s="216">
        <f>BK124+BK179+BK211+BK232+BK242</f>
        <v>0</v>
      </c>
    </row>
    <row r="124" s="12" customFormat="1" ht="22.8" customHeight="1">
      <c r="A124" s="12"/>
      <c r="B124" s="203"/>
      <c r="C124" s="204"/>
      <c r="D124" s="205" t="s">
        <v>77</v>
      </c>
      <c r="E124" s="217" t="s">
        <v>34</v>
      </c>
      <c r="F124" s="217" t="s">
        <v>151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SUM(P125:P178)</f>
        <v>0</v>
      </c>
      <c r="Q124" s="211"/>
      <c r="R124" s="212">
        <f>SUM(R125:R178)</f>
        <v>0</v>
      </c>
      <c r="S124" s="211"/>
      <c r="T124" s="213">
        <f>SUM(T125:T178)</f>
        <v>141.26999999999998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34</v>
      </c>
      <c r="AT124" s="215" t="s">
        <v>77</v>
      </c>
      <c r="AU124" s="215" t="s">
        <v>34</v>
      </c>
      <c r="AY124" s="214" t="s">
        <v>150</v>
      </c>
      <c r="BK124" s="216">
        <f>SUM(BK125:BK178)</f>
        <v>0</v>
      </c>
    </row>
    <row r="125" s="2" customFormat="1" ht="24.15" customHeight="1">
      <c r="A125" s="39"/>
      <c r="B125" s="40"/>
      <c r="C125" s="219" t="s">
        <v>34</v>
      </c>
      <c r="D125" s="219" t="s">
        <v>152</v>
      </c>
      <c r="E125" s="220" t="s">
        <v>815</v>
      </c>
      <c r="F125" s="221" t="s">
        <v>816</v>
      </c>
      <c r="G125" s="222" t="s">
        <v>155</v>
      </c>
      <c r="H125" s="223">
        <v>510</v>
      </c>
      <c r="I125" s="224"/>
      <c r="J125" s="225">
        <f>ROUND(I125*H125,2)</f>
        <v>0</v>
      </c>
      <c r="K125" s="221" t="s">
        <v>156</v>
      </c>
      <c r="L125" s="45"/>
      <c r="M125" s="226" t="s">
        <v>1</v>
      </c>
      <c r="N125" s="227" t="s">
        <v>43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0.036999999999999998</v>
      </c>
      <c r="T125" s="229">
        <f>S125*H125</f>
        <v>18.869999999999997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157</v>
      </c>
      <c r="AT125" s="230" t="s">
        <v>152</v>
      </c>
      <c r="AU125" s="230" t="s">
        <v>87</v>
      </c>
      <c r="AY125" s="18" t="s">
        <v>150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34</v>
      </c>
      <c r="BK125" s="231">
        <f>ROUND(I125*H125,2)</f>
        <v>0</v>
      </c>
      <c r="BL125" s="18" t="s">
        <v>157</v>
      </c>
      <c r="BM125" s="230" t="s">
        <v>817</v>
      </c>
    </row>
    <row r="126" s="2" customFormat="1">
      <c r="A126" s="39"/>
      <c r="B126" s="40"/>
      <c r="C126" s="41"/>
      <c r="D126" s="232" t="s">
        <v>159</v>
      </c>
      <c r="E126" s="41"/>
      <c r="F126" s="233" t="s">
        <v>818</v>
      </c>
      <c r="G126" s="41"/>
      <c r="H126" s="41"/>
      <c r="I126" s="234"/>
      <c r="J126" s="41"/>
      <c r="K126" s="41"/>
      <c r="L126" s="45"/>
      <c r="M126" s="235"/>
      <c r="N126" s="23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159</v>
      </c>
      <c r="AU126" s="18" t="s">
        <v>87</v>
      </c>
    </row>
    <row r="127" s="2" customFormat="1">
      <c r="A127" s="39"/>
      <c r="B127" s="40"/>
      <c r="C127" s="41"/>
      <c r="D127" s="237" t="s">
        <v>161</v>
      </c>
      <c r="E127" s="41"/>
      <c r="F127" s="238" t="s">
        <v>819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161</v>
      </c>
      <c r="AU127" s="18" t="s">
        <v>87</v>
      </c>
    </row>
    <row r="128" s="13" customFormat="1">
      <c r="A128" s="13"/>
      <c r="B128" s="239"/>
      <c r="C128" s="240"/>
      <c r="D128" s="237" t="s">
        <v>163</v>
      </c>
      <c r="E128" s="241" t="s">
        <v>1</v>
      </c>
      <c r="F128" s="242" t="s">
        <v>820</v>
      </c>
      <c r="G128" s="240"/>
      <c r="H128" s="241" t="s">
        <v>1</v>
      </c>
      <c r="I128" s="243"/>
      <c r="J128" s="240"/>
      <c r="K128" s="240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163</v>
      </c>
      <c r="AU128" s="248" t="s">
        <v>87</v>
      </c>
      <c r="AV128" s="13" t="s">
        <v>34</v>
      </c>
      <c r="AW128" s="13" t="s">
        <v>33</v>
      </c>
      <c r="AX128" s="13" t="s">
        <v>78</v>
      </c>
      <c r="AY128" s="248" t="s">
        <v>150</v>
      </c>
    </row>
    <row r="129" s="14" customFormat="1">
      <c r="A129" s="14"/>
      <c r="B129" s="249"/>
      <c r="C129" s="250"/>
      <c r="D129" s="237" t="s">
        <v>163</v>
      </c>
      <c r="E129" s="251" t="s">
        <v>1</v>
      </c>
      <c r="F129" s="252" t="s">
        <v>821</v>
      </c>
      <c r="G129" s="250"/>
      <c r="H129" s="253">
        <v>510</v>
      </c>
      <c r="I129" s="254"/>
      <c r="J129" s="250"/>
      <c r="K129" s="250"/>
      <c r="L129" s="255"/>
      <c r="M129" s="256"/>
      <c r="N129" s="257"/>
      <c r="O129" s="257"/>
      <c r="P129" s="257"/>
      <c r="Q129" s="257"/>
      <c r="R129" s="257"/>
      <c r="S129" s="257"/>
      <c r="T129" s="25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9" t="s">
        <v>163</v>
      </c>
      <c r="AU129" s="259" t="s">
        <v>87</v>
      </c>
      <c r="AV129" s="14" t="s">
        <v>87</v>
      </c>
      <c r="AW129" s="14" t="s">
        <v>33</v>
      </c>
      <c r="AX129" s="14" t="s">
        <v>34</v>
      </c>
      <c r="AY129" s="259" t="s">
        <v>150</v>
      </c>
    </row>
    <row r="130" s="2" customFormat="1" ht="24.15" customHeight="1">
      <c r="A130" s="39"/>
      <c r="B130" s="40"/>
      <c r="C130" s="219" t="s">
        <v>87</v>
      </c>
      <c r="D130" s="219" t="s">
        <v>152</v>
      </c>
      <c r="E130" s="220" t="s">
        <v>822</v>
      </c>
      <c r="F130" s="221" t="s">
        <v>823</v>
      </c>
      <c r="G130" s="222" t="s">
        <v>155</v>
      </c>
      <c r="H130" s="223">
        <v>510</v>
      </c>
      <c r="I130" s="224"/>
      <c r="J130" s="225">
        <f>ROUND(I130*H130,2)</f>
        <v>0</v>
      </c>
      <c r="K130" s="221" t="s">
        <v>156</v>
      </c>
      <c r="L130" s="45"/>
      <c r="M130" s="226" t="s">
        <v>1</v>
      </c>
      <c r="N130" s="227" t="s">
        <v>43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0.23999999999999999</v>
      </c>
      <c r="T130" s="229">
        <f>S130*H130</f>
        <v>122.39999999999999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157</v>
      </c>
      <c r="AT130" s="230" t="s">
        <v>152</v>
      </c>
      <c r="AU130" s="230" t="s">
        <v>87</v>
      </c>
      <c r="AY130" s="18" t="s">
        <v>150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34</v>
      </c>
      <c r="BK130" s="231">
        <f>ROUND(I130*H130,2)</f>
        <v>0</v>
      </c>
      <c r="BL130" s="18" t="s">
        <v>157</v>
      </c>
      <c r="BM130" s="230" t="s">
        <v>824</v>
      </c>
    </row>
    <row r="131" s="2" customFormat="1">
      <c r="A131" s="39"/>
      <c r="B131" s="40"/>
      <c r="C131" s="41"/>
      <c r="D131" s="232" t="s">
        <v>159</v>
      </c>
      <c r="E131" s="41"/>
      <c r="F131" s="233" t="s">
        <v>825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159</v>
      </c>
      <c r="AU131" s="18" t="s">
        <v>87</v>
      </c>
    </row>
    <row r="132" s="2" customFormat="1">
      <c r="A132" s="39"/>
      <c r="B132" s="40"/>
      <c r="C132" s="41"/>
      <c r="D132" s="237" t="s">
        <v>161</v>
      </c>
      <c r="E132" s="41"/>
      <c r="F132" s="238" t="s">
        <v>819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161</v>
      </c>
      <c r="AU132" s="18" t="s">
        <v>87</v>
      </c>
    </row>
    <row r="133" s="13" customFormat="1">
      <c r="A133" s="13"/>
      <c r="B133" s="239"/>
      <c r="C133" s="240"/>
      <c r="D133" s="237" t="s">
        <v>163</v>
      </c>
      <c r="E133" s="241" t="s">
        <v>1</v>
      </c>
      <c r="F133" s="242" t="s">
        <v>826</v>
      </c>
      <c r="G133" s="240"/>
      <c r="H133" s="241" t="s">
        <v>1</v>
      </c>
      <c r="I133" s="243"/>
      <c r="J133" s="240"/>
      <c r="K133" s="240"/>
      <c r="L133" s="244"/>
      <c r="M133" s="245"/>
      <c r="N133" s="246"/>
      <c r="O133" s="246"/>
      <c r="P133" s="246"/>
      <c r="Q133" s="246"/>
      <c r="R133" s="246"/>
      <c r="S133" s="246"/>
      <c r="T133" s="24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8" t="s">
        <v>163</v>
      </c>
      <c r="AU133" s="248" t="s">
        <v>87</v>
      </c>
      <c r="AV133" s="13" t="s">
        <v>34</v>
      </c>
      <c r="AW133" s="13" t="s">
        <v>33</v>
      </c>
      <c r="AX133" s="13" t="s">
        <v>78</v>
      </c>
      <c r="AY133" s="248" t="s">
        <v>150</v>
      </c>
    </row>
    <row r="134" s="14" customFormat="1">
      <c r="A134" s="14"/>
      <c r="B134" s="249"/>
      <c r="C134" s="250"/>
      <c r="D134" s="237" t="s">
        <v>163</v>
      </c>
      <c r="E134" s="251" t="s">
        <v>1</v>
      </c>
      <c r="F134" s="252" t="s">
        <v>821</v>
      </c>
      <c r="G134" s="250"/>
      <c r="H134" s="253">
        <v>510</v>
      </c>
      <c r="I134" s="254"/>
      <c r="J134" s="250"/>
      <c r="K134" s="250"/>
      <c r="L134" s="255"/>
      <c r="M134" s="256"/>
      <c r="N134" s="257"/>
      <c r="O134" s="257"/>
      <c r="P134" s="257"/>
      <c r="Q134" s="257"/>
      <c r="R134" s="257"/>
      <c r="S134" s="257"/>
      <c r="T134" s="25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9" t="s">
        <v>163</v>
      </c>
      <c r="AU134" s="259" t="s">
        <v>87</v>
      </c>
      <c r="AV134" s="14" t="s">
        <v>87</v>
      </c>
      <c r="AW134" s="14" t="s">
        <v>33</v>
      </c>
      <c r="AX134" s="14" t="s">
        <v>34</v>
      </c>
      <c r="AY134" s="259" t="s">
        <v>150</v>
      </c>
    </row>
    <row r="135" s="2" customFormat="1" ht="33" customHeight="1">
      <c r="A135" s="39"/>
      <c r="B135" s="40"/>
      <c r="C135" s="219" t="s">
        <v>172</v>
      </c>
      <c r="D135" s="219" t="s">
        <v>152</v>
      </c>
      <c r="E135" s="220" t="s">
        <v>195</v>
      </c>
      <c r="F135" s="221" t="s">
        <v>196</v>
      </c>
      <c r="G135" s="222" t="s">
        <v>197</v>
      </c>
      <c r="H135" s="223">
        <v>92.269999999999996</v>
      </c>
      <c r="I135" s="224"/>
      <c r="J135" s="225">
        <f>ROUND(I135*H135,2)</f>
        <v>0</v>
      </c>
      <c r="K135" s="221" t="s">
        <v>156</v>
      </c>
      <c r="L135" s="45"/>
      <c r="M135" s="226" t="s">
        <v>1</v>
      </c>
      <c r="N135" s="227" t="s">
        <v>43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157</v>
      </c>
      <c r="AT135" s="230" t="s">
        <v>152</v>
      </c>
      <c r="AU135" s="230" t="s">
        <v>87</v>
      </c>
      <c r="AY135" s="18" t="s">
        <v>150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34</v>
      </c>
      <c r="BK135" s="231">
        <f>ROUND(I135*H135,2)</f>
        <v>0</v>
      </c>
      <c r="BL135" s="18" t="s">
        <v>157</v>
      </c>
      <c r="BM135" s="230" t="s">
        <v>827</v>
      </c>
    </row>
    <row r="136" s="2" customFormat="1">
      <c r="A136" s="39"/>
      <c r="B136" s="40"/>
      <c r="C136" s="41"/>
      <c r="D136" s="232" t="s">
        <v>159</v>
      </c>
      <c r="E136" s="41"/>
      <c r="F136" s="233" t="s">
        <v>199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159</v>
      </c>
      <c r="AU136" s="18" t="s">
        <v>87</v>
      </c>
    </row>
    <row r="137" s="2" customFormat="1">
      <c r="A137" s="39"/>
      <c r="B137" s="40"/>
      <c r="C137" s="41"/>
      <c r="D137" s="237" t="s">
        <v>161</v>
      </c>
      <c r="E137" s="41"/>
      <c r="F137" s="238" t="s">
        <v>819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161</v>
      </c>
      <c r="AU137" s="18" t="s">
        <v>87</v>
      </c>
    </row>
    <row r="138" s="13" customFormat="1">
      <c r="A138" s="13"/>
      <c r="B138" s="239"/>
      <c r="C138" s="240"/>
      <c r="D138" s="237" t="s">
        <v>163</v>
      </c>
      <c r="E138" s="241" t="s">
        <v>1</v>
      </c>
      <c r="F138" s="242" t="s">
        <v>828</v>
      </c>
      <c r="G138" s="240"/>
      <c r="H138" s="241" t="s">
        <v>1</v>
      </c>
      <c r="I138" s="243"/>
      <c r="J138" s="240"/>
      <c r="K138" s="240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163</v>
      </c>
      <c r="AU138" s="248" t="s">
        <v>87</v>
      </c>
      <c r="AV138" s="13" t="s">
        <v>34</v>
      </c>
      <c r="AW138" s="13" t="s">
        <v>33</v>
      </c>
      <c r="AX138" s="13" t="s">
        <v>78</v>
      </c>
      <c r="AY138" s="248" t="s">
        <v>150</v>
      </c>
    </row>
    <row r="139" s="13" customFormat="1">
      <c r="A139" s="13"/>
      <c r="B139" s="239"/>
      <c r="C139" s="240"/>
      <c r="D139" s="237" t="s">
        <v>163</v>
      </c>
      <c r="E139" s="241" t="s">
        <v>1</v>
      </c>
      <c r="F139" s="242" t="s">
        <v>95</v>
      </c>
      <c r="G139" s="240"/>
      <c r="H139" s="241" t="s">
        <v>1</v>
      </c>
      <c r="I139" s="243"/>
      <c r="J139" s="240"/>
      <c r="K139" s="240"/>
      <c r="L139" s="244"/>
      <c r="M139" s="245"/>
      <c r="N139" s="246"/>
      <c r="O139" s="246"/>
      <c r="P139" s="246"/>
      <c r="Q139" s="246"/>
      <c r="R139" s="246"/>
      <c r="S139" s="246"/>
      <c r="T139" s="24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8" t="s">
        <v>163</v>
      </c>
      <c r="AU139" s="248" t="s">
        <v>87</v>
      </c>
      <c r="AV139" s="13" t="s">
        <v>34</v>
      </c>
      <c r="AW139" s="13" t="s">
        <v>33</v>
      </c>
      <c r="AX139" s="13" t="s">
        <v>78</v>
      </c>
      <c r="AY139" s="248" t="s">
        <v>150</v>
      </c>
    </row>
    <row r="140" s="14" customFormat="1">
      <c r="A140" s="14"/>
      <c r="B140" s="249"/>
      <c r="C140" s="250"/>
      <c r="D140" s="237" t="s">
        <v>163</v>
      </c>
      <c r="E140" s="251" t="s">
        <v>1</v>
      </c>
      <c r="F140" s="252" t="s">
        <v>829</v>
      </c>
      <c r="G140" s="250"/>
      <c r="H140" s="253">
        <v>91.799999999999997</v>
      </c>
      <c r="I140" s="254"/>
      <c r="J140" s="250"/>
      <c r="K140" s="250"/>
      <c r="L140" s="255"/>
      <c r="M140" s="256"/>
      <c r="N140" s="257"/>
      <c r="O140" s="257"/>
      <c r="P140" s="257"/>
      <c r="Q140" s="257"/>
      <c r="R140" s="257"/>
      <c r="S140" s="257"/>
      <c r="T140" s="25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9" t="s">
        <v>163</v>
      </c>
      <c r="AU140" s="259" t="s">
        <v>87</v>
      </c>
      <c r="AV140" s="14" t="s">
        <v>87</v>
      </c>
      <c r="AW140" s="14" t="s">
        <v>33</v>
      </c>
      <c r="AX140" s="14" t="s">
        <v>78</v>
      </c>
      <c r="AY140" s="259" t="s">
        <v>150</v>
      </c>
    </row>
    <row r="141" s="13" customFormat="1">
      <c r="A141" s="13"/>
      <c r="B141" s="239"/>
      <c r="C141" s="240"/>
      <c r="D141" s="237" t="s">
        <v>163</v>
      </c>
      <c r="E141" s="241" t="s">
        <v>1</v>
      </c>
      <c r="F141" s="242" t="s">
        <v>830</v>
      </c>
      <c r="G141" s="240"/>
      <c r="H141" s="241" t="s">
        <v>1</v>
      </c>
      <c r="I141" s="243"/>
      <c r="J141" s="240"/>
      <c r="K141" s="240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163</v>
      </c>
      <c r="AU141" s="248" t="s">
        <v>87</v>
      </c>
      <c r="AV141" s="13" t="s">
        <v>34</v>
      </c>
      <c r="AW141" s="13" t="s">
        <v>33</v>
      </c>
      <c r="AX141" s="13" t="s">
        <v>78</v>
      </c>
      <c r="AY141" s="248" t="s">
        <v>150</v>
      </c>
    </row>
    <row r="142" s="14" customFormat="1">
      <c r="A142" s="14"/>
      <c r="B142" s="249"/>
      <c r="C142" s="250"/>
      <c r="D142" s="237" t="s">
        <v>163</v>
      </c>
      <c r="E142" s="251" t="s">
        <v>1</v>
      </c>
      <c r="F142" s="252" t="s">
        <v>831</v>
      </c>
      <c r="G142" s="250"/>
      <c r="H142" s="253">
        <v>0.46999999999999997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163</v>
      </c>
      <c r="AU142" s="259" t="s">
        <v>87</v>
      </c>
      <c r="AV142" s="14" t="s">
        <v>87</v>
      </c>
      <c r="AW142" s="14" t="s">
        <v>33</v>
      </c>
      <c r="AX142" s="14" t="s">
        <v>78</v>
      </c>
      <c r="AY142" s="259" t="s">
        <v>150</v>
      </c>
    </row>
    <row r="143" s="15" customFormat="1">
      <c r="A143" s="15"/>
      <c r="B143" s="260"/>
      <c r="C143" s="261"/>
      <c r="D143" s="237" t="s">
        <v>163</v>
      </c>
      <c r="E143" s="262" t="s">
        <v>1</v>
      </c>
      <c r="F143" s="263" t="s">
        <v>193</v>
      </c>
      <c r="G143" s="261"/>
      <c r="H143" s="264">
        <v>92.269999999999996</v>
      </c>
      <c r="I143" s="265"/>
      <c r="J143" s="261"/>
      <c r="K143" s="261"/>
      <c r="L143" s="266"/>
      <c r="M143" s="267"/>
      <c r="N143" s="268"/>
      <c r="O143" s="268"/>
      <c r="P143" s="268"/>
      <c r="Q143" s="268"/>
      <c r="R143" s="268"/>
      <c r="S143" s="268"/>
      <c r="T143" s="269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0" t="s">
        <v>163</v>
      </c>
      <c r="AU143" s="270" t="s">
        <v>87</v>
      </c>
      <c r="AV143" s="15" t="s">
        <v>157</v>
      </c>
      <c r="AW143" s="15" t="s">
        <v>33</v>
      </c>
      <c r="AX143" s="15" t="s">
        <v>34</v>
      </c>
      <c r="AY143" s="270" t="s">
        <v>150</v>
      </c>
    </row>
    <row r="144" s="2" customFormat="1" ht="24.15" customHeight="1">
      <c r="A144" s="39"/>
      <c r="B144" s="40"/>
      <c r="C144" s="219" t="s">
        <v>157</v>
      </c>
      <c r="D144" s="219" t="s">
        <v>152</v>
      </c>
      <c r="E144" s="220" t="s">
        <v>233</v>
      </c>
      <c r="F144" s="221" t="s">
        <v>234</v>
      </c>
      <c r="G144" s="222" t="s">
        <v>197</v>
      </c>
      <c r="H144" s="223">
        <v>92.269999999999996</v>
      </c>
      <c r="I144" s="224"/>
      <c r="J144" s="225">
        <f>ROUND(I144*H144,2)</f>
        <v>0</v>
      </c>
      <c r="K144" s="221" t="s">
        <v>156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157</v>
      </c>
      <c r="AT144" s="230" t="s">
        <v>152</v>
      </c>
      <c r="AU144" s="230" t="s">
        <v>87</v>
      </c>
      <c r="AY144" s="18" t="s">
        <v>150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34</v>
      </c>
      <c r="BK144" s="231">
        <f>ROUND(I144*H144,2)</f>
        <v>0</v>
      </c>
      <c r="BL144" s="18" t="s">
        <v>157</v>
      </c>
      <c r="BM144" s="230" t="s">
        <v>832</v>
      </c>
    </row>
    <row r="145" s="2" customFormat="1">
      <c r="A145" s="39"/>
      <c r="B145" s="40"/>
      <c r="C145" s="41"/>
      <c r="D145" s="232" t="s">
        <v>159</v>
      </c>
      <c r="E145" s="41"/>
      <c r="F145" s="233" t="s">
        <v>236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159</v>
      </c>
      <c r="AU145" s="18" t="s">
        <v>87</v>
      </c>
    </row>
    <row r="146" s="2" customFormat="1">
      <c r="A146" s="39"/>
      <c r="B146" s="40"/>
      <c r="C146" s="41"/>
      <c r="D146" s="237" t="s">
        <v>161</v>
      </c>
      <c r="E146" s="41"/>
      <c r="F146" s="238" t="s">
        <v>819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161</v>
      </c>
      <c r="AU146" s="18" t="s">
        <v>87</v>
      </c>
    </row>
    <row r="147" s="13" customFormat="1">
      <c r="A147" s="13"/>
      <c r="B147" s="239"/>
      <c r="C147" s="240"/>
      <c r="D147" s="237" t="s">
        <v>163</v>
      </c>
      <c r="E147" s="241" t="s">
        <v>1</v>
      </c>
      <c r="F147" s="242" t="s">
        <v>833</v>
      </c>
      <c r="G147" s="240"/>
      <c r="H147" s="241" t="s">
        <v>1</v>
      </c>
      <c r="I147" s="243"/>
      <c r="J147" s="240"/>
      <c r="K147" s="240"/>
      <c r="L147" s="244"/>
      <c r="M147" s="245"/>
      <c r="N147" s="246"/>
      <c r="O147" s="246"/>
      <c r="P147" s="246"/>
      <c r="Q147" s="246"/>
      <c r="R147" s="246"/>
      <c r="S147" s="246"/>
      <c r="T147" s="24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8" t="s">
        <v>163</v>
      </c>
      <c r="AU147" s="248" t="s">
        <v>87</v>
      </c>
      <c r="AV147" s="13" t="s">
        <v>34</v>
      </c>
      <c r="AW147" s="13" t="s">
        <v>33</v>
      </c>
      <c r="AX147" s="13" t="s">
        <v>78</v>
      </c>
      <c r="AY147" s="248" t="s">
        <v>150</v>
      </c>
    </row>
    <row r="148" s="13" customFormat="1">
      <c r="A148" s="13"/>
      <c r="B148" s="239"/>
      <c r="C148" s="240"/>
      <c r="D148" s="237" t="s">
        <v>163</v>
      </c>
      <c r="E148" s="241" t="s">
        <v>1</v>
      </c>
      <c r="F148" s="242" t="s">
        <v>95</v>
      </c>
      <c r="G148" s="240"/>
      <c r="H148" s="241" t="s">
        <v>1</v>
      </c>
      <c r="I148" s="243"/>
      <c r="J148" s="240"/>
      <c r="K148" s="240"/>
      <c r="L148" s="244"/>
      <c r="M148" s="245"/>
      <c r="N148" s="246"/>
      <c r="O148" s="246"/>
      <c r="P148" s="246"/>
      <c r="Q148" s="246"/>
      <c r="R148" s="246"/>
      <c r="S148" s="246"/>
      <c r="T148" s="24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8" t="s">
        <v>163</v>
      </c>
      <c r="AU148" s="248" t="s">
        <v>87</v>
      </c>
      <c r="AV148" s="13" t="s">
        <v>34</v>
      </c>
      <c r="AW148" s="13" t="s">
        <v>33</v>
      </c>
      <c r="AX148" s="13" t="s">
        <v>78</v>
      </c>
      <c r="AY148" s="248" t="s">
        <v>150</v>
      </c>
    </row>
    <row r="149" s="14" customFormat="1">
      <c r="A149" s="14"/>
      <c r="B149" s="249"/>
      <c r="C149" s="250"/>
      <c r="D149" s="237" t="s">
        <v>163</v>
      </c>
      <c r="E149" s="251" t="s">
        <v>1</v>
      </c>
      <c r="F149" s="252" t="s">
        <v>834</v>
      </c>
      <c r="G149" s="250"/>
      <c r="H149" s="253">
        <v>91.799999999999997</v>
      </c>
      <c r="I149" s="254"/>
      <c r="J149" s="250"/>
      <c r="K149" s="250"/>
      <c r="L149" s="255"/>
      <c r="M149" s="256"/>
      <c r="N149" s="257"/>
      <c r="O149" s="257"/>
      <c r="P149" s="257"/>
      <c r="Q149" s="257"/>
      <c r="R149" s="257"/>
      <c r="S149" s="257"/>
      <c r="T149" s="25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9" t="s">
        <v>163</v>
      </c>
      <c r="AU149" s="259" t="s">
        <v>87</v>
      </c>
      <c r="AV149" s="14" t="s">
        <v>87</v>
      </c>
      <c r="AW149" s="14" t="s">
        <v>33</v>
      </c>
      <c r="AX149" s="14" t="s">
        <v>78</v>
      </c>
      <c r="AY149" s="259" t="s">
        <v>150</v>
      </c>
    </row>
    <row r="150" s="13" customFormat="1">
      <c r="A150" s="13"/>
      <c r="B150" s="239"/>
      <c r="C150" s="240"/>
      <c r="D150" s="237" t="s">
        <v>163</v>
      </c>
      <c r="E150" s="241" t="s">
        <v>1</v>
      </c>
      <c r="F150" s="242" t="s">
        <v>830</v>
      </c>
      <c r="G150" s="240"/>
      <c r="H150" s="241" t="s">
        <v>1</v>
      </c>
      <c r="I150" s="243"/>
      <c r="J150" s="240"/>
      <c r="K150" s="240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163</v>
      </c>
      <c r="AU150" s="248" t="s">
        <v>87</v>
      </c>
      <c r="AV150" s="13" t="s">
        <v>34</v>
      </c>
      <c r="AW150" s="13" t="s">
        <v>33</v>
      </c>
      <c r="AX150" s="13" t="s">
        <v>78</v>
      </c>
      <c r="AY150" s="248" t="s">
        <v>150</v>
      </c>
    </row>
    <row r="151" s="14" customFormat="1">
      <c r="A151" s="14"/>
      <c r="B151" s="249"/>
      <c r="C151" s="250"/>
      <c r="D151" s="237" t="s">
        <v>163</v>
      </c>
      <c r="E151" s="251" t="s">
        <v>1</v>
      </c>
      <c r="F151" s="252" t="s">
        <v>831</v>
      </c>
      <c r="G151" s="250"/>
      <c r="H151" s="253">
        <v>0.46999999999999997</v>
      </c>
      <c r="I151" s="254"/>
      <c r="J151" s="250"/>
      <c r="K151" s="250"/>
      <c r="L151" s="255"/>
      <c r="M151" s="256"/>
      <c r="N151" s="257"/>
      <c r="O151" s="257"/>
      <c r="P151" s="257"/>
      <c r="Q151" s="257"/>
      <c r="R151" s="257"/>
      <c r="S151" s="257"/>
      <c r="T151" s="25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9" t="s">
        <v>163</v>
      </c>
      <c r="AU151" s="259" t="s">
        <v>87</v>
      </c>
      <c r="AV151" s="14" t="s">
        <v>87</v>
      </c>
      <c r="AW151" s="14" t="s">
        <v>33</v>
      </c>
      <c r="AX151" s="14" t="s">
        <v>78</v>
      </c>
      <c r="AY151" s="259" t="s">
        <v>150</v>
      </c>
    </row>
    <row r="152" s="15" customFormat="1">
      <c r="A152" s="15"/>
      <c r="B152" s="260"/>
      <c r="C152" s="261"/>
      <c r="D152" s="237" t="s">
        <v>163</v>
      </c>
      <c r="E152" s="262" t="s">
        <v>1</v>
      </c>
      <c r="F152" s="263" t="s">
        <v>193</v>
      </c>
      <c r="G152" s="261"/>
      <c r="H152" s="264">
        <v>92.269999999999996</v>
      </c>
      <c r="I152" s="265"/>
      <c r="J152" s="261"/>
      <c r="K152" s="261"/>
      <c r="L152" s="266"/>
      <c r="M152" s="267"/>
      <c r="N152" s="268"/>
      <c r="O152" s="268"/>
      <c r="P152" s="268"/>
      <c r="Q152" s="268"/>
      <c r="R152" s="268"/>
      <c r="S152" s="268"/>
      <c r="T152" s="26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0" t="s">
        <v>163</v>
      </c>
      <c r="AU152" s="270" t="s">
        <v>87</v>
      </c>
      <c r="AV152" s="15" t="s">
        <v>157</v>
      </c>
      <c r="AW152" s="15" t="s">
        <v>33</v>
      </c>
      <c r="AX152" s="15" t="s">
        <v>34</v>
      </c>
      <c r="AY152" s="270" t="s">
        <v>150</v>
      </c>
    </row>
    <row r="153" s="2" customFormat="1" ht="33" customHeight="1">
      <c r="A153" s="39"/>
      <c r="B153" s="40"/>
      <c r="C153" s="219" t="s">
        <v>194</v>
      </c>
      <c r="D153" s="219" t="s">
        <v>152</v>
      </c>
      <c r="E153" s="220" t="s">
        <v>243</v>
      </c>
      <c r="F153" s="221" t="s">
        <v>244</v>
      </c>
      <c r="G153" s="222" t="s">
        <v>197</v>
      </c>
      <c r="H153" s="223">
        <v>91.799999999999997</v>
      </c>
      <c r="I153" s="224"/>
      <c r="J153" s="225">
        <f>ROUND(I153*H153,2)</f>
        <v>0</v>
      </c>
      <c r="K153" s="221" t="s">
        <v>156</v>
      </c>
      <c r="L153" s="45"/>
      <c r="M153" s="226" t="s">
        <v>1</v>
      </c>
      <c r="N153" s="227" t="s">
        <v>43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157</v>
      </c>
      <c r="AT153" s="230" t="s">
        <v>152</v>
      </c>
      <c r="AU153" s="230" t="s">
        <v>87</v>
      </c>
      <c r="AY153" s="18" t="s">
        <v>150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34</v>
      </c>
      <c r="BK153" s="231">
        <f>ROUND(I153*H153,2)</f>
        <v>0</v>
      </c>
      <c r="BL153" s="18" t="s">
        <v>157</v>
      </c>
      <c r="BM153" s="230" t="s">
        <v>835</v>
      </c>
    </row>
    <row r="154" s="2" customFormat="1">
      <c r="A154" s="39"/>
      <c r="B154" s="40"/>
      <c r="C154" s="41"/>
      <c r="D154" s="232" t="s">
        <v>159</v>
      </c>
      <c r="E154" s="41"/>
      <c r="F154" s="233" t="s">
        <v>246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159</v>
      </c>
      <c r="AU154" s="18" t="s">
        <v>87</v>
      </c>
    </row>
    <row r="155" s="2" customFormat="1">
      <c r="A155" s="39"/>
      <c r="B155" s="40"/>
      <c r="C155" s="41"/>
      <c r="D155" s="237" t="s">
        <v>161</v>
      </c>
      <c r="E155" s="41"/>
      <c r="F155" s="238" t="s">
        <v>819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161</v>
      </c>
      <c r="AU155" s="18" t="s">
        <v>87</v>
      </c>
    </row>
    <row r="156" s="13" customFormat="1">
      <c r="A156" s="13"/>
      <c r="B156" s="239"/>
      <c r="C156" s="240"/>
      <c r="D156" s="237" t="s">
        <v>163</v>
      </c>
      <c r="E156" s="241" t="s">
        <v>1</v>
      </c>
      <c r="F156" s="242" t="s">
        <v>836</v>
      </c>
      <c r="G156" s="240"/>
      <c r="H156" s="241" t="s">
        <v>1</v>
      </c>
      <c r="I156" s="243"/>
      <c r="J156" s="240"/>
      <c r="K156" s="240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163</v>
      </c>
      <c r="AU156" s="248" t="s">
        <v>87</v>
      </c>
      <c r="AV156" s="13" t="s">
        <v>34</v>
      </c>
      <c r="AW156" s="13" t="s">
        <v>33</v>
      </c>
      <c r="AX156" s="13" t="s">
        <v>78</v>
      </c>
      <c r="AY156" s="248" t="s">
        <v>150</v>
      </c>
    </row>
    <row r="157" s="14" customFormat="1">
      <c r="A157" s="14"/>
      <c r="B157" s="249"/>
      <c r="C157" s="250"/>
      <c r="D157" s="237" t="s">
        <v>163</v>
      </c>
      <c r="E157" s="251" t="s">
        <v>1</v>
      </c>
      <c r="F157" s="252" t="s">
        <v>837</v>
      </c>
      <c r="G157" s="250"/>
      <c r="H157" s="253">
        <v>91.799999999999997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163</v>
      </c>
      <c r="AU157" s="259" t="s">
        <v>87</v>
      </c>
      <c r="AV157" s="14" t="s">
        <v>87</v>
      </c>
      <c r="AW157" s="14" t="s">
        <v>33</v>
      </c>
      <c r="AX157" s="14" t="s">
        <v>34</v>
      </c>
      <c r="AY157" s="259" t="s">
        <v>150</v>
      </c>
    </row>
    <row r="158" s="2" customFormat="1" ht="24.15" customHeight="1">
      <c r="A158" s="39"/>
      <c r="B158" s="40"/>
      <c r="C158" s="219" t="s">
        <v>203</v>
      </c>
      <c r="D158" s="219" t="s">
        <v>152</v>
      </c>
      <c r="E158" s="220" t="s">
        <v>255</v>
      </c>
      <c r="F158" s="221" t="s">
        <v>256</v>
      </c>
      <c r="G158" s="222" t="s">
        <v>197</v>
      </c>
      <c r="H158" s="223">
        <v>91.799999999999997</v>
      </c>
      <c r="I158" s="224"/>
      <c r="J158" s="225">
        <f>ROUND(I158*H158,2)</f>
        <v>0</v>
      </c>
      <c r="K158" s="221" t="s">
        <v>156</v>
      </c>
      <c r="L158" s="45"/>
      <c r="M158" s="226" t="s">
        <v>1</v>
      </c>
      <c r="N158" s="227" t="s">
        <v>43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157</v>
      </c>
      <c r="AT158" s="230" t="s">
        <v>152</v>
      </c>
      <c r="AU158" s="230" t="s">
        <v>87</v>
      </c>
      <c r="AY158" s="18" t="s">
        <v>150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34</v>
      </c>
      <c r="BK158" s="231">
        <f>ROUND(I158*H158,2)</f>
        <v>0</v>
      </c>
      <c r="BL158" s="18" t="s">
        <v>157</v>
      </c>
      <c r="BM158" s="230" t="s">
        <v>838</v>
      </c>
    </row>
    <row r="159" s="2" customFormat="1">
      <c r="A159" s="39"/>
      <c r="B159" s="40"/>
      <c r="C159" s="41"/>
      <c r="D159" s="232" t="s">
        <v>159</v>
      </c>
      <c r="E159" s="41"/>
      <c r="F159" s="233" t="s">
        <v>258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159</v>
      </c>
      <c r="AU159" s="18" t="s">
        <v>87</v>
      </c>
    </row>
    <row r="160" s="2" customFormat="1" ht="24.15" customHeight="1">
      <c r="A160" s="39"/>
      <c r="B160" s="40"/>
      <c r="C160" s="219" t="s">
        <v>217</v>
      </c>
      <c r="D160" s="219" t="s">
        <v>152</v>
      </c>
      <c r="E160" s="220" t="s">
        <v>260</v>
      </c>
      <c r="F160" s="221" t="s">
        <v>261</v>
      </c>
      <c r="G160" s="222" t="s">
        <v>155</v>
      </c>
      <c r="H160" s="223">
        <v>510</v>
      </c>
      <c r="I160" s="224"/>
      <c r="J160" s="225">
        <f>ROUND(I160*H160,2)</f>
        <v>0</v>
      </c>
      <c r="K160" s="221" t="s">
        <v>156</v>
      </c>
      <c r="L160" s="45"/>
      <c r="M160" s="226" t="s">
        <v>1</v>
      </c>
      <c r="N160" s="227" t="s">
        <v>43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157</v>
      </c>
      <c r="AT160" s="230" t="s">
        <v>152</v>
      </c>
      <c r="AU160" s="230" t="s">
        <v>87</v>
      </c>
      <c r="AY160" s="18" t="s">
        <v>150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34</v>
      </c>
      <c r="BK160" s="231">
        <f>ROUND(I160*H160,2)</f>
        <v>0</v>
      </c>
      <c r="BL160" s="18" t="s">
        <v>157</v>
      </c>
      <c r="BM160" s="230" t="s">
        <v>839</v>
      </c>
    </row>
    <row r="161" s="2" customFormat="1">
      <c r="A161" s="39"/>
      <c r="B161" s="40"/>
      <c r="C161" s="41"/>
      <c r="D161" s="232" t="s">
        <v>159</v>
      </c>
      <c r="E161" s="41"/>
      <c r="F161" s="233" t="s">
        <v>263</v>
      </c>
      <c r="G161" s="41"/>
      <c r="H161" s="41"/>
      <c r="I161" s="234"/>
      <c r="J161" s="41"/>
      <c r="K161" s="41"/>
      <c r="L161" s="45"/>
      <c r="M161" s="235"/>
      <c r="N161" s="236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159</v>
      </c>
      <c r="AU161" s="18" t="s">
        <v>87</v>
      </c>
    </row>
    <row r="162" s="2" customFormat="1">
      <c r="A162" s="39"/>
      <c r="B162" s="40"/>
      <c r="C162" s="41"/>
      <c r="D162" s="237" t="s">
        <v>161</v>
      </c>
      <c r="E162" s="41"/>
      <c r="F162" s="238" t="s">
        <v>819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161</v>
      </c>
      <c r="AU162" s="18" t="s">
        <v>87</v>
      </c>
    </row>
    <row r="163" s="13" customFormat="1">
      <c r="A163" s="13"/>
      <c r="B163" s="239"/>
      <c r="C163" s="240"/>
      <c r="D163" s="237" t="s">
        <v>163</v>
      </c>
      <c r="E163" s="241" t="s">
        <v>1</v>
      </c>
      <c r="F163" s="242" t="s">
        <v>95</v>
      </c>
      <c r="G163" s="240"/>
      <c r="H163" s="241" t="s">
        <v>1</v>
      </c>
      <c r="I163" s="243"/>
      <c r="J163" s="240"/>
      <c r="K163" s="240"/>
      <c r="L163" s="244"/>
      <c r="M163" s="245"/>
      <c r="N163" s="246"/>
      <c r="O163" s="246"/>
      <c r="P163" s="246"/>
      <c r="Q163" s="246"/>
      <c r="R163" s="246"/>
      <c r="S163" s="246"/>
      <c r="T163" s="24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8" t="s">
        <v>163</v>
      </c>
      <c r="AU163" s="248" t="s">
        <v>87</v>
      </c>
      <c r="AV163" s="13" t="s">
        <v>34</v>
      </c>
      <c r="AW163" s="13" t="s">
        <v>33</v>
      </c>
      <c r="AX163" s="13" t="s">
        <v>78</v>
      </c>
      <c r="AY163" s="248" t="s">
        <v>150</v>
      </c>
    </row>
    <row r="164" s="14" customFormat="1">
      <c r="A164" s="14"/>
      <c r="B164" s="249"/>
      <c r="C164" s="250"/>
      <c r="D164" s="237" t="s">
        <v>163</v>
      </c>
      <c r="E164" s="251" t="s">
        <v>1</v>
      </c>
      <c r="F164" s="252" t="s">
        <v>821</v>
      </c>
      <c r="G164" s="250"/>
      <c r="H164" s="253">
        <v>510</v>
      </c>
      <c r="I164" s="254"/>
      <c r="J164" s="250"/>
      <c r="K164" s="250"/>
      <c r="L164" s="255"/>
      <c r="M164" s="256"/>
      <c r="N164" s="257"/>
      <c r="O164" s="257"/>
      <c r="P164" s="257"/>
      <c r="Q164" s="257"/>
      <c r="R164" s="257"/>
      <c r="S164" s="257"/>
      <c r="T164" s="25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9" t="s">
        <v>163</v>
      </c>
      <c r="AU164" s="259" t="s">
        <v>87</v>
      </c>
      <c r="AV164" s="14" t="s">
        <v>87</v>
      </c>
      <c r="AW164" s="14" t="s">
        <v>33</v>
      </c>
      <c r="AX164" s="14" t="s">
        <v>34</v>
      </c>
      <c r="AY164" s="259" t="s">
        <v>150</v>
      </c>
    </row>
    <row r="165" s="2" customFormat="1" ht="33" customHeight="1">
      <c r="A165" s="39"/>
      <c r="B165" s="40"/>
      <c r="C165" s="219" t="s">
        <v>225</v>
      </c>
      <c r="D165" s="219" t="s">
        <v>152</v>
      </c>
      <c r="E165" s="220" t="s">
        <v>267</v>
      </c>
      <c r="F165" s="221" t="s">
        <v>268</v>
      </c>
      <c r="G165" s="222" t="s">
        <v>269</v>
      </c>
      <c r="H165" s="223">
        <v>137.69999999999999</v>
      </c>
      <c r="I165" s="224"/>
      <c r="J165" s="225">
        <f>ROUND(I165*H165,2)</f>
        <v>0</v>
      </c>
      <c r="K165" s="221" t="s">
        <v>156</v>
      </c>
      <c r="L165" s="45"/>
      <c r="M165" s="226" t="s">
        <v>1</v>
      </c>
      <c r="N165" s="227" t="s">
        <v>43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157</v>
      </c>
      <c r="AT165" s="230" t="s">
        <v>152</v>
      </c>
      <c r="AU165" s="230" t="s">
        <v>87</v>
      </c>
      <c r="AY165" s="18" t="s">
        <v>150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34</v>
      </c>
      <c r="BK165" s="231">
        <f>ROUND(I165*H165,2)</f>
        <v>0</v>
      </c>
      <c r="BL165" s="18" t="s">
        <v>157</v>
      </c>
      <c r="BM165" s="230" t="s">
        <v>840</v>
      </c>
    </row>
    <row r="166" s="2" customFormat="1">
      <c r="A166" s="39"/>
      <c r="B166" s="40"/>
      <c r="C166" s="41"/>
      <c r="D166" s="232" t="s">
        <v>159</v>
      </c>
      <c r="E166" s="41"/>
      <c r="F166" s="233" t="s">
        <v>271</v>
      </c>
      <c r="G166" s="41"/>
      <c r="H166" s="41"/>
      <c r="I166" s="234"/>
      <c r="J166" s="41"/>
      <c r="K166" s="41"/>
      <c r="L166" s="45"/>
      <c r="M166" s="235"/>
      <c r="N166" s="236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159</v>
      </c>
      <c r="AU166" s="18" t="s">
        <v>87</v>
      </c>
    </row>
    <row r="167" s="13" customFormat="1">
      <c r="A167" s="13"/>
      <c r="B167" s="239"/>
      <c r="C167" s="240"/>
      <c r="D167" s="237" t="s">
        <v>163</v>
      </c>
      <c r="E167" s="241" t="s">
        <v>1</v>
      </c>
      <c r="F167" s="242" t="s">
        <v>841</v>
      </c>
      <c r="G167" s="240"/>
      <c r="H167" s="241" t="s">
        <v>1</v>
      </c>
      <c r="I167" s="243"/>
      <c r="J167" s="240"/>
      <c r="K167" s="240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163</v>
      </c>
      <c r="AU167" s="248" t="s">
        <v>87</v>
      </c>
      <c r="AV167" s="13" t="s">
        <v>34</v>
      </c>
      <c r="AW167" s="13" t="s">
        <v>33</v>
      </c>
      <c r="AX167" s="13" t="s">
        <v>78</v>
      </c>
      <c r="AY167" s="248" t="s">
        <v>150</v>
      </c>
    </row>
    <row r="168" s="14" customFormat="1">
      <c r="A168" s="14"/>
      <c r="B168" s="249"/>
      <c r="C168" s="250"/>
      <c r="D168" s="237" t="s">
        <v>163</v>
      </c>
      <c r="E168" s="251" t="s">
        <v>1</v>
      </c>
      <c r="F168" s="252" t="s">
        <v>842</v>
      </c>
      <c r="G168" s="250"/>
      <c r="H168" s="253">
        <v>137.69999999999999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9" t="s">
        <v>163</v>
      </c>
      <c r="AU168" s="259" t="s">
        <v>87</v>
      </c>
      <c r="AV168" s="14" t="s">
        <v>87</v>
      </c>
      <c r="AW168" s="14" t="s">
        <v>33</v>
      </c>
      <c r="AX168" s="14" t="s">
        <v>34</v>
      </c>
      <c r="AY168" s="259" t="s">
        <v>150</v>
      </c>
    </row>
    <row r="169" s="2" customFormat="1" ht="16.5" customHeight="1">
      <c r="A169" s="39"/>
      <c r="B169" s="40"/>
      <c r="C169" s="219" t="s">
        <v>232</v>
      </c>
      <c r="D169" s="219" t="s">
        <v>152</v>
      </c>
      <c r="E169" s="220" t="s">
        <v>843</v>
      </c>
      <c r="F169" s="221" t="s">
        <v>844</v>
      </c>
      <c r="G169" s="222" t="s">
        <v>197</v>
      </c>
      <c r="H169" s="223">
        <v>0.46999999999999997</v>
      </c>
      <c r="I169" s="224"/>
      <c r="J169" s="225">
        <f>ROUND(I169*H169,2)</f>
        <v>0</v>
      </c>
      <c r="K169" s="221" t="s">
        <v>156</v>
      </c>
      <c r="L169" s="45"/>
      <c r="M169" s="226" t="s">
        <v>1</v>
      </c>
      <c r="N169" s="227" t="s">
        <v>43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157</v>
      </c>
      <c r="AT169" s="230" t="s">
        <v>152</v>
      </c>
      <c r="AU169" s="230" t="s">
        <v>87</v>
      </c>
      <c r="AY169" s="18" t="s">
        <v>150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34</v>
      </c>
      <c r="BK169" s="231">
        <f>ROUND(I169*H169,2)</f>
        <v>0</v>
      </c>
      <c r="BL169" s="18" t="s">
        <v>157</v>
      </c>
      <c r="BM169" s="230" t="s">
        <v>845</v>
      </c>
    </row>
    <row r="170" s="2" customFormat="1">
      <c r="A170" s="39"/>
      <c r="B170" s="40"/>
      <c r="C170" s="41"/>
      <c r="D170" s="232" t="s">
        <v>159</v>
      </c>
      <c r="E170" s="41"/>
      <c r="F170" s="233" t="s">
        <v>846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159</v>
      </c>
      <c r="AU170" s="18" t="s">
        <v>87</v>
      </c>
    </row>
    <row r="171" s="13" customFormat="1">
      <c r="A171" s="13"/>
      <c r="B171" s="239"/>
      <c r="C171" s="240"/>
      <c r="D171" s="237" t="s">
        <v>163</v>
      </c>
      <c r="E171" s="241" t="s">
        <v>1</v>
      </c>
      <c r="F171" s="242" t="s">
        <v>847</v>
      </c>
      <c r="G171" s="240"/>
      <c r="H171" s="241" t="s">
        <v>1</v>
      </c>
      <c r="I171" s="243"/>
      <c r="J171" s="240"/>
      <c r="K171" s="240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163</v>
      </c>
      <c r="AU171" s="248" t="s">
        <v>87</v>
      </c>
      <c r="AV171" s="13" t="s">
        <v>34</v>
      </c>
      <c r="AW171" s="13" t="s">
        <v>33</v>
      </c>
      <c r="AX171" s="13" t="s">
        <v>78</v>
      </c>
      <c r="AY171" s="248" t="s">
        <v>150</v>
      </c>
    </row>
    <row r="172" s="14" customFormat="1">
      <c r="A172" s="14"/>
      <c r="B172" s="249"/>
      <c r="C172" s="250"/>
      <c r="D172" s="237" t="s">
        <v>163</v>
      </c>
      <c r="E172" s="251" t="s">
        <v>1</v>
      </c>
      <c r="F172" s="252" t="s">
        <v>831</v>
      </c>
      <c r="G172" s="250"/>
      <c r="H172" s="253">
        <v>0.46999999999999997</v>
      </c>
      <c r="I172" s="254"/>
      <c r="J172" s="250"/>
      <c r="K172" s="250"/>
      <c r="L172" s="255"/>
      <c r="M172" s="256"/>
      <c r="N172" s="257"/>
      <c r="O172" s="257"/>
      <c r="P172" s="257"/>
      <c r="Q172" s="257"/>
      <c r="R172" s="257"/>
      <c r="S172" s="257"/>
      <c r="T172" s="25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9" t="s">
        <v>163</v>
      </c>
      <c r="AU172" s="259" t="s">
        <v>87</v>
      </c>
      <c r="AV172" s="14" t="s">
        <v>87</v>
      </c>
      <c r="AW172" s="14" t="s">
        <v>33</v>
      </c>
      <c r="AX172" s="14" t="s">
        <v>34</v>
      </c>
      <c r="AY172" s="259" t="s">
        <v>150</v>
      </c>
    </row>
    <row r="173" s="2" customFormat="1" ht="16.5" customHeight="1">
      <c r="A173" s="39"/>
      <c r="B173" s="40"/>
      <c r="C173" s="219" t="s">
        <v>242</v>
      </c>
      <c r="D173" s="219" t="s">
        <v>152</v>
      </c>
      <c r="E173" s="220" t="s">
        <v>274</v>
      </c>
      <c r="F173" s="221" t="s">
        <v>275</v>
      </c>
      <c r="G173" s="222" t="s">
        <v>197</v>
      </c>
      <c r="H173" s="223">
        <v>91.799999999999997</v>
      </c>
      <c r="I173" s="224"/>
      <c r="J173" s="225">
        <f>ROUND(I173*H173,2)</f>
        <v>0</v>
      </c>
      <c r="K173" s="221" t="s">
        <v>156</v>
      </c>
      <c r="L173" s="45"/>
      <c r="M173" s="226" t="s">
        <v>1</v>
      </c>
      <c r="N173" s="227" t="s">
        <v>43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157</v>
      </c>
      <c r="AT173" s="230" t="s">
        <v>152</v>
      </c>
      <c r="AU173" s="230" t="s">
        <v>87</v>
      </c>
      <c r="AY173" s="18" t="s">
        <v>150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34</v>
      </c>
      <c r="BK173" s="231">
        <f>ROUND(I173*H173,2)</f>
        <v>0</v>
      </c>
      <c r="BL173" s="18" t="s">
        <v>157</v>
      </c>
      <c r="BM173" s="230" t="s">
        <v>848</v>
      </c>
    </row>
    <row r="174" s="2" customFormat="1">
      <c r="A174" s="39"/>
      <c r="B174" s="40"/>
      <c r="C174" s="41"/>
      <c r="D174" s="232" t="s">
        <v>159</v>
      </c>
      <c r="E174" s="41"/>
      <c r="F174" s="233" t="s">
        <v>277</v>
      </c>
      <c r="G174" s="41"/>
      <c r="H174" s="41"/>
      <c r="I174" s="234"/>
      <c r="J174" s="41"/>
      <c r="K174" s="41"/>
      <c r="L174" s="45"/>
      <c r="M174" s="235"/>
      <c r="N174" s="236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159</v>
      </c>
      <c r="AU174" s="18" t="s">
        <v>87</v>
      </c>
    </row>
    <row r="175" s="2" customFormat="1" ht="24.15" customHeight="1">
      <c r="A175" s="39"/>
      <c r="B175" s="40"/>
      <c r="C175" s="219" t="s">
        <v>254</v>
      </c>
      <c r="D175" s="219" t="s">
        <v>152</v>
      </c>
      <c r="E175" s="220" t="s">
        <v>727</v>
      </c>
      <c r="F175" s="221" t="s">
        <v>728</v>
      </c>
      <c r="G175" s="222" t="s">
        <v>155</v>
      </c>
      <c r="H175" s="223">
        <v>18.800000000000001</v>
      </c>
      <c r="I175" s="224"/>
      <c r="J175" s="225">
        <f>ROUND(I175*H175,2)</f>
        <v>0</v>
      </c>
      <c r="K175" s="221" t="s">
        <v>156</v>
      </c>
      <c r="L175" s="45"/>
      <c r="M175" s="226" t="s">
        <v>1</v>
      </c>
      <c r="N175" s="227" t="s">
        <v>43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157</v>
      </c>
      <c r="AT175" s="230" t="s">
        <v>152</v>
      </c>
      <c r="AU175" s="230" t="s">
        <v>87</v>
      </c>
      <c r="AY175" s="18" t="s">
        <v>150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34</v>
      </c>
      <c r="BK175" s="231">
        <f>ROUND(I175*H175,2)</f>
        <v>0</v>
      </c>
      <c r="BL175" s="18" t="s">
        <v>157</v>
      </c>
      <c r="BM175" s="230" t="s">
        <v>849</v>
      </c>
    </row>
    <row r="176" s="2" customFormat="1">
      <c r="A176" s="39"/>
      <c r="B176" s="40"/>
      <c r="C176" s="41"/>
      <c r="D176" s="232" t="s">
        <v>159</v>
      </c>
      <c r="E176" s="41"/>
      <c r="F176" s="233" t="s">
        <v>730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159</v>
      </c>
      <c r="AU176" s="18" t="s">
        <v>87</v>
      </c>
    </row>
    <row r="177" s="13" customFormat="1">
      <c r="A177" s="13"/>
      <c r="B177" s="239"/>
      <c r="C177" s="240"/>
      <c r="D177" s="237" t="s">
        <v>163</v>
      </c>
      <c r="E177" s="241" t="s">
        <v>1</v>
      </c>
      <c r="F177" s="242" t="s">
        <v>847</v>
      </c>
      <c r="G177" s="240"/>
      <c r="H177" s="241" t="s">
        <v>1</v>
      </c>
      <c r="I177" s="243"/>
      <c r="J177" s="240"/>
      <c r="K177" s="240"/>
      <c r="L177" s="244"/>
      <c r="M177" s="245"/>
      <c r="N177" s="246"/>
      <c r="O177" s="246"/>
      <c r="P177" s="246"/>
      <c r="Q177" s="246"/>
      <c r="R177" s="246"/>
      <c r="S177" s="246"/>
      <c r="T177" s="24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8" t="s">
        <v>163</v>
      </c>
      <c r="AU177" s="248" t="s">
        <v>87</v>
      </c>
      <c r="AV177" s="13" t="s">
        <v>34</v>
      </c>
      <c r="AW177" s="13" t="s">
        <v>33</v>
      </c>
      <c r="AX177" s="13" t="s">
        <v>78</v>
      </c>
      <c r="AY177" s="248" t="s">
        <v>150</v>
      </c>
    </row>
    <row r="178" s="14" customFormat="1">
      <c r="A178" s="14"/>
      <c r="B178" s="249"/>
      <c r="C178" s="250"/>
      <c r="D178" s="237" t="s">
        <v>163</v>
      </c>
      <c r="E178" s="251" t="s">
        <v>1</v>
      </c>
      <c r="F178" s="252" t="s">
        <v>850</v>
      </c>
      <c r="G178" s="250"/>
      <c r="H178" s="253">
        <v>18.800000000000001</v>
      </c>
      <c r="I178" s="254"/>
      <c r="J178" s="250"/>
      <c r="K178" s="250"/>
      <c r="L178" s="255"/>
      <c r="M178" s="256"/>
      <c r="N178" s="257"/>
      <c r="O178" s="257"/>
      <c r="P178" s="257"/>
      <c r="Q178" s="257"/>
      <c r="R178" s="257"/>
      <c r="S178" s="257"/>
      <c r="T178" s="25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9" t="s">
        <v>163</v>
      </c>
      <c r="AU178" s="259" t="s">
        <v>87</v>
      </c>
      <c r="AV178" s="14" t="s">
        <v>87</v>
      </c>
      <c r="AW178" s="14" t="s">
        <v>33</v>
      </c>
      <c r="AX178" s="14" t="s">
        <v>34</v>
      </c>
      <c r="AY178" s="259" t="s">
        <v>150</v>
      </c>
    </row>
    <row r="179" s="12" customFormat="1" ht="22.8" customHeight="1">
      <c r="A179" s="12"/>
      <c r="B179" s="203"/>
      <c r="C179" s="204"/>
      <c r="D179" s="205" t="s">
        <v>77</v>
      </c>
      <c r="E179" s="217" t="s">
        <v>194</v>
      </c>
      <c r="F179" s="217" t="s">
        <v>482</v>
      </c>
      <c r="G179" s="204"/>
      <c r="H179" s="204"/>
      <c r="I179" s="207"/>
      <c r="J179" s="218">
        <f>BK179</f>
        <v>0</v>
      </c>
      <c r="K179" s="204"/>
      <c r="L179" s="209"/>
      <c r="M179" s="210"/>
      <c r="N179" s="211"/>
      <c r="O179" s="211"/>
      <c r="P179" s="212">
        <f>SUM(P180:P210)</f>
        <v>0</v>
      </c>
      <c r="Q179" s="211"/>
      <c r="R179" s="212">
        <f>SUM(R180:R210)</f>
        <v>0</v>
      </c>
      <c r="S179" s="211"/>
      <c r="T179" s="213">
        <f>SUM(T180:T210)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4" t="s">
        <v>34</v>
      </c>
      <c r="AT179" s="215" t="s">
        <v>77</v>
      </c>
      <c r="AU179" s="215" t="s">
        <v>34</v>
      </c>
      <c r="AY179" s="214" t="s">
        <v>150</v>
      </c>
      <c r="BK179" s="216">
        <f>SUM(BK180:BK210)</f>
        <v>0</v>
      </c>
    </row>
    <row r="180" s="2" customFormat="1" ht="24.15" customHeight="1">
      <c r="A180" s="39"/>
      <c r="B180" s="40"/>
      <c r="C180" s="219" t="s">
        <v>259</v>
      </c>
      <c r="D180" s="219" t="s">
        <v>152</v>
      </c>
      <c r="E180" s="220" t="s">
        <v>484</v>
      </c>
      <c r="F180" s="221" t="s">
        <v>485</v>
      </c>
      <c r="G180" s="222" t="s">
        <v>155</v>
      </c>
      <c r="H180" s="223">
        <v>510</v>
      </c>
      <c r="I180" s="224"/>
      <c r="J180" s="225">
        <f>ROUND(I180*H180,2)</f>
        <v>0</v>
      </c>
      <c r="K180" s="221" t="s">
        <v>156</v>
      </c>
      <c r="L180" s="45"/>
      <c r="M180" s="226" t="s">
        <v>1</v>
      </c>
      <c r="N180" s="227" t="s">
        <v>43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157</v>
      </c>
      <c r="AT180" s="230" t="s">
        <v>152</v>
      </c>
      <c r="AU180" s="230" t="s">
        <v>87</v>
      </c>
      <c r="AY180" s="18" t="s">
        <v>150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34</v>
      </c>
      <c r="BK180" s="231">
        <f>ROUND(I180*H180,2)</f>
        <v>0</v>
      </c>
      <c r="BL180" s="18" t="s">
        <v>157</v>
      </c>
      <c r="BM180" s="230" t="s">
        <v>851</v>
      </c>
    </row>
    <row r="181" s="2" customFormat="1">
      <c r="A181" s="39"/>
      <c r="B181" s="40"/>
      <c r="C181" s="41"/>
      <c r="D181" s="232" t="s">
        <v>159</v>
      </c>
      <c r="E181" s="41"/>
      <c r="F181" s="233" t="s">
        <v>487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159</v>
      </c>
      <c r="AU181" s="18" t="s">
        <v>87</v>
      </c>
    </row>
    <row r="182" s="2" customFormat="1">
      <c r="A182" s="39"/>
      <c r="B182" s="40"/>
      <c r="C182" s="41"/>
      <c r="D182" s="237" t="s">
        <v>161</v>
      </c>
      <c r="E182" s="41"/>
      <c r="F182" s="238" t="s">
        <v>819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161</v>
      </c>
      <c r="AU182" s="18" t="s">
        <v>87</v>
      </c>
    </row>
    <row r="183" s="13" customFormat="1">
      <c r="A183" s="13"/>
      <c r="B183" s="239"/>
      <c r="C183" s="240"/>
      <c r="D183" s="237" t="s">
        <v>163</v>
      </c>
      <c r="E183" s="241" t="s">
        <v>1</v>
      </c>
      <c r="F183" s="242" t="s">
        <v>852</v>
      </c>
      <c r="G183" s="240"/>
      <c r="H183" s="241" t="s">
        <v>1</v>
      </c>
      <c r="I183" s="243"/>
      <c r="J183" s="240"/>
      <c r="K183" s="240"/>
      <c r="L183" s="244"/>
      <c r="M183" s="245"/>
      <c r="N183" s="246"/>
      <c r="O183" s="246"/>
      <c r="P183" s="246"/>
      <c r="Q183" s="246"/>
      <c r="R183" s="246"/>
      <c r="S183" s="246"/>
      <c r="T183" s="24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8" t="s">
        <v>163</v>
      </c>
      <c r="AU183" s="248" t="s">
        <v>87</v>
      </c>
      <c r="AV183" s="13" t="s">
        <v>34</v>
      </c>
      <c r="AW183" s="13" t="s">
        <v>33</v>
      </c>
      <c r="AX183" s="13" t="s">
        <v>78</v>
      </c>
      <c r="AY183" s="248" t="s">
        <v>150</v>
      </c>
    </row>
    <row r="184" s="14" customFormat="1">
      <c r="A184" s="14"/>
      <c r="B184" s="249"/>
      <c r="C184" s="250"/>
      <c r="D184" s="237" t="s">
        <v>163</v>
      </c>
      <c r="E184" s="251" t="s">
        <v>1</v>
      </c>
      <c r="F184" s="252" t="s">
        <v>853</v>
      </c>
      <c r="G184" s="250"/>
      <c r="H184" s="253">
        <v>508.30000000000001</v>
      </c>
      <c r="I184" s="254"/>
      <c r="J184" s="250"/>
      <c r="K184" s="250"/>
      <c r="L184" s="255"/>
      <c r="M184" s="256"/>
      <c r="N184" s="257"/>
      <c r="O184" s="257"/>
      <c r="P184" s="257"/>
      <c r="Q184" s="257"/>
      <c r="R184" s="257"/>
      <c r="S184" s="257"/>
      <c r="T184" s="25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9" t="s">
        <v>163</v>
      </c>
      <c r="AU184" s="259" t="s">
        <v>87</v>
      </c>
      <c r="AV184" s="14" t="s">
        <v>87</v>
      </c>
      <c r="AW184" s="14" t="s">
        <v>33</v>
      </c>
      <c r="AX184" s="14" t="s">
        <v>78</v>
      </c>
      <c r="AY184" s="259" t="s">
        <v>150</v>
      </c>
    </row>
    <row r="185" s="13" customFormat="1">
      <c r="A185" s="13"/>
      <c r="B185" s="239"/>
      <c r="C185" s="240"/>
      <c r="D185" s="237" t="s">
        <v>163</v>
      </c>
      <c r="E185" s="241" t="s">
        <v>1</v>
      </c>
      <c r="F185" s="242" t="s">
        <v>785</v>
      </c>
      <c r="G185" s="240"/>
      <c r="H185" s="241" t="s">
        <v>1</v>
      </c>
      <c r="I185" s="243"/>
      <c r="J185" s="240"/>
      <c r="K185" s="240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163</v>
      </c>
      <c r="AU185" s="248" t="s">
        <v>87</v>
      </c>
      <c r="AV185" s="13" t="s">
        <v>34</v>
      </c>
      <c r="AW185" s="13" t="s">
        <v>33</v>
      </c>
      <c r="AX185" s="13" t="s">
        <v>78</v>
      </c>
      <c r="AY185" s="248" t="s">
        <v>150</v>
      </c>
    </row>
    <row r="186" s="14" customFormat="1">
      <c r="A186" s="14"/>
      <c r="B186" s="249"/>
      <c r="C186" s="250"/>
      <c r="D186" s="237" t="s">
        <v>163</v>
      </c>
      <c r="E186" s="251" t="s">
        <v>1</v>
      </c>
      <c r="F186" s="252" t="s">
        <v>854</v>
      </c>
      <c r="G186" s="250"/>
      <c r="H186" s="253">
        <v>1.7</v>
      </c>
      <c r="I186" s="254"/>
      <c r="J186" s="250"/>
      <c r="K186" s="250"/>
      <c r="L186" s="255"/>
      <c r="M186" s="256"/>
      <c r="N186" s="257"/>
      <c r="O186" s="257"/>
      <c r="P186" s="257"/>
      <c r="Q186" s="257"/>
      <c r="R186" s="257"/>
      <c r="S186" s="257"/>
      <c r="T186" s="25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9" t="s">
        <v>163</v>
      </c>
      <c r="AU186" s="259" t="s">
        <v>87</v>
      </c>
      <c r="AV186" s="14" t="s">
        <v>87</v>
      </c>
      <c r="AW186" s="14" t="s">
        <v>33</v>
      </c>
      <c r="AX186" s="14" t="s">
        <v>78</v>
      </c>
      <c r="AY186" s="259" t="s">
        <v>150</v>
      </c>
    </row>
    <row r="187" s="15" customFormat="1">
      <c r="A187" s="15"/>
      <c r="B187" s="260"/>
      <c r="C187" s="261"/>
      <c r="D187" s="237" t="s">
        <v>163</v>
      </c>
      <c r="E187" s="262" t="s">
        <v>1</v>
      </c>
      <c r="F187" s="263" t="s">
        <v>193</v>
      </c>
      <c r="G187" s="261"/>
      <c r="H187" s="264">
        <v>510</v>
      </c>
      <c r="I187" s="265"/>
      <c r="J187" s="261"/>
      <c r="K187" s="261"/>
      <c r="L187" s="266"/>
      <c r="M187" s="267"/>
      <c r="N187" s="268"/>
      <c r="O187" s="268"/>
      <c r="P187" s="268"/>
      <c r="Q187" s="268"/>
      <c r="R187" s="268"/>
      <c r="S187" s="268"/>
      <c r="T187" s="269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0" t="s">
        <v>163</v>
      </c>
      <c r="AU187" s="270" t="s">
        <v>87</v>
      </c>
      <c r="AV187" s="15" t="s">
        <v>157</v>
      </c>
      <c r="AW187" s="15" t="s">
        <v>33</v>
      </c>
      <c r="AX187" s="15" t="s">
        <v>34</v>
      </c>
      <c r="AY187" s="270" t="s">
        <v>150</v>
      </c>
    </row>
    <row r="188" s="2" customFormat="1" ht="24.15" customHeight="1">
      <c r="A188" s="39"/>
      <c r="B188" s="40"/>
      <c r="C188" s="219" t="s">
        <v>266</v>
      </c>
      <c r="D188" s="219" t="s">
        <v>152</v>
      </c>
      <c r="E188" s="220" t="s">
        <v>491</v>
      </c>
      <c r="F188" s="221" t="s">
        <v>492</v>
      </c>
      <c r="G188" s="222" t="s">
        <v>155</v>
      </c>
      <c r="H188" s="223">
        <v>510</v>
      </c>
      <c r="I188" s="224"/>
      <c r="J188" s="225">
        <f>ROUND(I188*H188,2)</f>
        <v>0</v>
      </c>
      <c r="K188" s="221" t="s">
        <v>156</v>
      </c>
      <c r="L188" s="45"/>
      <c r="M188" s="226" t="s">
        <v>1</v>
      </c>
      <c r="N188" s="227" t="s">
        <v>43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157</v>
      </c>
      <c r="AT188" s="230" t="s">
        <v>152</v>
      </c>
      <c r="AU188" s="230" t="s">
        <v>87</v>
      </c>
      <c r="AY188" s="18" t="s">
        <v>150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34</v>
      </c>
      <c r="BK188" s="231">
        <f>ROUND(I188*H188,2)</f>
        <v>0</v>
      </c>
      <c r="BL188" s="18" t="s">
        <v>157</v>
      </c>
      <c r="BM188" s="230" t="s">
        <v>855</v>
      </c>
    </row>
    <row r="189" s="2" customFormat="1">
      <c r="A189" s="39"/>
      <c r="B189" s="40"/>
      <c r="C189" s="41"/>
      <c r="D189" s="232" t="s">
        <v>159</v>
      </c>
      <c r="E189" s="41"/>
      <c r="F189" s="233" t="s">
        <v>494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159</v>
      </c>
      <c r="AU189" s="18" t="s">
        <v>87</v>
      </c>
    </row>
    <row r="190" s="2" customFormat="1">
      <c r="A190" s="39"/>
      <c r="B190" s="40"/>
      <c r="C190" s="41"/>
      <c r="D190" s="237" t="s">
        <v>161</v>
      </c>
      <c r="E190" s="41"/>
      <c r="F190" s="238" t="s">
        <v>819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161</v>
      </c>
      <c r="AU190" s="18" t="s">
        <v>87</v>
      </c>
    </row>
    <row r="191" s="2" customFormat="1" ht="24.15" customHeight="1">
      <c r="A191" s="39"/>
      <c r="B191" s="40"/>
      <c r="C191" s="219" t="s">
        <v>273</v>
      </c>
      <c r="D191" s="219" t="s">
        <v>152</v>
      </c>
      <c r="E191" s="220" t="s">
        <v>496</v>
      </c>
      <c r="F191" s="221" t="s">
        <v>497</v>
      </c>
      <c r="G191" s="222" t="s">
        <v>155</v>
      </c>
      <c r="H191" s="223">
        <v>510</v>
      </c>
      <c r="I191" s="224"/>
      <c r="J191" s="225">
        <f>ROUND(I191*H191,2)</f>
        <v>0</v>
      </c>
      <c r="K191" s="221" t="s">
        <v>156</v>
      </c>
      <c r="L191" s="45"/>
      <c r="M191" s="226" t="s">
        <v>1</v>
      </c>
      <c r="N191" s="227" t="s">
        <v>43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157</v>
      </c>
      <c r="AT191" s="230" t="s">
        <v>152</v>
      </c>
      <c r="AU191" s="230" t="s">
        <v>87</v>
      </c>
      <c r="AY191" s="18" t="s">
        <v>150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34</v>
      </c>
      <c r="BK191" s="231">
        <f>ROUND(I191*H191,2)</f>
        <v>0</v>
      </c>
      <c r="BL191" s="18" t="s">
        <v>157</v>
      </c>
      <c r="BM191" s="230" t="s">
        <v>856</v>
      </c>
    </row>
    <row r="192" s="2" customFormat="1">
      <c r="A192" s="39"/>
      <c r="B192" s="40"/>
      <c r="C192" s="41"/>
      <c r="D192" s="232" t="s">
        <v>159</v>
      </c>
      <c r="E192" s="41"/>
      <c r="F192" s="233" t="s">
        <v>499</v>
      </c>
      <c r="G192" s="41"/>
      <c r="H192" s="41"/>
      <c r="I192" s="234"/>
      <c r="J192" s="41"/>
      <c r="K192" s="41"/>
      <c r="L192" s="45"/>
      <c r="M192" s="235"/>
      <c r="N192" s="236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159</v>
      </c>
      <c r="AU192" s="18" t="s">
        <v>87</v>
      </c>
    </row>
    <row r="193" s="2" customFormat="1">
      <c r="A193" s="39"/>
      <c r="B193" s="40"/>
      <c r="C193" s="41"/>
      <c r="D193" s="237" t="s">
        <v>161</v>
      </c>
      <c r="E193" s="41"/>
      <c r="F193" s="238" t="s">
        <v>857</v>
      </c>
      <c r="G193" s="41"/>
      <c r="H193" s="41"/>
      <c r="I193" s="234"/>
      <c r="J193" s="41"/>
      <c r="K193" s="41"/>
      <c r="L193" s="45"/>
      <c r="M193" s="235"/>
      <c r="N193" s="236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161</v>
      </c>
      <c r="AU193" s="18" t="s">
        <v>87</v>
      </c>
    </row>
    <row r="194" s="2" customFormat="1" ht="21.75" customHeight="1">
      <c r="A194" s="39"/>
      <c r="B194" s="40"/>
      <c r="C194" s="219" t="s">
        <v>8</v>
      </c>
      <c r="D194" s="219" t="s">
        <v>152</v>
      </c>
      <c r="E194" s="220" t="s">
        <v>501</v>
      </c>
      <c r="F194" s="221" t="s">
        <v>502</v>
      </c>
      <c r="G194" s="222" t="s">
        <v>155</v>
      </c>
      <c r="H194" s="223">
        <v>510</v>
      </c>
      <c r="I194" s="224"/>
      <c r="J194" s="225">
        <f>ROUND(I194*H194,2)</f>
        <v>0</v>
      </c>
      <c r="K194" s="221" t="s">
        <v>1</v>
      </c>
      <c r="L194" s="45"/>
      <c r="M194" s="226" t="s">
        <v>1</v>
      </c>
      <c r="N194" s="227" t="s">
        <v>43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157</v>
      </c>
      <c r="AT194" s="230" t="s">
        <v>152</v>
      </c>
      <c r="AU194" s="230" t="s">
        <v>87</v>
      </c>
      <c r="AY194" s="18" t="s">
        <v>150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34</v>
      </c>
      <c r="BK194" s="231">
        <f>ROUND(I194*H194,2)</f>
        <v>0</v>
      </c>
      <c r="BL194" s="18" t="s">
        <v>157</v>
      </c>
      <c r="BM194" s="230" t="s">
        <v>858</v>
      </c>
    </row>
    <row r="195" s="2" customFormat="1">
      <c r="A195" s="39"/>
      <c r="B195" s="40"/>
      <c r="C195" s="41"/>
      <c r="D195" s="237" t="s">
        <v>161</v>
      </c>
      <c r="E195" s="41"/>
      <c r="F195" s="238" t="s">
        <v>819</v>
      </c>
      <c r="G195" s="41"/>
      <c r="H195" s="41"/>
      <c r="I195" s="234"/>
      <c r="J195" s="41"/>
      <c r="K195" s="41"/>
      <c r="L195" s="45"/>
      <c r="M195" s="235"/>
      <c r="N195" s="236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161</v>
      </c>
      <c r="AU195" s="18" t="s">
        <v>87</v>
      </c>
    </row>
    <row r="196" s="2" customFormat="1" ht="33" customHeight="1">
      <c r="A196" s="39"/>
      <c r="B196" s="40"/>
      <c r="C196" s="219" t="s">
        <v>284</v>
      </c>
      <c r="D196" s="219" t="s">
        <v>152</v>
      </c>
      <c r="E196" s="220" t="s">
        <v>505</v>
      </c>
      <c r="F196" s="221" t="s">
        <v>506</v>
      </c>
      <c r="G196" s="222" t="s">
        <v>155</v>
      </c>
      <c r="H196" s="223">
        <v>510</v>
      </c>
      <c r="I196" s="224"/>
      <c r="J196" s="225">
        <f>ROUND(I196*H196,2)</f>
        <v>0</v>
      </c>
      <c r="K196" s="221" t="s">
        <v>156</v>
      </c>
      <c r="L196" s="45"/>
      <c r="M196" s="226" t="s">
        <v>1</v>
      </c>
      <c r="N196" s="227" t="s">
        <v>43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157</v>
      </c>
      <c r="AT196" s="230" t="s">
        <v>152</v>
      </c>
      <c r="AU196" s="230" t="s">
        <v>87</v>
      </c>
      <c r="AY196" s="18" t="s">
        <v>150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34</v>
      </c>
      <c r="BK196" s="231">
        <f>ROUND(I196*H196,2)</f>
        <v>0</v>
      </c>
      <c r="BL196" s="18" t="s">
        <v>157</v>
      </c>
      <c r="BM196" s="230" t="s">
        <v>859</v>
      </c>
    </row>
    <row r="197" s="2" customFormat="1">
      <c r="A197" s="39"/>
      <c r="B197" s="40"/>
      <c r="C197" s="41"/>
      <c r="D197" s="232" t="s">
        <v>159</v>
      </c>
      <c r="E197" s="41"/>
      <c r="F197" s="233" t="s">
        <v>508</v>
      </c>
      <c r="G197" s="41"/>
      <c r="H197" s="41"/>
      <c r="I197" s="234"/>
      <c r="J197" s="41"/>
      <c r="K197" s="41"/>
      <c r="L197" s="45"/>
      <c r="M197" s="235"/>
      <c r="N197" s="236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159</v>
      </c>
      <c r="AU197" s="18" t="s">
        <v>87</v>
      </c>
    </row>
    <row r="198" s="2" customFormat="1">
      <c r="A198" s="39"/>
      <c r="B198" s="40"/>
      <c r="C198" s="41"/>
      <c r="D198" s="237" t="s">
        <v>161</v>
      </c>
      <c r="E198" s="41"/>
      <c r="F198" s="238" t="s">
        <v>819</v>
      </c>
      <c r="G198" s="41"/>
      <c r="H198" s="41"/>
      <c r="I198" s="234"/>
      <c r="J198" s="41"/>
      <c r="K198" s="41"/>
      <c r="L198" s="45"/>
      <c r="M198" s="235"/>
      <c r="N198" s="236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161</v>
      </c>
      <c r="AU198" s="18" t="s">
        <v>87</v>
      </c>
    </row>
    <row r="199" s="13" customFormat="1">
      <c r="A199" s="13"/>
      <c r="B199" s="239"/>
      <c r="C199" s="240"/>
      <c r="D199" s="237" t="s">
        <v>163</v>
      </c>
      <c r="E199" s="241" t="s">
        <v>1</v>
      </c>
      <c r="F199" s="242" t="s">
        <v>860</v>
      </c>
      <c r="G199" s="240"/>
      <c r="H199" s="241" t="s">
        <v>1</v>
      </c>
      <c r="I199" s="243"/>
      <c r="J199" s="240"/>
      <c r="K199" s="240"/>
      <c r="L199" s="244"/>
      <c r="M199" s="245"/>
      <c r="N199" s="246"/>
      <c r="O199" s="246"/>
      <c r="P199" s="246"/>
      <c r="Q199" s="246"/>
      <c r="R199" s="246"/>
      <c r="S199" s="246"/>
      <c r="T199" s="24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8" t="s">
        <v>163</v>
      </c>
      <c r="AU199" s="248" t="s">
        <v>87</v>
      </c>
      <c r="AV199" s="13" t="s">
        <v>34</v>
      </c>
      <c r="AW199" s="13" t="s">
        <v>33</v>
      </c>
      <c r="AX199" s="13" t="s">
        <v>78</v>
      </c>
      <c r="AY199" s="248" t="s">
        <v>150</v>
      </c>
    </row>
    <row r="200" s="13" customFormat="1">
      <c r="A200" s="13"/>
      <c r="B200" s="239"/>
      <c r="C200" s="240"/>
      <c r="D200" s="237" t="s">
        <v>163</v>
      </c>
      <c r="E200" s="241" t="s">
        <v>1</v>
      </c>
      <c r="F200" s="242" t="s">
        <v>861</v>
      </c>
      <c r="G200" s="240"/>
      <c r="H200" s="241" t="s">
        <v>1</v>
      </c>
      <c r="I200" s="243"/>
      <c r="J200" s="240"/>
      <c r="K200" s="240"/>
      <c r="L200" s="244"/>
      <c r="M200" s="245"/>
      <c r="N200" s="246"/>
      <c r="O200" s="246"/>
      <c r="P200" s="246"/>
      <c r="Q200" s="246"/>
      <c r="R200" s="246"/>
      <c r="S200" s="246"/>
      <c r="T200" s="24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8" t="s">
        <v>163</v>
      </c>
      <c r="AU200" s="248" t="s">
        <v>87</v>
      </c>
      <c r="AV200" s="13" t="s">
        <v>34</v>
      </c>
      <c r="AW200" s="13" t="s">
        <v>33</v>
      </c>
      <c r="AX200" s="13" t="s">
        <v>78</v>
      </c>
      <c r="AY200" s="248" t="s">
        <v>150</v>
      </c>
    </row>
    <row r="201" s="14" customFormat="1">
      <c r="A201" s="14"/>
      <c r="B201" s="249"/>
      <c r="C201" s="250"/>
      <c r="D201" s="237" t="s">
        <v>163</v>
      </c>
      <c r="E201" s="251" t="s">
        <v>1</v>
      </c>
      <c r="F201" s="252" t="s">
        <v>821</v>
      </c>
      <c r="G201" s="250"/>
      <c r="H201" s="253">
        <v>510</v>
      </c>
      <c r="I201" s="254"/>
      <c r="J201" s="250"/>
      <c r="K201" s="250"/>
      <c r="L201" s="255"/>
      <c r="M201" s="256"/>
      <c r="N201" s="257"/>
      <c r="O201" s="257"/>
      <c r="P201" s="257"/>
      <c r="Q201" s="257"/>
      <c r="R201" s="257"/>
      <c r="S201" s="257"/>
      <c r="T201" s="25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9" t="s">
        <v>163</v>
      </c>
      <c r="AU201" s="259" t="s">
        <v>87</v>
      </c>
      <c r="AV201" s="14" t="s">
        <v>87</v>
      </c>
      <c r="AW201" s="14" t="s">
        <v>33</v>
      </c>
      <c r="AX201" s="14" t="s">
        <v>34</v>
      </c>
      <c r="AY201" s="259" t="s">
        <v>150</v>
      </c>
    </row>
    <row r="202" s="2" customFormat="1" ht="33" customHeight="1">
      <c r="A202" s="39"/>
      <c r="B202" s="40"/>
      <c r="C202" s="219" t="s">
        <v>289</v>
      </c>
      <c r="D202" s="219" t="s">
        <v>152</v>
      </c>
      <c r="E202" s="220" t="s">
        <v>521</v>
      </c>
      <c r="F202" s="221" t="s">
        <v>522</v>
      </c>
      <c r="G202" s="222" t="s">
        <v>155</v>
      </c>
      <c r="H202" s="223">
        <v>1020</v>
      </c>
      <c r="I202" s="224"/>
      <c r="J202" s="225">
        <f>ROUND(I202*H202,2)</f>
        <v>0</v>
      </c>
      <c r="K202" s="221" t="s">
        <v>156</v>
      </c>
      <c r="L202" s="45"/>
      <c r="M202" s="226" t="s">
        <v>1</v>
      </c>
      <c r="N202" s="227" t="s">
        <v>43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157</v>
      </c>
      <c r="AT202" s="230" t="s">
        <v>152</v>
      </c>
      <c r="AU202" s="230" t="s">
        <v>87</v>
      </c>
      <c r="AY202" s="18" t="s">
        <v>150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34</v>
      </c>
      <c r="BK202" s="231">
        <f>ROUND(I202*H202,2)</f>
        <v>0</v>
      </c>
      <c r="BL202" s="18" t="s">
        <v>157</v>
      </c>
      <c r="BM202" s="230" t="s">
        <v>862</v>
      </c>
    </row>
    <row r="203" s="2" customFormat="1">
      <c r="A203" s="39"/>
      <c r="B203" s="40"/>
      <c r="C203" s="41"/>
      <c r="D203" s="232" t="s">
        <v>159</v>
      </c>
      <c r="E203" s="41"/>
      <c r="F203" s="233" t="s">
        <v>524</v>
      </c>
      <c r="G203" s="41"/>
      <c r="H203" s="41"/>
      <c r="I203" s="234"/>
      <c r="J203" s="41"/>
      <c r="K203" s="41"/>
      <c r="L203" s="45"/>
      <c r="M203" s="235"/>
      <c r="N203" s="236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159</v>
      </c>
      <c r="AU203" s="18" t="s">
        <v>87</v>
      </c>
    </row>
    <row r="204" s="2" customFormat="1">
      <c r="A204" s="39"/>
      <c r="B204" s="40"/>
      <c r="C204" s="41"/>
      <c r="D204" s="237" t="s">
        <v>161</v>
      </c>
      <c r="E204" s="41"/>
      <c r="F204" s="238" t="s">
        <v>819</v>
      </c>
      <c r="G204" s="41"/>
      <c r="H204" s="41"/>
      <c r="I204" s="234"/>
      <c r="J204" s="41"/>
      <c r="K204" s="41"/>
      <c r="L204" s="45"/>
      <c r="M204" s="235"/>
      <c r="N204" s="236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161</v>
      </c>
      <c r="AU204" s="18" t="s">
        <v>87</v>
      </c>
    </row>
    <row r="205" s="13" customFormat="1">
      <c r="A205" s="13"/>
      <c r="B205" s="239"/>
      <c r="C205" s="240"/>
      <c r="D205" s="237" t="s">
        <v>163</v>
      </c>
      <c r="E205" s="241" t="s">
        <v>1</v>
      </c>
      <c r="F205" s="242" t="s">
        <v>863</v>
      </c>
      <c r="G205" s="240"/>
      <c r="H205" s="241" t="s">
        <v>1</v>
      </c>
      <c r="I205" s="243"/>
      <c r="J205" s="240"/>
      <c r="K205" s="240"/>
      <c r="L205" s="244"/>
      <c r="M205" s="245"/>
      <c r="N205" s="246"/>
      <c r="O205" s="246"/>
      <c r="P205" s="246"/>
      <c r="Q205" s="246"/>
      <c r="R205" s="246"/>
      <c r="S205" s="246"/>
      <c r="T205" s="24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8" t="s">
        <v>163</v>
      </c>
      <c r="AU205" s="248" t="s">
        <v>87</v>
      </c>
      <c r="AV205" s="13" t="s">
        <v>34</v>
      </c>
      <c r="AW205" s="13" t="s">
        <v>33</v>
      </c>
      <c r="AX205" s="13" t="s">
        <v>78</v>
      </c>
      <c r="AY205" s="248" t="s">
        <v>150</v>
      </c>
    </row>
    <row r="206" s="13" customFormat="1">
      <c r="A206" s="13"/>
      <c r="B206" s="239"/>
      <c r="C206" s="240"/>
      <c r="D206" s="237" t="s">
        <v>163</v>
      </c>
      <c r="E206" s="241" t="s">
        <v>1</v>
      </c>
      <c r="F206" s="242" t="s">
        <v>861</v>
      </c>
      <c r="G206" s="240"/>
      <c r="H206" s="241" t="s">
        <v>1</v>
      </c>
      <c r="I206" s="243"/>
      <c r="J206" s="240"/>
      <c r="K206" s="240"/>
      <c r="L206" s="244"/>
      <c r="M206" s="245"/>
      <c r="N206" s="246"/>
      <c r="O206" s="246"/>
      <c r="P206" s="246"/>
      <c r="Q206" s="246"/>
      <c r="R206" s="246"/>
      <c r="S206" s="246"/>
      <c r="T206" s="24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8" t="s">
        <v>163</v>
      </c>
      <c r="AU206" s="248" t="s">
        <v>87</v>
      </c>
      <c r="AV206" s="13" t="s">
        <v>34</v>
      </c>
      <c r="AW206" s="13" t="s">
        <v>33</v>
      </c>
      <c r="AX206" s="13" t="s">
        <v>78</v>
      </c>
      <c r="AY206" s="248" t="s">
        <v>150</v>
      </c>
    </row>
    <row r="207" s="14" customFormat="1">
      <c r="A207" s="14"/>
      <c r="B207" s="249"/>
      <c r="C207" s="250"/>
      <c r="D207" s="237" t="s">
        <v>163</v>
      </c>
      <c r="E207" s="251" t="s">
        <v>1</v>
      </c>
      <c r="F207" s="252" t="s">
        <v>864</v>
      </c>
      <c r="G207" s="250"/>
      <c r="H207" s="253">
        <v>1020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9" t="s">
        <v>163</v>
      </c>
      <c r="AU207" s="259" t="s">
        <v>87</v>
      </c>
      <c r="AV207" s="14" t="s">
        <v>87</v>
      </c>
      <c r="AW207" s="14" t="s">
        <v>33</v>
      </c>
      <c r="AX207" s="14" t="s">
        <v>34</v>
      </c>
      <c r="AY207" s="259" t="s">
        <v>150</v>
      </c>
    </row>
    <row r="208" s="2" customFormat="1" ht="24.15" customHeight="1">
      <c r="A208" s="39"/>
      <c r="B208" s="40"/>
      <c r="C208" s="219" t="s">
        <v>296</v>
      </c>
      <c r="D208" s="219" t="s">
        <v>152</v>
      </c>
      <c r="E208" s="220" t="s">
        <v>530</v>
      </c>
      <c r="F208" s="221" t="s">
        <v>531</v>
      </c>
      <c r="G208" s="222" t="s">
        <v>175</v>
      </c>
      <c r="H208" s="223">
        <v>175</v>
      </c>
      <c r="I208" s="224"/>
      <c r="J208" s="225">
        <f>ROUND(I208*H208,2)</f>
        <v>0</v>
      </c>
      <c r="K208" s="221" t="s">
        <v>156</v>
      </c>
      <c r="L208" s="45"/>
      <c r="M208" s="226" t="s">
        <v>1</v>
      </c>
      <c r="N208" s="227" t="s">
        <v>43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157</v>
      </c>
      <c r="AT208" s="230" t="s">
        <v>152</v>
      </c>
      <c r="AU208" s="230" t="s">
        <v>87</v>
      </c>
      <c r="AY208" s="18" t="s">
        <v>150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34</v>
      </c>
      <c r="BK208" s="231">
        <f>ROUND(I208*H208,2)</f>
        <v>0</v>
      </c>
      <c r="BL208" s="18" t="s">
        <v>157</v>
      </c>
      <c r="BM208" s="230" t="s">
        <v>865</v>
      </c>
    </row>
    <row r="209" s="2" customFormat="1">
      <c r="A209" s="39"/>
      <c r="B209" s="40"/>
      <c r="C209" s="41"/>
      <c r="D209" s="232" t="s">
        <v>159</v>
      </c>
      <c r="E209" s="41"/>
      <c r="F209" s="233" t="s">
        <v>533</v>
      </c>
      <c r="G209" s="41"/>
      <c r="H209" s="41"/>
      <c r="I209" s="234"/>
      <c r="J209" s="41"/>
      <c r="K209" s="41"/>
      <c r="L209" s="45"/>
      <c r="M209" s="235"/>
      <c r="N209" s="236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159</v>
      </c>
      <c r="AU209" s="18" t="s">
        <v>87</v>
      </c>
    </row>
    <row r="210" s="2" customFormat="1">
      <c r="A210" s="39"/>
      <c r="B210" s="40"/>
      <c r="C210" s="41"/>
      <c r="D210" s="237" t="s">
        <v>161</v>
      </c>
      <c r="E210" s="41"/>
      <c r="F210" s="238" t="s">
        <v>819</v>
      </c>
      <c r="G210" s="41"/>
      <c r="H210" s="41"/>
      <c r="I210" s="234"/>
      <c r="J210" s="41"/>
      <c r="K210" s="41"/>
      <c r="L210" s="45"/>
      <c r="M210" s="235"/>
      <c r="N210" s="236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161</v>
      </c>
      <c r="AU210" s="18" t="s">
        <v>87</v>
      </c>
    </row>
    <row r="211" s="12" customFormat="1" ht="22.8" customHeight="1">
      <c r="A211" s="12"/>
      <c r="B211" s="203"/>
      <c r="C211" s="204"/>
      <c r="D211" s="205" t="s">
        <v>77</v>
      </c>
      <c r="E211" s="217" t="s">
        <v>232</v>
      </c>
      <c r="F211" s="217" t="s">
        <v>566</v>
      </c>
      <c r="G211" s="204"/>
      <c r="H211" s="204"/>
      <c r="I211" s="207"/>
      <c r="J211" s="218">
        <f>BK211</f>
        <v>0</v>
      </c>
      <c r="K211" s="204"/>
      <c r="L211" s="209"/>
      <c r="M211" s="210"/>
      <c r="N211" s="211"/>
      <c r="O211" s="211"/>
      <c r="P211" s="212">
        <f>SUM(P212:P231)</f>
        <v>0</v>
      </c>
      <c r="Q211" s="211"/>
      <c r="R211" s="212">
        <f>SUM(R212:R231)</f>
        <v>19.9529</v>
      </c>
      <c r="S211" s="211"/>
      <c r="T211" s="213">
        <f>SUM(T212:T231)</f>
        <v>11.75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4" t="s">
        <v>34</v>
      </c>
      <c r="AT211" s="215" t="s">
        <v>77</v>
      </c>
      <c r="AU211" s="215" t="s">
        <v>34</v>
      </c>
      <c r="AY211" s="214" t="s">
        <v>150</v>
      </c>
      <c r="BK211" s="216">
        <f>SUM(BK212:BK231)</f>
        <v>0</v>
      </c>
    </row>
    <row r="212" s="2" customFormat="1" ht="33" customHeight="1">
      <c r="A212" s="39"/>
      <c r="B212" s="40"/>
      <c r="C212" s="219" t="s">
        <v>302</v>
      </c>
      <c r="D212" s="219" t="s">
        <v>152</v>
      </c>
      <c r="E212" s="220" t="s">
        <v>579</v>
      </c>
      <c r="F212" s="221" t="s">
        <v>580</v>
      </c>
      <c r="G212" s="222" t="s">
        <v>175</v>
      </c>
      <c r="H212" s="223">
        <v>94</v>
      </c>
      <c r="I212" s="224"/>
      <c r="J212" s="225">
        <f>ROUND(I212*H212,2)</f>
        <v>0</v>
      </c>
      <c r="K212" s="221" t="s">
        <v>156</v>
      </c>
      <c r="L212" s="45"/>
      <c r="M212" s="226" t="s">
        <v>1</v>
      </c>
      <c r="N212" s="227" t="s">
        <v>43</v>
      </c>
      <c r="O212" s="92"/>
      <c r="P212" s="228">
        <f>O212*H212</f>
        <v>0</v>
      </c>
      <c r="Q212" s="228">
        <v>0.14041999999999999</v>
      </c>
      <c r="R212" s="228">
        <f>Q212*H212</f>
        <v>13.199479999999999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157</v>
      </c>
      <c r="AT212" s="230" t="s">
        <v>152</v>
      </c>
      <c r="AU212" s="230" t="s">
        <v>87</v>
      </c>
      <c r="AY212" s="18" t="s">
        <v>150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34</v>
      </c>
      <c r="BK212" s="231">
        <f>ROUND(I212*H212,2)</f>
        <v>0</v>
      </c>
      <c r="BL212" s="18" t="s">
        <v>157</v>
      </c>
      <c r="BM212" s="230" t="s">
        <v>866</v>
      </c>
    </row>
    <row r="213" s="2" customFormat="1">
      <c r="A213" s="39"/>
      <c r="B213" s="40"/>
      <c r="C213" s="41"/>
      <c r="D213" s="232" t="s">
        <v>159</v>
      </c>
      <c r="E213" s="41"/>
      <c r="F213" s="233" t="s">
        <v>582</v>
      </c>
      <c r="G213" s="41"/>
      <c r="H213" s="41"/>
      <c r="I213" s="234"/>
      <c r="J213" s="41"/>
      <c r="K213" s="41"/>
      <c r="L213" s="45"/>
      <c r="M213" s="235"/>
      <c r="N213" s="236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159</v>
      </c>
      <c r="AU213" s="18" t="s">
        <v>87</v>
      </c>
    </row>
    <row r="214" s="2" customFormat="1">
      <c r="A214" s="39"/>
      <c r="B214" s="40"/>
      <c r="C214" s="41"/>
      <c r="D214" s="237" t="s">
        <v>161</v>
      </c>
      <c r="E214" s="41"/>
      <c r="F214" s="238" t="s">
        <v>819</v>
      </c>
      <c r="G214" s="41"/>
      <c r="H214" s="41"/>
      <c r="I214" s="234"/>
      <c r="J214" s="41"/>
      <c r="K214" s="41"/>
      <c r="L214" s="45"/>
      <c r="M214" s="235"/>
      <c r="N214" s="236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161</v>
      </c>
      <c r="AU214" s="18" t="s">
        <v>87</v>
      </c>
    </row>
    <row r="215" s="14" customFormat="1">
      <c r="A215" s="14"/>
      <c r="B215" s="249"/>
      <c r="C215" s="250"/>
      <c r="D215" s="237" t="s">
        <v>163</v>
      </c>
      <c r="E215" s="251" t="s">
        <v>1</v>
      </c>
      <c r="F215" s="252" t="s">
        <v>867</v>
      </c>
      <c r="G215" s="250"/>
      <c r="H215" s="253">
        <v>93.799999999999997</v>
      </c>
      <c r="I215" s="254"/>
      <c r="J215" s="250"/>
      <c r="K215" s="250"/>
      <c r="L215" s="255"/>
      <c r="M215" s="256"/>
      <c r="N215" s="257"/>
      <c r="O215" s="257"/>
      <c r="P215" s="257"/>
      <c r="Q215" s="257"/>
      <c r="R215" s="257"/>
      <c r="S215" s="257"/>
      <c r="T215" s="25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9" t="s">
        <v>163</v>
      </c>
      <c r="AU215" s="259" t="s">
        <v>87</v>
      </c>
      <c r="AV215" s="14" t="s">
        <v>87</v>
      </c>
      <c r="AW215" s="14" t="s">
        <v>33</v>
      </c>
      <c r="AX215" s="14" t="s">
        <v>78</v>
      </c>
      <c r="AY215" s="259" t="s">
        <v>150</v>
      </c>
    </row>
    <row r="216" s="13" customFormat="1">
      <c r="A216" s="13"/>
      <c r="B216" s="239"/>
      <c r="C216" s="240"/>
      <c r="D216" s="237" t="s">
        <v>163</v>
      </c>
      <c r="E216" s="241" t="s">
        <v>1</v>
      </c>
      <c r="F216" s="242" t="s">
        <v>785</v>
      </c>
      <c r="G216" s="240"/>
      <c r="H216" s="241" t="s">
        <v>1</v>
      </c>
      <c r="I216" s="243"/>
      <c r="J216" s="240"/>
      <c r="K216" s="240"/>
      <c r="L216" s="244"/>
      <c r="M216" s="245"/>
      <c r="N216" s="246"/>
      <c r="O216" s="246"/>
      <c r="P216" s="246"/>
      <c r="Q216" s="246"/>
      <c r="R216" s="246"/>
      <c r="S216" s="246"/>
      <c r="T216" s="24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8" t="s">
        <v>163</v>
      </c>
      <c r="AU216" s="248" t="s">
        <v>87</v>
      </c>
      <c r="AV216" s="13" t="s">
        <v>34</v>
      </c>
      <c r="AW216" s="13" t="s">
        <v>33</v>
      </c>
      <c r="AX216" s="13" t="s">
        <v>78</v>
      </c>
      <c r="AY216" s="248" t="s">
        <v>150</v>
      </c>
    </row>
    <row r="217" s="14" customFormat="1">
      <c r="A217" s="14"/>
      <c r="B217" s="249"/>
      <c r="C217" s="250"/>
      <c r="D217" s="237" t="s">
        <v>163</v>
      </c>
      <c r="E217" s="251" t="s">
        <v>1</v>
      </c>
      <c r="F217" s="252" t="s">
        <v>868</v>
      </c>
      <c r="G217" s="250"/>
      <c r="H217" s="253">
        <v>0.20000000000000001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9" t="s">
        <v>163</v>
      </c>
      <c r="AU217" s="259" t="s">
        <v>87</v>
      </c>
      <c r="AV217" s="14" t="s">
        <v>87</v>
      </c>
      <c r="AW217" s="14" t="s">
        <v>33</v>
      </c>
      <c r="AX217" s="14" t="s">
        <v>78</v>
      </c>
      <c r="AY217" s="259" t="s">
        <v>150</v>
      </c>
    </row>
    <row r="218" s="15" customFormat="1">
      <c r="A218" s="15"/>
      <c r="B218" s="260"/>
      <c r="C218" s="261"/>
      <c r="D218" s="237" t="s">
        <v>163</v>
      </c>
      <c r="E218" s="262" t="s">
        <v>1</v>
      </c>
      <c r="F218" s="263" t="s">
        <v>193</v>
      </c>
      <c r="G218" s="261"/>
      <c r="H218" s="264">
        <v>94</v>
      </c>
      <c r="I218" s="265"/>
      <c r="J218" s="261"/>
      <c r="K218" s="261"/>
      <c r="L218" s="266"/>
      <c r="M218" s="267"/>
      <c r="N218" s="268"/>
      <c r="O218" s="268"/>
      <c r="P218" s="268"/>
      <c r="Q218" s="268"/>
      <c r="R218" s="268"/>
      <c r="S218" s="268"/>
      <c r="T218" s="269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0" t="s">
        <v>163</v>
      </c>
      <c r="AU218" s="270" t="s">
        <v>87</v>
      </c>
      <c r="AV218" s="15" t="s">
        <v>157</v>
      </c>
      <c r="AW218" s="15" t="s">
        <v>33</v>
      </c>
      <c r="AX218" s="15" t="s">
        <v>34</v>
      </c>
      <c r="AY218" s="270" t="s">
        <v>150</v>
      </c>
    </row>
    <row r="219" s="2" customFormat="1" ht="16.5" customHeight="1">
      <c r="A219" s="39"/>
      <c r="B219" s="40"/>
      <c r="C219" s="282" t="s">
        <v>307</v>
      </c>
      <c r="D219" s="282" t="s">
        <v>297</v>
      </c>
      <c r="E219" s="283" t="s">
        <v>584</v>
      </c>
      <c r="F219" s="284" t="s">
        <v>585</v>
      </c>
      <c r="G219" s="285" t="s">
        <v>175</v>
      </c>
      <c r="H219" s="286">
        <v>95.879999999999995</v>
      </c>
      <c r="I219" s="287"/>
      <c r="J219" s="288">
        <f>ROUND(I219*H219,2)</f>
        <v>0</v>
      </c>
      <c r="K219" s="284" t="s">
        <v>156</v>
      </c>
      <c r="L219" s="289"/>
      <c r="M219" s="290" t="s">
        <v>1</v>
      </c>
      <c r="N219" s="291" t="s">
        <v>43</v>
      </c>
      <c r="O219" s="92"/>
      <c r="P219" s="228">
        <f>O219*H219</f>
        <v>0</v>
      </c>
      <c r="Q219" s="228">
        <v>0.028000000000000001</v>
      </c>
      <c r="R219" s="228">
        <f>Q219*H219</f>
        <v>2.6846399999999999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225</v>
      </c>
      <c r="AT219" s="230" t="s">
        <v>297</v>
      </c>
      <c r="AU219" s="230" t="s">
        <v>87</v>
      </c>
      <c r="AY219" s="18" t="s">
        <v>150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34</v>
      </c>
      <c r="BK219" s="231">
        <f>ROUND(I219*H219,2)</f>
        <v>0</v>
      </c>
      <c r="BL219" s="18" t="s">
        <v>157</v>
      </c>
      <c r="BM219" s="230" t="s">
        <v>869</v>
      </c>
    </row>
    <row r="220" s="14" customFormat="1">
      <c r="A220" s="14"/>
      <c r="B220" s="249"/>
      <c r="C220" s="250"/>
      <c r="D220" s="237" t="s">
        <v>163</v>
      </c>
      <c r="E220" s="251" t="s">
        <v>1</v>
      </c>
      <c r="F220" s="252" t="s">
        <v>870</v>
      </c>
      <c r="G220" s="250"/>
      <c r="H220" s="253">
        <v>95.879999999999995</v>
      </c>
      <c r="I220" s="254"/>
      <c r="J220" s="250"/>
      <c r="K220" s="250"/>
      <c r="L220" s="255"/>
      <c r="M220" s="256"/>
      <c r="N220" s="257"/>
      <c r="O220" s="257"/>
      <c r="P220" s="257"/>
      <c r="Q220" s="257"/>
      <c r="R220" s="257"/>
      <c r="S220" s="257"/>
      <c r="T220" s="25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9" t="s">
        <v>163</v>
      </c>
      <c r="AU220" s="259" t="s">
        <v>87</v>
      </c>
      <c r="AV220" s="14" t="s">
        <v>87</v>
      </c>
      <c r="AW220" s="14" t="s">
        <v>33</v>
      </c>
      <c r="AX220" s="14" t="s">
        <v>34</v>
      </c>
      <c r="AY220" s="259" t="s">
        <v>150</v>
      </c>
    </row>
    <row r="221" s="2" customFormat="1" ht="33" customHeight="1">
      <c r="A221" s="39"/>
      <c r="B221" s="40"/>
      <c r="C221" s="219" t="s">
        <v>7</v>
      </c>
      <c r="D221" s="219" t="s">
        <v>152</v>
      </c>
      <c r="E221" s="220" t="s">
        <v>871</v>
      </c>
      <c r="F221" s="221" t="s">
        <v>872</v>
      </c>
      <c r="G221" s="222" t="s">
        <v>175</v>
      </c>
      <c r="H221" s="223">
        <v>46.899999999999999</v>
      </c>
      <c r="I221" s="224"/>
      <c r="J221" s="225">
        <f>ROUND(I221*H221,2)</f>
        <v>0</v>
      </c>
      <c r="K221" s="221" t="s">
        <v>156</v>
      </c>
      <c r="L221" s="45"/>
      <c r="M221" s="226" t="s">
        <v>1</v>
      </c>
      <c r="N221" s="227" t="s">
        <v>43</v>
      </c>
      <c r="O221" s="92"/>
      <c r="P221" s="228">
        <f>O221*H221</f>
        <v>0</v>
      </c>
      <c r="Q221" s="228">
        <v>0.086199999999999999</v>
      </c>
      <c r="R221" s="228">
        <f>Q221*H221</f>
        <v>4.0427799999999996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157</v>
      </c>
      <c r="AT221" s="230" t="s">
        <v>152</v>
      </c>
      <c r="AU221" s="230" t="s">
        <v>87</v>
      </c>
      <c r="AY221" s="18" t="s">
        <v>150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34</v>
      </c>
      <c r="BK221" s="231">
        <f>ROUND(I221*H221,2)</f>
        <v>0</v>
      </c>
      <c r="BL221" s="18" t="s">
        <v>157</v>
      </c>
      <c r="BM221" s="230" t="s">
        <v>873</v>
      </c>
    </row>
    <row r="222" s="2" customFormat="1">
      <c r="A222" s="39"/>
      <c r="B222" s="40"/>
      <c r="C222" s="41"/>
      <c r="D222" s="232" t="s">
        <v>159</v>
      </c>
      <c r="E222" s="41"/>
      <c r="F222" s="233" t="s">
        <v>874</v>
      </c>
      <c r="G222" s="41"/>
      <c r="H222" s="41"/>
      <c r="I222" s="234"/>
      <c r="J222" s="41"/>
      <c r="K222" s="41"/>
      <c r="L222" s="45"/>
      <c r="M222" s="235"/>
      <c r="N222" s="236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159</v>
      </c>
      <c r="AU222" s="18" t="s">
        <v>87</v>
      </c>
    </row>
    <row r="223" s="2" customFormat="1">
      <c r="A223" s="39"/>
      <c r="B223" s="40"/>
      <c r="C223" s="41"/>
      <c r="D223" s="237" t="s">
        <v>161</v>
      </c>
      <c r="E223" s="41"/>
      <c r="F223" s="238" t="s">
        <v>819</v>
      </c>
      <c r="G223" s="41"/>
      <c r="H223" s="41"/>
      <c r="I223" s="234"/>
      <c r="J223" s="41"/>
      <c r="K223" s="41"/>
      <c r="L223" s="45"/>
      <c r="M223" s="235"/>
      <c r="N223" s="236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161</v>
      </c>
      <c r="AU223" s="18" t="s">
        <v>87</v>
      </c>
    </row>
    <row r="224" s="14" customFormat="1">
      <c r="A224" s="14"/>
      <c r="B224" s="249"/>
      <c r="C224" s="250"/>
      <c r="D224" s="237" t="s">
        <v>163</v>
      </c>
      <c r="E224" s="251" t="s">
        <v>1</v>
      </c>
      <c r="F224" s="252" t="s">
        <v>875</v>
      </c>
      <c r="G224" s="250"/>
      <c r="H224" s="253">
        <v>46.899999999999999</v>
      </c>
      <c r="I224" s="254"/>
      <c r="J224" s="250"/>
      <c r="K224" s="250"/>
      <c r="L224" s="255"/>
      <c r="M224" s="256"/>
      <c r="N224" s="257"/>
      <c r="O224" s="257"/>
      <c r="P224" s="257"/>
      <c r="Q224" s="257"/>
      <c r="R224" s="257"/>
      <c r="S224" s="257"/>
      <c r="T224" s="25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9" t="s">
        <v>163</v>
      </c>
      <c r="AU224" s="259" t="s">
        <v>87</v>
      </c>
      <c r="AV224" s="14" t="s">
        <v>87</v>
      </c>
      <c r="AW224" s="14" t="s">
        <v>33</v>
      </c>
      <c r="AX224" s="14" t="s">
        <v>34</v>
      </c>
      <c r="AY224" s="259" t="s">
        <v>150</v>
      </c>
    </row>
    <row r="225" s="2" customFormat="1" ht="16.5" customHeight="1">
      <c r="A225" s="39"/>
      <c r="B225" s="40"/>
      <c r="C225" s="219" t="s">
        <v>319</v>
      </c>
      <c r="D225" s="219" t="s">
        <v>152</v>
      </c>
      <c r="E225" s="220" t="s">
        <v>876</v>
      </c>
      <c r="F225" s="221" t="s">
        <v>877</v>
      </c>
      <c r="G225" s="222" t="s">
        <v>427</v>
      </c>
      <c r="H225" s="223">
        <v>2</v>
      </c>
      <c r="I225" s="224"/>
      <c r="J225" s="225">
        <f>ROUND(I225*H225,2)</f>
        <v>0</v>
      </c>
      <c r="K225" s="221" t="s">
        <v>156</v>
      </c>
      <c r="L225" s="45"/>
      <c r="M225" s="226" t="s">
        <v>1</v>
      </c>
      <c r="N225" s="227" t="s">
        <v>43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157</v>
      </c>
      <c r="AT225" s="230" t="s">
        <v>152</v>
      </c>
      <c r="AU225" s="230" t="s">
        <v>87</v>
      </c>
      <c r="AY225" s="18" t="s">
        <v>150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34</v>
      </c>
      <c r="BK225" s="231">
        <f>ROUND(I225*H225,2)</f>
        <v>0</v>
      </c>
      <c r="BL225" s="18" t="s">
        <v>157</v>
      </c>
      <c r="BM225" s="230" t="s">
        <v>878</v>
      </c>
    </row>
    <row r="226" s="2" customFormat="1">
      <c r="A226" s="39"/>
      <c r="B226" s="40"/>
      <c r="C226" s="41"/>
      <c r="D226" s="232" t="s">
        <v>159</v>
      </c>
      <c r="E226" s="41"/>
      <c r="F226" s="233" t="s">
        <v>879</v>
      </c>
      <c r="G226" s="41"/>
      <c r="H226" s="41"/>
      <c r="I226" s="234"/>
      <c r="J226" s="41"/>
      <c r="K226" s="41"/>
      <c r="L226" s="45"/>
      <c r="M226" s="235"/>
      <c r="N226" s="236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159</v>
      </c>
      <c r="AU226" s="18" t="s">
        <v>87</v>
      </c>
    </row>
    <row r="227" s="2" customFormat="1">
      <c r="A227" s="39"/>
      <c r="B227" s="40"/>
      <c r="C227" s="41"/>
      <c r="D227" s="237" t="s">
        <v>161</v>
      </c>
      <c r="E227" s="41"/>
      <c r="F227" s="238" t="s">
        <v>819</v>
      </c>
      <c r="G227" s="41"/>
      <c r="H227" s="41"/>
      <c r="I227" s="234"/>
      <c r="J227" s="41"/>
      <c r="K227" s="41"/>
      <c r="L227" s="45"/>
      <c r="M227" s="235"/>
      <c r="N227" s="23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161</v>
      </c>
      <c r="AU227" s="18" t="s">
        <v>87</v>
      </c>
    </row>
    <row r="228" s="2" customFormat="1" ht="16.5" customHeight="1">
      <c r="A228" s="39"/>
      <c r="B228" s="40"/>
      <c r="C228" s="282" t="s">
        <v>325</v>
      </c>
      <c r="D228" s="282" t="s">
        <v>297</v>
      </c>
      <c r="E228" s="283" t="s">
        <v>880</v>
      </c>
      <c r="F228" s="284" t="s">
        <v>881</v>
      </c>
      <c r="G228" s="285" t="s">
        <v>427</v>
      </c>
      <c r="H228" s="286">
        <v>2</v>
      </c>
      <c r="I228" s="287"/>
      <c r="J228" s="288">
        <f>ROUND(I228*H228,2)</f>
        <v>0</v>
      </c>
      <c r="K228" s="284" t="s">
        <v>1</v>
      </c>
      <c r="L228" s="289"/>
      <c r="M228" s="290" t="s">
        <v>1</v>
      </c>
      <c r="N228" s="291" t="s">
        <v>43</v>
      </c>
      <c r="O228" s="92"/>
      <c r="P228" s="228">
        <f>O228*H228</f>
        <v>0</v>
      </c>
      <c r="Q228" s="228">
        <v>0.012999999999999999</v>
      </c>
      <c r="R228" s="228">
        <f>Q228*H228</f>
        <v>0.025999999999999999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225</v>
      </c>
      <c r="AT228" s="230" t="s">
        <v>297</v>
      </c>
      <c r="AU228" s="230" t="s">
        <v>87</v>
      </c>
      <c r="AY228" s="18" t="s">
        <v>150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34</v>
      </c>
      <c r="BK228" s="231">
        <f>ROUND(I228*H228,2)</f>
        <v>0</v>
      </c>
      <c r="BL228" s="18" t="s">
        <v>157</v>
      </c>
      <c r="BM228" s="230" t="s">
        <v>882</v>
      </c>
    </row>
    <row r="229" s="2" customFormat="1" ht="24.15" customHeight="1">
      <c r="A229" s="39"/>
      <c r="B229" s="40"/>
      <c r="C229" s="219" t="s">
        <v>332</v>
      </c>
      <c r="D229" s="219" t="s">
        <v>152</v>
      </c>
      <c r="E229" s="220" t="s">
        <v>611</v>
      </c>
      <c r="F229" s="221" t="s">
        <v>612</v>
      </c>
      <c r="G229" s="222" t="s">
        <v>175</v>
      </c>
      <c r="H229" s="223">
        <v>47</v>
      </c>
      <c r="I229" s="224"/>
      <c r="J229" s="225">
        <f>ROUND(I229*H229,2)</f>
        <v>0</v>
      </c>
      <c r="K229" s="221" t="s">
        <v>156</v>
      </c>
      <c r="L229" s="45"/>
      <c r="M229" s="226" t="s">
        <v>1</v>
      </c>
      <c r="N229" s="227" t="s">
        <v>43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0.25</v>
      </c>
      <c r="T229" s="229">
        <f>S229*H229</f>
        <v>11.75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157</v>
      </c>
      <c r="AT229" s="230" t="s">
        <v>152</v>
      </c>
      <c r="AU229" s="230" t="s">
        <v>87</v>
      </c>
      <c r="AY229" s="18" t="s">
        <v>150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34</v>
      </c>
      <c r="BK229" s="231">
        <f>ROUND(I229*H229,2)</f>
        <v>0</v>
      </c>
      <c r="BL229" s="18" t="s">
        <v>157</v>
      </c>
      <c r="BM229" s="230" t="s">
        <v>883</v>
      </c>
    </row>
    <row r="230" s="2" customFormat="1">
      <c r="A230" s="39"/>
      <c r="B230" s="40"/>
      <c r="C230" s="41"/>
      <c r="D230" s="232" t="s">
        <v>159</v>
      </c>
      <c r="E230" s="41"/>
      <c r="F230" s="233" t="s">
        <v>614</v>
      </c>
      <c r="G230" s="41"/>
      <c r="H230" s="41"/>
      <c r="I230" s="234"/>
      <c r="J230" s="41"/>
      <c r="K230" s="41"/>
      <c r="L230" s="45"/>
      <c r="M230" s="235"/>
      <c r="N230" s="236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159</v>
      </c>
      <c r="AU230" s="18" t="s">
        <v>87</v>
      </c>
    </row>
    <row r="231" s="2" customFormat="1">
      <c r="A231" s="39"/>
      <c r="B231" s="40"/>
      <c r="C231" s="41"/>
      <c r="D231" s="237" t="s">
        <v>161</v>
      </c>
      <c r="E231" s="41"/>
      <c r="F231" s="238" t="s">
        <v>819</v>
      </c>
      <c r="G231" s="41"/>
      <c r="H231" s="41"/>
      <c r="I231" s="234"/>
      <c r="J231" s="41"/>
      <c r="K231" s="41"/>
      <c r="L231" s="45"/>
      <c r="M231" s="235"/>
      <c r="N231" s="236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161</v>
      </c>
      <c r="AU231" s="18" t="s">
        <v>87</v>
      </c>
    </row>
    <row r="232" s="12" customFormat="1" ht="22.8" customHeight="1">
      <c r="A232" s="12"/>
      <c r="B232" s="203"/>
      <c r="C232" s="204"/>
      <c r="D232" s="205" t="s">
        <v>77</v>
      </c>
      <c r="E232" s="217" t="s">
        <v>615</v>
      </c>
      <c r="F232" s="217" t="s">
        <v>616</v>
      </c>
      <c r="G232" s="204"/>
      <c r="H232" s="204"/>
      <c r="I232" s="207"/>
      <c r="J232" s="218">
        <f>BK232</f>
        <v>0</v>
      </c>
      <c r="K232" s="204"/>
      <c r="L232" s="209"/>
      <c r="M232" s="210"/>
      <c r="N232" s="211"/>
      <c r="O232" s="211"/>
      <c r="P232" s="212">
        <f>SUM(P233:P241)</f>
        <v>0</v>
      </c>
      <c r="Q232" s="211"/>
      <c r="R232" s="212">
        <f>SUM(R233:R241)</f>
        <v>0</v>
      </c>
      <c r="S232" s="211"/>
      <c r="T232" s="213">
        <f>SUM(T233:T241)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4" t="s">
        <v>34</v>
      </c>
      <c r="AT232" s="215" t="s">
        <v>77</v>
      </c>
      <c r="AU232" s="215" t="s">
        <v>34</v>
      </c>
      <c r="AY232" s="214" t="s">
        <v>150</v>
      </c>
      <c r="BK232" s="216">
        <f>SUM(BK233:BK241)</f>
        <v>0</v>
      </c>
    </row>
    <row r="233" s="2" customFormat="1" ht="33" customHeight="1">
      <c r="A233" s="39"/>
      <c r="B233" s="40"/>
      <c r="C233" s="219" t="s">
        <v>337</v>
      </c>
      <c r="D233" s="219" t="s">
        <v>152</v>
      </c>
      <c r="E233" s="220" t="s">
        <v>618</v>
      </c>
      <c r="F233" s="221" t="s">
        <v>619</v>
      </c>
      <c r="G233" s="222" t="s">
        <v>269</v>
      </c>
      <c r="H233" s="223">
        <v>153.02000000000001</v>
      </c>
      <c r="I233" s="224"/>
      <c r="J233" s="225">
        <f>ROUND(I233*H233,2)</f>
        <v>0</v>
      </c>
      <c r="K233" s="221" t="s">
        <v>156</v>
      </c>
      <c r="L233" s="45"/>
      <c r="M233" s="226" t="s">
        <v>1</v>
      </c>
      <c r="N233" s="227" t="s">
        <v>43</v>
      </c>
      <c r="O233" s="92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157</v>
      </c>
      <c r="AT233" s="230" t="s">
        <v>152</v>
      </c>
      <c r="AU233" s="230" t="s">
        <v>87</v>
      </c>
      <c r="AY233" s="18" t="s">
        <v>150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34</v>
      </c>
      <c r="BK233" s="231">
        <f>ROUND(I233*H233,2)</f>
        <v>0</v>
      </c>
      <c r="BL233" s="18" t="s">
        <v>157</v>
      </c>
      <c r="BM233" s="230" t="s">
        <v>884</v>
      </c>
    </row>
    <row r="234" s="2" customFormat="1">
      <c r="A234" s="39"/>
      <c r="B234" s="40"/>
      <c r="C234" s="41"/>
      <c r="D234" s="232" t="s">
        <v>159</v>
      </c>
      <c r="E234" s="41"/>
      <c r="F234" s="233" t="s">
        <v>621</v>
      </c>
      <c r="G234" s="41"/>
      <c r="H234" s="41"/>
      <c r="I234" s="234"/>
      <c r="J234" s="41"/>
      <c r="K234" s="41"/>
      <c r="L234" s="45"/>
      <c r="M234" s="235"/>
      <c r="N234" s="236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159</v>
      </c>
      <c r="AU234" s="18" t="s">
        <v>87</v>
      </c>
    </row>
    <row r="235" s="2" customFormat="1" ht="21.75" customHeight="1">
      <c r="A235" s="39"/>
      <c r="B235" s="40"/>
      <c r="C235" s="219" t="s">
        <v>343</v>
      </c>
      <c r="D235" s="219" t="s">
        <v>152</v>
      </c>
      <c r="E235" s="220" t="s">
        <v>885</v>
      </c>
      <c r="F235" s="221" t="s">
        <v>886</v>
      </c>
      <c r="G235" s="222" t="s">
        <v>269</v>
      </c>
      <c r="H235" s="223">
        <v>153.02000000000001</v>
      </c>
      <c r="I235" s="224"/>
      <c r="J235" s="225">
        <f>ROUND(I235*H235,2)</f>
        <v>0</v>
      </c>
      <c r="K235" s="221" t="s">
        <v>156</v>
      </c>
      <c r="L235" s="45"/>
      <c r="M235" s="226" t="s">
        <v>1</v>
      </c>
      <c r="N235" s="227" t="s">
        <v>43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157</v>
      </c>
      <c r="AT235" s="230" t="s">
        <v>152</v>
      </c>
      <c r="AU235" s="230" t="s">
        <v>87</v>
      </c>
      <c r="AY235" s="18" t="s">
        <v>150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34</v>
      </c>
      <c r="BK235" s="231">
        <f>ROUND(I235*H235,2)</f>
        <v>0</v>
      </c>
      <c r="BL235" s="18" t="s">
        <v>157</v>
      </c>
      <c r="BM235" s="230" t="s">
        <v>887</v>
      </c>
    </row>
    <row r="236" s="2" customFormat="1">
      <c r="A236" s="39"/>
      <c r="B236" s="40"/>
      <c r="C236" s="41"/>
      <c r="D236" s="232" t="s">
        <v>159</v>
      </c>
      <c r="E236" s="41"/>
      <c r="F236" s="233" t="s">
        <v>888</v>
      </c>
      <c r="G236" s="41"/>
      <c r="H236" s="41"/>
      <c r="I236" s="234"/>
      <c r="J236" s="41"/>
      <c r="K236" s="41"/>
      <c r="L236" s="45"/>
      <c r="M236" s="235"/>
      <c r="N236" s="236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159</v>
      </c>
      <c r="AU236" s="18" t="s">
        <v>87</v>
      </c>
    </row>
    <row r="237" s="2" customFormat="1" ht="24.15" customHeight="1">
      <c r="A237" s="39"/>
      <c r="B237" s="40"/>
      <c r="C237" s="219" t="s">
        <v>350</v>
      </c>
      <c r="D237" s="219" t="s">
        <v>152</v>
      </c>
      <c r="E237" s="220" t="s">
        <v>889</v>
      </c>
      <c r="F237" s="221" t="s">
        <v>890</v>
      </c>
      <c r="G237" s="222" t="s">
        <v>269</v>
      </c>
      <c r="H237" s="223">
        <v>612.08000000000004</v>
      </c>
      <c r="I237" s="224"/>
      <c r="J237" s="225">
        <f>ROUND(I237*H237,2)</f>
        <v>0</v>
      </c>
      <c r="K237" s="221" t="s">
        <v>156</v>
      </c>
      <c r="L237" s="45"/>
      <c r="M237" s="226" t="s">
        <v>1</v>
      </c>
      <c r="N237" s="227" t="s">
        <v>43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157</v>
      </c>
      <c r="AT237" s="230" t="s">
        <v>152</v>
      </c>
      <c r="AU237" s="230" t="s">
        <v>87</v>
      </c>
      <c r="AY237" s="18" t="s">
        <v>150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34</v>
      </c>
      <c r="BK237" s="231">
        <f>ROUND(I237*H237,2)</f>
        <v>0</v>
      </c>
      <c r="BL237" s="18" t="s">
        <v>157</v>
      </c>
      <c r="BM237" s="230" t="s">
        <v>891</v>
      </c>
    </row>
    <row r="238" s="2" customFormat="1">
      <c r="A238" s="39"/>
      <c r="B238" s="40"/>
      <c r="C238" s="41"/>
      <c r="D238" s="232" t="s">
        <v>159</v>
      </c>
      <c r="E238" s="41"/>
      <c r="F238" s="233" t="s">
        <v>892</v>
      </c>
      <c r="G238" s="41"/>
      <c r="H238" s="41"/>
      <c r="I238" s="234"/>
      <c r="J238" s="41"/>
      <c r="K238" s="41"/>
      <c r="L238" s="45"/>
      <c r="M238" s="235"/>
      <c r="N238" s="236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159</v>
      </c>
      <c r="AU238" s="18" t="s">
        <v>87</v>
      </c>
    </row>
    <row r="239" s="14" customFormat="1">
      <c r="A239" s="14"/>
      <c r="B239" s="249"/>
      <c r="C239" s="250"/>
      <c r="D239" s="237" t="s">
        <v>163</v>
      </c>
      <c r="E239" s="250"/>
      <c r="F239" s="252" t="s">
        <v>893</v>
      </c>
      <c r="G239" s="250"/>
      <c r="H239" s="253">
        <v>612.08000000000004</v>
      </c>
      <c r="I239" s="254"/>
      <c r="J239" s="250"/>
      <c r="K239" s="250"/>
      <c r="L239" s="255"/>
      <c r="M239" s="256"/>
      <c r="N239" s="257"/>
      <c r="O239" s="257"/>
      <c r="P239" s="257"/>
      <c r="Q239" s="257"/>
      <c r="R239" s="257"/>
      <c r="S239" s="257"/>
      <c r="T239" s="25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9" t="s">
        <v>163</v>
      </c>
      <c r="AU239" s="259" t="s">
        <v>87</v>
      </c>
      <c r="AV239" s="14" t="s">
        <v>87</v>
      </c>
      <c r="AW239" s="14" t="s">
        <v>4</v>
      </c>
      <c r="AX239" s="14" t="s">
        <v>34</v>
      </c>
      <c r="AY239" s="259" t="s">
        <v>150</v>
      </c>
    </row>
    <row r="240" s="2" customFormat="1" ht="24.15" customHeight="1">
      <c r="A240" s="39"/>
      <c r="B240" s="40"/>
      <c r="C240" s="219" t="s">
        <v>357</v>
      </c>
      <c r="D240" s="219" t="s">
        <v>152</v>
      </c>
      <c r="E240" s="220" t="s">
        <v>894</v>
      </c>
      <c r="F240" s="221" t="s">
        <v>895</v>
      </c>
      <c r="G240" s="222" t="s">
        <v>269</v>
      </c>
      <c r="H240" s="223">
        <v>153.02000000000001</v>
      </c>
      <c r="I240" s="224"/>
      <c r="J240" s="225">
        <f>ROUND(I240*H240,2)</f>
        <v>0</v>
      </c>
      <c r="K240" s="221" t="s">
        <v>156</v>
      </c>
      <c r="L240" s="45"/>
      <c r="M240" s="226" t="s">
        <v>1</v>
      </c>
      <c r="N240" s="227" t="s">
        <v>43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157</v>
      </c>
      <c r="AT240" s="230" t="s">
        <v>152</v>
      </c>
      <c r="AU240" s="230" t="s">
        <v>87</v>
      </c>
      <c r="AY240" s="18" t="s">
        <v>150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34</v>
      </c>
      <c r="BK240" s="231">
        <f>ROUND(I240*H240,2)</f>
        <v>0</v>
      </c>
      <c r="BL240" s="18" t="s">
        <v>157</v>
      </c>
      <c r="BM240" s="230" t="s">
        <v>896</v>
      </c>
    </row>
    <row r="241" s="2" customFormat="1">
      <c r="A241" s="39"/>
      <c r="B241" s="40"/>
      <c r="C241" s="41"/>
      <c r="D241" s="232" t="s">
        <v>159</v>
      </c>
      <c r="E241" s="41"/>
      <c r="F241" s="233" t="s">
        <v>897</v>
      </c>
      <c r="G241" s="41"/>
      <c r="H241" s="41"/>
      <c r="I241" s="234"/>
      <c r="J241" s="41"/>
      <c r="K241" s="41"/>
      <c r="L241" s="45"/>
      <c r="M241" s="235"/>
      <c r="N241" s="236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159</v>
      </c>
      <c r="AU241" s="18" t="s">
        <v>87</v>
      </c>
    </row>
    <row r="242" s="12" customFormat="1" ht="22.8" customHeight="1">
      <c r="A242" s="12"/>
      <c r="B242" s="203"/>
      <c r="C242" s="204"/>
      <c r="D242" s="205" t="s">
        <v>77</v>
      </c>
      <c r="E242" s="217" t="s">
        <v>638</v>
      </c>
      <c r="F242" s="217" t="s">
        <v>639</v>
      </c>
      <c r="G242" s="204"/>
      <c r="H242" s="204"/>
      <c r="I242" s="207"/>
      <c r="J242" s="218">
        <f>BK242</f>
        <v>0</v>
      </c>
      <c r="K242" s="204"/>
      <c r="L242" s="209"/>
      <c r="M242" s="210"/>
      <c r="N242" s="211"/>
      <c r="O242" s="211"/>
      <c r="P242" s="212">
        <f>SUM(P243:P244)</f>
        <v>0</v>
      </c>
      <c r="Q242" s="211"/>
      <c r="R242" s="212">
        <f>SUM(R243:R244)</f>
        <v>0</v>
      </c>
      <c r="S242" s="211"/>
      <c r="T242" s="213">
        <f>SUM(T243:T244)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4" t="s">
        <v>34</v>
      </c>
      <c r="AT242" s="215" t="s">
        <v>77</v>
      </c>
      <c r="AU242" s="215" t="s">
        <v>34</v>
      </c>
      <c r="AY242" s="214" t="s">
        <v>150</v>
      </c>
      <c r="BK242" s="216">
        <f>SUM(BK243:BK244)</f>
        <v>0</v>
      </c>
    </row>
    <row r="243" s="2" customFormat="1" ht="16.5" customHeight="1">
      <c r="A243" s="39"/>
      <c r="B243" s="40"/>
      <c r="C243" s="219" t="s">
        <v>362</v>
      </c>
      <c r="D243" s="219" t="s">
        <v>152</v>
      </c>
      <c r="E243" s="220" t="s">
        <v>641</v>
      </c>
      <c r="F243" s="221" t="s">
        <v>642</v>
      </c>
      <c r="G243" s="222" t="s">
        <v>269</v>
      </c>
      <c r="H243" s="223">
        <v>19.952999999999999</v>
      </c>
      <c r="I243" s="224"/>
      <c r="J243" s="225">
        <f>ROUND(I243*H243,2)</f>
        <v>0</v>
      </c>
      <c r="K243" s="221" t="s">
        <v>156</v>
      </c>
      <c r="L243" s="45"/>
      <c r="M243" s="226" t="s">
        <v>1</v>
      </c>
      <c r="N243" s="227" t="s">
        <v>43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157</v>
      </c>
      <c r="AT243" s="230" t="s">
        <v>152</v>
      </c>
      <c r="AU243" s="230" t="s">
        <v>87</v>
      </c>
      <c r="AY243" s="18" t="s">
        <v>150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34</v>
      </c>
      <c r="BK243" s="231">
        <f>ROUND(I243*H243,2)</f>
        <v>0</v>
      </c>
      <c r="BL243" s="18" t="s">
        <v>157</v>
      </c>
      <c r="BM243" s="230" t="s">
        <v>898</v>
      </c>
    </row>
    <row r="244" s="2" customFormat="1">
      <c r="A244" s="39"/>
      <c r="B244" s="40"/>
      <c r="C244" s="41"/>
      <c r="D244" s="232" t="s">
        <v>159</v>
      </c>
      <c r="E244" s="41"/>
      <c r="F244" s="233" t="s">
        <v>644</v>
      </c>
      <c r="G244" s="41"/>
      <c r="H244" s="41"/>
      <c r="I244" s="234"/>
      <c r="J244" s="41"/>
      <c r="K244" s="41"/>
      <c r="L244" s="45"/>
      <c r="M244" s="292"/>
      <c r="N244" s="293"/>
      <c r="O244" s="294"/>
      <c r="P244" s="294"/>
      <c r="Q244" s="294"/>
      <c r="R244" s="294"/>
      <c r="S244" s="294"/>
      <c r="T244" s="295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159</v>
      </c>
      <c r="AU244" s="18" t="s">
        <v>87</v>
      </c>
    </row>
    <row r="245" s="2" customFormat="1" ht="6.96" customHeight="1">
      <c r="A245" s="39"/>
      <c r="B245" s="67"/>
      <c r="C245" s="68"/>
      <c r="D245" s="68"/>
      <c r="E245" s="68"/>
      <c r="F245" s="68"/>
      <c r="G245" s="68"/>
      <c r="H245" s="68"/>
      <c r="I245" s="68"/>
      <c r="J245" s="68"/>
      <c r="K245" s="68"/>
      <c r="L245" s="45"/>
      <c r="M245" s="39"/>
      <c r="O245" s="39"/>
      <c r="P245" s="39"/>
      <c r="Q245" s="39"/>
      <c r="R245" s="39"/>
      <c r="S245" s="39"/>
      <c r="T245" s="39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</row>
  </sheetData>
  <sheetProtection sheet="1" autoFilter="0" formatColumns="0" formatRows="0" objects="1" scenarios="1" spinCount="100000" saltValue="yZ0u2FunrOiSyX3wzmTnnSYHIzwDz1DYuR/MmbODQRUa1pmj7FOUwStb1Hz1qAd9JZWSQP8GkvmQav25DAUUsg==" hashValue="hTaIstIphdA40WrXrS1d5YtHfJPzrnuFYszQpxKXn1HLLkq1dSGeIVJ0BSoqQKhy9SDc2g/hgEdMnRPfTeSR7Q==" algorithmName="SHA-512" password="CC35"/>
  <autoFilter ref="C121:K24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hyperlinks>
    <hyperlink ref="F126" r:id="rId1" display="https://podminky.urs.cz/item/CS_URS_2025_01/113102321"/>
    <hyperlink ref="F131" r:id="rId2" display="https://podminky.urs.cz/item/CS_URS_2025_01/113107230"/>
    <hyperlink ref="F136" r:id="rId3" display="https://podminky.urs.cz/item/CS_URS_2025_01/122251101"/>
    <hyperlink ref="F145" r:id="rId4" display="https://podminky.urs.cz/item/CS_URS_2025_01/162251102"/>
    <hyperlink ref="F154" r:id="rId5" display="https://podminky.urs.cz/item/CS_URS_2025_01/162751117"/>
    <hyperlink ref="F159" r:id="rId6" display="https://podminky.urs.cz/item/CS_URS_2025_01/167151111"/>
    <hyperlink ref="F161" r:id="rId7" display="https://podminky.urs.cz/item/CS_URS_2025_01/171152501"/>
    <hyperlink ref="F166" r:id="rId8" display="https://podminky.urs.cz/item/CS_URS_2025_01/171201231"/>
    <hyperlink ref="F170" r:id="rId9" display="https://podminky.urs.cz/item/CS_URS_2025_01/171211101"/>
    <hyperlink ref="F174" r:id="rId10" display="https://podminky.urs.cz/item/CS_URS_2025_01/171251201"/>
    <hyperlink ref="F176" r:id="rId11" display="https://podminky.urs.cz/item/CS_URS_2025_01/181912111"/>
    <hyperlink ref="F181" r:id="rId12" display="https://podminky.urs.cz/item/CS_URS_2025_01/564710011"/>
    <hyperlink ref="F189" r:id="rId13" display="https://podminky.urs.cz/item/CS_URS_2025_01/564720111"/>
    <hyperlink ref="F192" r:id="rId14" display="https://podminky.urs.cz/item/CS_URS_2025_01/564751112"/>
    <hyperlink ref="F197" r:id="rId15" display="https://podminky.urs.cz/item/CS_URS_2025_01/579221222"/>
    <hyperlink ref="F203" r:id="rId16" display="https://podminky.urs.cz/item/CS_URS_2025_01/589211111"/>
    <hyperlink ref="F209" r:id="rId17" display="https://podminky.urs.cz/item/CS_URS_2025_01/589811111"/>
    <hyperlink ref="F213" r:id="rId18" display="https://podminky.urs.cz/item/CS_URS_2025_01/916231213"/>
    <hyperlink ref="F222" r:id="rId19" display="https://podminky.urs.cz/item/CS_URS_2025_01/935932113"/>
    <hyperlink ref="F226" r:id="rId20" display="https://podminky.urs.cz/item/CS_URS_2025_01/936001002"/>
    <hyperlink ref="F230" r:id="rId21" display="https://podminky.urs.cz/item/CS_URS_2025_01/966008211"/>
    <hyperlink ref="F234" r:id="rId22" display="https://podminky.urs.cz/item/CS_URS_2025_01/997013631"/>
    <hyperlink ref="F236" r:id="rId23" display="https://podminky.urs.cz/item/CS_URS_2025_01/997231111"/>
    <hyperlink ref="F238" r:id="rId24" display="https://podminky.urs.cz/item/CS_URS_2025_01/997231119"/>
    <hyperlink ref="F241" r:id="rId25" display="https://podminky.urs.cz/item/CS_URS_2025_01/997231511"/>
    <hyperlink ref="F244" r:id="rId26" display="https://podminky.urs.cz/item/CS_URS_2025_01/9982220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115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ZŠ Okružní Bruntál, rekonstrukce hřiště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899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900</v>
      </c>
      <c r="G12" s="39"/>
      <c r="H12" s="39"/>
      <c r="I12" s="141" t="s">
        <v>22</v>
      </c>
      <c r="J12" s="145" t="str">
        <f>'Rekapitulace stavby'!AN8</f>
        <v>13. 2. 2025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901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902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ROUND(J127,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ROUND((SUM(BE127:BE256)),  0)</f>
        <v>0</v>
      </c>
      <c r="G33" s="39"/>
      <c r="H33" s="39"/>
      <c r="I33" s="156">
        <v>0.20999999999999999</v>
      </c>
      <c r="J33" s="155">
        <f>ROUND(((SUM(BE127:BE256))*I33),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ROUND((SUM(BF127:BF256)),  0)</f>
        <v>0</v>
      </c>
      <c r="G34" s="39"/>
      <c r="H34" s="39"/>
      <c r="I34" s="156">
        <v>0.14999999999999999</v>
      </c>
      <c r="J34" s="155">
        <f>ROUND(((SUM(BF127:BF256))*I34),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ROUND((SUM(BG127:BG256)),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ROUND((SUM(BH127:BH256)),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ROUND((SUM(BI127:BI256)),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Okružní Bruntál, rekonstrukce hřiště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05 - oprava oplocení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p.č. 4849, 4851 kú Bruntál-město</v>
      </c>
      <c r="G89" s="41"/>
      <c r="H89" s="41"/>
      <c r="I89" s="33" t="s">
        <v>22</v>
      </c>
      <c r="J89" s="80" t="str">
        <f>IF(J12="","",J12)</f>
        <v>13. 2. 2025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Město Bruntál, Nádražní 20, 792 01 Bruntál</v>
      </c>
      <c r="G91" s="41"/>
      <c r="H91" s="41"/>
      <c r="I91" s="33" t="s">
        <v>31</v>
      </c>
      <c r="J91" s="37" t="str">
        <f>E21</f>
        <v>Ing.arch.Adamčík Miroslav OBCHODNÍ PROJEKT OSTRAVA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119</v>
      </c>
      <c r="D94" s="177"/>
      <c r="E94" s="177"/>
      <c r="F94" s="177"/>
      <c r="G94" s="177"/>
      <c r="H94" s="177"/>
      <c r="I94" s="177"/>
      <c r="J94" s="178" t="s">
        <v>120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121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122</v>
      </c>
    </row>
    <row r="97" s="9" customFormat="1" ht="24.96" customHeight="1">
      <c r="A97" s="9"/>
      <c r="B97" s="180"/>
      <c r="C97" s="181"/>
      <c r="D97" s="182" t="s">
        <v>123</v>
      </c>
      <c r="E97" s="183"/>
      <c r="F97" s="183"/>
      <c r="G97" s="183"/>
      <c r="H97" s="183"/>
      <c r="I97" s="183"/>
      <c r="J97" s="184">
        <f>J128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124</v>
      </c>
      <c r="E98" s="189"/>
      <c r="F98" s="189"/>
      <c r="G98" s="189"/>
      <c r="H98" s="189"/>
      <c r="I98" s="189"/>
      <c r="J98" s="190">
        <f>J129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125</v>
      </c>
      <c r="E99" s="189"/>
      <c r="F99" s="189"/>
      <c r="G99" s="189"/>
      <c r="H99" s="189"/>
      <c r="I99" s="189"/>
      <c r="J99" s="190">
        <f>J149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126</v>
      </c>
      <c r="E100" s="189"/>
      <c r="F100" s="189"/>
      <c r="G100" s="189"/>
      <c r="H100" s="189"/>
      <c r="I100" s="189"/>
      <c r="J100" s="190">
        <f>J161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129</v>
      </c>
      <c r="E101" s="189"/>
      <c r="F101" s="189"/>
      <c r="G101" s="189"/>
      <c r="H101" s="189"/>
      <c r="I101" s="189"/>
      <c r="J101" s="190">
        <f>J175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130</v>
      </c>
      <c r="E102" s="189"/>
      <c r="F102" s="189"/>
      <c r="G102" s="189"/>
      <c r="H102" s="189"/>
      <c r="I102" s="189"/>
      <c r="J102" s="190">
        <f>J188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131</v>
      </c>
      <c r="E103" s="189"/>
      <c r="F103" s="189"/>
      <c r="G103" s="189"/>
      <c r="H103" s="189"/>
      <c r="I103" s="189"/>
      <c r="J103" s="190">
        <f>J198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0"/>
      <c r="C104" s="181"/>
      <c r="D104" s="182" t="s">
        <v>132</v>
      </c>
      <c r="E104" s="183"/>
      <c r="F104" s="183"/>
      <c r="G104" s="183"/>
      <c r="H104" s="183"/>
      <c r="I104" s="183"/>
      <c r="J104" s="184">
        <f>J201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6"/>
      <c r="C105" s="187"/>
      <c r="D105" s="188" t="s">
        <v>903</v>
      </c>
      <c r="E105" s="189"/>
      <c r="F105" s="189"/>
      <c r="G105" s="189"/>
      <c r="H105" s="189"/>
      <c r="I105" s="189"/>
      <c r="J105" s="190">
        <f>J202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904</v>
      </c>
      <c r="E106" s="189"/>
      <c r="F106" s="189"/>
      <c r="G106" s="189"/>
      <c r="H106" s="189"/>
      <c r="I106" s="189"/>
      <c r="J106" s="190">
        <f>J204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905</v>
      </c>
      <c r="E107" s="189"/>
      <c r="F107" s="189"/>
      <c r="G107" s="189"/>
      <c r="H107" s="189"/>
      <c r="I107" s="189"/>
      <c r="J107" s="190">
        <f>J209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135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75" t="str">
        <f>E7</f>
        <v>ZŠ Okružní Bruntál, rekonstrukce hřiště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05 - oprava oplocení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F12</f>
        <v>p.č. 4849, 4851 kú Bruntál-město</v>
      </c>
      <c r="G121" s="41"/>
      <c r="H121" s="41"/>
      <c r="I121" s="33" t="s">
        <v>22</v>
      </c>
      <c r="J121" s="80" t="str">
        <f>IF(J12="","",J12)</f>
        <v>13. 2. 2025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40.05" customHeight="1">
      <c r="A123" s="39"/>
      <c r="B123" s="40"/>
      <c r="C123" s="33" t="s">
        <v>24</v>
      </c>
      <c r="D123" s="41"/>
      <c r="E123" s="41"/>
      <c r="F123" s="28" t="str">
        <f>E15</f>
        <v>Město Bruntál, Nádražní 20, 792 01 Bruntál</v>
      </c>
      <c r="G123" s="41"/>
      <c r="H123" s="41"/>
      <c r="I123" s="33" t="s">
        <v>31</v>
      </c>
      <c r="J123" s="37" t="str">
        <f>E21</f>
        <v>Ing.arch.Adamčík Miroslav OBCHODNÍ PROJEKT OSTRAVA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29</v>
      </c>
      <c r="D124" s="41"/>
      <c r="E124" s="41"/>
      <c r="F124" s="28" t="str">
        <f>IF(E18="","",E18)</f>
        <v>Vyplň údaj</v>
      </c>
      <c r="G124" s="41"/>
      <c r="H124" s="41"/>
      <c r="I124" s="33" t="s">
        <v>35</v>
      </c>
      <c r="J124" s="37" t="str">
        <f>E24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192"/>
      <c r="B126" s="193"/>
      <c r="C126" s="194" t="s">
        <v>136</v>
      </c>
      <c r="D126" s="195" t="s">
        <v>63</v>
      </c>
      <c r="E126" s="195" t="s">
        <v>59</v>
      </c>
      <c r="F126" s="195" t="s">
        <v>60</v>
      </c>
      <c r="G126" s="195" t="s">
        <v>137</v>
      </c>
      <c r="H126" s="195" t="s">
        <v>138</v>
      </c>
      <c r="I126" s="195" t="s">
        <v>139</v>
      </c>
      <c r="J126" s="195" t="s">
        <v>120</v>
      </c>
      <c r="K126" s="196" t="s">
        <v>140</v>
      </c>
      <c r="L126" s="197"/>
      <c r="M126" s="101" t="s">
        <v>1</v>
      </c>
      <c r="N126" s="102" t="s">
        <v>42</v>
      </c>
      <c r="O126" s="102" t="s">
        <v>141</v>
      </c>
      <c r="P126" s="102" t="s">
        <v>142</v>
      </c>
      <c r="Q126" s="102" t="s">
        <v>143</v>
      </c>
      <c r="R126" s="102" t="s">
        <v>144</v>
      </c>
      <c r="S126" s="102" t="s">
        <v>145</v>
      </c>
      <c r="T126" s="103" t="s">
        <v>146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9"/>
      <c r="B127" s="40"/>
      <c r="C127" s="108" t="s">
        <v>147</v>
      </c>
      <c r="D127" s="41"/>
      <c r="E127" s="41"/>
      <c r="F127" s="41"/>
      <c r="G127" s="41"/>
      <c r="H127" s="41"/>
      <c r="I127" s="41"/>
      <c r="J127" s="198">
        <f>BK127</f>
        <v>0</v>
      </c>
      <c r="K127" s="41"/>
      <c r="L127" s="45"/>
      <c r="M127" s="104"/>
      <c r="N127" s="199"/>
      <c r="O127" s="105"/>
      <c r="P127" s="200">
        <f>P128+P201</f>
        <v>0</v>
      </c>
      <c r="Q127" s="105"/>
      <c r="R127" s="200">
        <f>R128+R201</f>
        <v>54.782059779999997</v>
      </c>
      <c r="S127" s="105"/>
      <c r="T127" s="201">
        <f>T128+T201</f>
        <v>22.992420000000003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77</v>
      </c>
      <c r="AU127" s="18" t="s">
        <v>122</v>
      </c>
      <c r="BK127" s="202">
        <f>BK128+BK201</f>
        <v>0</v>
      </c>
    </row>
    <row r="128" s="12" customFormat="1" ht="25.92" customHeight="1">
      <c r="A128" s="12"/>
      <c r="B128" s="203"/>
      <c r="C128" s="204"/>
      <c r="D128" s="205" t="s">
        <v>77</v>
      </c>
      <c r="E128" s="206" t="s">
        <v>148</v>
      </c>
      <c r="F128" s="206" t="s">
        <v>149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P129+P149+P161+P175+P188+P198</f>
        <v>0</v>
      </c>
      <c r="Q128" s="211"/>
      <c r="R128" s="212">
        <f>R129+R149+R161+R175+R188+R198</f>
        <v>51.037464180000001</v>
      </c>
      <c r="S128" s="211"/>
      <c r="T128" s="213">
        <f>T129+T149+T161+T175+T188+T198</f>
        <v>21.712420000000002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34</v>
      </c>
      <c r="AT128" s="215" t="s">
        <v>77</v>
      </c>
      <c r="AU128" s="215" t="s">
        <v>78</v>
      </c>
      <c r="AY128" s="214" t="s">
        <v>150</v>
      </c>
      <c r="BK128" s="216">
        <f>BK129+BK149+BK161+BK175+BK188+BK198</f>
        <v>0</v>
      </c>
    </row>
    <row r="129" s="12" customFormat="1" ht="22.8" customHeight="1">
      <c r="A129" s="12"/>
      <c r="B129" s="203"/>
      <c r="C129" s="204"/>
      <c r="D129" s="205" t="s">
        <v>77</v>
      </c>
      <c r="E129" s="217" t="s">
        <v>34</v>
      </c>
      <c r="F129" s="217" t="s">
        <v>151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SUM(P130:P148)</f>
        <v>0</v>
      </c>
      <c r="Q129" s="211"/>
      <c r="R129" s="212">
        <f>SUM(R130:R148)</f>
        <v>0</v>
      </c>
      <c r="S129" s="211"/>
      <c r="T129" s="213">
        <f>SUM(T130:T148)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34</v>
      </c>
      <c r="AT129" s="215" t="s">
        <v>77</v>
      </c>
      <c r="AU129" s="215" t="s">
        <v>34</v>
      </c>
      <c r="AY129" s="214" t="s">
        <v>150</v>
      </c>
      <c r="BK129" s="216">
        <f>SUM(BK130:BK148)</f>
        <v>0</v>
      </c>
    </row>
    <row r="130" s="2" customFormat="1" ht="49.05" customHeight="1">
      <c r="A130" s="39"/>
      <c r="B130" s="40"/>
      <c r="C130" s="219" t="s">
        <v>34</v>
      </c>
      <c r="D130" s="219" t="s">
        <v>152</v>
      </c>
      <c r="E130" s="220" t="s">
        <v>906</v>
      </c>
      <c r="F130" s="221" t="s">
        <v>907</v>
      </c>
      <c r="G130" s="222" t="s">
        <v>197</v>
      </c>
      <c r="H130" s="223">
        <v>18.414000000000001</v>
      </c>
      <c r="I130" s="224"/>
      <c r="J130" s="225">
        <f>ROUND(I130*H130,2)</f>
        <v>0</v>
      </c>
      <c r="K130" s="221" t="s">
        <v>156</v>
      </c>
      <c r="L130" s="45"/>
      <c r="M130" s="226" t="s">
        <v>1</v>
      </c>
      <c r="N130" s="227" t="s">
        <v>43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157</v>
      </c>
      <c r="AT130" s="230" t="s">
        <v>152</v>
      </c>
      <c r="AU130" s="230" t="s">
        <v>87</v>
      </c>
      <c r="AY130" s="18" t="s">
        <v>150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34</v>
      </c>
      <c r="BK130" s="231">
        <f>ROUND(I130*H130,2)</f>
        <v>0</v>
      </c>
      <c r="BL130" s="18" t="s">
        <v>157</v>
      </c>
      <c r="BM130" s="230" t="s">
        <v>908</v>
      </c>
    </row>
    <row r="131" s="2" customFormat="1">
      <c r="A131" s="39"/>
      <c r="B131" s="40"/>
      <c r="C131" s="41"/>
      <c r="D131" s="232" t="s">
        <v>159</v>
      </c>
      <c r="E131" s="41"/>
      <c r="F131" s="233" t="s">
        <v>909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159</v>
      </c>
      <c r="AU131" s="18" t="s">
        <v>87</v>
      </c>
    </row>
    <row r="132" s="13" customFormat="1">
      <c r="A132" s="13"/>
      <c r="B132" s="239"/>
      <c r="C132" s="240"/>
      <c r="D132" s="237" t="s">
        <v>163</v>
      </c>
      <c r="E132" s="241" t="s">
        <v>1</v>
      </c>
      <c r="F132" s="242" t="s">
        <v>910</v>
      </c>
      <c r="G132" s="240"/>
      <c r="H132" s="241" t="s">
        <v>1</v>
      </c>
      <c r="I132" s="243"/>
      <c r="J132" s="240"/>
      <c r="K132" s="240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163</v>
      </c>
      <c r="AU132" s="248" t="s">
        <v>87</v>
      </c>
      <c r="AV132" s="13" t="s">
        <v>34</v>
      </c>
      <c r="AW132" s="13" t="s">
        <v>33</v>
      </c>
      <c r="AX132" s="13" t="s">
        <v>78</v>
      </c>
      <c r="AY132" s="248" t="s">
        <v>150</v>
      </c>
    </row>
    <row r="133" s="14" customFormat="1">
      <c r="A133" s="14"/>
      <c r="B133" s="249"/>
      <c r="C133" s="250"/>
      <c r="D133" s="237" t="s">
        <v>163</v>
      </c>
      <c r="E133" s="251" t="s">
        <v>1</v>
      </c>
      <c r="F133" s="252" t="s">
        <v>911</v>
      </c>
      <c r="G133" s="250"/>
      <c r="H133" s="253">
        <v>15.515000000000001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163</v>
      </c>
      <c r="AU133" s="259" t="s">
        <v>87</v>
      </c>
      <c r="AV133" s="14" t="s">
        <v>87</v>
      </c>
      <c r="AW133" s="14" t="s">
        <v>33</v>
      </c>
      <c r="AX133" s="14" t="s">
        <v>78</v>
      </c>
      <c r="AY133" s="259" t="s">
        <v>150</v>
      </c>
    </row>
    <row r="134" s="13" customFormat="1">
      <c r="A134" s="13"/>
      <c r="B134" s="239"/>
      <c r="C134" s="240"/>
      <c r="D134" s="237" t="s">
        <v>163</v>
      </c>
      <c r="E134" s="241" t="s">
        <v>1</v>
      </c>
      <c r="F134" s="242" t="s">
        <v>912</v>
      </c>
      <c r="G134" s="240"/>
      <c r="H134" s="241" t="s">
        <v>1</v>
      </c>
      <c r="I134" s="243"/>
      <c r="J134" s="240"/>
      <c r="K134" s="240"/>
      <c r="L134" s="244"/>
      <c r="M134" s="245"/>
      <c r="N134" s="246"/>
      <c r="O134" s="246"/>
      <c r="P134" s="246"/>
      <c r="Q134" s="246"/>
      <c r="R134" s="246"/>
      <c r="S134" s="246"/>
      <c r="T134" s="24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8" t="s">
        <v>163</v>
      </c>
      <c r="AU134" s="248" t="s">
        <v>87</v>
      </c>
      <c r="AV134" s="13" t="s">
        <v>34</v>
      </c>
      <c r="AW134" s="13" t="s">
        <v>33</v>
      </c>
      <c r="AX134" s="13" t="s">
        <v>78</v>
      </c>
      <c r="AY134" s="248" t="s">
        <v>150</v>
      </c>
    </row>
    <row r="135" s="14" customFormat="1">
      <c r="A135" s="14"/>
      <c r="B135" s="249"/>
      <c r="C135" s="250"/>
      <c r="D135" s="237" t="s">
        <v>163</v>
      </c>
      <c r="E135" s="251" t="s">
        <v>1</v>
      </c>
      <c r="F135" s="252" t="s">
        <v>913</v>
      </c>
      <c r="G135" s="250"/>
      <c r="H135" s="253">
        <v>2.899</v>
      </c>
      <c r="I135" s="254"/>
      <c r="J135" s="250"/>
      <c r="K135" s="250"/>
      <c r="L135" s="255"/>
      <c r="M135" s="256"/>
      <c r="N135" s="257"/>
      <c r="O135" s="257"/>
      <c r="P135" s="257"/>
      <c r="Q135" s="257"/>
      <c r="R135" s="257"/>
      <c r="S135" s="257"/>
      <c r="T135" s="25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9" t="s">
        <v>163</v>
      </c>
      <c r="AU135" s="259" t="s">
        <v>87</v>
      </c>
      <c r="AV135" s="14" t="s">
        <v>87</v>
      </c>
      <c r="AW135" s="14" t="s">
        <v>33</v>
      </c>
      <c r="AX135" s="14" t="s">
        <v>78</v>
      </c>
      <c r="AY135" s="259" t="s">
        <v>150</v>
      </c>
    </row>
    <row r="136" s="15" customFormat="1">
      <c r="A136" s="15"/>
      <c r="B136" s="260"/>
      <c r="C136" s="261"/>
      <c r="D136" s="237" t="s">
        <v>163</v>
      </c>
      <c r="E136" s="262" t="s">
        <v>1</v>
      </c>
      <c r="F136" s="263" t="s">
        <v>193</v>
      </c>
      <c r="G136" s="261"/>
      <c r="H136" s="264">
        <v>18.414000000000001</v>
      </c>
      <c r="I136" s="265"/>
      <c r="J136" s="261"/>
      <c r="K136" s="261"/>
      <c r="L136" s="266"/>
      <c r="M136" s="267"/>
      <c r="N136" s="268"/>
      <c r="O136" s="268"/>
      <c r="P136" s="268"/>
      <c r="Q136" s="268"/>
      <c r="R136" s="268"/>
      <c r="S136" s="268"/>
      <c r="T136" s="269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0" t="s">
        <v>163</v>
      </c>
      <c r="AU136" s="270" t="s">
        <v>87</v>
      </c>
      <c r="AV136" s="15" t="s">
        <v>157</v>
      </c>
      <c r="AW136" s="15" t="s">
        <v>33</v>
      </c>
      <c r="AX136" s="15" t="s">
        <v>34</v>
      </c>
      <c r="AY136" s="270" t="s">
        <v>150</v>
      </c>
    </row>
    <row r="137" s="2" customFormat="1" ht="62.7" customHeight="1">
      <c r="A137" s="39"/>
      <c r="B137" s="40"/>
      <c r="C137" s="219" t="s">
        <v>87</v>
      </c>
      <c r="D137" s="219" t="s">
        <v>152</v>
      </c>
      <c r="E137" s="220" t="s">
        <v>243</v>
      </c>
      <c r="F137" s="221" t="s">
        <v>914</v>
      </c>
      <c r="G137" s="222" t="s">
        <v>197</v>
      </c>
      <c r="H137" s="223">
        <v>18.414000000000001</v>
      </c>
      <c r="I137" s="224"/>
      <c r="J137" s="225">
        <f>ROUND(I137*H137,2)</f>
        <v>0</v>
      </c>
      <c r="K137" s="221" t="s">
        <v>156</v>
      </c>
      <c r="L137" s="45"/>
      <c r="M137" s="226" t="s">
        <v>1</v>
      </c>
      <c r="N137" s="227" t="s">
        <v>43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157</v>
      </c>
      <c r="AT137" s="230" t="s">
        <v>152</v>
      </c>
      <c r="AU137" s="230" t="s">
        <v>87</v>
      </c>
      <c r="AY137" s="18" t="s">
        <v>150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34</v>
      </c>
      <c r="BK137" s="231">
        <f>ROUND(I137*H137,2)</f>
        <v>0</v>
      </c>
      <c r="BL137" s="18" t="s">
        <v>157</v>
      </c>
      <c r="BM137" s="230" t="s">
        <v>915</v>
      </c>
    </row>
    <row r="138" s="2" customFormat="1">
      <c r="A138" s="39"/>
      <c r="B138" s="40"/>
      <c r="C138" s="41"/>
      <c r="D138" s="232" t="s">
        <v>159</v>
      </c>
      <c r="E138" s="41"/>
      <c r="F138" s="233" t="s">
        <v>246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159</v>
      </c>
      <c r="AU138" s="18" t="s">
        <v>87</v>
      </c>
    </row>
    <row r="139" s="2" customFormat="1" ht="66.75" customHeight="1">
      <c r="A139" s="39"/>
      <c r="B139" s="40"/>
      <c r="C139" s="219" t="s">
        <v>172</v>
      </c>
      <c r="D139" s="219" t="s">
        <v>152</v>
      </c>
      <c r="E139" s="220" t="s">
        <v>916</v>
      </c>
      <c r="F139" s="221" t="s">
        <v>917</v>
      </c>
      <c r="G139" s="222" t="s">
        <v>197</v>
      </c>
      <c r="H139" s="223">
        <v>165.726</v>
      </c>
      <c r="I139" s="224"/>
      <c r="J139" s="225">
        <f>ROUND(I139*H139,2)</f>
        <v>0</v>
      </c>
      <c r="K139" s="221" t="s">
        <v>156</v>
      </c>
      <c r="L139" s="45"/>
      <c r="M139" s="226" t="s">
        <v>1</v>
      </c>
      <c r="N139" s="227" t="s">
        <v>43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157</v>
      </c>
      <c r="AT139" s="230" t="s">
        <v>152</v>
      </c>
      <c r="AU139" s="230" t="s">
        <v>87</v>
      </c>
      <c r="AY139" s="18" t="s">
        <v>150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34</v>
      </c>
      <c r="BK139" s="231">
        <f>ROUND(I139*H139,2)</f>
        <v>0</v>
      </c>
      <c r="BL139" s="18" t="s">
        <v>157</v>
      </c>
      <c r="BM139" s="230" t="s">
        <v>918</v>
      </c>
    </row>
    <row r="140" s="2" customFormat="1">
      <c r="A140" s="39"/>
      <c r="B140" s="40"/>
      <c r="C140" s="41"/>
      <c r="D140" s="232" t="s">
        <v>159</v>
      </c>
      <c r="E140" s="41"/>
      <c r="F140" s="233" t="s">
        <v>919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159</v>
      </c>
      <c r="AU140" s="18" t="s">
        <v>87</v>
      </c>
    </row>
    <row r="141" s="14" customFormat="1">
      <c r="A141" s="14"/>
      <c r="B141" s="249"/>
      <c r="C141" s="250"/>
      <c r="D141" s="237" t="s">
        <v>163</v>
      </c>
      <c r="E141" s="251" t="s">
        <v>1</v>
      </c>
      <c r="F141" s="252" t="s">
        <v>920</v>
      </c>
      <c r="G141" s="250"/>
      <c r="H141" s="253">
        <v>165.726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163</v>
      </c>
      <c r="AU141" s="259" t="s">
        <v>87</v>
      </c>
      <c r="AV141" s="14" t="s">
        <v>87</v>
      </c>
      <c r="AW141" s="14" t="s">
        <v>33</v>
      </c>
      <c r="AX141" s="14" t="s">
        <v>34</v>
      </c>
      <c r="AY141" s="259" t="s">
        <v>150</v>
      </c>
    </row>
    <row r="142" s="2" customFormat="1" ht="44.25" customHeight="1">
      <c r="A142" s="39"/>
      <c r="B142" s="40"/>
      <c r="C142" s="219" t="s">
        <v>157</v>
      </c>
      <c r="D142" s="219" t="s">
        <v>152</v>
      </c>
      <c r="E142" s="220" t="s">
        <v>921</v>
      </c>
      <c r="F142" s="221" t="s">
        <v>922</v>
      </c>
      <c r="G142" s="222" t="s">
        <v>197</v>
      </c>
      <c r="H142" s="223">
        <v>18.414000000000001</v>
      </c>
      <c r="I142" s="224"/>
      <c r="J142" s="225">
        <f>ROUND(I142*H142,2)</f>
        <v>0</v>
      </c>
      <c r="K142" s="221" t="s">
        <v>156</v>
      </c>
      <c r="L142" s="45"/>
      <c r="M142" s="226" t="s">
        <v>1</v>
      </c>
      <c r="N142" s="227" t="s">
        <v>43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157</v>
      </c>
      <c r="AT142" s="230" t="s">
        <v>152</v>
      </c>
      <c r="AU142" s="230" t="s">
        <v>87</v>
      </c>
      <c r="AY142" s="18" t="s">
        <v>150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34</v>
      </c>
      <c r="BK142" s="231">
        <f>ROUND(I142*H142,2)</f>
        <v>0</v>
      </c>
      <c r="BL142" s="18" t="s">
        <v>157</v>
      </c>
      <c r="BM142" s="230" t="s">
        <v>923</v>
      </c>
    </row>
    <row r="143" s="2" customFormat="1">
      <c r="A143" s="39"/>
      <c r="B143" s="40"/>
      <c r="C143" s="41"/>
      <c r="D143" s="232" t="s">
        <v>159</v>
      </c>
      <c r="E143" s="41"/>
      <c r="F143" s="233" t="s">
        <v>924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159</v>
      </c>
      <c r="AU143" s="18" t="s">
        <v>87</v>
      </c>
    </row>
    <row r="144" s="2" customFormat="1" ht="44.25" customHeight="1">
      <c r="A144" s="39"/>
      <c r="B144" s="40"/>
      <c r="C144" s="219" t="s">
        <v>194</v>
      </c>
      <c r="D144" s="219" t="s">
        <v>152</v>
      </c>
      <c r="E144" s="220" t="s">
        <v>267</v>
      </c>
      <c r="F144" s="221" t="s">
        <v>925</v>
      </c>
      <c r="G144" s="222" t="s">
        <v>269</v>
      </c>
      <c r="H144" s="223">
        <v>27.620999999999999</v>
      </c>
      <c r="I144" s="224"/>
      <c r="J144" s="225">
        <f>ROUND(I144*H144,2)</f>
        <v>0</v>
      </c>
      <c r="K144" s="221" t="s">
        <v>156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157</v>
      </c>
      <c r="AT144" s="230" t="s">
        <v>152</v>
      </c>
      <c r="AU144" s="230" t="s">
        <v>87</v>
      </c>
      <c r="AY144" s="18" t="s">
        <v>150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34</v>
      </c>
      <c r="BK144" s="231">
        <f>ROUND(I144*H144,2)</f>
        <v>0</v>
      </c>
      <c r="BL144" s="18" t="s">
        <v>157</v>
      </c>
      <c r="BM144" s="230" t="s">
        <v>926</v>
      </c>
    </row>
    <row r="145" s="2" customFormat="1">
      <c r="A145" s="39"/>
      <c r="B145" s="40"/>
      <c r="C145" s="41"/>
      <c r="D145" s="232" t="s">
        <v>159</v>
      </c>
      <c r="E145" s="41"/>
      <c r="F145" s="233" t="s">
        <v>271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159</v>
      </c>
      <c r="AU145" s="18" t="s">
        <v>87</v>
      </c>
    </row>
    <row r="146" s="14" customFormat="1">
      <c r="A146" s="14"/>
      <c r="B146" s="249"/>
      <c r="C146" s="250"/>
      <c r="D146" s="237" t="s">
        <v>163</v>
      </c>
      <c r="E146" s="251" t="s">
        <v>1</v>
      </c>
      <c r="F146" s="252" t="s">
        <v>927</v>
      </c>
      <c r="G146" s="250"/>
      <c r="H146" s="253">
        <v>27.620999999999999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9" t="s">
        <v>163</v>
      </c>
      <c r="AU146" s="259" t="s">
        <v>87</v>
      </c>
      <c r="AV146" s="14" t="s">
        <v>87</v>
      </c>
      <c r="AW146" s="14" t="s">
        <v>33</v>
      </c>
      <c r="AX146" s="14" t="s">
        <v>34</v>
      </c>
      <c r="AY146" s="259" t="s">
        <v>150</v>
      </c>
    </row>
    <row r="147" s="2" customFormat="1" ht="37.8" customHeight="1">
      <c r="A147" s="39"/>
      <c r="B147" s="40"/>
      <c r="C147" s="219" t="s">
        <v>203</v>
      </c>
      <c r="D147" s="219" t="s">
        <v>152</v>
      </c>
      <c r="E147" s="220" t="s">
        <v>274</v>
      </c>
      <c r="F147" s="221" t="s">
        <v>928</v>
      </c>
      <c r="G147" s="222" t="s">
        <v>197</v>
      </c>
      <c r="H147" s="223">
        <v>18.414000000000001</v>
      </c>
      <c r="I147" s="224"/>
      <c r="J147" s="225">
        <f>ROUND(I147*H147,2)</f>
        <v>0</v>
      </c>
      <c r="K147" s="221" t="s">
        <v>156</v>
      </c>
      <c r="L147" s="45"/>
      <c r="M147" s="226" t="s">
        <v>1</v>
      </c>
      <c r="N147" s="227" t="s">
        <v>43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157</v>
      </c>
      <c r="AT147" s="230" t="s">
        <v>152</v>
      </c>
      <c r="AU147" s="230" t="s">
        <v>87</v>
      </c>
      <c r="AY147" s="18" t="s">
        <v>150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34</v>
      </c>
      <c r="BK147" s="231">
        <f>ROUND(I147*H147,2)</f>
        <v>0</v>
      </c>
      <c r="BL147" s="18" t="s">
        <v>157</v>
      </c>
      <c r="BM147" s="230" t="s">
        <v>929</v>
      </c>
    </row>
    <row r="148" s="2" customFormat="1">
      <c r="A148" s="39"/>
      <c r="B148" s="40"/>
      <c r="C148" s="41"/>
      <c r="D148" s="232" t="s">
        <v>159</v>
      </c>
      <c r="E148" s="41"/>
      <c r="F148" s="233" t="s">
        <v>277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159</v>
      </c>
      <c r="AU148" s="18" t="s">
        <v>87</v>
      </c>
    </row>
    <row r="149" s="12" customFormat="1" ht="22.8" customHeight="1">
      <c r="A149" s="12"/>
      <c r="B149" s="203"/>
      <c r="C149" s="204"/>
      <c r="D149" s="205" t="s">
        <v>77</v>
      </c>
      <c r="E149" s="217" t="s">
        <v>87</v>
      </c>
      <c r="F149" s="217" t="s">
        <v>342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SUM(P150:P160)</f>
        <v>0</v>
      </c>
      <c r="Q149" s="211"/>
      <c r="R149" s="212">
        <f>SUM(R150:R160)</f>
        <v>46.07426418</v>
      </c>
      <c r="S149" s="211"/>
      <c r="T149" s="213">
        <f>SUM(T150:T160)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34</v>
      </c>
      <c r="AT149" s="215" t="s">
        <v>77</v>
      </c>
      <c r="AU149" s="215" t="s">
        <v>34</v>
      </c>
      <c r="AY149" s="214" t="s">
        <v>150</v>
      </c>
      <c r="BK149" s="216">
        <f>SUM(BK150:BK160)</f>
        <v>0</v>
      </c>
    </row>
    <row r="150" s="2" customFormat="1" ht="37.8" customHeight="1">
      <c r="A150" s="39"/>
      <c r="B150" s="40"/>
      <c r="C150" s="219" t="s">
        <v>217</v>
      </c>
      <c r="D150" s="219" t="s">
        <v>152</v>
      </c>
      <c r="E150" s="220" t="s">
        <v>930</v>
      </c>
      <c r="F150" s="221" t="s">
        <v>931</v>
      </c>
      <c r="G150" s="222" t="s">
        <v>427</v>
      </c>
      <c r="H150" s="223">
        <v>69</v>
      </c>
      <c r="I150" s="224"/>
      <c r="J150" s="225">
        <f>ROUND(I150*H150,2)</f>
        <v>0</v>
      </c>
      <c r="K150" s="221" t="s">
        <v>156</v>
      </c>
      <c r="L150" s="45"/>
      <c r="M150" s="226" t="s">
        <v>1</v>
      </c>
      <c r="N150" s="227" t="s">
        <v>43</v>
      </c>
      <c r="O150" s="92"/>
      <c r="P150" s="228">
        <f>O150*H150</f>
        <v>0</v>
      </c>
      <c r="Q150" s="228">
        <v>6.9999999999999994E-05</v>
      </c>
      <c r="R150" s="228">
        <f>Q150*H150</f>
        <v>0.0048299999999999992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157</v>
      </c>
      <c r="AT150" s="230" t="s">
        <v>152</v>
      </c>
      <c r="AU150" s="230" t="s">
        <v>87</v>
      </c>
      <c r="AY150" s="18" t="s">
        <v>150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34</v>
      </c>
      <c r="BK150" s="231">
        <f>ROUND(I150*H150,2)</f>
        <v>0</v>
      </c>
      <c r="BL150" s="18" t="s">
        <v>157</v>
      </c>
      <c r="BM150" s="230" t="s">
        <v>932</v>
      </c>
    </row>
    <row r="151" s="2" customFormat="1">
      <c r="A151" s="39"/>
      <c r="B151" s="40"/>
      <c r="C151" s="41"/>
      <c r="D151" s="232" t="s">
        <v>159</v>
      </c>
      <c r="E151" s="41"/>
      <c r="F151" s="233" t="s">
        <v>933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159</v>
      </c>
      <c r="AU151" s="18" t="s">
        <v>87</v>
      </c>
    </row>
    <row r="152" s="2" customFormat="1">
      <c r="A152" s="39"/>
      <c r="B152" s="40"/>
      <c r="C152" s="41"/>
      <c r="D152" s="237" t="s">
        <v>161</v>
      </c>
      <c r="E152" s="41"/>
      <c r="F152" s="238" t="s">
        <v>934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161</v>
      </c>
      <c r="AU152" s="18" t="s">
        <v>87</v>
      </c>
    </row>
    <row r="153" s="14" customFormat="1">
      <c r="A153" s="14"/>
      <c r="B153" s="249"/>
      <c r="C153" s="250"/>
      <c r="D153" s="237" t="s">
        <v>163</v>
      </c>
      <c r="E153" s="251" t="s">
        <v>1</v>
      </c>
      <c r="F153" s="252" t="s">
        <v>935</v>
      </c>
      <c r="G153" s="250"/>
      <c r="H153" s="253">
        <v>69</v>
      </c>
      <c r="I153" s="254"/>
      <c r="J153" s="250"/>
      <c r="K153" s="250"/>
      <c r="L153" s="255"/>
      <c r="M153" s="256"/>
      <c r="N153" s="257"/>
      <c r="O153" s="257"/>
      <c r="P153" s="257"/>
      <c r="Q153" s="257"/>
      <c r="R153" s="257"/>
      <c r="S153" s="257"/>
      <c r="T153" s="25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9" t="s">
        <v>163</v>
      </c>
      <c r="AU153" s="259" t="s">
        <v>87</v>
      </c>
      <c r="AV153" s="14" t="s">
        <v>87</v>
      </c>
      <c r="AW153" s="14" t="s">
        <v>33</v>
      </c>
      <c r="AX153" s="14" t="s">
        <v>34</v>
      </c>
      <c r="AY153" s="259" t="s">
        <v>150</v>
      </c>
    </row>
    <row r="154" s="2" customFormat="1" ht="24.15" customHeight="1">
      <c r="A154" s="39"/>
      <c r="B154" s="40"/>
      <c r="C154" s="219" t="s">
        <v>225</v>
      </c>
      <c r="D154" s="219" t="s">
        <v>152</v>
      </c>
      <c r="E154" s="220" t="s">
        <v>403</v>
      </c>
      <c r="F154" s="221" t="s">
        <v>936</v>
      </c>
      <c r="G154" s="222" t="s">
        <v>197</v>
      </c>
      <c r="H154" s="223">
        <v>18.414000000000001</v>
      </c>
      <c r="I154" s="224"/>
      <c r="J154" s="225">
        <f>ROUND(I154*H154,2)</f>
        <v>0</v>
      </c>
      <c r="K154" s="221" t="s">
        <v>156</v>
      </c>
      <c r="L154" s="45"/>
      <c r="M154" s="226" t="s">
        <v>1</v>
      </c>
      <c r="N154" s="227" t="s">
        <v>43</v>
      </c>
      <c r="O154" s="92"/>
      <c r="P154" s="228">
        <f>O154*H154</f>
        <v>0</v>
      </c>
      <c r="Q154" s="228">
        <v>2.5018699999999998</v>
      </c>
      <c r="R154" s="228">
        <f>Q154*H154</f>
        <v>46.069434180000002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157</v>
      </c>
      <c r="AT154" s="230" t="s">
        <v>152</v>
      </c>
      <c r="AU154" s="230" t="s">
        <v>87</v>
      </c>
      <c r="AY154" s="18" t="s">
        <v>150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34</v>
      </c>
      <c r="BK154" s="231">
        <f>ROUND(I154*H154,2)</f>
        <v>0</v>
      </c>
      <c r="BL154" s="18" t="s">
        <v>157</v>
      </c>
      <c r="BM154" s="230" t="s">
        <v>937</v>
      </c>
    </row>
    <row r="155" s="2" customFormat="1">
      <c r="A155" s="39"/>
      <c r="B155" s="40"/>
      <c r="C155" s="41"/>
      <c r="D155" s="232" t="s">
        <v>159</v>
      </c>
      <c r="E155" s="41"/>
      <c r="F155" s="233" t="s">
        <v>406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159</v>
      </c>
      <c r="AU155" s="18" t="s">
        <v>87</v>
      </c>
    </row>
    <row r="156" s="13" customFormat="1">
      <c r="A156" s="13"/>
      <c r="B156" s="239"/>
      <c r="C156" s="240"/>
      <c r="D156" s="237" t="s">
        <v>163</v>
      </c>
      <c r="E156" s="241" t="s">
        <v>1</v>
      </c>
      <c r="F156" s="242" t="s">
        <v>910</v>
      </c>
      <c r="G156" s="240"/>
      <c r="H156" s="241" t="s">
        <v>1</v>
      </c>
      <c r="I156" s="243"/>
      <c r="J156" s="240"/>
      <c r="K156" s="240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163</v>
      </c>
      <c r="AU156" s="248" t="s">
        <v>87</v>
      </c>
      <c r="AV156" s="13" t="s">
        <v>34</v>
      </c>
      <c r="AW156" s="13" t="s">
        <v>33</v>
      </c>
      <c r="AX156" s="13" t="s">
        <v>78</v>
      </c>
      <c r="AY156" s="248" t="s">
        <v>150</v>
      </c>
    </row>
    <row r="157" s="14" customFormat="1">
      <c r="A157" s="14"/>
      <c r="B157" s="249"/>
      <c r="C157" s="250"/>
      <c r="D157" s="237" t="s">
        <v>163</v>
      </c>
      <c r="E157" s="251" t="s">
        <v>1</v>
      </c>
      <c r="F157" s="252" t="s">
        <v>911</v>
      </c>
      <c r="G157" s="250"/>
      <c r="H157" s="253">
        <v>15.515000000000001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163</v>
      </c>
      <c r="AU157" s="259" t="s">
        <v>87</v>
      </c>
      <c r="AV157" s="14" t="s">
        <v>87</v>
      </c>
      <c r="AW157" s="14" t="s">
        <v>33</v>
      </c>
      <c r="AX157" s="14" t="s">
        <v>78</v>
      </c>
      <c r="AY157" s="259" t="s">
        <v>150</v>
      </c>
    </row>
    <row r="158" s="13" customFormat="1">
      <c r="A158" s="13"/>
      <c r="B158" s="239"/>
      <c r="C158" s="240"/>
      <c r="D158" s="237" t="s">
        <v>163</v>
      </c>
      <c r="E158" s="241" t="s">
        <v>1</v>
      </c>
      <c r="F158" s="242" t="s">
        <v>912</v>
      </c>
      <c r="G158" s="240"/>
      <c r="H158" s="241" t="s">
        <v>1</v>
      </c>
      <c r="I158" s="243"/>
      <c r="J158" s="240"/>
      <c r="K158" s="240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163</v>
      </c>
      <c r="AU158" s="248" t="s">
        <v>87</v>
      </c>
      <c r="AV158" s="13" t="s">
        <v>34</v>
      </c>
      <c r="AW158" s="13" t="s">
        <v>33</v>
      </c>
      <c r="AX158" s="13" t="s">
        <v>78</v>
      </c>
      <c r="AY158" s="248" t="s">
        <v>150</v>
      </c>
    </row>
    <row r="159" s="14" customFormat="1">
      <c r="A159" s="14"/>
      <c r="B159" s="249"/>
      <c r="C159" s="250"/>
      <c r="D159" s="237" t="s">
        <v>163</v>
      </c>
      <c r="E159" s="251" t="s">
        <v>1</v>
      </c>
      <c r="F159" s="252" t="s">
        <v>913</v>
      </c>
      <c r="G159" s="250"/>
      <c r="H159" s="253">
        <v>2.899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163</v>
      </c>
      <c r="AU159" s="259" t="s">
        <v>87</v>
      </c>
      <c r="AV159" s="14" t="s">
        <v>87</v>
      </c>
      <c r="AW159" s="14" t="s">
        <v>33</v>
      </c>
      <c r="AX159" s="14" t="s">
        <v>78</v>
      </c>
      <c r="AY159" s="259" t="s">
        <v>150</v>
      </c>
    </row>
    <row r="160" s="15" customFormat="1">
      <c r="A160" s="15"/>
      <c r="B160" s="260"/>
      <c r="C160" s="261"/>
      <c r="D160" s="237" t="s">
        <v>163</v>
      </c>
      <c r="E160" s="262" t="s">
        <v>1</v>
      </c>
      <c r="F160" s="263" t="s">
        <v>193</v>
      </c>
      <c r="G160" s="261"/>
      <c r="H160" s="264">
        <v>18.414000000000001</v>
      </c>
      <c r="I160" s="265"/>
      <c r="J160" s="261"/>
      <c r="K160" s="261"/>
      <c r="L160" s="266"/>
      <c r="M160" s="267"/>
      <c r="N160" s="268"/>
      <c r="O160" s="268"/>
      <c r="P160" s="268"/>
      <c r="Q160" s="268"/>
      <c r="R160" s="268"/>
      <c r="S160" s="268"/>
      <c r="T160" s="269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0" t="s">
        <v>163</v>
      </c>
      <c r="AU160" s="270" t="s">
        <v>87</v>
      </c>
      <c r="AV160" s="15" t="s">
        <v>157</v>
      </c>
      <c r="AW160" s="15" t="s">
        <v>33</v>
      </c>
      <c r="AX160" s="15" t="s">
        <v>34</v>
      </c>
      <c r="AY160" s="270" t="s">
        <v>150</v>
      </c>
    </row>
    <row r="161" s="12" customFormat="1" ht="22.8" customHeight="1">
      <c r="A161" s="12"/>
      <c r="B161" s="203"/>
      <c r="C161" s="204"/>
      <c r="D161" s="205" t="s">
        <v>77</v>
      </c>
      <c r="E161" s="217" t="s">
        <v>172</v>
      </c>
      <c r="F161" s="217" t="s">
        <v>423</v>
      </c>
      <c r="G161" s="204"/>
      <c r="H161" s="204"/>
      <c r="I161" s="207"/>
      <c r="J161" s="218">
        <f>BK161</f>
        <v>0</v>
      </c>
      <c r="K161" s="204"/>
      <c r="L161" s="209"/>
      <c r="M161" s="210"/>
      <c r="N161" s="211"/>
      <c r="O161" s="211"/>
      <c r="P161" s="212">
        <f>SUM(P162:P174)</f>
        <v>0</v>
      </c>
      <c r="Q161" s="211"/>
      <c r="R161" s="212">
        <f>SUM(R162:R174)</f>
        <v>4.9632000000000005</v>
      </c>
      <c r="S161" s="211"/>
      <c r="T161" s="213">
        <f>SUM(T162:T174)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4" t="s">
        <v>34</v>
      </c>
      <c r="AT161" s="215" t="s">
        <v>77</v>
      </c>
      <c r="AU161" s="215" t="s">
        <v>34</v>
      </c>
      <c r="AY161" s="214" t="s">
        <v>150</v>
      </c>
      <c r="BK161" s="216">
        <f>SUM(BK162:BK174)</f>
        <v>0</v>
      </c>
    </row>
    <row r="162" s="2" customFormat="1" ht="49.05" customHeight="1">
      <c r="A162" s="39"/>
      <c r="B162" s="40"/>
      <c r="C162" s="219" t="s">
        <v>232</v>
      </c>
      <c r="D162" s="219" t="s">
        <v>152</v>
      </c>
      <c r="E162" s="220" t="s">
        <v>938</v>
      </c>
      <c r="F162" s="221" t="s">
        <v>939</v>
      </c>
      <c r="G162" s="222" t="s">
        <v>427</v>
      </c>
      <c r="H162" s="223">
        <v>2</v>
      </c>
      <c r="I162" s="224"/>
      <c r="J162" s="225">
        <f>ROUND(I162*H162,2)</f>
        <v>0</v>
      </c>
      <c r="K162" s="221" t="s">
        <v>1</v>
      </c>
      <c r="L162" s="45"/>
      <c r="M162" s="226" t="s">
        <v>1</v>
      </c>
      <c r="N162" s="227" t="s">
        <v>43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34</v>
      </c>
      <c r="AT162" s="230" t="s">
        <v>152</v>
      </c>
      <c r="AU162" s="230" t="s">
        <v>87</v>
      </c>
      <c r="AY162" s="18" t="s">
        <v>150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34</v>
      </c>
      <c r="BK162" s="231">
        <f>ROUND(I162*H162,2)</f>
        <v>0</v>
      </c>
      <c r="BL162" s="18" t="s">
        <v>34</v>
      </c>
      <c r="BM162" s="230" t="s">
        <v>940</v>
      </c>
    </row>
    <row r="163" s="2" customFormat="1">
      <c r="A163" s="39"/>
      <c r="B163" s="40"/>
      <c r="C163" s="41"/>
      <c r="D163" s="237" t="s">
        <v>161</v>
      </c>
      <c r="E163" s="41"/>
      <c r="F163" s="238" t="s">
        <v>941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161</v>
      </c>
      <c r="AU163" s="18" t="s">
        <v>87</v>
      </c>
    </row>
    <row r="164" s="2" customFormat="1" ht="49.05" customHeight="1">
      <c r="A164" s="39"/>
      <c r="B164" s="40"/>
      <c r="C164" s="219" t="s">
        <v>242</v>
      </c>
      <c r="D164" s="219" t="s">
        <v>152</v>
      </c>
      <c r="E164" s="220" t="s">
        <v>942</v>
      </c>
      <c r="F164" s="221" t="s">
        <v>943</v>
      </c>
      <c r="G164" s="222" t="s">
        <v>427</v>
      </c>
      <c r="H164" s="223">
        <v>2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43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34</v>
      </c>
      <c r="AT164" s="230" t="s">
        <v>152</v>
      </c>
      <c r="AU164" s="230" t="s">
        <v>87</v>
      </c>
      <c r="AY164" s="18" t="s">
        <v>150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34</v>
      </c>
      <c r="BK164" s="231">
        <f>ROUND(I164*H164,2)</f>
        <v>0</v>
      </c>
      <c r="BL164" s="18" t="s">
        <v>34</v>
      </c>
      <c r="BM164" s="230" t="s">
        <v>944</v>
      </c>
    </row>
    <row r="165" s="2" customFormat="1">
      <c r="A165" s="39"/>
      <c r="B165" s="40"/>
      <c r="C165" s="41"/>
      <c r="D165" s="237" t="s">
        <v>161</v>
      </c>
      <c r="E165" s="41"/>
      <c r="F165" s="238" t="s">
        <v>945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161</v>
      </c>
      <c r="AU165" s="18" t="s">
        <v>87</v>
      </c>
    </row>
    <row r="166" s="2" customFormat="1" ht="37.8" customHeight="1">
      <c r="A166" s="39"/>
      <c r="B166" s="40"/>
      <c r="C166" s="219" t="s">
        <v>254</v>
      </c>
      <c r="D166" s="219" t="s">
        <v>152</v>
      </c>
      <c r="E166" s="220" t="s">
        <v>946</v>
      </c>
      <c r="F166" s="221" t="s">
        <v>947</v>
      </c>
      <c r="G166" s="222" t="s">
        <v>175</v>
      </c>
      <c r="H166" s="223">
        <v>332.63999999999999</v>
      </c>
      <c r="I166" s="224"/>
      <c r="J166" s="225">
        <f>ROUND(I166*H166,2)</f>
        <v>0</v>
      </c>
      <c r="K166" s="221" t="s">
        <v>156</v>
      </c>
      <c r="L166" s="45"/>
      <c r="M166" s="226" t="s">
        <v>1</v>
      </c>
      <c r="N166" s="227" t="s">
        <v>43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157</v>
      </c>
      <c r="AT166" s="230" t="s">
        <v>152</v>
      </c>
      <c r="AU166" s="230" t="s">
        <v>87</v>
      </c>
      <c r="AY166" s="18" t="s">
        <v>150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34</v>
      </c>
      <c r="BK166" s="231">
        <f>ROUND(I166*H166,2)</f>
        <v>0</v>
      </c>
      <c r="BL166" s="18" t="s">
        <v>157</v>
      </c>
      <c r="BM166" s="230" t="s">
        <v>948</v>
      </c>
    </row>
    <row r="167" s="2" customFormat="1">
      <c r="A167" s="39"/>
      <c r="B167" s="40"/>
      <c r="C167" s="41"/>
      <c r="D167" s="232" t="s">
        <v>159</v>
      </c>
      <c r="E167" s="41"/>
      <c r="F167" s="233" t="s">
        <v>949</v>
      </c>
      <c r="G167" s="41"/>
      <c r="H167" s="41"/>
      <c r="I167" s="234"/>
      <c r="J167" s="41"/>
      <c r="K167" s="41"/>
      <c r="L167" s="45"/>
      <c r="M167" s="235"/>
      <c r="N167" s="236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159</v>
      </c>
      <c r="AU167" s="18" t="s">
        <v>87</v>
      </c>
    </row>
    <row r="168" s="2" customFormat="1">
      <c r="A168" s="39"/>
      <c r="B168" s="40"/>
      <c r="C168" s="41"/>
      <c r="D168" s="237" t="s">
        <v>161</v>
      </c>
      <c r="E168" s="41"/>
      <c r="F168" s="238" t="s">
        <v>950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161</v>
      </c>
      <c r="AU168" s="18" t="s">
        <v>87</v>
      </c>
    </row>
    <row r="169" s="13" customFormat="1">
      <c r="A169" s="13"/>
      <c r="B169" s="239"/>
      <c r="C169" s="240"/>
      <c r="D169" s="237" t="s">
        <v>163</v>
      </c>
      <c r="E169" s="241" t="s">
        <v>1</v>
      </c>
      <c r="F169" s="242" t="s">
        <v>951</v>
      </c>
      <c r="G169" s="240"/>
      <c r="H169" s="241" t="s">
        <v>1</v>
      </c>
      <c r="I169" s="243"/>
      <c r="J169" s="240"/>
      <c r="K169" s="240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163</v>
      </c>
      <c r="AU169" s="248" t="s">
        <v>87</v>
      </c>
      <c r="AV169" s="13" t="s">
        <v>34</v>
      </c>
      <c r="AW169" s="13" t="s">
        <v>33</v>
      </c>
      <c r="AX169" s="13" t="s">
        <v>78</v>
      </c>
      <c r="AY169" s="248" t="s">
        <v>150</v>
      </c>
    </row>
    <row r="170" s="14" customFormat="1">
      <c r="A170" s="14"/>
      <c r="B170" s="249"/>
      <c r="C170" s="250"/>
      <c r="D170" s="237" t="s">
        <v>163</v>
      </c>
      <c r="E170" s="251" t="s">
        <v>1</v>
      </c>
      <c r="F170" s="252" t="s">
        <v>952</v>
      </c>
      <c r="G170" s="250"/>
      <c r="H170" s="253">
        <v>332.63999999999999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9" t="s">
        <v>163</v>
      </c>
      <c r="AU170" s="259" t="s">
        <v>87</v>
      </c>
      <c r="AV170" s="14" t="s">
        <v>87</v>
      </c>
      <c r="AW170" s="14" t="s">
        <v>33</v>
      </c>
      <c r="AX170" s="14" t="s">
        <v>34</v>
      </c>
      <c r="AY170" s="259" t="s">
        <v>150</v>
      </c>
    </row>
    <row r="171" s="2" customFormat="1" ht="44.25" customHeight="1">
      <c r="A171" s="39"/>
      <c r="B171" s="40"/>
      <c r="C171" s="282" t="s">
        <v>259</v>
      </c>
      <c r="D171" s="282" t="s">
        <v>297</v>
      </c>
      <c r="E171" s="283" t="s">
        <v>953</v>
      </c>
      <c r="F171" s="284" t="s">
        <v>954</v>
      </c>
      <c r="G171" s="285" t="s">
        <v>427</v>
      </c>
      <c r="H171" s="286">
        <v>132</v>
      </c>
      <c r="I171" s="287"/>
      <c r="J171" s="288">
        <f>ROUND(I171*H171,2)</f>
        <v>0</v>
      </c>
      <c r="K171" s="284" t="s">
        <v>156</v>
      </c>
      <c r="L171" s="289"/>
      <c r="M171" s="290" t="s">
        <v>1</v>
      </c>
      <c r="N171" s="291" t="s">
        <v>43</v>
      </c>
      <c r="O171" s="92"/>
      <c r="P171" s="228">
        <f>O171*H171</f>
        <v>0</v>
      </c>
      <c r="Q171" s="228">
        <v>0.037600000000000001</v>
      </c>
      <c r="R171" s="228">
        <f>Q171*H171</f>
        <v>4.9632000000000005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225</v>
      </c>
      <c r="AT171" s="230" t="s">
        <v>297</v>
      </c>
      <c r="AU171" s="230" t="s">
        <v>87</v>
      </c>
      <c r="AY171" s="18" t="s">
        <v>150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34</v>
      </c>
      <c r="BK171" s="231">
        <f>ROUND(I171*H171,2)</f>
        <v>0</v>
      </c>
      <c r="BL171" s="18" t="s">
        <v>157</v>
      </c>
      <c r="BM171" s="230" t="s">
        <v>955</v>
      </c>
    </row>
    <row r="172" s="2" customFormat="1">
      <c r="A172" s="39"/>
      <c r="B172" s="40"/>
      <c r="C172" s="41"/>
      <c r="D172" s="237" t="s">
        <v>161</v>
      </c>
      <c r="E172" s="41"/>
      <c r="F172" s="238" t="s">
        <v>956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161</v>
      </c>
      <c r="AU172" s="18" t="s">
        <v>87</v>
      </c>
    </row>
    <row r="173" s="14" customFormat="1">
      <c r="A173" s="14"/>
      <c r="B173" s="249"/>
      <c r="C173" s="250"/>
      <c r="D173" s="237" t="s">
        <v>163</v>
      </c>
      <c r="E173" s="251" t="s">
        <v>1</v>
      </c>
      <c r="F173" s="252" t="s">
        <v>957</v>
      </c>
      <c r="G173" s="250"/>
      <c r="H173" s="253">
        <v>132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163</v>
      </c>
      <c r="AU173" s="259" t="s">
        <v>87</v>
      </c>
      <c r="AV173" s="14" t="s">
        <v>87</v>
      </c>
      <c r="AW173" s="14" t="s">
        <v>33</v>
      </c>
      <c r="AX173" s="14" t="s">
        <v>34</v>
      </c>
      <c r="AY173" s="259" t="s">
        <v>150</v>
      </c>
    </row>
    <row r="174" s="2" customFormat="1" ht="24.15" customHeight="1">
      <c r="A174" s="39"/>
      <c r="B174" s="40"/>
      <c r="C174" s="282" t="s">
        <v>266</v>
      </c>
      <c r="D174" s="282" t="s">
        <v>297</v>
      </c>
      <c r="E174" s="283" t="s">
        <v>958</v>
      </c>
      <c r="F174" s="284" t="s">
        <v>959</v>
      </c>
      <c r="G174" s="285" t="s">
        <v>677</v>
      </c>
      <c r="H174" s="286">
        <v>1</v>
      </c>
      <c r="I174" s="287"/>
      <c r="J174" s="288">
        <f>ROUND(I174*H174,2)</f>
        <v>0</v>
      </c>
      <c r="K174" s="284" t="s">
        <v>1</v>
      </c>
      <c r="L174" s="289"/>
      <c r="M174" s="290" t="s">
        <v>1</v>
      </c>
      <c r="N174" s="291" t="s">
        <v>43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225</v>
      </c>
      <c r="AT174" s="230" t="s">
        <v>297</v>
      </c>
      <c r="AU174" s="230" t="s">
        <v>87</v>
      </c>
      <c r="AY174" s="18" t="s">
        <v>150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34</v>
      </c>
      <c r="BK174" s="231">
        <f>ROUND(I174*H174,2)</f>
        <v>0</v>
      </c>
      <c r="BL174" s="18" t="s">
        <v>157</v>
      </c>
      <c r="BM174" s="230" t="s">
        <v>960</v>
      </c>
    </row>
    <row r="175" s="12" customFormat="1" ht="22.8" customHeight="1">
      <c r="A175" s="12"/>
      <c r="B175" s="203"/>
      <c r="C175" s="204"/>
      <c r="D175" s="205" t="s">
        <v>77</v>
      </c>
      <c r="E175" s="217" t="s">
        <v>232</v>
      </c>
      <c r="F175" s="217" t="s">
        <v>566</v>
      </c>
      <c r="G175" s="204"/>
      <c r="H175" s="204"/>
      <c r="I175" s="207"/>
      <c r="J175" s="218">
        <f>BK175</f>
        <v>0</v>
      </c>
      <c r="K175" s="204"/>
      <c r="L175" s="209"/>
      <c r="M175" s="210"/>
      <c r="N175" s="211"/>
      <c r="O175" s="211"/>
      <c r="P175" s="212">
        <f>SUM(P176:P187)</f>
        <v>0</v>
      </c>
      <c r="Q175" s="211"/>
      <c r="R175" s="212">
        <f>SUM(R176:R187)</f>
        <v>0</v>
      </c>
      <c r="S175" s="211"/>
      <c r="T175" s="213">
        <f>SUM(T176:T187)</f>
        <v>21.712420000000002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4" t="s">
        <v>34</v>
      </c>
      <c r="AT175" s="215" t="s">
        <v>77</v>
      </c>
      <c r="AU175" s="215" t="s">
        <v>34</v>
      </c>
      <c r="AY175" s="214" t="s">
        <v>150</v>
      </c>
      <c r="BK175" s="216">
        <f>SUM(BK176:BK187)</f>
        <v>0</v>
      </c>
    </row>
    <row r="176" s="2" customFormat="1" ht="16.5" customHeight="1">
      <c r="A176" s="39"/>
      <c r="B176" s="40"/>
      <c r="C176" s="219" t="s">
        <v>273</v>
      </c>
      <c r="D176" s="219" t="s">
        <v>152</v>
      </c>
      <c r="E176" s="220" t="s">
        <v>961</v>
      </c>
      <c r="F176" s="221" t="s">
        <v>962</v>
      </c>
      <c r="G176" s="222" t="s">
        <v>197</v>
      </c>
      <c r="H176" s="223">
        <v>5.9729999999999999</v>
      </c>
      <c r="I176" s="224"/>
      <c r="J176" s="225">
        <f>ROUND(I176*H176,2)</f>
        <v>0</v>
      </c>
      <c r="K176" s="221" t="s">
        <v>156</v>
      </c>
      <c r="L176" s="45"/>
      <c r="M176" s="226" t="s">
        <v>1</v>
      </c>
      <c r="N176" s="227" t="s">
        <v>43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2</v>
      </c>
      <c r="T176" s="229">
        <f>S176*H176</f>
        <v>11.946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157</v>
      </c>
      <c r="AT176" s="230" t="s">
        <v>152</v>
      </c>
      <c r="AU176" s="230" t="s">
        <v>87</v>
      </c>
      <c r="AY176" s="18" t="s">
        <v>150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34</v>
      </c>
      <c r="BK176" s="231">
        <f>ROUND(I176*H176,2)</f>
        <v>0</v>
      </c>
      <c r="BL176" s="18" t="s">
        <v>157</v>
      </c>
      <c r="BM176" s="230" t="s">
        <v>963</v>
      </c>
    </row>
    <row r="177" s="2" customFormat="1">
      <c r="A177" s="39"/>
      <c r="B177" s="40"/>
      <c r="C177" s="41"/>
      <c r="D177" s="232" t="s">
        <v>159</v>
      </c>
      <c r="E177" s="41"/>
      <c r="F177" s="233" t="s">
        <v>964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159</v>
      </c>
      <c r="AU177" s="18" t="s">
        <v>87</v>
      </c>
    </row>
    <row r="178" s="2" customFormat="1">
      <c r="A178" s="39"/>
      <c r="B178" s="40"/>
      <c r="C178" s="41"/>
      <c r="D178" s="237" t="s">
        <v>161</v>
      </c>
      <c r="E178" s="41"/>
      <c r="F178" s="238" t="s">
        <v>965</v>
      </c>
      <c r="G178" s="41"/>
      <c r="H178" s="41"/>
      <c r="I178" s="234"/>
      <c r="J178" s="41"/>
      <c r="K178" s="41"/>
      <c r="L178" s="45"/>
      <c r="M178" s="235"/>
      <c r="N178" s="236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161</v>
      </c>
      <c r="AU178" s="18" t="s">
        <v>87</v>
      </c>
    </row>
    <row r="179" s="14" customFormat="1">
      <c r="A179" s="14"/>
      <c r="B179" s="249"/>
      <c r="C179" s="250"/>
      <c r="D179" s="237" t="s">
        <v>163</v>
      </c>
      <c r="E179" s="251" t="s">
        <v>1</v>
      </c>
      <c r="F179" s="252" t="s">
        <v>966</v>
      </c>
      <c r="G179" s="250"/>
      <c r="H179" s="253">
        <v>5.9729999999999999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163</v>
      </c>
      <c r="AU179" s="259" t="s">
        <v>87</v>
      </c>
      <c r="AV179" s="14" t="s">
        <v>87</v>
      </c>
      <c r="AW179" s="14" t="s">
        <v>33</v>
      </c>
      <c r="AX179" s="14" t="s">
        <v>34</v>
      </c>
      <c r="AY179" s="259" t="s">
        <v>150</v>
      </c>
    </row>
    <row r="180" s="2" customFormat="1" ht="33" customHeight="1">
      <c r="A180" s="39"/>
      <c r="B180" s="40"/>
      <c r="C180" s="219" t="s">
        <v>8</v>
      </c>
      <c r="D180" s="219" t="s">
        <v>152</v>
      </c>
      <c r="E180" s="220" t="s">
        <v>967</v>
      </c>
      <c r="F180" s="221" t="s">
        <v>968</v>
      </c>
      <c r="G180" s="222" t="s">
        <v>427</v>
      </c>
      <c r="H180" s="223">
        <v>55</v>
      </c>
      <c r="I180" s="224"/>
      <c r="J180" s="225">
        <f>ROUND(I180*H180,2)</f>
        <v>0</v>
      </c>
      <c r="K180" s="221" t="s">
        <v>156</v>
      </c>
      <c r="L180" s="45"/>
      <c r="M180" s="226" t="s">
        <v>1</v>
      </c>
      <c r="N180" s="227" t="s">
        <v>43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0.16500000000000001</v>
      </c>
      <c r="T180" s="229">
        <f>S180*H180</f>
        <v>9.0750000000000011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157</v>
      </c>
      <c r="AT180" s="230" t="s">
        <v>152</v>
      </c>
      <c r="AU180" s="230" t="s">
        <v>87</v>
      </c>
      <c r="AY180" s="18" t="s">
        <v>150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34</v>
      </c>
      <c r="BK180" s="231">
        <f>ROUND(I180*H180,2)</f>
        <v>0</v>
      </c>
      <c r="BL180" s="18" t="s">
        <v>157</v>
      </c>
      <c r="BM180" s="230" t="s">
        <v>969</v>
      </c>
    </row>
    <row r="181" s="2" customFormat="1">
      <c r="A181" s="39"/>
      <c r="B181" s="40"/>
      <c r="C181" s="41"/>
      <c r="D181" s="232" t="s">
        <v>159</v>
      </c>
      <c r="E181" s="41"/>
      <c r="F181" s="233" t="s">
        <v>970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159</v>
      </c>
      <c r="AU181" s="18" t="s">
        <v>87</v>
      </c>
    </row>
    <row r="182" s="2" customFormat="1">
      <c r="A182" s="39"/>
      <c r="B182" s="40"/>
      <c r="C182" s="41"/>
      <c r="D182" s="237" t="s">
        <v>161</v>
      </c>
      <c r="E182" s="41"/>
      <c r="F182" s="238" t="s">
        <v>971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161</v>
      </c>
      <c r="AU182" s="18" t="s">
        <v>87</v>
      </c>
    </row>
    <row r="183" s="2" customFormat="1" ht="33" customHeight="1">
      <c r="A183" s="39"/>
      <c r="B183" s="40"/>
      <c r="C183" s="219" t="s">
        <v>284</v>
      </c>
      <c r="D183" s="219" t="s">
        <v>152</v>
      </c>
      <c r="E183" s="220" t="s">
        <v>972</v>
      </c>
      <c r="F183" s="221" t="s">
        <v>973</v>
      </c>
      <c r="G183" s="222" t="s">
        <v>427</v>
      </c>
      <c r="H183" s="223">
        <v>14</v>
      </c>
      <c r="I183" s="224"/>
      <c r="J183" s="225">
        <f>ROUND(I183*H183,2)</f>
        <v>0</v>
      </c>
      <c r="K183" s="221" t="s">
        <v>156</v>
      </c>
      <c r="L183" s="45"/>
      <c r="M183" s="226" t="s">
        <v>1</v>
      </c>
      <c r="N183" s="227" t="s">
        <v>43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0.0080000000000000002</v>
      </c>
      <c r="T183" s="229">
        <f>S183*H183</f>
        <v>0.112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157</v>
      </c>
      <c r="AT183" s="230" t="s">
        <v>152</v>
      </c>
      <c r="AU183" s="230" t="s">
        <v>87</v>
      </c>
      <c r="AY183" s="18" t="s">
        <v>150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34</v>
      </c>
      <c r="BK183" s="231">
        <f>ROUND(I183*H183,2)</f>
        <v>0</v>
      </c>
      <c r="BL183" s="18" t="s">
        <v>157</v>
      </c>
      <c r="BM183" s="230" t="s">
        <v>974</v>
      </c>
    </row>
    <row r="184" s="2" customFormat="1">
      <c r="A184" s="39"/>
      <c r="B184" s="40"/>
      <c r="C184" s="41"/>
      <c r="D184" s="232" t="s">
        <v>159</v>
      </c>
      <c r="E184" s="41"/>
      <c r="F184" s="233" t="s">
        <v>975</v>
      </c>
      <c r="G184" s="41"/>
      <c r="H184" s="41"/>
      <c r="I184" s="234"/>
      <c r="J184" s="41"/>
      <c r="K184" s="41"/>
      <c r="L184" s="45"/>
      <c r="M184" s="235"/>
      <c r="N184" s="236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159</v>
      </c>
      <c r="AU184" s="18" t="s">
        <v>87</v>
      </c>
    </row>
    <row r="185" s="2" customFormat="1">
      <c r="A185" s="39"/>
      <c r="B185" s="40"/>
      <c r="C185" s="41"/>
      <c r="D185" s="237" t="s">
        <v>161</v>
      </c>
      <c r="E185" s="41"/>
      <c r="F185" s="238" t="s">
        <v>976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161</v>
      </c>
      <c r="AU185" s="18" t="s">
        <v>87</v>
      </c>
    </row>
    <row r="186" s="2" customFormat="1" ht="24.15" customHeight="1">
      <c r="A186" s="39"/>
      <c r="B186" s="40"/>
      <c r="C186" s="219" t="s">
        <v>289</v>
      </c>
      <c r="D186" s="219" t="s">
        <v>152</v>
      </c>
      <c r="E186" s="220" t="s">
        <v>977</v>
      </c>
      <c r="F186" s="221" t="s">
        <v>978</v>
      </c>
      <c r="G186" s="222" t="s">
        <v>175</v>
      </c>
      <c r="H186" s="223">
        <v>166.5</v>
      </c>
      <c r="I186" s="224"/>
      <c r="J186" s="225">
        <f>ROUND(I186*H186,2)</f>
        <v>0</v>
      </c>
      <c r="K186" s="221" t="s">
        <v>156</v>
      </c>
      <c r="L186" s="45"/>
      <c r="M186" s="226" t="s">
        <v>1</v>
      </c>
      <c r="N186" s="227" t="s">
        <v>43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0.00348</v>
      </c>
      <c r="T186" s="229">
        <f>S186*H186</f>
        <v>0.57942000000000005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157</v>
      </c>
      <c r="AT186" s="230" t="s">
        <v>152</v>
      </c>
      <c r="AU186" s="230" t="s">
        <v>87</v>
      </c>
      <c r="AY186" s="18" t="s">
        <v>150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34</v>
      </c>
      <c r="BK186" s="231">
        <f>ROUND(I186*H186,2)</f>
        <v>0</v>
      </c>
      <c r="BL186" s="18" t="s">
        <v>157</v>
      </c>
      <c r="BM186" s="230" t="s">
        <v>979</v>
      </c>
    </row>
    <row r="187" s="2" customFormat="1">
      <c r="A187" s="39"/>
      <c r="B187" s="40"/>
      <c r="C187" s="41"/>
      <c r="D187" s="232" t="s">
        <v>159</v>
      </c>
      <c r="E187" s="41"/>
      <c r="F187" s="233" t="s">
        <v>980</v>
      </c>
      <c r="G187" s="41"/>
      <c r="H187" s="41"/>
      <c r="I187" s="234"/>
      <c r="J187" s="41"/>
      <c r="K187" s="41"/>
      <c r="L187" s="45"/>
      <c r="M187" s="235"/>
      <c r="N187" s="236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159</v>
      </c>
      <c r="AU187" s="18" t="s">
        <v>87</v>
      </c>
    </row>
    <row r="188" s="12" customFormat="1" ht="22.8" customHeight="1">
      <c r="A188" s="12"/>
      <c r="B188" s="203"/>
      <c r="C188" s="204"/>
      <c r="D188" s="205" t="s">
        <v>77</v>
      </c>
      <c r="E188" s="217" t="s">
        <v>615</v>
      </c>
      <c r="F188" s="217" t="s">
        <v>616</v>
      </c>
      <c r="G188" s="204"/>
      <c r="H188" s="204"/>
      <c r="I188" s="207"/>
      <c r="J188" s="218">
        <f>BK188</f>
        <v>0</v>
      </c>
      <c r="K188" s="204"/>
      <c r="L188" s="209"/>
      <c r="M188" s="210"/>
      <c r="N188" s="211"/>
      <c r="O188" s="211"/>
      <c r="P188" s="212">
        <f>SUM(P189:P197)</f>
        <v>0</v>
      </c>
      <c r="Q188" s="211"/>
      <c r="R188" s="212">
        <f>SUM(R189:R197)</f>
        <v>0</v>
      </c>
      <c r="S188" s="211"/>
      <c r="T188" s="213">
        <f>SUM(T189:T197)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4" t="s">
        <v>34</v>
      </c>
      <c r="AT188" s="215" t="s">
        <v>77</v>
      </c>
      <c r="AU188" s="215" t="s">
        <v>34</v>
      </c>
      <c r="AY188" s="214" t="s">
        <v>150</v>
      </c>
      <c r="BK188" s="216">
        <f>SUM(BK189:BK197)</f>
        <v>0</v>
      </c>
    </row>
    <row r="189" s="2" customFormat="1" ht="49.05" customHeight="1">
      <c r="A189" s="39"/>
      <c r="B189" s="40"/>
      <c r="C189" s="219" t="s">
        <v>296</v>
      </c>
      <c r="D189" s="219" t="s">
        <v>152</v>
      </c>
      <c r="E189" s="220" t="s">
        <v>981</v>
      </c>
      <c r="F189" s="221" t="s">
        <v>982</v>
      </c>
      <c r="G189" s="222" t="s">
        <v>269</v>
      </c>
      <c r="H189" s="223">
        <v>22.992000000000001</v>
      </c>
      <c r="I189" s="224"/>
      <c r="J189" s="225">
        <f>ROUND(I189*H189,2)</f>
        <v>0</v>
      </c>
      <c r="K189" s="221" t="s">
        <v>156</v>
      </c>
      <c r="L189" s="45"/>
      <c r="M189" s="226" t="s">
        <v>1</v>
      </c>
      <c r="N189" s="227" t="s">
        <v>43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157</v>
      </c>
      <c r="AT189" s="230" t="s">
        <v>152</v>
      </c>
      <c r="AU189" s="230" t="s">
        <v>87</v>
      </c>
      <c r="AY189" s="18" t="s">
        <v>150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34</v>
      </c>
      <c r="BK189" s="231">
        <f>ROUND(I189*H189,2)</f>
        <v>0</v>
      </c>
      <c r="BL189" s="18" t="s">
        <v>157</v>
      </c>
      <c r="BM189" s="230" t="s">
        <v>983</v>
      </c>
    </row>
    <row r="190" s="2" customFormat="1">
      <c r="A190" s="39"/>
      <c r="B190" s="40"/>
      <c r="C190" s="41"/>
      <c r="D190" s="232" t="s">
        <v>159</v>
      </c>
      <c r="E190" s="41"/>
      <c r="F190" s="233" t="s">
        <v>984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159</v>
      </c>
      <c r="AU190" s="18" t="s">
        <v>87</v>
      </c>
    </row>
    <row r="191" s="2" customFormat="1" ht="33" customHeight="1">
      <c r="A191" s="39"/>
      <c r="B191" s="40"/>
      <c r="C191" s="219" t="s">
        <v>302</v>
      </c>
      <c r="D191" s="219" t="s">
        <v>152</v>
      </c>
      <c r="E191" s="220" t="s">
        <v>885</v>
      </c>
      <c r="F191" s="221" t="s">
        <v>985</v>
      </c>
      <c r="G191" s="222" t="s">
        <v>269</v>
      </c>
      <c r="H191" s="223">
        <v>22.992000000000001</v>
      </c>
      <c r="I191" s="224"/>
      <c r="J191" s="225">
        <f>ROUND(I191*H191,2)</f>
        <v>0</v>
      </c>
      <c r="K191" s="221" t="s">
        <v>156</v>
      </c>
      <c r="L191" s="45"/>
      <c r="M191" s="226" t="s">
        <v>1</v>
      </c>
      <c r="N191" s="227" t="s">
        <v>43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157</v>
      </c>
      <c r="AT191" s="230" t="s">
        <v>152</v>
      </c>
      <c r="AU191" s="230" t="s">
        <v>87</v>
      </c>
      <c r="AY191" s="18" t="s">
        <v>150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34</v>
      </c>
      <c r="BK191" s="231">
        <f>ROUND(I191*H191,2)</f>
        <v>0</v>
      </c>
      <c r="BL191" s="18" t="s">
        <v>157</v>
      </c>
      <c r="BM191" s="230" t="s">
        <v>986</v>
      </c>
    </row>
    <row r="192" s="2" customFormat="1">
      <c r="A192" s="39"/>
      <c r="B192" s="40"/>
      <c r="C192" s="41"/>
      <c r="D192" s="232" t="s">
        <v>159</v>
      </c>
      <c r="E192" s="41"/>
      <c r="F192" s="233" t="s">
        <v>888</v>
      </c>
      <c r="G192" s="41"/>
      <c r="H192" s="41"/>
      <c r="I192" s="234"/>
      <c r="J192" s="41"/>
      <c r="K192" s="41"/>
      <c r="L192" s="45"/>
      <c r="M192" s="235"/>
      <c r="N192" s="236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159</v>
      </c>
      <c r="AU192" s="18" t="s">
        <v>87</v>
      </c>
    </row>
    <row r="193" s="2" customFormat="1" ht="44.25" customHeight="1">
      <c r="A193" s="39"/>
      <c r="B193" s="40"/>
      <c r="C193" s="219" t="s">
        <v>307</v>
      </c>
      <c r="D193" s="219" t="s">
        <v>152</v>
      </c>
      <c r="E193" s="220" t="s">
        <v>889</v>
      </c>
      <c r="F193" s="221" t="s">
        <v>987</v>
      </c>
      <c r="G193" s="222" t="s">
        <v>269</v>
      </c>
      <c r="H193" s="223">
        <v>91.968000000000004</v>
      </c>
      <c r="I193" s="224"/>
      <c r="J193" s="225">
        <f>ROUND(I193*H193,2)</f>
        <v>0</v>
      </c>
      <c r="K193" s="221" t="s">
        <v>156</v>
      </c>
      <c r="L193" s="45"/>
      <c r="M193" s="226" t="s">
        <v>1</v>
      </c>
      <c r="N193" s="227" t="s">
        <v>43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157</v>
      </c>
      <c r="AT193" s="230" t="s">
        <v>152</v>
      </c>
      <c r="AU193" s="230" t="s">
        <v>87</v>
      </c>
      <c r="AY193" s="18" t="s">
        <v>150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34</v>
      </c>
      <c r="BK193" s="231">
        <f>ROUND(I193*H193,2)</f>
        <v>0</v>
      </c>
      <c r="BL193" s="18" t="s">
        <v>157</v>
      </c>
      <c r="BM193" s="230" t="s">
        <v>988</v>
      </c>
    </row>
    <row r="194" s="2" customFormat="1">
      <c r="A194" s="39"/>
      <c r="B194" s="40"/>
      <c r="C194" s="41"/>
      <c r="D194" s="232" t="s">
        <v>159</v>
      </c>
      <c r="E194" s="41"/>
      <c r="F194" s="233" t="s">
        <v>892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159</v>
      </c>
      <c r="AU194" s="18" t="s">
        <v>87</v>
      </c>
    </row>
    <row r="195" s="14" customFormat="1">
      <c r="A195" s="14"/>
      <c r="B195" s="249"/>
      <c r="C195" s="250"/>
      <c r="D195" s="237" t="s">
        <v>163</v>
      </c>
      <c r="E195" s="250"/>
      <c r="F195" s="252" t="s">
        <v>989</v>
      </c>
      <c r="G195" s="250"/>
      <c r="H195" s="253">
        <v>91.968000000000004</v>
      </c>
      <c r="I195" s="254"/>
      <c r="J195" s="250"/>
      <c r="K195" s="250"/>
      <c r="L195" s="255"/>
      <c r="M195" s="256"/>
      <c r="N195" s="257"/>
      <c r="O195" s="257"/>
      <c r="P195" s="257"/>
      <c r="Q195" s="257"/>
      <c r="R195" s="257"/>
      <c r="S195" s="257"/>
      <c r="T195" s="25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9" t="s">
        <v>163</v>
      </c>
      <c r="AU195" s="259" t="s">
        <v>87</v>
      </c>
      <c r="AV195" s="14" t="s">
        <v>87</v>
      </c>
      <c r="AW195" s="14" t="s">
        <v>4</v>
      </c>
      <c r="AX195" s="14" t="s">
        <v>34</v>
      </c>
      <c r="AY195" s="259" t="s">
        <v>150</v>
      </c>
    </row>
    <row r="196" s="2" customFormat="1" ht="49.05" customHeight="1">
      <c r="A196" s="39"/>
      <c r="B196" s="40"/>
      <c r="C196" s="219" t="s">
        <v>7</v>
      </c>
      <c r="D196" s="219" t="s">
        <v>152</v>
      </c>
      <c r="E196" s="220" t="s">
        <v>894</v>
      </c>
      <c r="F196" s="221" t="s">
        <v>990</v>
      </c>
      <c r="G196" s="222" t="s">
        <v>269</v>
      </c>
      <c r="H196" s="223">
        <v>22.992000000000001</v>
      </c>
      <c r="I196" s="224"/>
      <c r="J196" s="225">
        <f>ROUND(I196*H196,2)</f>
        <v>0</v>
      </c>
      <c r="K196" s="221" t="s">
        <v>156</v>
      </c>
      <c r="L196" s="45"/>
      <c r="M196" s="226" t="s">
        <v>1</v>
      </c>
      <c r="N196" s="227" t="s">
        <v>43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157</v>
      </c>
      <c r="AT196" s="230" t="s">
        <v>152</v>
      </c>
      <c r="AU196" s="230" t="s">
        <v>87</v>
      </c>
      <c r="AY196" s="18" t="s">
        <v>150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34</v>
      </c>
      <c r="BK196" s="231">
        <f>ROUND(I196*H196,2)</f>
        <v>0</v>
      </c>
      <c r="BL196" s="18" t="s">
        <v>157</v>
      </c>
      <c r="BM196" s="230" t="s">
        <v>991</v>
      </c>
    </row>
    <row r="197" s="2" customFormat="1">
      <c r="A197" s="39"/>
      <c r="B197" s="40"/>
      <c r="C197" s="41"/>
      <c r="D197" s="232" t="s">
        <v>159</v>
      </c>
      <c r="E197" s="41"/>
      <c r="F197" s="233" t="s">
        <v>897</v>
      </c>
      <c r="G197" s="41"/>
      <c r="H197" s="41"/>
      <c r="I197" s="234"/>
      <c r="J197" s="41"/>
      <c r="K197" s="41"/>
      <c r="L197" s="45"/>
      <c r="M197" s="235"/>
      <c r="N197" s="236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159</v>
      </c>
      <c r="AU197" s="18" t="s">
        <v>87</v>
      </c>
    </row>
    <row r="198" s="12" customFormat="1" ht="22.8" customHeight="1">
      <c r="A198" s="12"/>
      <c r="B198" s="203"/>
      <c r="C198" s="204"/>
      <c r="D198" s="205" t="s">
        <v>77</v>
      </c>
      <c r="E198" s="217" t="s">
        <v>638</v>
      </c>
      <c r="F198" s="217" t="s">
        <v>639</v>
      </c>
      <c r="G198" s="204"/>
      <c r="H198" s="204"/>
      <c r="I198" s="207"/>
      <c r="J198" s="218">
        <f>BK198</f>
        <v>0</v>
      </c>
      <c r="K198" s="204"/>
      <c r="L198" s="209"/>
      <c r="M198" s="210"/>
      <c r="N198" s="211"/>
      <c r="O198" s="211"/>
      <c r="P198" s="212">
        <f>SUM(P199:P200)</f>
        <v>0</v>
      </c>
      <c r="Q198" s="211"/>
      <c r="R198" s="212">
        <f>SUM(R199:R200)</f>
        <v>0</v>
      </c>
      <c r="S198" s="211"/>
      <c r="T198" s="213">
        <f>SUM(T199:T200)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4" t="s">
        <v>34</v>
      </c>
      <c r="AT198" s="215" t="s">
        <v>77</v>
      </c>
      <c r="AU198" s="215" t="s">
        <v>34</v>
      </c>
      <c r="AY198" s="214" t="s">
        <v>150</v>
      </c>
      <c r="BK198" s="216">
        <f>SUM(BK199:BK200)</f>
        <v>0</v>
      </c>
    </row>
    <row r="199" s="2" customFormat="1" ht="55.5" customHeight="1">
      <c r="A199" s="39"/>
      <c r="B199" s="40"/>
      <c r="C199" s="219" t="s">
        <v>319</v>
      </c>
      <c r="D199" s="219" t="s">
        <v>152</v>
      </c>
      <c r="E199" s="220" t="s">
        <v>992</v>
      </c>
      <c r="F199" s="221" t="s">
        <v>993</v>
      </c>
      <c r="G199" s="222" t="s">
        <v>269</v>
      </c>
      <c r="H199" s="223">
        <v>51.036999999999999</v>
      </c>
      <c r="I199" s="224"/>
      <c r="J199" s="225">
        <f>ROUND(I199*H199,2)</f>
        <v>0</v>
      </c>
      <c r="K199" s="221" t="s">
        <v>156</v>
      </c>
      <c r="L199" s="45"/>
      <c r="M199" s="226" t="s">
        <v>1</v>
      </c>
      <c r="N199" s="227" t="s">
        <v>43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157</v>
      </c>
      <c r="AT199" s="230" t="s">
        <v>152</v>
      </c>
      <c r="AU199" s="230" t="s">
        <v>87</v>
      </c>
      <c r="AY199" s="18" t="s">
        <v>150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34</v>
      </c>
      <c r="BK199" s="231">
        <f>ROUND(I199*H199,2)</f>
        <v>0</v>
      </c>
      <c r="BL199" s="18" t="s">
        <v>157</v>
      </c>
      <c r="BM199" s="230" t="s">
        <v>994</v>
      </c>
    </row>
    <row r="200" s="2" customFormat="1">
      <c r="A200" s="39"/>
      <c r="B200" s="40"/>
      <c r="C200" s="41"/>
      <c r="D200" s="232" t="s">
        <v>159</v>
      </c>
      <c r="E200" s="41"/>
      <c r="F200" s="233" t="s">
        <v>995</v>
      </c>
      <c r="G200" s="41"/>
      <c r="H200" s="41"/>
      <c r="I200" s="234"/>
      <c r="J200" s="41"/>
      <c r="K200" s="41"/>
      <c r="L200" s="45"/>
      <c r="M200" s="235"/>
      <c r="N200" s="236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159</v>
      </c>
      <c r="AU200" s="18" t="s">
        <v>87</v>
      </c>
    </row>
    <row r="201" s="12" customFormat="1" ht="25.92" customHeight="1">
      <c r="A201" s="12"/>
      <c r="B201" s="203"/>
      <c r="C201" s="204"/>
      <c r="D201" s="205" t="s">
        <v>77</v>
      </c>
      <c r="E201" s="206" t="s">
        <v>645</v>
      </c>
      <c r="F201" s="206" t="s">
        <v>646</v>
      </c>
      <c r="G201" s="204"/>
      <c r="H201" s="204"/>
      <c r="I201" s="207"/>
      <c r="J201" s="208">
        <f>BK201</f>
        <v>0</v>
      </c>
      <c r="K201" s="204"/>
      <c r="L201" s="209"/>
      <c r="M201" s="210"/>
      <c r="N201" s="211"/>
      <c r="O201" s="211"/>
      <c r="P201" s="212">
        <f>P202+P204+P209</f>
        <v>0</v>
      </c>
      <c r="Q201" s="211"/>
      <c r="R201" s="212">
        <f>R202+R204+R209</f>
        <v>3.7445955999999994</v>
      </c>
      <c r="S201" s="211"/>
      <c r="T201" s="213">
        <f>T202+T204+T209</f>
        <v>1.28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4" t="s">
        <v>87</v>
      </c>
      <c r="AT201" s="215" t="s">
        <v>77</v>
      </c>
      <c r="AU201" s="215" t="s">
        <v>78</v>
      </c>
      <c r="AY201" s="214" t="s">
        <v>150</v>
      </c>
      <c r="BK201" s="216">
        <f>BK202+BK204+BK209</f>
        <v>0</v>
      </c>
    </row>
    <row r="202" s="12" customFormat="1" ht="22.8" customHeight="1">
      <c r="A202" s="12"/>
      <c r="B202" s="203"/>
      <c r="C202" s="204"/>
      <c r="D202" s="205" t="s">
        <v>77</v>
      </c>
      <c r="E202" s="217" t="s">
        <v>996</v>
      </c>
      <c r="F202" s="217" t="s">
        <v>997</v>
      </c>
      <c r="G202" s="204"/>
      <c r="H202" s="204"/>
      <c r="I202" s="207"/>
      <c r="J202" s="218">
        <f>BK202</f>
        <v>0</v>
      </c>
      <c r="K202" s="204"/>
      <c r="L202" s="209"/>
      <c r="M202" s="210"/>
      <c r="N202" s="211"/>
      <c r="O202" s="211"/>
      <c r="P202" s="212">
        <f>P203</f>
        <v>0</v>
      </c>
      <c r="Q202" s="211"/>
      <c r="R202" s="212">
        <f>R203</f>
        <v>0</v>
      </c>
      <c r="S202" s="211"/>
      <c r="T202" s="213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4" t="s">
        <v>87</v>
      </c>
      <c r="AT202" s="215" t="s">
        <v>77</v>
      </c>
      <c r="AU202" s="215" t="s">
        <v>34</v>
      </c>
      <c r="AY202" s="214" t="s">
        <v>150</v>
      </c>
      <c r="BK202" s="216">
        <f>BK203</f>
        <v>0</v>
      </c>
    </row>
    <row r="203" s="2" customFormat="1" ht="16.5" customHeight="1">
      <c r="A203" s="39"/>
      <c r="B203" s="40"/>
      <c r="C203" s="219" t="s">
        <v>325</v>
      </c>
      <c r="D203" s="219" t="s">
        <v>152</v>
      </c>
      <c r="E203" s="220" t="s">
        <v>998</v>
      </c>
      <c r="F203" s="221" t="s">
        <v>999</v>
      </c>
      <c r="G203" s="222" t="s">
        <v>427</v>
      </c>
      <c r="H203" s="223">
        <v>1</v>
      </c>
      <c r="I203" s="224"/>
      <c r="J203" s="225">
        <f>ROUND(I203*H203,2)</f>
        <v>0</v>
      </c>
      <c r="K203" s="221" t="s">
        <v>1</v>
      </c>
      <c r="L203" s="45"/>
      <c r="M203" s="226" t="s">
        <v>1</v>
      </c>
      <c r="N203" s="227" t="s">
        <v>43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284</v>
      </c>
      <c r="AT203" s="230" t="s">
        <v>152</v>
      </c>
      <c r="AU203" s="230" t="s">
        <v>87</v>
      </c>
      <c r="AY203" s="18" t="s">
        <v>150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34</v>
      </c>
      <c r="BK203" s="231">
        <f>ROUND(I203*H203,2)</f>
        <v>0</v>
      </c>
      <c r="BL203" s="18" t="s">
        <v>284</v>
      </c>
      <c r="BM203" s="230" t="s">
        <v>1000</v>
      </c>
    </row>
    <row r="204" s="12" customFormat="1" ht="22.8" customHeight="1">
      <c r="A204" s="12"/>
      <c r="B204" s="203"/>
      <c r="C204" s="204"/>
      <c r="D204" s="205" t="s">
        <v>77</v>
      </c>
      <c r="E204" s="217" t="s">
        <v>1001</v>
      </c>
      <c r="F204" s="217" t="s">
        <v>1002</v>
      </c>
      <c r="G204" s="204"/>
      <c r="H204" s="204"/>
      <c r="I204" s="207"/>
      <c r="J204" s="218">
        <f>BK204</f>
        <v>0</v>
      </c>
      <c r="K204" s="204"/>
      <c r="L204" s="209"/>
      <c r="M204" s="210"/>
      <c r="N204" s="211"/>
      <c r="O204" s="211"/>
      <c r="P204" s="212">
        <f>SUM(P205:P208)</f>
        <v>0</v>
      </c>
      <c r="Q204" s="211"/>
      <c r="R204" s="212">
        <f>SUM(R205:R208)</f>
        <v>0.40000000000000002</v>
      </c>
      <c r="S204" s="211"/>
      <c r="T204" s="213">
        <f>SUM(T205:T208)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87</v>
      </c>
      <c r="AT204" s="215" t="s">
        <v>77</v>
      </c>
      <c r="AU204" s="215" t="s">
        <v>34</v>
      </c>
      <c r="AY204" s="214" t="s">
        <v>150</v>
      </c>
      <c r="BK204" s="216">
        <f>SUM(BK205:BK208)</f>
        <v>0</v>
      </c>
    </row>
    <row r="205" s="2" customFormat="1" ht="16.5" customHeight="1">
      <c r="A205" s="39"/>
      <c r="B205" s="40"/>
      <c r="C205" s="219" t="s">
        <v>332</v>
      </c>
      <c r="D205" s="219" t="s">
        <v>152</v>
      </c>
      <c r="E205" s="220" t="s">
        <v>1003</v>
      </c>
      <c r="F205" s="221" t="s">
        <v>1004</v>
      </c>
      <c r="G205" s="222" t="s">
        <v>427</v>
      </c>
      <c r="H205" s="223">
        <v>4</v>
      </c>
      <c r="I205" s="224"/>
      <c r="J205" s="225">
        <f>ROUND(I205*H205,2)</f>
        <v>0</v>
      </c>
      <c r="K205" s="221" t="s">
        <v>1</v>
      </c>
      <c r="L205" s="45"/>
      <c r="M205" s="226" t="s">
        <v>1</v>
      </c>
      <c r="N205" s="227" t="s">
        <v>43</v>
      </c>
      <c r="O205" s="92"/>
      <c r="P205" s="228">
        <f>O205*H205</f>
        <v>0</v>
      </c>
      <c r="Q205" s="228">
        <v>0.10000000000000001</v>
      </c>
      <c r="R205" s="228">
        <f>Q205*H205</f>
        <v>0.40000000000000002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284</v>
      </c>
      <c r="AT205" s="230" t="s">
        <v>152</v>
      </c>
      <c r="AU205" s="230" t="s">
        <v>87</v>
      </c>
      <c r="AY205" s="18" t="s">
        <v>150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34</v>
      </c>
      <c r="BK205" s="231">
        <f>ROUND(I205*H205,2)</f>
        <v>0</v>
      </c>
      <c r="BL205" s="18" t="s">
        <v>284</v>
      </c>
      <c r="BM205" s="230" t="s">
        <v>1005</v>
      </c>
    </row>
    <row r="206" s="2" customFormat="1">
      <c r="A206" s="39"/>
      <c r="B206" s="40"/>
      <c r="C206" s="41"/>
      <c r="D206" s="237" t="s">
        <v>161</v>
      </c>
      <c r="E206" s="41"/>
      <c r="F206" s="238" t="s">
        <v>1006</v>
      </c>
      <c r="G206" s="41"/>
      <c r="H206" s="41"/>
      <c r="I206" s="234"/>
      <c r="J206" s="41"/>
      <c r="K206" s="41"/>
      <c r="L206" s="45"/>
      <c r="M206" s="235"/>
      <c r="N206" s="236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161</v>
      </c>
      <c r="AU206" s="18" t="s">
        <v>87</v>
      </c>
    </row>
    <row r="207" s="2" customFormat="1" ht="49.05" customHeight="1">
      <c r="A207" s="39"/>
      <c r="B207" s="40"/>
      <c r="C207" s="219" t="s">
        <v>337</v>
      </c>
      <c r="D207" s="219" t="s">
        <v>152</v>
      </c>
      <c r="E207" s="220" t="s">
        <v>1007</v>
      </c>
      <c r="F207" s="221" t="s">
        <v>1008</v>
      </c>
      <c r="G207" s="222" t="s">
        <v>269</v>
      </c>
      <c r="H207" s="223">
        <v>0.40000000000000002</v>
      </c>
      <c r="I207" s="224"/>
      <c r="J207" s="225">
        <f>ROUND(I207*H207,2)</f>
        <v>0</v>
      </c>
      <c r="K207" s="221" t="s">
        <v>156</v>
      </c>
      <c r="L207" s="45"/>
      <c r="M207" s="226" t="s">
        <v>1</v>
      </c>
      <c r="N207" s="227" t="s">
        <v>43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284</v>
      </c>
      <c r="AT207" s="230" t="s">
        <v>152</v>
      </c>
      <c r="AU207" s="230" t="s">
        <v>87</v>
      </c>
      <c r="AY207" s="18" t="s">
        <v>150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34</v>
      </c>
      <c r="BK207" s="231">
        <f>ROUND(I207*H207,2)</f>
        <v>0</v>
      </c>
      <c r="BL207" s="18" t="s">
        <v>284</v>
      </c>
      <c r="BM207" s="230" t="s">
        <v>1009</v>
      </c>
    </row>
    <row r="208" s="2" customFormat="1">
      <c r="A208" s="39"/>
      <c r="B208" s="40"/>
      <c r="C208" s="41"/>
      <c r="D208" s="232" t="s">
        <v>159</v>
      </c>
      <c r="E208" s="41"/>
      <c r="F208" s="233" t="s">
        <v>1010</v>
      </c>
      <c r="G208" s="41"/>
      <c r="H208" s="41"/>
      <c r="I208" s="234"/>
      <c r="J208" s="41"/>
      <c r="K208" s="41"/>
      <c r="L208" s="45"/>
      <c r="M208" s="235"/>
      <c r="N208" s="236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159</v>
      </c>
      <c r="AU208" s="18" t="s">
        <v>87</v>
      </c>
    </row>
    <row r="209" s="12" customFormat="1" ht="22.8" customHeight="1">
      <c r="A209" s="12"/>
      <c r="B209" s="203"/>
      <c r="C209" s="204"/>
      <c r="D209" s="205" t="s">
        <v>77</v>
      </c>
      <c r="E209" s="217" t="s">
        <v>1011</v>
      </c>
      <c r="F209" s="217" t="s">
        <v>1012</v>
      </c>
      <c r="G209" s="204"/>
      <c r="H209" s="204"/>
      <c r="I209" s="207"/>
      <c r="J209" s="218">
        <f>BK209</f>
        <v>0</v>
      </c>
      <c r="K209" s="204"/>
      <c r="L209" s="209"/>
      <c r="M209" s="210"/>
      <c r="N209" s="211"/>
      <c r="O209" s="211"/>
      <c r="P209" s="212">
        <f>SUM(P210:P256)</f>
        <v>0</v>
      </c>
      <c r="Q209" s="211"/>
      <c r="R209" s="212">
        <f>SUM(R210:R256)</f>
        <v>3.3445955999999994</v>
      </c>
      <c r="S209" s="211"/>
      <c r="T209" s="213">
        <f>SUM(T210:T256)</f>
        <v>1.28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4" t="s">
        <v>87</v>
      </c>
      <c r="AT209" s="215" t="s">
        <v>77</v>
      </c>
      <c r="AU209" s="215" t="s">
        <v>34</v>
      </c>
      <c r="AY209" s="214" t="s">
        <v>150</v>
      </c>
      <c r="BK209" s="216">
        <f>SUM(BK210:BK256)</f>
        <v>0</v>
      </c>
    </row>
    <row r="210" s="2" customFormat="1" ht="24.15" customHeight="1">
      <c r="A210" s="39"/>
      <c r="B210" s="40"/>
      <c r="C210" s="219" t="s">
        <v>343</v>
      </c>
      <c r="D210" s="219" t="s">
        <v>152</v>
      </c>
      <c r="E210" s="220" t="s">
        <v>1013</v>
      </c>
      <c r="F210" s="221" t="s">
        <v>1014</v>
      </c>
      <c r="G210" s="222" t="s">
        <v>322</v>
      </c>
      <c r="H210" s="223">
        <v>3484.712</v>
      </c>
      <c r="I210" s="224"/>
      <c r="J210" s="225">
        <f>ROUND(I210*H210,2)</f>
        <v>0</v>
      </c>
      <c r="K210" s="221" t="s">
        <v>156</v>
      </c>
      <c r="L210" s="45"/>
      <c r="M210" s="226" t="s">
        <v>1</v>
      </c>
      <c r="N210" s="227" t="s">
        <v>43</v>
      </c>
      <c r="O210" s="92"/>
      <c r="P210" s="228">
        <f>O210*H210</f>
        <v>0</v>
      </c>
      <c r="Q210" s="228">
        <v>5.0000000000000002E-05</v>
      </c>
      <c r="R210" s="228">
        <f>Q210*H210</f>
        <v>0.17423560000000002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284</v>
      </c>
      <c r="AT210" s="230" t="s">
        <v>152</v>
      </c>
      <c r="AU210" s="230" t="s">
        <v>87</v>
      </c>
      <c r="AY210" s="18" t="s">
        <v>150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34</v>
      </c>
      <c r="BK210" s="231">
        <f>ROUND(I210*H210,2)</f>
        <v>0</v>
      </c>
      <c r="BL210" s="18" t="s">
        <v>284</v>
      </c>
      <c r="BM210" s="230" t="s">
        <v>1015</v>
      </c>
    </row>
    <row r="211" s="2" customFormat="1">
      <c r="A211" s="39"/>
      <c r="B211" s="40"/>
      <c r="C211" s="41"/>
      <c r="D211" s="232" t="s">
        <v>159</v>
      </c>
      <c r="E211" s="41"/>
      <c r="F211" s="233" t="s">
        <v>1016</v>
      </c>
      <c r="G211" s="41"/>
      <c r="H211" s="41"/>
      <c r="I211" s="234"/>
      <c r="J211" s="41"/>
      <c r="K211" s="41"/>
      <c r="L211" s="45"/>
      <c r="M211" s="235"/>
      <c r="N211" s="236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159</v>
      </c>
      <c r="AU211" s="18" t="s">
        <v>87</v>
      </c>
    </row>
    <row r="212" s="13" customFormat="1">
      <c r="A212" s="13"/>
      <c r="B212" s="239"/>
      <c r="C212" s="240"/>
      <c r="D212" s="237" t="s">
        <v>163</v>
      </c>
      <c r="E212" s="241" t="s">
        <v>1</v>
      </c>
      <c r="F212" s="242" t="s">
        <v>1017</v>
      </c>
      <c r="G212" s="240"/>
      <c r="H212" s="241" t="s">
        <v>1</v>
      </c>
      <c r="I212" s="243"/>
      <c r="J212" s="240"/>
      <c r="K212" s="240"/>
      <c r="L212" s="244"/>
      <c r="M212" s="245"/>
      <c r="N212" s="246"/>
      <c r="O212" s="246"/>
      <c r="P212" s="246"/>
      <c r="Q212" s="246"/>
      <c r="R212" s="246"/>
      <c r="S212" s="246"/>
      <c r="T212" s="24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8" t="s">
        <v>163</v>
      </c>
      <c r="AU212" s="248" t="s">
        <v>87</v>
      </c>
      <c r="AV212" s="13" t="s">
        <v>34</v>
      </c>
      <c r="AW212" s="13" t="s">
        <v>33</v>
      </c>
      <c r="AX212" s="13" t="s">
        <v>78</v>
      </c>
      <c r="AY212" s="248" t="s">
        <v>150</v>
      </c>
    </row>
    <row r="213" s="14" customFormat="1">
      <c r="A213" s="14"/>
      <c r="B213" s="249"/>
      <c r="C213" s="250"/>
      <c r="D213" s="237" t="s">
        <v>163</v>
      </c>
      <c r="E213" s="251" t="s">
        <v>1</v>
      </c>
      <c r="F213" s="252" t="s">
        <v>1018</v>
      </c>
      <c r="G213" s="250"/>
      <c r="H213" s="253">
        <v>1874.5920000000001</v>
      </c>
      <c r="I213" s="254"/>
      <c r="J213" s="250"/>
      <c r="K213" s="250"/>
      <c r="L213" s="255"/>
      <c r="M213" s="256"/>
      <c r="N213" s="257"/>
      <c r="O213" s="257"/>
      <c r="P213" s="257"/>
      <c r="Q213" s="257"/>
      <c r="R213" s="257"/>
      <c r="S213" s="257"/>
      <c r="T213" s="25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9" t="s">
        <v>163</v>
      </c>
      <c r="AU213" s="259" t="s">
        <v>87</v>
      </c>
      <c r="AV213" s="14" t="s">
        <v>87</v>
      </c>
      <c r="AW213" s="14" t="s">
        <v>33</v>
      </c>
      <c r="AX213" s="14" t="s">
        <v>78</v>
      </c>
      <c r="AY213" s="259" t="s">
        <v>150</v>
      </c>
    </row>
    <row r="214" s="16" customFormat="1">
      <c r="A214" s="16"/>
      <c r="B214" s="271"/>
      <c r="C214" s="272"/>
      <c r="D214" s="237" t="s">
        <v>163</v>
      </c>
      <c r="E214" s="273" t="s">
        <v>1</v>
      </c>
      <c r="F214" s="274" t="s">
        <v>239</v>
      </c>
      <c r="G214" s="272"/>
      <c r="H214" s="275">
        <v>1874.5920000000001</v>
      </c>
      <c r="I214" s="276"/>
      <c r="J214" s="272"/>
      <c r="K214" s="272"/>
      <c r="L214" s="277"/>
      <c r="M214" s="278"/>
      <c r="N214" s="279"/>
      <c r="O214" s="279"/>
      <c r="P214" s="279"/>
      <c r="Q214" s="279"/>
      <c r="R214" s="279"/>
      <c r="S214" s="279"/>
      <c r="T214" s="280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81" t="s">
        <v>163</v>
      </c>
      <c r="AU214" s="281" t="s">
        <v>87</v>
      </c>
      <c r="AV214" s="16" t="s">
        <v>172</v>
      </c>
      <c r="AW214" s="16" t="s">
        <v>33</v>
      </c>
      <c r="AX214" s="16" t="s">
        <v>78</v>
      </c>
      <c r="AY214" s="281" t="s">
        <v>150</v>
      </c>
    </row>
    <row r="215" s="13" customFormat="1">
      <c r="A215" s="13"/>
      <c r="B215" s="239"/>
      <c r="C215" s="240"/>
      <c r="D215" s="237" t="s">
        <v>163</v>
      </c>
      <c r="E215" s="241" t="s">
        <v>1</v>
      </c>
      <c r="F215" s="242" t="s">
        <v>1019</v>
      </c>
      <c r="G215" s="240"/>
      <c r="H215" s="241" t="s">
        <v>1</v>
      </c>
      <c r="I215" s="243"/>
      <c r="J215" s="240"/>
      <c r="K215" s="240"/>
      <c r="L215" s="244"/>
      <c r="M215" s="245"/>
      <c r="N215" s="246"/>
      <c r="O215" s="246"/>
      <c r="P215" s="246"/>
      <c r="Q215" s="246"/>
      <c r="R215" s="246"/>
      <c r="S215" s="246"/>
      <c r="T215" s="24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8" t="s">
        <v>163</v>
      </c>
      <c r="AU215" s="248" t="s">
        <v>87</v>
      </c>
      <c r="AV215" s="13" t="s">
        <v>34</v>
      </c>
      <c r="AW215" s="13" t="s">
        <v>33</v>
      </c>
      <c r="AX215" s="13" t="s">
        <v>78</v>
      </c>
      <c r="AY215" s="248" t="s">
        <v>150</v>
      </c>
    </row>
    <row r="216" s="13" customFormat="1">
      <c r="A216" s="13"/>
      <c r="B216" s="239"/>
      <c r="C216" s="240"/>
      <c r="D216" s="237" t="s">
        <v>163</v>
      </c>
      <c r="E216" s="241" t="s">
        <v>1</v>
      </c>
      <c r="F216" s="242" t="s">
        <v>1020</v>
      </c>
      <c r="G216" s="240"/>
      <c r="H216" s="241" t="s">
        <v>1</v>
      </c>
      <c r="I216" s="243"/>
      <c r="J216" s="240"/>
      <c r="K216" s="240"/>
      <c r="L216" s="244"/>
      <c r="M216" s="245"/>
      <c r="N216" s="246"/>
      <c r="O216" s="246"/>
      <c r="P216" s="246"/>
      <c r="Q216" s="246"/>
      <c r="R216" s="246"/>
      <c r="S216" s="246"/>
      <c r="T216" s="24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8" t="s">
        <v>163</v>
      </c>
      <c r="AU216" s="248" t="s">
        <v>87</v>
      </c>
      <c r="AV216" s="13" t="s">
        <v>34</v>
      </c>
      <c r="AW216" s="13" t="s">
        <v>33</v>
      </c>
      <c r="AX216" s="13" t="s">
        <v>78</v>
      </c>
      <c r="AY216" s="248" t="s">
        <v>150</v>
      </c>
    </row>
    <row r="217" s="14" customFormat="1">
      <c r="A217" s="14"/>
      <c r="B217" s="249"/>
      <c r="C217" s="250"/>
      <c r="D217" s="237" t="s">
        <v>163</v>
      </c>
      <c r="E217" s="251" t="s">
        <v>1</v>
      </c>
      <c r="F217" s="252" t="s">
        <v>1021</v>
      </c>
      <c r="G217" s="250"/>
      <c r="H217" s="253">
        <v>456.95999999999998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9" t="s">
        <v>163</v>
      </c>
      <c r="AU217" s="259" t="s">
        <v>87</v>
      </c>
      <c r="AV217" s="14" t="s">
        <v>87</v>
      </c>
      <c r="AW217" s="14" t="s">
        <v>33</v>
      </c>
      <c r="AX217" s="14" t="s">
        <v>78</v>
      </c>
      <c r="AY217" s="259" t="s">
        <v>150</v>
      </c>
    </row>
    <row r="218" s="13" customFormat="1">
      <c r="A218" s="13"/>
      <c r="B218" s="239"/>
      <c r="C218" s="240"/>
      <c r="D218" s="237" t="s">
        <v>163</v>
      </c>
      <c r="E218" s="241" t="s">
        <v>1</v>
      </c>
      <c r="F218" s="242" t="s">
        <v>1022</v>
      </c>
      <c r="G218" s="240"/>
      <c r="H218" s="241" t="s">
        <v>1</v>
      </c>
      <c r="I218" s="243"/>
      <c r="J218" s="240"/>
      <c r="K218" s="240"/>
      <c r="L218" s="244"/>
      <c r="M218" s="245"/>
      <c r="N218" s="246"/>
      <c r="O218" s="246"/>
      <c r="P218" s="246"/>
      <c r="Q218" s="246"/>
      <c r="R218" s="246"/>
      <c r="S218" s="246"/>
      <c r="T218" s="24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8" t="s">
        <v>163</v>
      </c>
      <c r="AU218" s="248" t="s">
        <v>87</v>
      </c>
      <c r="AV218" s="13" t="s">
        <v>34</v>
      </c>
      <c r="AW218" s="13" t="s">
        <v>33</v>
      </c>
      <c r="AX218" s="13" t="s">
        <v>78</v>
      </c>
      <c r="AY218" s="248" t="s">
        <v>150</v>
      </c>
    </row>
    <row r="219" s="14" customFormat="1">
      <c r="A219" s="14"/>
      <c r="B219" s="249"/>
      <c r="C219" s="250"/>
      <c r="D219" s="237" t="s">
        <v>163</v>
      </c>
      <c r="E219" s="251" t="s">
        <v>1</v>
      </c>
      <c r="F219" s="252" t="s">
        <v>1023</v>
      </c>
      <c r="G219" s="250"/>
      <c r="H219" s="253">
        <v>466.48000000000002</v>
      </c>
      <c r="I219" s="254"/>
      <c r="J219" s="250"/>
      <c r="K219" s="250"/>
      <c r="L219" s="255"/>
      <c r="M219" s="256"/>
      <c r="N219" s="257"/>
      <c r="O219" s="257"/>
      <c r="P219" s="257"/>
      <c r="Q219" s="257"/>
      <c r="R219" s="257"/>
      <c r="S219" s="257"/>
      <c r="T219" s="25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9" t="s">
        <v>163</v>
      </c>
      <c r="AU219" s="259" t="s">
        <v>87</v>
      </c>
      <c r="AV219" s="14" t="s">
        <v>87</v>
      </c>
      <c r="AW219" s="14" t="s">
        <v>33</v>
      </c>
      <c r="AX219" s="14" t="s">
        <v>78</v>
      </c>
      <c r="AY219" s="259" t="s">
        <v>150</v>
      </c>
    </row>
    <row r="220" s="13" customFormat="1">
      <c r="A220" s="13"/>
      <c r="B220" s="239"/>
      <c r="C220" s="240"/>
      <c r="D220" s="237" t="s">
        <v>163</v>
      </c>
      <c r="E220" s="241" t="s">
        <v>1</v>
      </c>
      <c r="F220" s="242" t="s">
        <v>1024</v>
      </c>
      <c r="G220" s="240"/>
      <c r="H220" s="241" t="s">
        <v>1</v>
      </c>
      <c r="I220" s="243"/>
      <c r="J220" s="240"/>
      <c r="K220" s="240"/>
      <c r="L220" s="244"/>
      <c r="M220" s="245"/>
      <c r="N220" s="246"/>
      <c r="O220" s="246"/>
      <c r="P220" s="246"/>
      <c r="Q220" s="246"/>
      <c r="R220" s="246"/>
      <c r="S220" s="246"/>
      <c r="T220" s="24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8" t="s">
        <v>163</v>
      </c>
      <c r="AU220" s="248" t="s">
        <v>87</v>
      </c>
      <c r="AV220" s="13" t="s">
        <v>34</v>
      </c>
      <c r="AW220" s="13" t="s">
        <v>33</v>
      </c>
      <c r="AX220" s="13" t="s">
        <v>78</v>
      </c>
      <c r="AY220" s="248" t="s">
        <v>150</v>
      </c>
    </row>
    <row r="221" s="14" customFormat="1">
      <c r="A221" s="14"/>
      <c r="B221" s="249"/>
      <c r="C221" s="250"/>
      <c r="D221" s="237" t="s">
        <v>163</v>
      </c>
      <c r="E221" s="251" t="s">
        <v>1</v>
      </c>
      <c r="F221" s="252" t="s">
        <v>1025</v>
      </c>
      <c r="G221" s="250"/>
      <c r="H221" s="253">
        <v>228.47999999999999</v>
      </c>
      <c r="I221" s="254"/>
      <c r="J221" s="250"/>
      <c r="K221" s="250"/>
      <c r="L221" s="255"/>
      <c r="M221" s="256"/>
      <c r="N221" s="257"/>
      <c r="O221" s="257"/>
      <c r="P221" s="257"/>
      <c r="Q221" s="257"/>
      <c r="R221" s="257"/>
      <c r="S221" s="257"/>
      <c r="T221" s="25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9" t="s">
        <v>163</v>
      </c>
      <c r="AU221" s="259" t="s">
        <v>87</v>
      </c>
      <c r="AV221" s="14" t="s">
        <v>87</v>
      </c>
      <c r="AW221" s="14" t="s">
        <v>33</v>
      </c>
      <c r="AX221" s="14" t="s">
        <v>78</v>
      </c>
      <c r="AY221" s="259" t="s">
        <v>150</v>
      </c>
    </row>
    <row r="222" s="13" customFormat="1">
      <c r="A222" s="13"/>
      <c r="B222" s="239"/>
      <c r="C222" s="240"/>
      <c r="D222" s="237" t="s">
        <v>163</v>
      </c>
      <c r="E222" s="241" t="s">
        <v>1</v>
      </c>
      <c r="F222" s="242" t="s">
        <v>1026</v>
      </c>
      <c r="G222" s="240"/>
      <c r="H222" s="241" t="s">
        <v>1</v>
      </c>
      <c r="I222" s="243"/>
      <c r="J222" s="240"/>
      <c r="K222" s="240"/>
      <c r="L222" s="244"/>
      <c r="M222" s="245"/>
      <c r="N222" s="246"/>
      <c r="O222" s="246"/>
      <c r="P222" s="246"/>
      <c r="Q222" s="246"/>
      <c r="R222" s="246"/>
      <c r="S222" s="246"/>
      <c r="T222" s="24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8" t="s">
        <v>163</v>
      </c>
      <c r="AU222" s="248" t="s">
        <v>87</v>
      </c>
      <c r="AV222" s="13" t="s">
        <v>34</v>
      </c>
      <c r="AW222" s="13" t="s">
        <v>33</v>
      </c>
      <c r="AX222" s="13" t="s">
        <v>78</v>
      </c>
      <c r="AY222" s="248" t="s">
        <v>150</v>
      </c>
    </row>
    <row r="223" s="14" customFormat="1">
      <c r="A223" s="14"/>
      <c r="B223" s="249"/>
      <c r="C223" s="250"/>
      <c r="D223" s="237" t="s">
        <v>163</v>
      </c>
      <c r="E223" s="251" t="s">
        <v>1</v>
      </c>
      <c r="F223" s="252" t="s">
        <v>1027</v>
      </c>
      <c r="G223" s="250"/>
      <c r="H223" s="253">
        <v>114.24</v>
      </c>
      <c r="I223" s="254"/>
      <c r="J223" s="250"/>
      <c r="K223" s="250"/>
      <c r="L223" s="255"/>
      <c r="M223" s="256"/>
      <c r="N223" s="257"/>
      <c r="O223" s="257"/>
      <c r="P223" s="257"/>
      <c r="Q223" s="257"/>
      <c r="R223" s="257"/>
      <c r="S223" s="257"/>
      <c r="T223" s="25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9" t="s">
        <v>163</v>
      </c>
      <c r="AU223" s="259" t="s">
        <v>87</v>
      </c>
      <c r="AV223" s="14" t="s">
        <v>87</v>
      </c>
      <c r="AW223" s="14" t="s">
        <v>33</v>
      </c>
      <c r="AX223" s="14" t="s">
        <v>78</v>
      </c>
      <c r="AY223" s="259" t="s">
        <v>150</v>
      </c>
    </row>
    <row r="224" s="16" customFormat="1">
      <c r="A224" s="16"/>
      <c r="B224" s="271"/>
      <c r="C224" s="272"/>
      <c r="D224" s="237" t="s">
        <v>163</v>
      </c>
      <c r="E224" s="273" t="s">
        <v>1</v>
      </c>
      <c r="F224" s="274" t="s">
        <v>239</v>
      </c>
      <c r="G224" s="272"/>
      <c r="H224" s="275">
        <v>1266.1600000000001</v>
      </c>
      <c r="I224" s="276"/>
      <c r="J224" s="272"/>
      <c r="K224" s="272"/>
      <c r="L224" s="277"/>
      <c r="M224" s="278"/>
      <c r="N224" s="279"/>
      <c r="O224" s="279"/>
      <c r="P224" s="279"/>
      <c r="Q224" s="279"/>
      <c r="R224" s="279"/>
      <c r="S224" s="279"/>
      <c r="T224" s="280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T224" s="281" t="s">
        <v>163</v>
      </c>
      <c r="AU224" s="281" t="s">
        <v>87</v>
      </c>
      <c r="AV224" s="16" t="s">
        <v>172</v>
      </c>
      <c r="AW224" s="16" t="s">
        <v>33</v>
      </c>
      <c r="AX224" s="16" t="s">
        <v>78</v>
      </c>
      <c r="AY224" s="281" t="s">
        <v>150</v>
      </c>
    </row>
    <row r="225" s="13" customFormat="1">
      <c r="A225" s="13"/>
      <c r="B225" s="239"/>
      <c r="C225" s="240"/>
      <c r="D225" s="237" t="s">
        <v>163</v>
      </c>
      <c r="E225" s="241" t="s">
        <v>1</v>
      </c>
      <c r="F225" s="242" t="s">
        <v>1028</v>
      </c>
      <c r="G225" s="240"/>
      <c r="H225" s="241" t="s">
        <v>1</v>
      </c>
      <c r="I225" s="243"/>
      <c r="J225" s="240"/>
      <c r="K225" s="240"/>
      <c r="L225" s="244"/>
      <c r="M225" s="245"/>
      <c r="N225" s="246"/>
      <c r="O225" s="246"/>
      <c r="P225" s="246"/>
      <c r="Q225" s="246"/>
      <c r="R225" s="246"/>
      <c r="S225" s="246"/>
      <c r="T225" s="24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8" t="s">
        <v>163</v>
      </c>
      <c r="AU225" s="248" t="s">
        <v>87</v>
      </c>
      <c r="AV225" s="13" t="s">
        <v>34</v>
      </c>
      <c r="AW225" s="13" t="s">
        <v>33</v>
      </c>
      <c r="AX225" s="13" t="s">
        <v>78</v>
      </c>
      <c r="AY225" s="248" t="s">
        <v>150</v>
      </c>
    </row>
    <row r="226" s="14" customFormat="1">
      <c r="A226" s="14"/>
      <c r="B226" s="249"/>
      <c r="C226" s="250"/>
      <c r="D226" s="237" t="s">
        <v>163</v>
      </c>
      <c r="E226" s="251" t="s">
        <v>1</v>
      </c>
      <c r="F226" s="252" t="s">
        <v>1029</v>
      </c>
      <c r="G226" s="250"/>
      <c r="H226" s="253">
        <v>10.754</v>
      </c>
      <c r="I226" s="254"/>
      <c r="J226" s="250"/>
      <c r="K226" s="250"/>
      <c r="L226" s="255"/>
      <c r="M226" s="256"/>
      <c r="N226" s="257"/>
      <c r="O226" s="257"/>
      <c r="P226" s="257"/>
      <c r="Q226" s="257"/>
      <c r="R226" s="257"/>
      <c r="S226" s="257"/>
      <c r="T226" s="25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9" t="s">
        <v>163</v>
      </c>
      <c r="AU226" s="259" t="s">
        <v>87</v>
      </c>
      <c r="AV226" s="14" t="s">
        <v>87</v>
      </c>
      <c r="AW226" s="14" t="s">
        <v>33</v>
      </c>
      <c r="AX226" s="14" t="s">
        <v>78</v>
      </c>
      <c r="AY226" s="259" t="s">
        <v>150</v>
      </c>
    </row>
    <row r="227" s="13" customFormat="1">
      <c r="A227" s="13"/>
      <c r="B227" s="239"/>
      <c r="C227" s="240"/>
      <c r="D227" s="237" t="s">
        <v>163</v>
      </c>
      <c r="E227" s="241" t="s">
        <v>1</v>
      </c>
      <c r="F227" s="242" t="s">
        <v>1030</v>
      </c>
      <c r="G227" s="240"/>
      <c r="H227" s="241" t="s">
        <v>1</v>
      </c>
      <c r="I227" s="243"/>
      <c r="J227" s="240"/>
      <c r="K227" s="240"/>
      <c r="L227" s="244"/>
      <c r="M227" s="245"/>
      <c r="N227" s="246"/>
      <c r="O227" s="246"/>
      <c r="P227" s="246"/>
      <c r="Q227" s="246"/>
      <c r="R227" s="246"/>
      <c r="S227" s="246"/>
      <c r="T227" s="24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8" t="s">
        <v>163</v>
      </c>
      <c r="AU227" s="248" t="s">
        <v>87</v>
      </c>
      <c r="AV227" s="13" t="s">
        <v>34</v>
      </c>
      <c r="AW227" s="13" t="s">
        <v>33</v>
      </c>
      <c r="AX227" s="13" t="s">
        <v>78</v>
      </c>
      <c r="AY227" s="248" t="s">
        <v>150</v>
      </c>
    </row>
    <row r="228" s="14" customFormat="1">
      <c r="A228" s="14"/>
      <c r="B228" s="249"/>
      <c r="C228" s="250"/>
      <c r="D228" s="237" t="s">
        <v>163</v>
      </c>
      <c r="E228" s="251" t="s">
        <v>1</v>
      </c>
      <c r="F228" s="252" t="s">
        <v>1031</v>
      </c>
      <c r="G228" s="250"/>
      <c r="H228" s="253">
        <v>16.414000000000001</v>
      </c>
      <c r="I228" s="254"/>
      <c r="J228" s="250"/>
      <c r="K228" s="250"/>
      <c r="L228" s="255"/>
      <c r="M228" s="256"/>
      <c r="N228" s="257"/>
      <c r="O228" s="257"/>
      <c r="P228" s="257"/>
      <c r="Q228" s="257"/>
      <c r="R228" s="257"/>
      <c r="S228" s="257"/>
      <c r="T228" s="25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9" t="s">
        <v>163</v>
      </c>
      <c r="AU228" s="259" t="s">
        <v>87</v>
      </c>
      <c r="AV228" s="14" t="s">
        <v>87</v>
      </c>
      <c r="AW228" s="14" t="s">
        <v>33</v>
      </c>
      <c r="AX228" s="14" t="s">
        <v>78</v>
      </c>
      <c r="AY228" s="259" t="s">
        <v>150</v>
      </c>
    </row>
    <row r="229" s="16" customFormat="1">
      <c r="A229" s="16"/>
      <c r="B229" s="271"/>
      <c r="C229" s="272"/>
      <c r="D229" s="237" t="s">
        <v>163</v>
      </c>
      <c r="E229" s="273" t="s">
        <v>1</v>
      </c>
      <c r="F229" s="274" t="s">
        <v>239</v>
      </c>
      <c r="G229" s="272"/>
      <c r="H229" s="275">
        <v>27.167999999999999</v>
      </c>
      <c r="I229" s="276"/>
      <c r="J229" s="272"/>
      <c r="K229" s="272"/>
      <c r="L229" s="277"/>
      <c r="M229" s="278"/>
      <c r="N229" s="279"/>
      <c r="O229" s="279"/>
      <c r="P229" s="279"/>
      <c r="Q229" s="279"/>
      <c r="R229" s="279"/>
      <c r="S229" s="279"/>
      <c r="T229" s="280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81" t="s">
        <v>163</v>
      </c>
      <c r="AU229" s="281" t="s">
        <v>87</v>
      </c>
      <c r="AV229" s="16" t="s">
        <v>172</v>
      </c>
      <c r="AW229" s="16" t="s">
        <v>33</v>
      </c>
      <c r="AX229" s="16" t="s">
        <v>78</v>
      </c>
      <c r="AY229" s="281" t="s">
        <v>150</v>
      </c>
    </row>
    <row r="230" s="14" customFormat="1">
      <c r="A230" s="14"/>
      <c r="B230" s="249"/>
      <c r="C230" s="250"/>
      <c r="D230" s="237" t="s">
        <v>163</v>
      </c>
      <c r="E230" s="251" t="s">
        <v>1</v>
      </c>
      <c r="F230" s="252" t="s">
        <v>1032</v>
      </c>
      <c r="G230" s="250"/>
      <c r="H230" s="253">
        <v>316.79199999999997</v>
      </c>
      <c r="I230" s="254"/>
      <c r="J230" s="250"/>
      <c r="K230" s="250"/>
      <c r="L230" s="255"/>
      <c r="M230" s="256"/>
      <c r="N230" s="257"/>
      <c r="O230" s="257"/>
      <c r="P230" s="257"/>
      <c r="Q230" s="257"/>
      <c r="R230" s="257"/>
      <c r="S230" s="257"/>
      <c r="T230" s="25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9" t="s">
        <v>163</v>
      </c>
      <c r="AU230" s="259" t="s">
        <v>87</v>
      </c>
      <c r="AV230" s="14" t="s">
        <v>87</v>
      </c>
      <c r="AW230" s="14" t="s">
        <v>33</v>
      </c>
      <c r="AX230" s="14" t="s">
        <v>78</v>
      </c>
      <c r="AY230" s="259" t="s">
        <v>150</v>
      </c>
    </row>
    <row r="231" s="16" customFormat="1">
      <c r="A231" s="16"/>
      <c r="B231" s="271"/>
      <c r="C231" s="272"/>
      <c r="D231" s="237" t="s">
        <v>163</v>
      </c>
      <c r="E231" s="273" t="s">
        <v>1</v>
      </c>
      <c r="F231" s="274" t="s">
        <v>239</v>
      </c>
      <c r="G231" s="272"/>
      <c r="H231" s="275">
        <v>316.79199999999997</v>
      </c>
      <c r="I231" s="276"/>
      <c r="J231" s="272"/>
      <c r="K231" s="272"/>
      <c r="L231" s="277"/>
      <c r="M231" s="278"/>
      <c r="N231" s="279"/>
      <c r="O231" s="279"/>
      <c r="P231" s="279"/>
      <c r="Q231" s="279"/>
      <c r="R231" s="279"/>
      <c r="S231" s="279"/>
      <c r="T231" s="280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T231" s="281" t="s">
        <v>163</v>
      </c>
      <c r="AU231" s="281" t="s">
        <v>87</v>
      </c>
      <c r="AV231" s="16" t="s">
        <v>172</v>
      </c>
      <c r="AW231" s="16" t="s">
        <v>33</v>
      </c>
      <c r="AX231" s="16" t="s">
        <v>78</v>
      </c>
      <c r="AY231" s="281" t="s">
        <v>150</v>
      </c>
    </row>
    <row r="232" s="15" customFormat="1">
      <c r="A232" s="15"/>
      <c r="B232" s="260"/>
      <c r="C232" s="261"/>
      <c r="D232" s="237" t="s">
        <v>163</v>
      </c>
      <c r="E232" s="262" t="s">
        <v>1</v>
      </c>
      <c r="F232" s="263" t="s">
        <v>193</v>
      </c>
      <c r="G232" s="261"/>
      <c r="H232" s="264">
        <v>3484.712</v>
      </c>
      <c r="I232" s="265"/>
      <c r="J232" s="261"/>
      <c r="K232" s="261"/>
      <c r="L232" s="266"/>
      <c r="M232" s="267"/>
      <c r="N232" s="268"/>
      <c r="O232" s="268"/>
      <c r="P232" s="268"/>
      <c r="Q232" s="268"/>
      <c r="R232" s="268"/>
      <c r="S232" s="268"/>
      <c r="T232" s="269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0" t="s">
        <v>163</v>
      </c>
      <c r="AU232" s="270" t="s">
        <v>87</v>
      </c>
      <c r="AV232" s="15" t="s">
        <v>157</v>
      </c>
      <c r="AW232" s="15" t="s">
        <v>33</v>
      </c>
      <c r="AX232" s="15" t="s">
        <v>34</v>
      </c>
      <c r="AY232" s="270" t="s">
        <v>150</v>
      </c>
    </row>
    <row r="233" s="2" customFormat="1" ht="24.15" customHeight="1">
      <c r="A233" s="39"/>
      <c r="B233" s="40"/>
      <c r="C233" s="282" t="s">
        <v>350</v>
      </c>
      <c r="D233" s="282" t="s">
        <v>297</v>
      </c>
      <c r="E233" s="283" t="s">
        <v>1033</v>
      </c>
      <c r="F233" s="284" t="s">
        <v>1034</v>
      </c>
      <c r="G233" s="285" t="s">
        <v>427</v>
      </c>
      <c r="H233" s="286">
        <v>69</v>
      </c>
      <c r="I233" s="287"/>
      <c r="J233" s="288">
        <f>ROUND(I233*H233,2)</f>
        <v>0</v>
      </c>
      <c r="K233" s="284" t="s">
        <v>1</v>
      </c>
      <c r="L233" s="289"/>
      <c r="M233" s="290" t="s">
        <v>1</v>
      </c>
      <c r="N233" s="291" t="s">
        <v>43</v>
      </c>
      <c r="O233" s="92"/>
      <c r="P233" s="228">
        <f>O233*H233</f>
        <v>0</v>
      </c>
      <c r="Q233" s="228">
        <v>0.027199999999999998</v>
      </c>
      <c r="R233" s="228">
        <f>Q233*H233</f>
        <v>1.8767999999999998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225</v>
      </c>
      <c r="AT233" s="230" t="s">
        <v>297</v>
      </c>
      <c r="AU233" s="230" t="s">
        <v>87</v>
      </c>
      <c r="AY233" s="18" t="s">
        <v>150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34</v>
      </c>
      <c r="BK233" s="231">
        <f>ROUND(I233*H233,2)</f>
        <v>0</v>
      </c>
      <c r="BL233" s="18" t="s">
        <v>157</v>
      </c>
      <c r="BM233" s="230" t="s">
        <v>1035</v>
      </c>
    </row>
    <row r="234" s="2" customFormat="1">
      <c r="A234" s="39"/>
      <c r="B234" s="40"/>
      <c r="C234" s="41"/>
      <c r="D234" s="237" t="s">
        <v>161</v>
      </c>
      <c r="E234" s="41"/>
      <c r="F234" s="238" t="s">
        <v>1036</v>
      </c>
      <c r="G234" s="41"/>
      <c r="H234" s="41"/>
      <c r="I234" s="234"/>
      <c r="J234" s="41"/>
      <c r="K234" s="41"/>
      <c r="L234" s="45"/>
      <c r="M234" s="235"/>
      <c r="N234" s="236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161</v>
      </c>
      <c r="AU234" s="18" t="s">
        <v>87</v>
      </c>
    </row>
    <row r="235" s="2" customFormat="1" ht="24.15" customHeight="1">
      <c r="A235" s="39"/>
      <c r="B235" s="40"/>
      <c r="C235" s="282" t="s">
        <v>357</v>
      </c>
      <c r="D235" s="282" t="s">
        <v>297</v>
      </c>
      <c r="E235" s="283" t="s">
        <v>1037</v>
      </c>
      <c r="F235" s="284" t="s">
        <v>1038</v>
      </c>
      <c r="G235" s="285" t="s">
        <v>427</v>
      </c>
      <c r="H235" s="286">
        <v>2</v>
      </c>
      <c r="I235" s="287"/>
      <c r="J235" s="288">
        <f>ROUND(I235*H235,2)</f>
        <v>0</v>
      </c>
      <c r="K235" s="284" t="s">
        <v>1</v>
      </c>
      <c r="L235" s="289"/>
      <c r="M235" s="290" t="s">
        <v>1</v>
      </c>
      <c r="N235" s="291" t="s">
        <v>43</v>
      </c>
      <c r="O235" s="92"/>
      <c r="P235" s="228">
        <f>O235*H235</f>
        <v>0</v>
      </c>
      <c r="Q235" s="228">
        <v>0.0054000000000000003</v>
      </c>
      <c r="R235" s="228">
        <f>Q235*H235</f>
        <v>0.010800000000000001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225</v>
      </c>
      <c r="AT235" s="230" t="s">
        <v>297</v>
      </c>
      <c r="AU235" s="230" t="s">
        <v>87</v>
      </c>
      <c r="AY235" s="18" t="s">
        <v>150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34</v>
      </c>
      <c r="BK235" s="231">
        <f>ROUND(I235*H235,2)</f>
        <v>0</v>
      </c>
      <c r="BL235" s="18" t="s">
        <v>157</v>
      </c>
      <c r="BM235" s="230" t="s">
        <v>1039</v>
      </c>
    </row>
    <row r="236" s="2" customFormat="1">
      <c r="A236" s="39"/>
      <c r="B236" s="40"/>
      <c r="C236" s="41"/>
      <c r="D236" s="237" t="s">
        <v>161</v>
      </c>
      <c r="E236" s="41"/>
      <c r="F236" s="238" t="s">
        <v>1040</v>
      </c>
      <c r="G236" s="41"/>
      <c r="H236" s="41"/>
      <c r="I236" s="234"/>
      <c r="J236" s="41"/>
      <c r="K236" s="41"/>
      <c r="L236" s="45"/>
      <c r="M236" s="235"/>
      <c r="N236" s="236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161</v>
      </c>
      <c r="AU236" s="18" t="s">
        <v>87</v>
      </c>
    </row>
    <row r="237" s="2" customFormat="1" ht="24.15" customHeight="1">
      <c r="A237" s="39"/>
      <c r="B237" s="40"/>
      <c r="C237" s="282" t="s">
        <v>362</v>
      </c>
      <c r="D237" s="282" t="s">
        <v>297</v>
      </c>
      <c r="E237" s="283" t="s">
        <v>1041</v>
      </c>
      <c r="F237" s="284" t="s">
        <v>1042</v>
      </c>
      <c r="G237" s="285" t="s">
        <v>427</v>
      </c>
      <c r="H237" s="286">
        <v>2</v>
      </c>
      <c r="I237" s="287"/>
      <c r="J237" s="288">
        <f>ROUND(I237*H237,2)</f>
        <v>0</v>
      </c>
      <c r="K237" s="284" t="s">
        <v>1</v>
      </c>
      <c r="L237" s="289"/>
      <c r="M237" s="290" t="s">
        <v>1</v>
      </c>
      <c r="N237" s="291" t="s">
        <v>43</v>
      </c>
      <c r="O237" s="92"/>
      <c r="P237" s="228">
        <f>O237*H237</f>
        <v>0</v>
      </c>
      <c r="Q237" s="228">
        <v>0.0083000000000000001</v>
      </c>
      <c r="R237" s="228">
        <f>Q237*H237</f>
        <v>0.0166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225</v>
      </c>
      <c r="AT237" s="230" t="s">
        <v>297</v>
      </c>
      <c r="AU237" s="230" t="s">
        <v>87</v>
      </c>
      <c r="AY237" s="18" t="s">
        <v>150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34</v>
      </c>
      <c r="BK237" s="231">
        <f>ROUND(I237*H237,2)</f>
        <v>0</v>
      </c>
      <c r="BL237" s="18" t="s">
        <v>157</v>
      </c>
      <c r="BM237" s="230" t="s">
        <v>1043</v>
      </c>
    </row>
    <row r="238" s="2" customFormat="1">
      <c r="A238" s="39"/>
      <c r="B238" s="40"/>
      <c r="C238" s="41"/>
      <c r="D238" s="237" t="s">
        <v>161</v>
      </c>
      <c r="E238" s="41"/>
      <c r="F238" s="238" t="s">
        <v>1044</v>
      </c>
      <c r="G238" s="41"/>
      <c r="H238" s="41"/>
      <c r="I238" s="234"/>
      <c r="J238" s="41"/>
      <c r="K238" s="41"/>
      <c r="L238" s="45"/>
      <c r="M238" s="235"/>
      <c r="N238" s="236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161</v>
      </c>
      <c r="AU238" s="18" t="s">
        <v>87</v>
      </c>
    </row>
    <row r="239" s="2" customFormat="1" ht="24.15" customHeight="1">
      <c r="A239" s="39"/>
      <c r="B239" s="40"/>
      <c r="C239" s="282" t="s">
        <v>368</v>
      </c>
      <c r="D239" s="282" t="s">
        <v>297</v>
      </c>
      <c r="E239" s="283" t="s">
        <v>1045</v>
      </c>
      <c r="F239" s="284" t="s">
        <v>1046</v>
      </c>
      <c r="G239" s="285" t="s">
        <v>322</v>
      </c>
      <c r="H239" s="286">
        <v>1266.1600000000001</v>
      </c>
      <c r="I239" s="287"/>
      <c r="J239" s="288">
        <f>ROUND(I239*H239,2)</f>
        <v>0</v>
      </c>
      <c r="K239" s="284" t="s">
        <v>1</v>
      </c>
      <c r="L239" s="289"/>
      <c r="M239" s="290" t="s">
        <v>1</v>
      </c>
      <c r="N239" s="291" t="s">
        <v>43</v>
      </c>
      <c r="O239" s="92"/>
      <c r="P239" s="228">
        <f>O239*H239</f>
        <v>0</v>
      </c>
      <c r="Q239" s="228">
        <v>0.001</v>
      </c>
      <c r="R239" s="228">
        <f>Q239*H239</f>
        <v>1.2661600000000002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225</v>
      </c>
      <c r="AT239" s="230" t="s">
        <v>297</v>
      </c>
      <c r="AU239" s="230" t="s">
        <v>87</v>
      </c>
      <c r="AY239" s="18" t="s">
        <v>150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34</v>
      </c>
      <c r="BK239" s="231">
        <f>ROUND(I239*H239,2)</f>
        <v>0</v>
      </c>
      <c r="BL239" s="18" t="s">
        <v>157</v>
      </c>
      <c r="BM239" s="230" t="s">
        <v>1047</v>
      </c>
    </row>
    <row r="240" s="2" customFormat="1">
      <c r="A240" s="39"/>
      <c r="B240" s="40"/>
      <c r="C240" s="41"/>
      <c r="D240" s="237" t="s">
        <v>161</v>
      </c>
      <c r="E240" s="41"/>
      <c r="F240" s="238" t="s">
        <v>1048</v>
      </c>
      <c r="G240" s="41"/>
      <c r="H240" s="41"/>
      <c r="I240" s="234"/>
      <c r="J240" s="41"/>
      <c r="K240" s="41"/>
      <c r="L240" s="45"/>
      <c r="M240" s="235"/>
      <c r="N240" s="236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161</v>
      </c>
      <c r="AU240" s="18" t="s">
        <v>87</v>
      </c>
    </row>
    <row r="241" s="13" customFormat="1">
      <c r="A241" s="13"/>
      <c r="B241" s="239"/>
      <c r="C241" s="240"/>
      <c r="D241" s="237" t="s">
        <v>163</v>
      </c>
      <c r="E241" s="241" t="s">
        <v>1</v>
      </c>
      <c r="F241" s="242" t="s">
        <v>1019</v>
      </c>
      <c r="G241" s="240"/>
      <c r="H241" s="241" t="s">
        <v>1</v>
      </c>
      <c r="I241" s="243"/>
      <c r="J241" s="240"/>
      <c r="K241" s="240"/>
      <c r="L241" s="244"/>
      <c r="M241" s="245"/>
      <c r="N241" s="246"/>
      <c r="O241" s="246"/>
      <c r="P241" s="246"/>
      <c r="Q241" s="246"/>
      <c r="R241" s="246"/>
      <c r="S241" s="246"/>
      <c r="T241" s="24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8" t="s">
        <v>163</v>
      </c>
      <c r="AU241" s="248" t="s">
        <v>87</v>
      </c>
      <c r="AV241" s="13" t="s">
        <v>34</v>
      </c>
      <c r="AW241" s="13" t="s">
        <v>33</v>
      </c>
      <c r="AX241" s="13" t="s">
        <v>78</v>
      </c>
      <c r="AY241" s="248" t="s">
        <v>150</v>
      </c>
    </row>
    <row r="242" s="13" customFormat="1">
      <c r="A242" s="13"/>
      <c r="B242" s="239"/>
      <c r="C242" s="240"/>
      <c r="D242" s="237" t="s">
        <v>163</v>
      </c>
      <c r="E242" s="241" t="s">
        <v>1</v>
      </c>
      <c r="F242" s="242" t="s">
        <v>1020</v>
      </c>
      <c r="G242" s="240"/>
      <c r="H242" s="241" t="s">
        <v>1</v>
      </c>
      <c r="I242" s="243"/>
      <c r="J242" s="240"/>
      <c r="K242" s="240"/>
      <c r="L242" s="244"/>
      <c r="M242" s="245"/>
      <c r="N242" s="246"/>
      <c r="O242" s="246"/>
      <c r="P242" s="246"/>
      <c r="Q242" s="246"/>
      <c r="R242" s="246"/>
      <c r="S242" s="246"/>
      <c r="T242" s="24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8" t="s">
        <v>163</v>
      </c>
      <c r="AU242" s="248" t="s">
        <v>87</v>
      </c>
      <c r="AV242" s="13" t="s">
        <v>34</v>
      </c>
      <c r="AW242" s="13" t="s">
        <v>33</v>
      </c>
      <c r="AX242" s="13" t="s">
        <v>78</v>
      </c>
      <c r="AY242" s="248" t="s">
        <v>150</v>
      </c>
    </row>
    <row r="243" s="14" customFormat="1">
      <c r="A243" s="14"/>
      <c r="B243" s="249"/>
      <c r="C243" s="250"/>
      <c r="D243" s="237" t="s">
        <v>163</v>
      </c>
      <c r="E243" s="251" t="s">
        <v>1</v>
      </c>
      <c r="F243" s="252" t="s">
        <v>1021</v>
      </c>
      <c r="G243" s="250"/>
      <c r="H243" s="253">
        <v>456.95999999999998</v>
      </c>
      <c r="I243" s="254"/>
      <c r="J243" s="250"/>
      <c r="K243" s="250"/>
      <c r="L243" s="255"/>
      <c r="M243" s="256"/>
      <c r="N243" s="257"/>
      <c r="O243" s="257"/>
      <c r="P243" s="257"/>
      <c r="Q243" s="257"/>
      <c r="R243" s="257"/>
      <c r="S243" s="257"/>
      <c r="T243" s="25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9" t="s">
        <v>163</v>
      </c>
      <c r="AU243" s="259" t="s">
        <v>87</v>
      </c>
      <c r="AV243" s="14" t="s">
        <v>87</v>
      </c>
      <c r="AW243" s="14" t="s">
        <v>33</v>
      </c>
      <c r="AX243" s="14" t="s">
        <v>78</v>
      </c>
      <c r="AY243" s="259" t="s">
        <v>150</v>
      </c>
    </row>
    <row r="244" s="13" customFormat="1">
      <c r="A244" s="13"/>
      <c r="B244" s="239"/>
      <c r="C244" s="240"/>
      <c r="D244" s="237" t="s">
        <v>163</v>
      </c>
      <c r="E244" s="241" t="s">
        <v>1</v>
      </c>
      <c r="F244" s="242" t="s">
        <v>1022</v>
      </c>
      <c r="G244" s="240"/>
      <c r="H244" s="241" t="s">
        <v>1</v>
      </c>
      <c r="I244" s="243"/>
      <c r="J244" s="240"/>
      <c r="K244" s="240"/>
      <c r="L244" s="244"/>
      <c r="M244" s="245"/>
      <c r="N244" s="246"/>
      <c r="O244" s="246"/>
      <c r="P244" s="246"/>
      <c r="Q244" s="246"/>
      <c r="R244" s="246"/>
      <c r="S244" s="246"/>
      <c r="T244" s="24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8" t="s">
        <v>163</v>
      </c>
      <c r="AU244" s="248" t="s">
        <v>87</v>
      </c>
      <c r="AV244" s="13" t="s">
        <v>34</v>
      </c>
      <c r="AW244" s="13" t="s">
        <v>33</v>
      </c>
      <c r="AX244" s="13" t="s">
        <v>78</v>
      </c>
      <c r="AY244" s="248" t="s">
        <v>150</v>
      </c>
    </row>
    <row r="245" s="14" customFormat="1">
      <c r="A245" s="14"/>
      <c r="B245" s="249"/>
      <c r="C245" s="250"/>
      <c r="D245" s="237" t="s">
        <v>163</v>
      </c>
      <c r="E245" s="251" t="s">
        <v>1</v>
      </c>
      <c r="F245" s="252" t="s">
        <v>1023</v>
      </c>
      <c r="G245" s="250"/>
      <c r="H245" s="253">
        <v>466.48000000000002</v>
      </c>
      <c r="I245" s="254"/>
      <c r="J245" s="250"/>
      <c r="K245" s="250"/>
      <c r="L245" s="255"/>
      <c r="M245" s="256"/>
      <c r="N245" s="257"/>
      <c r="O245" s="257"/>
      <c r="P245" s="257"/>
      <c r="Q245" s="257"/>
      <c r="R245" s="257"/>
      <c r="S245" s="257"/>
      <c r="T245" s="25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9" t="s">
        <v>163</v>
      </c>
      <c r="AU245" s="259" t="s">
        <v>87</v>
      </c>
      <c r="AV245" s="14" t="s">
        <v>87</v>
      </c>
      <c r="AW245" s="14" t="s">
        <v>33</v>
      </c>
      <c r="AX245" s="14" t="s">
        <v>78</v>
      </c>
      <c r="AY245" s="259" t="s">
        <v>150</v>
      </c>
    </row>
    <row r="246" s="13" customFormat="1">
      <c r="A246" s="13"/>
      <c r="B246" s="239"/>
      <c r="C246" s="240"/>
      <c r="D246" s="237" t="s">
        <v>163</v>
      </c>
      <c r="E246" s="241" t="s">
        <v>1</v>
      </c>
      <c r="F246" s="242" t="s">
        <v>1024</v>
      </c>
      <c r="G246" s="240"/>
      <c r="H246" s="241" t="s">
        <v>1</v>
      </c>
      <c r="I246" s="243"/>
      <c r="J246" s="240"/>
      <c r="K246" s="240"/>
      <c r="L246" s="244"/>
      <c r="M246" s="245"/>
      <c r="N246" s="246"/>
      <c r="O246" s="246"/>
      <c r="P246" s="246"/>
      <c r="Q246" s="246"/>
      <c r="R246" s="246"/>
      <c r="S246" s="246"/>
      <c r="T246" s="24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8" t="s">
        <v>163</v>
      </c>
      <c r="AU246" s="248" t="s">
        <v>87</v>
      </c>
      <c r="AV246" s="13" t="s">
        <v>34</v>
      </c>
      <c r="AW246" s="13" t="s">
        <v>33</v>
      </c>
      <c r="AX246" s="13" t="s">
        <v>78</v>
      </c>
      <c r="AY246" s="248" t="s">
        <v>150</v>
      </c>
    </row>
    <row r="247" s="14" customFormat="1">
      <c r="A247" s="14"/>
      <c r="B247" s="249"/>
      <c r="C247" s="250"/>
      <c r="D247" s="237" t="s">
        <v>163</v>
      </c>
      <c r="E247" s="251" t="s">
        <v>1</v>
      </c>
      <c r="F247" s="252" t="s">
        <v>1025</v>
      </c>
      <c r="G247" s="250"/>
      <c r="H247" s="253">
        <v>228.47999999999999</v>
      </c>
      <c r="I247" s="254"/>
      <c r="J247" s="250"/>
      <c r="K247" s="250"/>
      <c r="L247" s="255"/>
      <c r="M247" s="256"/>
      <c r="N247" s="257"/>
      <c r="O247" s="257"/>
      <c r="P247" s="257"/>
      <c r="Q247" s="257"/>
      <c r="R247" s="257"/>
      <c r="S247" s="257"/>
      <c r="T247" s="25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9" t="s">
        <v>163</v>
      </c>
      <c r="AU247" s="259" t="s">
        <v>87</v>
      </c>
      <c r="AV247" s="14" t="s">
        <v>87</v>
      </c>
      <c r="AW247" s="14" t="s">
        <v>33</v>
      </c>
      <c r="AX247" s="14" t="s">
        <v>78</v>
      </c>
      <c r="AY247" s="259" t="s">
        <v>150</v>
      </c>
    </row>
    <row r="248" s="13" customFormat="1">
      <c r="A248" s="13"/>
      <c r="B248" s="239"/>
      <c r="C248" s="240"/>
      <c r="D248" s="237" t="s">
        <v>163</v>
      </c>
      <c r="E248" s="241" t="s">
        <v>1</v>
      </c>
      <c r="F248" s="242" t="s">
        <v>1026</v>
      </c>
      <c r="G248" s="240"/>
      <c r="H248" s="241" t="s">
        <v>1</v>
      </c>
      <c r="I248" s="243"/>
      <c r="J248" s="240"/>
      <c r="K248" s="240"/>
      <c r="L248" s="244"/>
      <c r="M248" s="245"/>
      <c r="N248" s="246"/>
      <c r="O248" s="246"/>
      <c r="P248" s="246"/>
      <c r="Q248" s="246"/>
      <c r="R248" s="246"/>
      <c r="S248" s="246"/>
      <c r="T248" s="24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8" t="s">
        <v>163</v>
      </c>
      <c r="AU248" s="248" t="s">
        <v>87</v>
      </c>
      <c r="AV248" s="13" t="s">
        <v>34</v>
      </c>
      <c r="AW248" s="13" t="s">
        <v>33</v>
      </c>
      <c r="AX248" s="13" t="s">
        <v>78</v>
      </c>
      <c r="AY248" s="248" t="s">
        <v>150</v>
      </c>
    </row>
    <row r="249" s="14" customFormat="1">
      <c r="A249" s="14"/>
      <c r="B249" s="249"/>
      <c r="C249" s="250"/>
      <c r="D249" s="237" t="s">
        <v>163</v>
      </c>
      <c r="E249" s="251" t="s">
        <v>1</v>
      </c>
      <c r="F249" s="252" t="s">
        <v>1027</v>
      </c>
      <c r="G249" s="250"/>
      <c r="H249" s="253">
        <v>114.24</v>
      </c>
      <c r="I249" s="254"/>
      <c r="J249" s="250"/>
      <c r="K249" s="250"/>
      <c r="L249" s="255"/>
      <c r="M249" s="256"/>
      <c r="N249" s="257"/>
      <c r="O249" s="257"/>
      <c r="P249" s="257"/>
      <c r="Q249" s="257"/>
      <c r="R249" s="257"/>
      <c r="S249" s="257"/>
      <c r="T249" s="25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9" t="s">
        <v>163</v>
      </c>
      <c r="AU249" s="259" t="s">
        <v>87</v>
      </c>
      <c r="AV249" s="14" t="s">
        <v>87</v>
      </c>
      <c r="AW249" s="14" t="s">
        <v>33</v>
      </c>
      <c r="AX249" s="14" t="s">
        <v>78</v>
      </c>
      <c r="AY249" s="259" t="s">
        <v>150</v>
      </c>
    </row>
    <row r="250" s="15" customFormat="1">
      <c r="A250" s="15"/>
      <c r="B250" s="260"/>
      <c r="C250" s="261"/>
      <c r="D250" s="237" t="s">
        <v>163</v>
      </c>
      <c r="E250" s="262" t="s">
        <v>1</v>
      </c>
      <c r="F250" s="263" t="s">
        <v>193</v>
      </c>
      <c r="G250" s="261"/>
      <c r="H250" s="264">
        <v>1266.1600000000001</v>
      </c>
      <c r="I250" s="265"/>
      <c r="J250" s="261"/>
      <c r="K250" s="261"/>
      <c r="L250" s="266"/>
      <c r="M250" s="267"/>
      <c r="N250" s="268"/>
      <c r="O250" s="268"/>
      <c r="P250" s="268"/>
      <c r="Q250" s="268"/>
      <c r="R250" s="268"/>
      <c r="S250" s="268"/>
      <c r="T250" s="269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0" t="s">
        <v>163</v>
      </c>
      <c r="AU250" s="270" t="s">
        <v>87</v>
      </c>
      <c r="AV250" s="15" t="s">
        <v>157</v>
      </c>
      <c r="AW250" s="15" t="s">
        <v>33</v>
      </c>
      <c r="AX250" s="15" t="s">
        <v>34</v>
      </c>
      <c r="AY250" s="270" t="s">
        <v>150</v>
      </c>
    </row>
    <row r="251" s="2" customFormat="1" ht="24.15" customHeight="1">
      <c r="A251" s="39"/>
      <c r="B251" s="40"/>
      <c r="C251" s="219" t="s">
        <v>373</v>
      </c>
      <c r="D251" s="219" t="s">
        <v>152</v>
      </c>
      <c r="E251" s="220" t="s">
        <v>1049</v>
      </c>
      <c r="F251" s="221" t="s">
        <v>1050</v>
      </c>
      <c r="G251" s="222" t="s">
        <v>322</v>
      </c>
      <c r="H251" s="223">
        <v>1280</v>
      </c>
      <c r="I251" s="224"/>
      <c r="J251" s="225">
        <f>ROUND(I251*H251,2)</f>
        <v>0</v>
      </c>
      <c r="K251" s="221" t="s">
        <v>156</v>
      </c>
      <c r="L251" s="45"/>
      <c r="M251" s="226" t="s">
        <v>1</v>
      </c>
      <c r="N251" s="227" t="s">
        <v>43</v>
      </c>
      <c r="O251" s="92"/>
      <c r="P251" s="228">
        <f>O251*H251</f>
        <v>0</v>
      </c>
      <c r="Q251" s="228">
        <v>0</v>
      </c>
      <c r="R251" s="228">
        <f>Q251*H251</f>
        <v>0</v>
      </c>
      <c r="S251" s="228">
        <v>0.001</v>
      </c>
      <c r="T251" s="229">
        <f>S251*H251</f>
        <v>1.28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284</v>
      </c>
      <c r="AT251" s="230" t="s">
        <v>152</v>
      </c>
      <c r="AU251" s="230" t="s">
        <v>87</v>
      </c>
      <c r="AY251" s="18" t="s">
        <v>150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34</v>
      </c>
      <c r="BK251" s="231">
        <f>ROUND(I251*H251,2)</f>
        <v>0</v>
      </c>
      <c r="BL251" s="18" t="s">
        <v>284</v>
      </c>
      <c r="BM251" s="230" t="s">
        <v>1051</v>
      </c>
    </row>
    <row r="252" s="2" customFormat="1">
      <c r="A252" s="39"/>
      <c r="B252" s="40"/>
      <c r="C252" s="41"/>
      <c r="D252" s="232" t="s">
        <v>159</v>
      </c>
      <c r="E252" s="41"/>
      <c r="F252" s="233" t="s">
        <v>1052</v>
      </c>
      <c r="G252" s="41"/>
      <c r="H252" s="41"/>
      <c r="I252" s="234"/>
      <c r="J252" s="41"/>
      <c r="K252" s="41"/>
      <c r="L252" s="45"/>
      <c r="M252" s="235"/>
      <c r="N252" s="236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159</v>
      </c>
      <c r="AU252" s="18" t="s">
        <v>87</v>
      </c>
    </row>
    <row r="253" s="13" customFormat="1">
      <c r="A253" s="13"/>
      <c r="B253" s="239"/>
      <c r="C253" s="240"/>
      <c r="D253" s="237" t="s">
        <v>163</v>
      </c>
      <c r="E253" s="241" t="s">
        <v>1</v>
      </c>
      <c r="F253" s="242" t="s">
        <v>1053</v>
      </c>
      <c r="G253" s="240"/>
      <c r="H253" s="241" t="s">
        <v>1</v>
      </c>
      <c r="I253" s="243"/>
      <c r="J253" s="240"/>
      <c r="K253" s="240"/>
      <c r="L253" s="244"/>
      <c r="M253" s="245"/>
      <c r="N253" s="246"/>
      <c r="O253" s="246"/>
      <c r="P253" s="246"/>
      <c r="Q253" s="246"/>
      <c r="R253" s="246"/>
      <c r="S253" s="246"/>
      <c r="T253" s="24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8" t="s">
        <v>163</v>
      </c>
      <c r="AU253" s="248" t="s">
        <v>87</v>
      </c>
      <c r="AV253" s="13" t="s">
        <v>34</v>
      </c>
      <c r="AW253" s="13" t="s">
        <v>33</v>
      </c>
      <c r="AX253" s="13" t="s">
        <v>78</v>
      </c>
      <c r="AY253" s="248" t="s">
        <v>150</v>
      </c>
    </row>
    <row r="254" s="14" customFormat="1">
      <c r="A254" s="14"/>
      <c r="B254" s="249"/>
      <c r="C254" s="250"/>
      <c r="D254" s="237" t="s">
        <v>163</v>
      </c>
      <c r="E254" s="251" t="s">
        <v>1</v>
      </c>
      <c r="F254" s="252" t="s">
        <v>1054</v>
      </c>
      <c r="G254" s="250"/>
      <c r="H254" s="253">
        <v>1280</v>
      </c>
      <c r="I254" s="254"/>
      <c r="J254" s="250"/>
      <c r="K254" s="250"/>
      <c r="L254" s="255"/>
      <c r="M254" s="256"/>
      <c r="N254" s="257"/>
      <c r="O254" s="257"/>
      <c r="P254" s="257"/>
      <c r="Q254" s="257"/>
      <c r="R254" s="257"/>
      <c r="S254" s="257"/>
      <c r="T254" s="25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9" t="s">
        <v>163</v>
      </c>
      <c r="AU254" s="259" t="s">
        <v>87</v>
      </c>
      <c r="AV254" s="14" t="s">
        <v>87</v>
      </c>
      <c r="AW254" s="14" t="s">
        <v>33</v>
      </c>
      <c r="AX254" s="14" t="s">
        <v>34</v>
      </c>
      <c r="AY254" s="259" t="s">
        <v>150</v>
      </c>
    </row>
    <row r="255" s="2" customFormat="1" ht="49.05" customHeight="1">
      <c r="A255" s="39"/>
      <c r="B255" s="40"/>
      <c r="C255" s="219" t="s">
        <v>380</v>
      </c>
      <c r="D255" s="219" t="s">
        <v>152</v>
      </c>
      <c r="E255" s="220" t="s">
        <v>1055</v>
      </c>
      <c r="F255" s="221" t="s">
        <v>1056</v>
      </c>
      <c r="G255" s="222" t="s">
        <v>269</v>
      </c>
      <c r="H255" s="223">
        <v>3.3450000000000002</v>
      </c>
      <c r="I255" s="224"/>
      <c r="J255" s="225">
        <f>ROUND(I255*H255,2)</f>
        <v>0</v>
      </c>
      <c r="K255" s="221" t="s">
        <v>156</v>
      </c>
      <c r="L255" s="45"/>
      <c r="M255" s="226" t="s">
        <v>1</v>
      </c>
      <c r="N255" s="227" t="s">
        <v>43</v>
      </c>
      <c r="O255" s="92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284</v>
      </c>
      <c r="AT255" s="230" t="s">
        <v>152</v>
      </c>
      <c r="AU255" s="230" t="s">
        <v>87</v>
      </c>
      <c r="AY255" s="18" t="s">
        <v>150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34</v>
      </c>
      <c r="BK255" s="231">
        <f>ROUND(I255*H255,2)</f>
        <v>0</v>
      </c>
      <c r="BL255" s="18" t="s">
        <v>284</v>
      </c>
      <c r="BM255" s="230" t="s">
        <v>1057</v>
      </c>
    </row>
    <row r="256" s="2" customFormat="1">
      <c r="A256" s="39"/>
      <c r="B256" s="40"/>
      <c r="C256" s="41"/>
      <c r="D256" s="232" t="s">
        <v>159</v>
      </c>
      <c r="E256" s="41"/>
      <c r="F256" s="233" t="s">
        <v>1058</v>
      </c>
      <c r="G256" s="41"/>
      <c r="H256" s="41"/>
      <c r="I256" s="234"/>
      <c r="J256" s="41"/>
      <c r="K256" s="41"/>
      <c r="L256" s="45"/>
      <c r="M256" s="292"/>
      <c r="N256" s="293"/>
      <c r="O256" s="294"/>
      <c r="P256" s="294"/>
      <c r="Q256" s="294"/>
      <c r="R256" s="294"/>
      <c r="S256" s="294"/>
      <c r="T256" s="295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159</v>
      </c>
      <c r="AU256" s="18" t="s">
        <v>87</v>
      </c>
    </row>
    <row r="257" s="2" customFormat="1" ht="6.96" customHeight="1">
      <c r="A257" s="39"/>
      <c r="B257" s="67"/>
      <c r="C257" s="68"/>
      <c r="D257" s="68"/>
      <c r="E257" s="68"/>
      <c r="F257" s="68"/>
      <c r="G257" s="68"/>
      <c r="H257" s="68"/>
      <c r="I257" s="68"/>
      <c r="J257" s="68"/>
      <c r="K257" s="68"/>
      <c r="L257" s="45"/>
      <c r="M257" s="39"/>
      <c r="O257" s="39"/>
      <c r="P257" s="39"/>
      <c r="Q257" s="39"/>
      <c r="R257" s="39"/>
      <c r="S257" s="39"/>
      <c r="T257" s="39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</row>
  </sheetData>
  <sheetProtection sheet="1" autoFilter="0" formatColumns="0" formatRows="0" objects="1" scenarios="1" spinCount="100000" saltValue="RoBeqKHpB8o4IbdLfMEPZLcQ61uASnR25cwgAZPmSfMN3vHzJ7lSPlpX81Dt0l2iiUtj4fiG6umBQtESo0M7ig==" hashValue="GEygVmRXAL0IAEle9tMIYZ+AGXBa3MxHRJIEWykX8+1T/A5zhCt5HFVK22Msp0NdUSJ1qjDoy/ugZLPkW5WVYA==" algorithmName="SHA-512" password="CC35"/>
  <autoFilter ref="C126:K256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hyperlinks>
    <hyperlink ref="F131" r:id="rId1" display="https://podminky.urs.cz/item/CS_URS_2025_01/131212531"/>
    <hyperlink ref="F138" r:id="rId2" display="https://podminky.urs.cz/item/CS_URS_2025_01/162751117"/>
    <hyperlink ref="F140" r:id="rId3" display="https://podminky.urs.cz/item/CS_URS_2025_01/162751119"/>
    <hyperlink ref="F143" r:id="rId4" display="https://podminky.urs.cz/item/CS_URS_2025_01/167151101"/>
    <hyperlink ref="F145" r:id="rId5" display="https://podminky.urs.cz/item/CS_URS_2025_01/171201231"/>
    <hyperlink ref="F148" r:id="rId6" display="https://podminky.urs.cz/item/CS_URS_2025_01/171251201"/>
    <hyperlink ref="F151" r:id="rId7" display="https://podminky.urs.cz/item/CS_URS_2025_01/270002102"/>
    <hyperlink ref="F155" r:id="rId8" display="https://podminky.urs.cz/item/CS_URS_2025_01/275313711"/>
    <hyperlink ref="F167" r:id="rId9" display="https://podminky.urs.cz/item/CS_URS_2025_01/348171146"/>
    <hyperlink ref="F177" r:id="rId10" display="https://podminky.urs.cz/item/CS_URS_2025_01/961044111"/>
    <hyperlink ref="F181" r:id="rId11" display="https://podminky.urs.cz/item/CS_URS_2025_01/966071711"/>
    <hyperlink ref="F184" r:id="rId12" display="https://podminky.urs.cz/item/CS_URS_2025_01/966071721"/>
    <hyperlink ref="F187" r:id="rId13" display="https://podminky.urs.cz/item/CS_URS_2025_01/966071823"/>
    <hyperlink ref="F190" r:id="rId14" display="https://podminky.urs.cz/item/CS_URS_2025_01/997013871"/>
    <hyperlink ref="F192" r:id="rId15" display="https://podminky.urs.cz/item/CS_URS_2025_01/997231111"/>
    <hyperlink ref="F194" r:id="rId16" display="https://podminky.urs.cz/item/CS_URS_2025_01/997231119"/>
    <hyperlink ref="F197" r:id="rId17" display="https://podminky.urs.cz/item/CS_URS_2025_01/997231511"/>
    <hyperlink ref="F200" r:id="rId18" display="https://podminky.urs.cz/item/CS_URS_2025_01/998232111"/>
    <hyperlink ref="F208" r:id="rId19" display="https://podminky.urs.cz/item/CS_URS_2025_01/998766101"/>
    <hyperlink ref="F211" r:id="rId20" display="https://podminky.urs.cz/item/CS_URS_2025_01/767995114"/>
    <hyperlink ref="F252" r:id="rId21" display="https://podminky.urs.cz/item/CS_URS_2025_01/767996701"/>
    <hyperlink ref="F256" r:id="rId22" display="https://podminky.urs.cz/item/CS_URS_2025_01/998767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115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ZŠ Okružní Bruntál, rekonstrukce hřiště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1059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13. 2. 2025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ROUND(J122,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ROUND((SUM(BE122:BE189)),  0)</f>
        <v>0</v>
      </c>
      <c r="G33" s="39"/>
      <c r="H33" s="39"/>
      <c r="I33" s="156">
        <v>0.20999999999999999</v>
      </c>
      <c r="J33" s="155">
        <f>ROUND(((SUM(BE122:BE189))*I33),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ROUND((SUM(BF122:BF189)),  0)</f>
        <v>0</v>
      </c>
      <c r="G34" s="39"/>
      <c r="H34" s="39"/>
      <c r="I34" s="156">
        <v>0.14999999999999999</v>
      </c>
      <c r="J34" s="155">
        <f>ROUND(((SUM(BF122:BF189))*I34),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ROUND((SUM(BG122:BG189)),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ROUND((SUM(BH122:BH189)),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ROUND((SUM(BI122:BI189)),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Okružní Bruntál, rekonstrukce hřiště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06 - lanovka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p.č. 4849, 4850, 4851 kú Bruntál - město</v>
      </c>
      <c r="G89" s="41"/>
      <c r="H89" s="41"/>
      <c r="I89" s="33" t="s">
        <v>22</v>
      </c>
      <c r="J89" s="80" t="str">
        <f>IF(J12="","",J12)</f>
        <v>13. 2. 2025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Město Bruntál</v>
      </c>
      <c r="G91" s="41"/>
      <c r="H91" s="41"/>
      <c r="I91" s="33" t="s">
        <v>31</v>
      </c>
      <c r="J91" s="37" t="str">
        <f>E21</f>
        <v>Ing.arch.Adamčík Miroslav OBCHODNÍ PROJEKT OSTRAVA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119</v>
      </c>
      <c r="D94" s="177"/>
      <c r="E94" s="177"/>
      <c r="F94" s="177"/>
      <c r="G94" s="177"/>
      <c r="H94" s="177"/>
      <c r="I94" s="177"/>
      <c r="J94" s="178" t="s">
        <v>120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121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122</v>
      </c>
    </row>
    <row r="97" s="9" customFormat="1" ht="24.96" customHeight="1">
      <c r="A97" s="9"/>
      <c r="B97" s="180"/>
      <c r="C97" s="181"/>
      <c r="D97" s="182" t="s">
        <v>123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124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125</v>
      </c>
      <c r="E99" s="189"/>
      <c r="F99" s="189"/>
      <c r="G99" s="189"/>
      <c r="H99" s="189"/>
      <c r="I99" s="189"/>
      <c r="J99" s="190">
        <f>J177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131</v>
      </c>
      <c r="E100" s="189"/>
      <c r="F100" s="189"/>
      <c r="G100" s="189"/>
      <c r="H100" s="189"/>
      <c r="I100" s="189"/>
      <c r="J100" s="190">
        <f>J183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0"/>
      <c r="C101" s="181"/>
      <c r="D101" s="182" t="s">
        <v>1060</v>
      </c>
      <c r="E101" s="183"/>
      <c r="F101" s="183"/>
      <c r="G101" s="183"/>
      <c r="H101" s="183"/>
      <c r="I101" s="183"/>
      <c r="J101" s="184">
        <f>J186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6"/>
      <c r="C102" s="187"/>
      <c r="D102" s="188" t="s">
        <v>1061</v>
      </c>
      <c r="E102" s="189"/>
      <c r="F102" s="189"/>
      <c r="G102" s="189"/>
      <c r="H102" s="189"/>
      <c r="I102" s="189"/>
      <c r="J102" s="190">
        <f>J187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135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ZŠ Okružní Bruntál, rekonstrukce hřiště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06 - lanovka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p.č. 4849, 4850, 4851 kú Bruntál - město</v>
      </c>
      <c r="G116" s="41"/>
      <c r="H116" s="41"/>
      <c r="I116" s="33" t="s">
        <v>22</v>
      </c>
      <c r="J116" s="80" t="str">
        <f>IF(J12="","",J12)</f>
        <v>13. 2. 2025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40.05" customHeight="1">
      <c r="A118" s="39"/>
      <c r="B118" s="40"/>
      <c r="C118" s="33" t="s">
        <v>24</v>
      </c>
      <c r="D118" s="41"/>
      <c r="E118" s="41"/>
      <c r="F118" s="28" t="str">
        <f>E15</f>
        <v>Město Bruntál</v>
      </c>
      <c r="G118" s="41"/>
      <c r="H118" s="41"/>
      <c r="I118" s="33" t="s">
        <v>31</v>
      </c>
      <c r="J118" s="37" t="str">
        <f>E21</f>
        <v>Ing.arch.Adamčík Miroslav OBCHODNÍ PROJEKT OSTRAVA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29</v>
      </c>
      <c r="D119" s="41"/>
      <c r="E119" s="41"/>
      <c r="F119" s="28" t="str">
        <f>IF(E18="","",E18)</f>
        <v>Vyplň údaj</v>
      </c>
      <c r="G119" s="41"/>
      <c r="H119" s="41"/>
      <c r="I119" s="33" t="s">
        <v>35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136</v>
      </c>
      <c r="D121" s="195" t="s">
        <v>63</v>
      </c>
      <c r="E121" s="195" t="s">
        <v>59</v>
      </c>
      <c r="F121" s="195" t="s">
        <v>60</v>
      </c>
      <c r="G121" s="195" t="s">
        <v>137</v>
      </c>
      <c r="H121" s="195" t="s">
        <v>138</v>
      </c>
      <c r="I121" s="195" t="s">
        <v>139</v>
      </c>
      <c r="J121" s="195" t="s">
        <v>120</v>
      </c>
      <c r="K121" s="196" t="s">
        <v>140</v>
      </c>
      <c r="L121" s="197"/>
      <c r="M121" s="101" t="s">
        <v>1</v>
      </c>
      <c r="N121" s="102" t="s">
        <v>42</v>
      </c>
      <c r="O121" s="102" t="s">
        <v>141</v>
      </c>
      <c r="P121" s="102" t="s">
        <v>142</v>
      </c>
      <c r="Q121" s="102" t="s">
        <v>143</v>
      </c>
      <c r="R121" s="102" t="s">
        <v>144</v>
      </c>
      <c r="S121" s="102" t="s">
        <v>145</v>
      </c>
      <c r="T121" s="103" t="s">
        <v>146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147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P123+P186</f>
        <v>0</v>
      </c>
      <c r="Q122" s="105"/>
      <c r="R122" s="200">
        <f>R123+R186</f>
        <v>25.940860000000001</v>
      </c>
      <c r="S122" s="105"/>
      <c r="T122" s="201">
        <f>T123+T186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77</v>
      </c>
      <c r="AU122" s="18" t="s">
        <v>122</v>
      </c>
      <c r="BK122" s="202">
        <f>BK123+BK186</f>
        <v>0</v>
      </c>
    </row>
    <row r="123" s="12" customFormat="1" ht="25.92" customHeight="1">
      <c r="A123" s="12"/>
      <c r="B123" s="203"/>
      <c r="C123" s="204"/>
      <c r="D123" s="205" t="s">
        <v>77</v>
      </c>
      <c r="E123" s="206" t="s">
        <v>148</v>
      </c>
      <c r="F123" s="206" t="s">
        <v>149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P124+P177+P183</f>
        <v>0</v>
      </c>
      <c r="Q123" s="211"/>
      <c r="R123" s="212">
        <f>R124+R177+R183</f>
        <v>25.940860000000001</v>
      </c>
      <c r="S123" s="211"/>
      <c r="T123" s="213">
        <f>T124+T177+T183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34</v>
      </c>
      <c r="AT123" s="215" t="s">
        <v>77</v>
      </c>
      <c r="AU123" s="215" t="s">
        <v>78</v>
      </c>
      <c r="AY123" s="214" t="s">
        <v>150</v>
      </c>
      <c r="BK123" s="216">
        <f>BK124+BK177+BK183</f>
        <v>0</v>
      </c>
    </row>
    <row r="124" s="12" customFormat="1" ht="22.8" customHeight="1">
      <c r="A124" s="12"/>
      <c r="B124" s="203"/>
      <c r="C124" s="204"/>
      <c r="D124" s="205" t="s">
        <v>77</v>
      </c>
      <c r="E124" s="217" t="s">
        <v>34</v>
      </c>
      <c r="F124" s="217" t="s">
        <v>151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SUM(P125:P176)</f>
        <v>0</v>
      </c>
      <c r="Q124" s="211"/>
      <c r="R124" s="212">
        <f>SUM(R125:R176)</f>
        <v>5.9259000000000004</v>
      </c>
      <c r="S124" s="211"/>
      <c r="T124" s="213">
        <f>SUM(T125:T176)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34</v>
      </c>
      <c r="AT124" s="215" t="s">
        <v>77</v>
      </c>
      <c r="AU124" s="215" t="s">
        <v>34</v>
      </c>
      <c r="AY124" s="214" t="s">
        <v>150</v>
      </c>
      <c r="BK124" s="216">
        <f>SUM(BK125:BK176)</f>
        <v>0</v>
      </c>
    </row>
    <row r="125" s="2" customFormat="1" ht="24.15" customHeight="1">
      <c r="A125" s="39"/>
      <c r="B125" s="40"/>
      <c r="C125" s="219" t="s">
        <v>34</v>
      </c>
      <c r="D125" s="219" t="s">
        <v>152</v>
      </c>
      <c r="E125" s="220" t="s">
        <v>204</v>
      </c>
      <c r="F125" s="221" t="s">
        <v>205</v>
      </c>
      <c r="G125" s="222" t="s">
        <v>197</v>
      </c>
      <c r="H125" s="223">
        <v>8</v>
      </c>
      <c r="I125" s="224"/>
      <c r="J125" s="225">
        <f>ROUND(I125*H125,2)</f>
        <v>0</v>
      </c>
      <c r="K125" s="221" t="s">
        <v>206</v>
      </c>
      <c r="L125" s="45"/>
      <c r="M125" s="226" t="s">
        <v>1</v>
      </c>
      <c r="N125" s="227" t="s">
        <v>43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157</v>
      </c>
      <c r="AT125" s="230" t="s">
        <v>152</v>
      </c>
      <c r="AU125" s="230" t="s">
        <v>87</v>
      </c>
      <c r="AY125" s="18" t="s">
        <v>150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34</v>
      </c>
      <c r="BK125" s="231">
        <f>ROUND(I125*H125,2)</f>
        <v>0</v>
      </c>
      <c r="BL125" s="18" t="s">
        <v>157</v>
      </c>
      <c r="BM125" s="230" t="s">
        <v>1062</v>
      </c>
    </row>
    <row r="126" s="2" customFormat="1">
      <c r="A126" s="39"/>
      <c r="B126" s="40"/>
      <c r="C126" s="41"/>
      <c r="D126" s="232" t="s">
        <v>159</v>
      </c>
      <c r="E126" s="41"/>
      <c r="F126" s="233" t="s">
        <v>208</v>
      </c>
      <c r="G126" s="41"/>
      <c r="H126" s="41"/>
      <c r="I126" s="234"/>
      <c r="J126" s="41"/>
      <c r="K126" s="41"/>
      <c r="L126" s="45"/>
      <c r="M126" s="235"/>
      <c r="N126" s="23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159</v>
      </c>
      <c r="AU126" s="18" t="s">
        <v>87</v>
      </c>
    </row>
    <row r="127" s="2" customFormat="1">
      <c r="A127" s="39"/>
      <c r="B127" s="40"/>
      <c r="C127" s="41"/>
      <c r="D127" s="237" t="s">
        <v>161</v>
      </c>
      <c r="E127" s="41"/>
      <c r="F127" s="238" t="s">
        <v>1063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161</v>
      </c>
      <c r="AU127" s="18" t="s">
        <v>87</v>
      </c>
    </row>
    <row r="128" s="13" customFormat="1">
      <c r="A128" s="13"/>
      <c r="B128" s="239"/>
      <c r="C128" s="240"/>
      <c r="D128" s="237" t="s">
        <v>163</v>
      </c>
      <c r="E128" s="241" t="s">
        <v>1</v>
      </c>
      <c r="F128" s="242" t="s">
        <v>1064</v>
      </c>
      <c r="G128" s="240"/>
      <c r="H128" s="241" t="s">
        <v>1</v>
      </c>
      <c r="I128" s="243"/>
      <c r="J128" s="240"/>
      <c r="K128" s="240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163</v>
      </c>
      <c r="AU128" s="248" t="s">
        <v>87</v>
      </c>
      <c r="AV128" s="13" t="s">
        <v>34</v>
      </c>
      <c r="AW128" s="13" t="s">
        <v>33</v>
      </c>
      <c r="AX128" s="13" t="s">
        <v>78</v>
      </c>
      <c r="AY128" s="248" t="s">
        <v>150</v>
      </c>
    </row>
    <row r="129" s="14" customFormat="1">
      <c r="A129" s="14"/>
      <c r="B129" s="249"/>
      <c r="C129" s="250"/>
      <c r="D129" s="237" t="s">
        <v>163</v>
      </c>
      <c r="E129" s="251" t="s">
        <v>1</v>
      </c>
      <c r="F129" s="252" t="s">
        <v>1065</v>
      </c>
      <c r="G129" s="250"/>
      <c r="H129" s="253">
        <v>8</v>
      </c>
      <c r="I129" s="254"/>
      <c r="J129" s="250"/>
      <c r="K129" s="250"/>
      <c r="L129" s="255"/>
      <c r="M129" s="256"/>
      <c r="N129" s="257"/>
      <c r="O129" s="257"/>
      <c r="P129" s="257"/>
      <c r="Q129" s="257"/>
      <c r="R129" s="257"/>
      <c r="S129" s="257"/>
      <c r="T129" s="25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9" t="s">
        <v>163</v>
      </c>
      <c r="AU129" s="259" t="s">
        <v>87</v>
      </c>
      <c r="AV129" s="14" t="s">
        <v>87</v>
      </c>
      <c r="AW129" s="14" t="s">
        <v>33</v>
      </c>
      <c r="AX129" s="14" t="s">
        <v>34</v>
      </c>
      <c r="AY129" s="259" t="s">
        <v>150</v>
      </c>
    </row>
    <row r="130" s="2" customFormat="1" ht="24.15" customHeight="1">
      <c r="A130" s="39"/>
      <c r="B130" s="40"/>
      <c r="C130" s="219" t="s">
        <v>87</v>
      </c>
      <c r="D130" s="219" t="s">
        <v>152</v>
      </c>
      <c r="E130" s="220" t="s">
        <v>233</v>
      </c>
      <c r="F130" s="221" t="s">
        <v>234</v>
      </c>
      <c r="G130" s="222" t="s">
        <v>197</v>
      </c>
      <c r="H130" s="223">
        <v>9</v>
      </c>
      <c r="I130" s="224"/>
      <c r="J130" s="225">
        <f>ROUND(I130*H130,2)</f>
        <v>0</v>
      </c>
      <c r="K130" s="221" t="s">
        <v>156</v>
      </c>
      <c r="L130" s="45"/>
      <c r="M130" s="226" t="s">
        <v>1</v>
      </c>
      <c r="N130" s="227" t="s">
        <v>43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157</v>
      </c>
      <c r="AT130" s="230" t="s">
        <v>152</v>
      </c>
      <c r="AU130" s="230" t="s">
        <v>87</v>
      </c>
      <c r="AY130" s="18" t="s">
        <v>150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34</v>
      </c>
      <c r="BK130" s="231">
        <f>ROUND(I130*H130,2)</f>
        <v>0</v>
      </c>
      <c r="BL130" s="18" t="s">
        <v>157</v>
      </c>
      <c r="BM130" s="230" t="s">
        <v>1066</v>
      </c>
    </row>
    <row r="131" s="2" customFormat="1">
      <c r="A131" s="39"/>
      <c r="B131" s="40"/>
      <c r="C131" s="41"/>
      <c r="D131" s="232" t="s">
        <v>159</v>
      </c>
      <c r="E131" s="41"/>
      <c r="F131" s="233" t="s">
        <v>236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159</v>
      </c>
      <c r="AU131" s="18" t="s">
        <v>87</v>
      </c>
    </row>
    <row r="132" s="13" customFormat="1">
      <c r="A132" s="13"/>
      <c r="B132" s="239"/>
      <c r="C132" s="240"/>
      <c r="D132" s="237" t="s">
        <v>163</v>
      </c>
      <c r="E132" s="241" t="s">
        <v>1</v>
      </c>
      <c r="F132" s="242" t="s">
        <v>1067</v>
      </c>
      <c r="G132" s="240"/>
      <c r="H132" s="241" t="s">
        <v>1</v>
      </c>
      <c r="I132" s="243"/>
      <c r="J132" s="240"/>
      <c r="K132" s="240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163</v>
      </c>
      <c r="AU132" s="248" t="s">
        <v>87</v>
      </c>
      <c r="AV132" s="13" t="s">
        <v>34</v>
      </c>
      <c r="AW132" s="13" t="s">
        <v>33</v>
      </c>
      <c r="AX132" s="13" t="s">
        <v>78</v>
      </c>
      <c r="AY132" s="248" t="s">
        <v>150</v>
      </c>
    </row>
    <row r="133" s="14" customFormat="1">
      <c r="A133" s="14"/>
      <c r="B133" s="249"/>
      <c r="C133" s="250"/>
      <c r="D133" s="237" t="s">
        <v>163</v>
      </c>
      <c r="E133" s="251" t="s">
        <v>1</v>
      </c>
      <c r="F133" s="252" t="s">
        <v>1068</v>
      </c>
      <c r="G133" s="250"/>
      <c r="H133" s="253">
        <v>9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163</v>
      </c>
      <c r="AU133" s="259" t="s">
        <v>87</v>
      </c>
      <c r="AV133" s="14" t="s">
        <v>87</v>
      </c>
      <c r="AW133" s="14" t="s">
        <v>33</v>
      </c>
      <c r="AX133" s="14" t="s">
        <v>34</v>
      </c>
      <c r="AY133" s="259" t="s">
        <v>150</v>
      </c>
    </row>
    <row r="134" s="2" customFormat="1" ht="33" customHeight="1">
      <c r="A134" s="39"/>
      <c r="B134" s="40"/>
      <c r="C134" s="219" t="s">
        <v>172</v>
      </c>
      <c r="D134" s="219" t="s">
        <v>152</v>
      </c>
      <c r="E134" s="220" t="s">
        <v>243</v>
      </c>
      <c r="F134" s="221" t="s">
        <v>244</v>
      </c>
      <c r="G134" s="222" t="s">
        <v>197</v>
      </c>
      <c r="H134" s="223">
        <v>4</v>
      </c>
      <c r="I134" s="224"/>
      <c r="J134" s="225">
        <f>ROUND(I134*H134,2)</f>
        <v>0</v>
      </c>
      <c r="K134" s="221" t="s">
        <v>156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157</v>
      </c>
      <c r="AT134" s="230" t="s">
        <v>152</v>
      </c>
      <c r="AU134" s="230" t="s">
        <v>87</v>
      </c>
      <c r="AY134" s="18" t="s">
        <v>150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34</v>
      </c>
      <c r="BK134" s="231">
        <f>ROUND(I134*H134,2)</f>
        <v>0</v>
      </c>
      <c r="BL134" s="18" t="s">
        <v>157</v>
      </c>
      <c r="BM134" s="230" t="s">
        <v>1069</v>
      </c>
    </row>
    <row r="135" s="2" customFormat="1">
      <c r="A135" s="39"/>
      <c r="B135" s="40"/>
      <c r="C135" s="41"/>
      <c r="D135" s="232" t="s">
        <v>159</v>
      </c>
      <c r="E135" s="41"/>
      <c r="F135" s="233" t="s">
        <v>246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159</v>
      </c>
      <c r="AU135" s="18" t="s">
        <v>87</v>
      </c>
    </row>
    <row r="136" s="13" customFormat="1">
      <c r="A136" s="13"/>
      <c r="B136" s="239"/>
      <c r="C136" s="240"/>
      <c r="D136" s="237" t="s">
        <v>163</v>
      </c>
      <c r="E136" s="241" t="s">
        <v>1</v>
      </c>
      <c r="F136" s="242" t="s">
        <v>1070</v>
      </c>
      <c r="G136" s="240"/>
      <c r="H136" s="241" t="s">
        <v>1</v>
      </c>
      <c r="I136" s="243"/>
      <c r="J136" s="240"/>
      <c r="K136" s="240"/>
      <c r="L136" s="244"/>
      <c r="M136" s="245"/>
      <c r="N136" s="246"/>
      <c r="O136" s="246"/>
      <c r="P136" s="246"/>
      <c r="Q136" s="246"/>
      <c r="R136" s="246"/>
      <c r="S136" s="246"/>
      <c r="T136" s="24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8" t="s">
        <v>163</v>
      </c>
      <c r="AU136" s="248" t="s">
        <v>87</v>
      </c>
      <c r="AV136" s="13" t="s">
        <v>34</v>
      </c>
      <c r="AW136" s="13" t="s">
        <v>33</v>
      </c>
      <c r="AX136" s="13" t="s">
        <v>78</v>
      </c>
      <c r="AY136" s="248" t="s">
        <v>150</v>
      </c>
    </row>
    <row r="137" s="14" customFormat="1">
      <c r="A137" s="14"/>
      <c r="B137" s="249"/>
      <c r="C137" s="250"/>
      <c r="D137" s="237" t="s">
        <v>163</v>
      </c>
      <c r="E137" s="251" t="s">
        <v>1</v>
      </c>
      <c r="F137" s="252" t="s">
        <v>1071</v>
      </c>
      <c r="G137" s="250"/>
      <c r="H137" s="253">
        <v>4</v>
      </c>
      <c r="I137" s="254"/>
      <c r="J137" s="250"/>
      <c r="K137" s="250"/>
      <c r="L137" s="255"/>
      <c r="M137" s="256"/>
      <c r="N137" s="257"/>
      <c r="O137" s="257"/>
      <c r="P137" s="257"/>
      <c r="Q137" s="257"/>
      <c r="R137" s="257"/>
      <c r="S137" s="257"/>
      <c r="T137" s="25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9" t="s">
        <v>163</v>
      </c>
      <c r="AU137" s="259" t="s">
        <v>87</v>
      </c>
      <c r="AV137" s="14" t="s">
        <v>87</v>
      </c>
      <c r="AW137" s="14" t="s">
        <v>33</v>
      </c>
      <c r="AX137" s="14" t="s">
        <v>34</v>
      </c>
      <c r="AY137" s="259" t="s">
        <v>150</v>
      </c>
    </row>
    <row r="138" s="2" customFormat="1" ht="24.15" customHeight="1">
      <c r="A138" s="39"/>
      <c r="B138" s="40"/>
      <c r="C138" s="219" t="s">
        <v>157</v>
      </c>
      <c r="D138" s="219" t="s">
        <v>152</v>
      </c>
      <c r="E138" s="220" t="s">
        <v>255</v>
      </c>
      <c r="F138" s="221" t="s">
        <v>256</v>
      </c>
      <c r="G138" s="222" t="s">
        <v>197</v>
      </c>
      <c r="H138" s="223">
        <v>4</v>
      </c>
      <c r="I138" s="224"/>
      <c r="J138" s="225">
        <f>ROUND(I138*H138,2)</f>
        <v>0</v>
      </c>
      <c r="K138" s="221" t="s">
        <v>156</v>
      </c>
      <c r="L138" s="45"/>
      <c r="M138" s="226" t="s">
        <v>1</v>
      </c>
      <c r="N138" s="227" t="s">
        <v>43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157</v>
      </c>
      <c r="AT138" s="230" t="s">
        <v>152</v>
      </c>
      <c r="AU138" s="230" t="s">
        <v>87</v>
      </c>
      <c r="AY138" s="18" t="s">
        <v>150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34</v>
      </c>
      <c r="BK138" s="231">
        <f>ROUND(I138*H138,2)</f>
        <v>0</v>
      </c>
      <c r="BL138" s="18" t="s">
        <v>157</v>
      </c>
      <c r="BM138" s="230" t="s">
        <v>1072</v>
      </c>
    </row>
    <row r="139" s="2" customFormat="1">
      <c r="A139" s="39"/>
      <c r="B139" s="40"/>
      <c r="C139" s="41"/>
      <c r="D139" s="232" t="s">
        <v>159</v>
      </c>
      <c r="E139" s="41"/>
      <c r="F139" s="233" t="s">
        <v>258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159</v>
      </c>
      <c r="AU139" s="18" t="s">
        <v>87</v>
      </c>
    </row>
    <row r="140" s="2" customFormat="1" ht="24.15" customHeight="1">
      <c r="A140" s="39"/>
      <c r="B140" s="40"/>
      <c r="C140" s="219" t="s">
        <v>194</v>
      </c>
      <c r="D140" s="219" t="s">
        <v>152</v>
      </c>
      <c r="E140" s="220" t="s">
        <v>1073</v>
      </c>
      <c r="F140" s="221" t="s">
        <v>1074</v>
      </c>
      <c r="G140" s="222" t="s">
        <v>197</v>
      </c>
      <c r="H140" s="223">
        <v>5</v>
      </c>
      <c r="I140" s="224"/>
      <c r="J140" s="225">
        <f>ROUND(I140*H140,2)</f>
        <v>0</v>
      </c>
      <c r="K140" s="221" t="s">
        <v>156</v>
      </c>
      <c r="L140" s="45"/>
      <c r="M140" s="226" t="s">
        <v>1</v>
      </c>
      <c r="N140" s="227" t="s">
        <v>43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157</v>
      </c>
      <c r="AT140" s="230" t="s">
        <v>152</v>
      </c>
      <c r="AU140" s="230" t="s">
        <v>87</v>
      </c>
      <c r="AY140" s="18" t="s">
        <v>150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34</v>
      </c>
      <c r="BK140" s="231">
        <f>ROUND(I140*H140,2)</f>
        <v>0</v>
      </c>
      <c r="BL140" s="18" t="s">
        <v>157</v>
      </c>
      <c r="BM140" s="230" t="s">
        <v>1075</v>
      </c>
    </row>
    <row r="141" s="2" customFormat="1">
      <c r="A141" s="39"/>
      <c r="B141" s="40"/>
      <c r="C141" s="41"/>
      <c r="D141" s="232" t="s">
        <v>159</v>
      </c>
      <c r="E141" s="41"/>
      <c r="F141" s="233" t="s">
        <v>1076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159</v>
      </c>
      <c r="AU141" s="18" t="s">
        <v>87</v>
      </c>
    </row>
    <row r="142" s="2" customFormat="1">
      <c r="A142" s="39"/>
      <c r="B142" s="40"/>
      <c r="C142" s="41"/>
      <c r="D142" s="237" t="s">
        <v>161</v>
      </c>
      <c r="E142" s="41"/>
      <c r="F142" s="238" t="s">
        <v>1063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161</v>
      </c>
      <c r="AU142" s="18" t="s">
        <v>87</v>
      </c>
    </row>
    <row r="143" s="13" customFormat="1">
      <c r="A143" s="13"/>
      <c r="B143" s="239"/>
      <c r="C143" s="240"/>
      <c r="D143" s="237" t="s">
        <v>163</v>
      </c>
      <c r="E143" s="241" t="s">
        <v>1</v>
      </c>
      <c r="F143" s="242" t="s">
        <v>1077</v>
      </c>
      <c r="G143" s="240"/>
      <c r="H143" s="241" t="s">
        <v>1</v>
      </c>
      <c r="I143" s="243"/>
      <c r="J143" s="240"/>
      <c r="K143" s="240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163</v>
      </c>
      <c r="AU143" s="248" t="s">
        <v>87</v>
      </c>
      <c r="AV143" s="13" t="s">
        <v>34</v>
      </c>
      <c r="AW143" s="13" t="s">
        <v>33</v>
      </c>
      <c r="AX143" s="13" t="s">
        <v>78</v>
      </c>
      <c r="AY143" s="248" t="s">
        <v>150</v>
      </c>
    </row>
    <row r="144" s="14" customFormat="1">
      <c r="A144" s="14"/>
      <c r="B144" s="249"/>
      <c r="C144" s="250"/>
      <c r="D144" s="237" t="s">
        <v>163</v>
      </c>
      <c r="E144" s="251" t="s">
        <v>1</v>
      </c>
      <c r="F144" s="252" t="s">
        <v>1078</v>
      </c>
      <c r="G144" s="250"/>
      <c r="H144" s="253">
        <v>5</v>
      </c>
      <c r="I144" s="254"/>
      <c r="J144" s="250"/>
      <c r="K144" s="250"/>
      <c r="L144" s="255"/>
      <c r="M144" s="256"/>
      <c r="N144" s="257"/>
      <c r="O144" s="257"/>
      <c r="P144" s="257"/>
      <c r="Q144" s="257"/>
      <c r="R144" s="257"/>
      <c r="S144" s="257"/>
      <c r="T144" s="25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9" t="s">
        <v>163</v>
      </c>
      <c r="AU144" s="259" t="s">
        <v>87</v>
      </c>
      <c r="AV144" s="14" t="s">
        <v>87</v>
      </c>
      <c r="AW144" s="14" t="s">
        <v>33</v>
      </c>
      <c r="AX144" s="14" t="s">
        <v>34</v>
      </c>
      <c r="AY144" s="259" t="s">
        <v>150</v>
      </c>
    </row>
    <row r="145" s="2" customFormat="1" ht="24.15" customHeight="1">
      <c r="A145" s="39"/>
      <c r="B145" s="40"/>
      <c r="C145" s="219" t="s">
        <v>203</v>
      </c>
      <c r="D145" s="219" t="s">
        <v>152</v>
      </c>
      <c r="E145" s="220" t="s">
        <v>1079</v>
      </c>
      <c r="F145" s="221" t="s">
        <v>1080</v>
      </c>
      <c r="G145" s="222" t="s">
        <v>197</v>
      </c>
      <c r="H145" s="223">
        <v>5</v>
      </c>
      <c r="I145" s="224"/>
      <c r="J145" s="225">
        <f>ROUND(I145*H145,2)</f>
        <v>0</v>
      </c>
      <c r="K145" s="221" t="s">
        <v>156</v>
      </c>
      <c r="L145" s="45"/>
      <c r="M145" s="226" t="s">
        <v>1</v>
      </c>
      <c r="N145" s="227" t="s">
        <v>43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157</v>
      </c>
      <c r="AT145" s="230" t="s">
        <v>152</v>
      </c>
      <c r="AU145" s="230" t="s">
        <v>87</v>
      </c>
      <c r="AY145" s="18" t="s">
        <v>150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34</v>
      </c>
      <c r="BK145" s="231">
        <f>ROUND(I145*H145,2)</f>
        <v>0</v>
      </c>
      <c r="BL145" s="18" t="s">
        <v>157</v>
      </c>
      <c r="BM145" s="230" t="s">
        <v>1081</v>
      </c>
    </row>
    <row r="146" s="2" customFormat="1">
      <c r="A146" s="39"/>
      <c r="B146" s="40"/>
      <c r="C146" s="41"/>
      <c r="D146" s="232" t="s">
        <v>159</v>
      </c>
      <c r="E146" s="41"/>
      <c r="F146" s="233" t="s">
        <v>1082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159</v>
      </c>
      <c r="AU146" s="18" t="s">
        <v>87</v>
      </c>
    </row>
    <row r="147" s="2" customFormat="1" ht="33" customHeight="1">
      <c r="A147" s="39"/>
      <c r="B147" s="40"/>
      <c r="C147" s="219" t="s">
        <v>217</v>
      </c>
      <c r="D147" s="219" t="s">
        <v>152</v>
      </c>
      <c r="E147" s="220" t="s">
        <v>267</v>
      </c>
      <c r="F147" s="221" t="s">
        <v>268</v>
      </c>
      <c r="G147" s="222" t="s">
        <v>269</v>
      </c>
      <c r="H147" s="223">
        <v>6</v>
      </c>
      <c r="I147" s="224"/>
      <c r="J147" s="225">
        <f>ROUND(I147*H147,2)</f>
        <v>0</v>
      </c>
      <c r="K147" s="221" t="s">
        <v>156</v>
      </c>
      <c r="L147" s="45"/>
      <c r="M147" s="226" t="s">
        <v>1</v>
      </c>
      <c r="N147" s="227" t="s">
        <v>43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157</v>
      </c>
      <c r="AT147" s="230" t="s">
        <v>152</v>
      </c>
      <c r="AU147" s="230" t="s">
        <v>87</v>
      </c>
      <c r="AY147" s="18" t="s">
        <v>150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34</v>
      </c>
      <c r="BK147" s="231">
        <f>ROUND(I147*H147,2)</f>
        <v>0</v>
      </c>
      <c r="BL147" s="18" t="s">
        <v>157</v>
      </c>
      <c r="BM147" s="230" t="s">
        <v>1083</v>
      </c>
    </row>
    <row r="148" s="2" customFormat="1">
      <c r="A148" s="39"/>
      <c r="B148" s="40"/>
      <c r="C148" s="41"/>
      <c r="D148" s="232" t="s">
        <v>159</v>
      </c>
      <c r="E148" s="41"/>
      <c r="F148" s="233" t="s">
        <v>271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159</v>
      </c>
      <c r="AU148" s="18" t="s">
        <v>87</v>
      </c>
    </row>
    <row r="149" s="13" customFormat="1">
      <c r="A149" s="13"/>
      <c r="B149" s="239"/>
      <c r="C149" s="240"/>
      <c r="D149" s="237" t="s">
        <v>163</v>
      </c>
      <c r="E149" s="241" t="s">
        <v>1</v>
      </c>
      <c r="F149" s="242" t="s">
        <v>1070</v>
      </c>
      <c r="G149" s="240"/>
      <c r="H149" s="241" t="s">
        <v>1</v>
      </c>
      <c r="I149" s="243"/>
      <c r="J149" s="240"/>
      <c r="K149" s="240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163</v>
      </c>
      <c r="AU149" s="248" t="s">
        <v>87</v>
      </c>
      <c r="AV149" s="13" t="s">
        <v>34</v>
      </c>
      <c r="AW149" s="13" t="s">
        <v>33</v>
      </c>
      <c r="AX149" s="13" t="s">
        <v>78</v>
      </c>
      <c r="AY149" s="248" t="s">
        <v>150</v>
      </c>
    </row>
    <row r="150" s="14" customFormat="1">
      <c r="A150" s="14"/>
      <c r="B150" s="249"/>
      <c r="C150" s="250"/>
      <c r="D150" s="237" t="s">
        <v>163</v>
      </c>
      <c r="E150" s="251" t="s">
        <v>1</v>
      </c>
      <c r="F150" s="252" t="s">
        <v>1084</v>
      </c>
      <c r="G150" s="250"/>
      <c r="H150" s="253">
        <v>6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163</v>
      </c>
      <c r="AU150" s="259" t="s">
        <v>87</v>
      </c>
      <c r="AV150" s="14" t="s">
        <v>87</v>
      </c>
      <c r="AW150" s="14" t="s">
        <v>33</v>
      </c>
      <c r="AX150" s="14" t="s">
        <v>34</v>
      </c>
      <c r="AY150" s="259" t="s">
        <v>150</v>
      </c>
    </row>
    <row r="151" s="2" customFormat="1" ht="16.5" customHeight="1">
      <c r="A151" s="39"/>
      <c r="B151" s="40"/>
      <c r="C151" s="219" t="s">
        <v>225</v>
      </c>
      <c r="D151" s="219" t="s">
        <v>152</v>
      </c>
      <c r="E151" s="220" t="s">
        <v>274</v>
      </c>
      <c r="F151" s="221" t="s">
        <v>275</v>
      </c>
      <c r="G151" s="222" t="s">
        <v>197</v>
      </c>
      <c r="H151" s="223">
        <v>5</v>
      </c>
      <c r="I151" s="224"/>
      <c r="J151" s="225">
        <f>ROUND(I151*H151,2)</f>
        <v>0</v>
      </c>
      <c r="K151" s="221" t="s">
        <v>156</v>
      </c>
      <c r="L151" s="45"/>
      <c r="M151" s="226" t="s">
        <v>1</v>
      </c>
      <c r="N151" s="227" t="s">
        <v>43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157</v>
      </c>
      <c r="AT151" s="230" t="s">
        <v>152</v>
      </c>
      <c r="AU151" s="230" t="s">
        <v>87</v>
      </c>
      <c r="AY151" s="18" t="s">
        <v>150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34</v>
      </c>
      <c r="BK151" s="231">
        <f>ROUND(I151*H151,2)</f>
        <v>0</v>
      </c>
      <c r="BL151" s="18" t="s">
        <v>157</v>
      </c>
      <c r="BM151" s="230" t="s">
        <v>1085</v>
      </c>
    </row>
    <row r="152" s="2" customFormat="1">
      <c r="A152" s="39"/>
      <c r="B152" s="40"/>
      <c r="C152" s="41"/>
      <c r="D152" s="232" t="s">
        <v>159</v>
      </c>
      <c r="E152" s="41"/>
      <c r="F152" s="233" t="s">
        <v>277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159</v>
      </c>
      <c r="AU152" s="18" t="s">
        <v>87</v>
      </c>
    </row>
    <row r="153" s="2" customFormat="1" ht="24.15" customHeight="1">
      <c r="A153" s="39"/>
      <c r="B153" s="40"/>
      <c r="C153" s="219" t="s">
        <v>232</v>
      </c>
      <c r="D153" s="219" t="s">
        <v>152</v>
      </c>
      <c r="E153" s="220" t="s">
        <v>727</v>
      </c>
      <c r="F153" s="221" t="s">
        <v>728</v>
      </c>
      <c r="G153" s="222" t="s">
        <v>155</v>
      </c>
      <c r="H153" s="223">
        <v>20</v>
      </c>
      <c r="I153" s="224"/>
      <c r="J153" s="225">
        <f>ROUND(I153*H153,2)</f>
        <v>0</v>
      </c>
      <c r="K153" s="221" t="s">
        <v>156</v>
      </c>
      <c r="L153" s="45"/>
      <c r="M153" s="226" t="s">
        <v>1</v>
      </c>
      <c r="N153" s="227" t="s">
        <v>43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157</v>
      </c>
      <c r="AT153" s="230" t="s">
        <v>152</v>
      </c>
      <c r="AU153" s="230" t="s">
        <v>87</v>
      </c>
      <c r="AY153" s="18" t="s">
        <v>150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34</v>
      </c>
      <c r="BK153" s="231">
        <f>ROUND(I153*H153,2)</f>
        <v>0</v>
      </c>
      <c r="BL153" s="18" t="s">
        <v>157</v>
      </c>
      <c r="BM153" s="230" t="s">
        <v>1086</v>
      </c>
    </row>
    <row r="154" s="2" customFormat="1">
      <c r="A154" s="39"/>
      <c r="B154" s="40"/>
      <c r="C154" s="41"/>
      <c r="D154" s="232" t="s">
        <v>159</v>
      </c>
      <c r="E154" s="41"/>
      <c r="F154" s="233" t="s">
        <v>730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159</v>
      </c>
      <c r="AU154" s="18" t="s">
        <v>87</v>
      </c>
    </row>
    <row r="155" s="13" customFormat="1">
      <c r="A155" s="13"/>
      <c r="B155" s="239"/>
      <c r="C155" s="240"/>
      <c r="D155" s="237" t="s">
        <v>163</v>
      </c>
      <c r="E155" s="241" t="s">
        <v>1</v>
      </c>
      <c r="F155" s="242" t="s">
        <v>1077</v>
      </c>
      <c r="G155" s="240"/>
      <c r="H155" s="241" t="s">
        <v>1</v>
      </c>
      <c r="I155" s="243"/>
      <c r="J155" s="240"/>
      <c r="K155" s="240"/>
      <c r="L155" s="244"/>
      <c r="M155" s="245"/>
      <c r="N155" s="246"/>
      <c r="O155" s="246"/>
      <c r="P155" s="246"/>
      <c r="Q155" s="246"/>
      <c r="R155" s="246"/>
      <c r="S155" s="246"/>
      <c r="T155" s="24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8" t="s">
        <v>163</v>
      </c>
      <c r="AU155" s="248" t="s">
        <v>87</v>
      </c>
      <c r="AV155" s="13" t="s">
        <v>34</v>
      </c>
      <c r="AW155" s="13" t="s">
        <v>33</v>
      </c>
      <c r="AX155" s="13" t="s">
        <v>78</v>
      </c>
      <c r="AY155" s="248" t="s">
        <v>150</v>
      </c>
    </row>
    <row r="156" s="14" customFormat="1">
      <c r="A156" s="14"/>
      <c r="B156" s="249"/>
      <c r="C156" s="250"/>
      <c r="D156" s="237" t="s">
        <v>163</v>
      </c>
      <c r="E156" s="251" t="s">
        <v>1</v>
      </c>
      <c r="F156" s="252" t="s">
        <v>1087</v>
      </c>
      <c r="G156" s="250"/>
      <c r="H156" s="253">
        <v>20</v>
      </c>
      <c r="I156" s="254"/>
      <c r="J156" s="250"/>
      <c r="K156" s="250"/>
      <c r="L156" s="255"/>
      <c r="M156" s="256"/>
      <c r="N156" s="257"/>
      <c r="O156" s="257"/>
      <c r="P156" s="257"/>
      <c r="Q156" s="257"/>
      <c r="R156" s="257"/>
      <c r="S156" s="257"/>
      <c r="T156" s="25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9" t="s">
        <v>163</v>
      </c>
      <c r="AU156" s="259" t="s">
        <v>87</v>
      </c>
      <c r="AV156" s="14" t="s">
        <v>87</v>
      </c>
      <c r="AW156" s="14" t="s">
        <v>33</v>
      </c>
      <c r="AX156" s="14" t="s">
        <v>34</v>
      </c>
      <c r="AY156" s="259" t="s">
        <v>150</v>
      </c>
    </row>
    <row r="157" s="2" customFormat="1" ht="33" customHeight="1">
      <c r="A157" s="39"/>
      <c r="B157" s="40"/>
      <c r="C157" s="219" t="s">
        <v>242</v>
      </c>
      <c r="D157" s="219" t="s">
        <v>152</v>
      </c>
      <c r="E157" s="220" t="s">
        <v>1088</v>
      </c>
      <c r="F157" s="221" t="s">
        <v>1089</v>
      </c>
      <c r="G157" s="222" t="s">
        <v>427</v>
      </c>
      <c r="H157" s="223">
        <v>6</v>
      </c>
      <c r="I157" s="224"/>
      <c r="J157" s="225">
        <f>ROUND(I157*H157,2)</f>
        <v>0</v>
      </c>
      <c r="K157" s="221" t="s">
        <v>156</v>
      </c>
      <c r="L157" s="45"/>
      <c r="M157" s="226" t="s">
        <v>1</v>
      </c>
      <c r="N157" s="227" t="s">
        <v>43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157</v>
      </c>
      <c r="AT157" s="230" t="s">
        <v>152</v>
      </c>
      <c r="AU157" s="230" t="s">
        <v>87</v>
      </c>
      <c r="AY157" s="18" t="s">
        <v>150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34</v>
      </c>
      <c r="BK157" s="231">
        <f>ROUND(I157*H157,2)</f>
        <v>0</v>
      </c>
      <c r="BL157" s="18" t="s">
        <v>157</v>
      </c>
      <c r="BM157" s="230" t="s">
        <v>1090</v>
      </c>
    </row>
    <row r="158" s="2" customFormat="1">
      <c r="A158" s="39"/>
      <c r="B158" s="40"/>
      <c r="C158" s="41"/>
      <c r="D158" s="232" t="s">
        <v>159</v>
      </c>
      <c r="E158" s="41"/>
      <c r="F158" s="233" t="s">
        <v>1091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159</v>
      </c>
      <c r="AU158" s="18" t="s">
        <v>87</v>
      </c>
    </row>
    <row r="159" s="2" customFormat="1">
      <c r="A159" s="39"/>
      <c r="B159" s="40"/>
      <c r="C159" s="41"/>
      <c r="D159" s="237" t="s">
        <v>161</v>
      </c>
      <c r="E159" s="41"/>
      <c r="F159" s="238" t="s">
        <v>1063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161</v>
      </c>
      <c r="AU159" s="18" t="s">
        <v>87</v>
      </c>
    </row>
    <row r="160" s="13" customFormat="1">
      <c r="A160" s="13"/>
      <c r="B160" s="239"/>
      <c r="C160" s="240"/>
      <c r="D160" s="237" t="s">
        <v>163</v>
      </c>
      <c r="E160" s="241" t="s">
        <v>1</v>
      </c>
      <c r="F160" s="242" t="s">
        <v>1092</v>
      </c>
      <c r="G160" s="240"/>
      <c r="H160" s="241" t="s">
        <v>1</v>
      </c>
      <c r="I160" s="243"/>
      <c r="J160" s="240"/>
      <c r="K160" s="240"/>
      <c r="L160" s="244"/>
      <c r="M160" s="245"/>
      <c r="N160" s="246"/>
      <c r="O160" s="246"/>
      <c r="P160" s="246"/>
      <c r="Q160" s="246"/>
      <c r="R160" s="246"/>
      <c r="S160" s="246"/>
      <c r="T160" s="24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8" t="s">
        <v>163</v>
      </c>
      <c r="AU160" s="248" t="s">
        <v>87</v>
      </c>
      <c r="AV160" s="13" t="s">
        <v>34</v>
      </c>
      <c r="AW160" s="13" t="s">
        <v>33</v>
      </c>
      <c r="AX160" s="13" t="s">
        <v>78</v>
      </c>
      <c r="AY160" s="248" t="s">
        <v>150</v>
      </c>
    </row>
    <row r="161" s="14" customFormat="1">
      <c r="A161" s="14"/>
      <c r="B161" s="249"/>
      <c r="C161" s="250"/>
      <c r="D161" s="237" t="s">
        <v>163</v>
      </c>
      <c r="E161" s="251" t="s">
        <v>1</v>
      </c>
      <c r="F161" s="252" t="s">
        <v>203</v>
      </c>
      <c r="G161" s="250"/>
      <c r="H161" s="253">
        <v>6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9" t="s">
        <v>163</v>
      </c>
      <c r="AU161" s="259" t="s">
        <v>87</v>
      </c>
      <c r="AV161" s="14" t="s">
        <v>87</v>
      </c>
      <c r="AW161" s="14" t="s">
        <v>33</v>
      </c>
      <c r="AX161" s="14" t="s">
        <v>34</v>
      </c>
      <c r="AY161" s="259" t="s">
        <v>150</v>
      </c>
    </row>
    <row r="162" s="2" customFormat="1" ht="16.5" customHeight="1">
      <c r="A162" s="39"/>
      <c r="B162" s="40"/>
      <c r="C162" s="282" t="s">
        <v>254</v>
      </c>
      <c r="D162" s="282" t="s">
        <v>297</v>
      </c>
      <c r="E162" s="283" t="s">
        <v>1093</v>
      </c>
      <c r="F162" s="284" t="s">
        <v>1094</v>
      </c>
      <c r="G162" s="285" t="s">
        <v>197</v>
      </c>
      <c r="H162" s="286">
        <v>0.75</v>
      </c>
      <c r="I162" s="287"/>
      <c r="J162" s="288">
        <f>ROUND(I162*H162,2)</f>
        <v>0</v>
      </c>
      <c r="K162" s="284" t="s">
        <v>156</v>
      </c>
      <c r="L162" s="289"/>
      <c r="M162" s="290" t="s">
        <v>1</v>
      </c>
      <c r="N162" s="291" t="s">
        <v>43</v>
      </c>
      <c r="O162" s="92"/>
      <c r="P162" s="228">
        <f>O162*H162</f>
        <v>0</v>
      </c>
      <c r="Q162" s="228">
        <v>0.22</v>
      </c>
      <c r="R162" s="228">
        <f>Q162*H162</f>
        <v>0.16500000000000001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225</v>
      </c>
      <c r="AT162" s="230" t="s">
        <v>297</v>
      </c>
      <c r="AU162" s="230" t="s">
        <v>87</v>
      </c>
      <c r="AY162" s="18" t="s">
        <v>150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34</v>
      </c>
      <c r="BK162" s="231">
        <f>ROUND(I162*H162,2)</f>
        <v>0</v>
      </c>
      <c r="BL162" s="18" t="s">
        <v>157</v>
      </c>
      <c r="BM162" s="230" t="s">
        <v>1095</v>
      </c>
    </row>
    <row r="163" s="13" customFormat="1">
      <c r="A163" s="13"/>
      <c r="B163" s="239"/>
      <c r="C163" s="240"/>
      <c r="D163" s="237" t="s">
        <v>163</v>
      </c>
      <c r="E163" s="241" t="s">
        <v>1</v>
      </c>
      <c r="F163" s="242" t="s">
        <v>1096</v>
      </c>
      <c r="G163" s="240"/>
      <c r="H163" s="241" t="s">
        <v>1</v>
      </c>
      <c r="I163" s="243"/>
      <c r="J163" s="240"/>
      <c r="K163" s="240"/>
      <c r="L163" s="244"/>
      <c r="M163" s="245"/>
      <c r="N163" s="246"/>
      <c r="O163" s="246"/>
      <c r="P163" s="246"/>
      <c r="Q163" s="246"/>
      <c r="R163" s="246"/>
      <c r="S163" s="246"/>
      <c r="T163" s="24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8" t="s">
        <v>163</v>
      </c>
      <c r="AU163" s="248" t="s">
        <v>87</v>
      </c>
      <c r="AV163" s="13" t="s">
        <v>34</v>
      </c>
      <c r="AW163" s="13" t="s">
        <v>33</v>
      </c>
      <c r="AX163" s="13" t="s">
        <v>78</v>
      </c>
      <c r="AY163" s="248" t="s">
        <v>150</v>
      </c>
    </row>
    <row r="164" s="14" customFormat="1">
      <c r="A164" s="14"/>
      <c r="B164" s="249"/>
      <c r="C164" s="250"/>
      <c r="D164" s="237" t="s">
        <v>163</v>
      </c>
      <c r="E164" s="251" t="s">
        <v>1</v>
      </c>
      <c r="F164" s="252" t="s">
        <v>1097</v>
      </c>
      <c r="G164" s="250"/>
      <c r="H164" s="253">
        <v>0.75</v>
      </c>
      <c r="I164" s="254"/>
      <c r="J164" s="250"/>
      <c r="K164" s="250"/>
      <c r="L164" s="255"/>
      <c r="M164" s="256"/>
      <c r="N164" s="257"/>
      <c r="O164" s="257"/>
      <c r="P164" s="257"/>
      <c r="Q164" s="257"/>
      <c r="R164" s="257"/>
      <c r="S164" s="257"/>
      <c r="T164" s="25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9" t="s">
        <v>163</v>
      </c>
      <c r="AU164" s="259" t="s">
        <v>87</v>
      </c>
      <c r="AV164" s="14" t="s">
        <v>87</v>
      </c>
      <c r="AW164" s="14" t="s">
        <v>33</v>
      </c>
      <c r="AX164" s="14" t="s">
        <v>34</v>
      </c>
      <c r="AY164" s="259" t="s">
        <v>150</v>
      </c>
    </row>
    <row r="165" s="2" customFormat="1" ht="24.15" customHeight="1">
      <c r="A165" s="39"/>
      <c r="B165" s="40"/>
      <c r="C165" s="219" t="s">
        <v>259</v>
      </c>
      <c r="D165" s="219" t="s">
        <v>152</v>
      </c>
      <c r="E165" s="220" t="s">
        <v>1098</v>
      </c>
      <c r="F165" s="221" t="s">
        <v>1099</v>
      </c>
      <c r="G165" s="222" t="s">
        <v>427</v>
      </c>
      <c r="H165" s="223">
        <v>6</v>
      </c>
      <c r="I165" s="224"/>
      <c r="J165" s="225">
        <f>ROUND(I165*H165,2)</f>
        <v>0</v>
      </c>
      <c r="K165" s="221" t="s">
        <v>156</v>
      </c>
      <c r="L165" s="45"/>
      <c r="M165" s="226" t="s">
        <v>1</v>
      </c>
      <c r="N165" s="227" t="s">
        <v>43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157</v>
      </c>
      <c r="AT165" s="230" t="s">
        <v>152</v>
      </c>
      <c r="AU165" s="230" t="s">
        <v>87</v>
      </c>
      <c r="AY165" s="18" t="s">
        <v>150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34</v>
      </c>
      <c r="BK165" s="231">
        <f>ROUND(I165*H165,2)</f>
        <v>0</v>
      </c>
      <c r="BL165" s="18" t="s">
        <v>157</v>
      </c>
      <c r="BM165" s="230" t="s">
        <v>1100</v>
      </c>
    </row>
    <row r="166" s="2" customFormat="1">
      <c r="A166" s="39"/>
      <c r="B166" s="40"/>
      <c r="C166" s="41"/>
      <c r="D166" s="232" t="s">
        <v>159</v>
      </c>
      <c r="E166" s="41"/>
      <c r="F166" s="233" t="s">
        <v>1101</v>
      </c>
      <c r="G166" s="41"/>
      <c r="H166" s="41"/>
      <c r="I166" s="234"/>
      <c r="J166" s="41"/>
      <c r="K166" s="41"/>
      <c r="L166" s="45"/>
      <c r="M166" s="235"/>
      <c r="N166" s="236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159</v>
      </c>
      <c r="AU166" s="18" t="s">
        <v>87</v>
      </c>
    </row>
    <row r="167" s="2" customFormat="1" ht="24.15" customHeight="1">
      <c r="A167" s="39"/>
      <c r="B167" s="40"/>
      <c r="C167" s="219" t="s">
        <v>266</v>
      </c>
      <c r="D167" s="219" t="s">
        <v>152</v>
      </c>
      <c r="E167" s="220" t="s">
        <v>1102</v>
      </c>
      <c r="F167" s="221" t="s">
        <v>1103</v>
      </c>
      <c r="G167" s="222" t="s">
        <v>427</v>
      </c>
      <c r="H167" s="223">
        <v>6</v>
      </c>
      <c r="I167" s="224"/>
      <c r="J167" s="225">
        <f>ROUND(I167*H167,2)</f>
        <v>0</v>
      </c>
      <c r="K167" s="221" t="s">
        <v>156</v>
      </c>
      <c r="L167" s="45"/>
      <c r="M167" s="226" t="s">
        <v>1</v>
      </c>
      <c r="N167" s="227" t="s">
        <v>43</v>
      </c>
      <c r="O167" s="92"/>
      <c r="P167" s="228">
        <f>O167*H167</f>
        <v>0</v>
      </c>
      <c r="Q167" s="228">
        <v>0.00014999999999999999</v>
      </c>
      <c r="R167" s="228">
        <f>Q167*H167</f>
        <v>0.00089999999999999998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157</v>
      </c>
      <c r="AT167" s="230" t="s">
        <v>152</v>
      </c>
      <c r="AU167" s="230" t="s">
        <v>87</v>
      </c>
      <c r="AY167" s="18" t="s">
        <v>150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34</v>
      </c>
      <c r="BK167" s="231">
        <f>ROUND(I167*H167,2)</f>
        <v>0</v>
      </c>
      <c r="BL167" s="18" t="s">
        <v>157</v>
      </c>
      <c r="BM167" s="230" t="s">
        <v>1104</v>
      </c>
    </row>
    <row r="168" s="2" customFormat="1">
      <c r="A168" s="39"/>
      <c r="B168" s="40"/>
      <c r="C168" s="41"/>
      <c r="D168" s="232" t="s">
        <v>159</v>
      </c>
      <c r="E168" s="41"/>
      <c r="F168" s="233" t="s">
        <v>1105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159</v>
      </c>
      <c r="AU168" s="18" t="s">
        <v>87</v>
      </c>
    </row>
    <row r="169" s="2" customFormat="1" ht="24.15" customHeight="1">
      <c r="A169" s="39"/>
      <c r="B169" s="40"/>
      <c r="C169" s="219" t="s">
        <v>273</v>
      </c>
      <c r="D169" s="219" t="s">
        <v>152</v>
      </c>
      <c r="E169" s="220" t="s">
        <v>1106</v>
      </c>
      <c r="F169" s="221" t="s">
        <v>1107</v>
      </c>
      <c r="G169" s="222" t="s">
        <v>155</v>
      </c>
      <c r="H169" s="223">
        <v>96</v>
      </c>
      <c r="I169" s="224"/>
      <c r="J169" s="225">
        <f>ROUND(I169*H169,2)</f>
        <v>0</v>
      </c>
      <c r="K169" s="221" t="s">
        <v>156</v>
      </c>
      <c r="L169" s="45"/>
      <c r="M169" s="226" t="s">
        <v>1</v>
      </c>
      <c r="N169" s="227" t="s">
        <v>43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157</v>
      </c>
      <c r="AT169" s="230" t="s">
        <v>152</v>
      </c>
      <c r="AU169" s="230" t="s">
        <v>87</v>
      </c>
      <c r="AY169" s="18" t="s">
        <v>150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34</v>
      </c>
      <c r="BK169" s="231">
        <f>ROUND(I169*H169,2)</f>
        <v>0</v>
      </c>
      <c r="BL169" s="18" t="s">
        <v>157</v>
      </c>
      <c r="BM169" s="230" t="s">
        <v>1108</v>
      </c>
    </row>
    <row r="170" s="2" customFormat="1">
      <c r="A170" s="39"/>
      <c r="B170" s="40"/>
      <c r="C170" s="41"/>
      <c r="D170" s="232" t="s">
        <v>159</v>
      </c>
      <c r="E170" s="41"/>
      <c r="F170" s="233" t="s">
        <v>1109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159</v>
      </c>
      <c r="AU170" s="18" t="s">
        <v>87</v>
      </c>
    </row>
    <row r="171" s="2" customFormat="1">
      <c r="A171" s="39"/>
      <c r="B171" s="40"/>
      <c r="C171" s="41"/>
      <c r="D171" s="237" t="s">
        <v>161</v>
      </c>
      <c r="E171" s="41"/>
      <c r="F171" s="238" t="s">
        <v>1063</v>
      </c>
      <c r="G171" s="41"/>
      <c r="H171" s="41"/>
      <c r="I171" s="234"/>
      <c r="J171" s="41"/>
      <c r="K171" s="41"/>
      <c r="L171" s="45"/>
      <c r="M171" s="235"/>
      <c r="N171" s="23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161</v>
      </c>
      <c r="AU171" s="18" t="s">
        <v>87</v>
      </c>
    </row>
    <row r="172" s="13" customFormat="1">
      <c r="A172" s="13"/>
      <c r="B172" s="239"/>
      <c r="C172" s="240"/>
      <c r="D172" s="237" t="s">
        <v>163</v>
      </c>
      <c r="E172" s="241" t="s">
        <v>1</v>
      </c>
      <c r="F172" s="242" t="s">
        <v>1110</v>
      </c>
      <c r="G172" s="240"/>
      <c r="H172" s="241" t="s">
        <v>1</v>
      </c>
      <c r="I172" s="243"/>
      <c r="J172" s="240"/>
      <c r="K172" s="240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163</v>
      </c>
      <c r="AU172" s="248" t="s">
        <v>87</v>
      </c>
      <c r="AV172" s="13" t="s">
        <v>34</v>
      </c>
      <c r="AW172" s="13" t="s">
        <v>33</v>
      </c>
      <c r="AX172" s="13" t="s">
        <v>78</v>
      </c>
      <c r="AY172" s="248" t="s">
        <v>150</v>
      </c>
    </row>
    <row r="173" s="14" customFormat="1">
      <c r="A173" s="14"/>
      <c r="B173" s="249"/>
      <c r="C173" s="250"/>
      <c r="D173" s="237" t="s">
        <v>163</v>
      </c>
      <c r="E173" s="251" t="s">
        <v>1</v>
      </c>
      <c r="F173" s="252" t="s">
        <v>1111</v>
      </c>
      <c r="G173" s="250"/>
      <c r="H173" s="253">
        <v>96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163</v>
      </c>
      <c r="AU173" s="259" t="s">
        <v>87</v>
      </c>
      <c r="AV173" s="14" t="s">
        <v>87</v>
      </c>
      <c r="AW173" s="14" t="s">
        <v>33</v>
      </c>
      <c r="AX173" s="14" t="s">
        <v>34</v>
      </c>
      <c r="AY173" s="259" t="s">
        <v>150</v>
      </c>
    </row>
    <row r="174" s="2" customFormat="1" ht="16.5" customHeight="1">
      <c r="A174" s="39"/>
      <c r="B174" s="40"/>
      <c r="C174" s="282" t="s">
        <v>8</v>
      </c>
      <c r="D174" s="282" t="s">
        <v>297</v>
      </c>
      <c r="E174" s="283" t="s">
        <v>1112</v>
      </c>
      <c r="F174" s="284" t="s">
        <v>1113</v>
      </c>
      <c r="G174" s="285" t="s">
        <v>197</v>
      </c>
      <c r="H174" s="286">
        <v>28.800000000000001</v>
      </c>
      <c r="I174" s="287"/>
      <c r="J174" s="288">
        <f>ROUND(I174*H174,2)</f>
        <v>0</v>
      </c>
      <c r="K174" s="284" t="s">
        <v>156</v>
      </c>
      <c r="L174" s="289"/>
      <c r="M174" s="290" t="s">
        <v>1</v>
      </c>
      <c r="N174" s="291" t="s">
        <v>43</v>
      </c>
      <c r="O174" s="92"/>
      <c r="P174" s="228">
        <f>O174*H174</f>
        <v>0</v>
      </c>
      <c r="Q174" s="228">
        <v>0.20000000000000001</v>
      </c>
      <c r="R174" s="228">
        <f>Q174*H174</f>
        <v>5.7600000000000007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225</v>
      </c>
      <c r="AT174" s="230" t="s">
        <v>297</v>
      </c>
      <c r="AU174" s="230" t="s">
        <v>87</v>
      </c>
      <c r="AY174" s="18" t="s">
        <v>150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34</v>
      </c>
      <c r="BK174" s="231">
        <f>ROUND(I174*H174,2)</f>
        <v>0</v>
      </c>
      <c r="BL174" s="18" t="s">
        <v>157</v>
      </c>
      <c r="BM174" s="230" t="s">
        <v>1114</v>
      </c>
    </row>
    <row r="175" s="13" customFormat="1">
      <c r="A175" s="13"/>
      <c r="B175" s="239"/>
      <c r="C175" s="240"/>
      <c r="D175" s="237" t="s">
        <v>163</v>
      </c>
      <c r="E175" s="241" t="s">
        <v>1</v>
      </c>
      <c r="F175" s="242" t="s">
        <v>1110</v>
      </c>
      <c r="G175" s="240"/>
      <c r="H175" s="241" t="s">
        <v>1</v>
      </c>
      <c r="I175" s="243"/>
      <c r="J175" s="240"/>
      <c r="K175" s="240"/>
      <c r="L175" s="244"/>
      <c r="M175" s="245"/>
      <c r="N175" s="246"/>
      <c r="O175" s="246"/>
      <c r="P175" s="246"/>
      <c r="Q175" s="246"/>
      <c r="R175" s="246"/>
      <c r="S175" s="246"/>
      <c r="T175" s="24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8" t="s">
        <v>163</v>
      </c>
      <c r="AU175" s="248" t="s">
        <v>87</v>
      </c>
      <c r="AV175" s="13" t="s">
        <v>34</v>
      </c>
      <c r="AW175" s="13" t="s">
        <v>33</v>
      </c>
      <c r="AX175" s="13" t="s">
        <v>78</v>
      </c>
      <c r="AY175" s="248" t="s">
        <v>150</v>
      </c>
    </row>
    <row r="176" s="14" customFormat="1">
      <c r="A176" s="14"/>
      <c r="B176" s="249"/>
      <c r="C176" s="250"/>
      <c r="D176" s="237" t="s">
        <v>163</v>
      </c>
      <c r="E176" s="251" t="s">
        <v>1</v>
      </c>
      <c r="F176" s="252" t="s">
        <v>1115</v>
      </c>
      <c r="G176" s="250"/>
      <c r="H176" s="253">
        <v>28.800000000000001</v>
      </c>
      <c r="I176" s="254"/>
      <c r="J176" s="250"/>
      <c r="K176" s="250"/>
      <c r="L176" s="255"/>
      <c r="M176" s="256"/>
      <c r="N176" s="257"/>
      <c r="O176" s="257"/>
      <c r="P176" s="257"/>
      <c r="Q176" s="257"/>
      <c r="R176" s="257"/>
      <c r="S176" s="257"/>
      <c r="T176" s="25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9" t="s">
        <v>163</v>
      </c>
      <c r="AU176" s="259" t="s">
        <v>87</v>
      </c>
      <c r="AV176" s="14" t="s">
        <v>87</v>
      </c>
      <c r="AW176" s="14" t="s">
        <v>33</v>
      </c>
      <c r="AX176" s="14" t="s">
        <v>34</v>
      </c>
      <c r="AY176" s="259" t="s">
        <v>150</v>
      </c>
    </row>
    <row r="177" s="12" customFormat="1" ht="22.8" customHeight="1">
      <c r="A177" s="12"/>
      <c r="B177" s="203"/>
      <c r="C177" s="204"/>
      <c r="D177" s="205" t="s">
        <v>77</v>
      </c>
      <c r="E177" s="217" t="s">
        <v>87</v>
      </c>
      <c r="F177" s="217" t="s">
        <v>342</v>
      </c>
      <c r="G177" s="204"/>
      <c r="H177" s="204"/>
      <c r="I177" s="207"/>
      <c r="J177" s="218">
        <f>BK177</f>
        <v>0</v>
      </c>
      <c r="K177" s="204"/>
      <c r="L177" s="209"/>
      <c r="M177" s="210"/>
      <c r="N177" s="211"/>
      <c r="O177" s="211"/>
      <c r="P177" s="212">
        <f>SUM(P178:P182)</f>
        <v>0</v>
      </c>
      <c r="Q177" s="211"/>
      <c r="R177" s="212">
        <f>SUM(R178:R182)</f>
        <v>20.014959999999999</v>
      </c>
      <c r="S177" s="211"/>
      <c r="T177" s="213">
        <f>SUM(T178:T182)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4" t="s">
        <v>34</v>
      </c>
      <c r="AT177" s="215" t="s">
        <v>77</v>
      </c>
      <c r="AU177" s="215" t="s">
        <v>34</v>
      </c>
      <c r="AY177" s="214" t="s">
        <v>150</v>
      </c>
      <c r="BK177" s="216">
        <f>SUM(BK178:BK182)</f>
        <v>0</v>
      </c>
    </row>
    <row r="178" s="2" customFormat="1" ht="16.5" customHeight="1">
      <c r="A178" s="39"/>
      <c r="B178" s="40"/>
      <c r="C178" s="219" t="s">
        <v>284</v>
      </c>
      <c r="D178" s="219" t="s">
        <v>152</v>
      </c>
      <c r="E178" s="220" t="s">
        <v>403</v>
      </c>
      <c r="F178" s="221" t="s">
        <v>404</v>
      </c>
      <c r="G178" s="222" t="s">
        <v>197</v>
      </c>
      <c r="H178" s="223">
        <v>8</v>
      </c>
      <c r="I178" s="224"/>
      <c r="J178" s="225">
        <f>ROUND(I178*H178,2)</f>
        <v>0</v>
      </c>
      <c r="K178" s="221" t="s">
        <v>156</v>
      </c>
      <c r="L178" s="45"/>
      <c r="M178" s="226" t="s">
        <v>1</v>
      </c>
      <c r="N178" s="227" t="s">
        <v>43</v>
      </c>
      <c r="O178" s="92"/>
      <c r="P178" s="228">
        <f>O178*H178</f>
        <v>0</v>
      </c>
      <c r="Q178" s="228">
        <v>2.5018699999999998</v>
      </c>
      <c r="R178" s="228">
        <f>Q178*H178</f>
        <v>20.014959999999999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157</v>
      </c>
      <c r="AT178" s="230" t="s">
        <v>152</v>
      </c>
      <c r="AU178" s="230" t="s">
        <v>87</v>
      </c>
      <c r="AY178" s="18" t="s">
        <v>150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34</v>
      </c>
      <c r="BK178" s="231">
        <f>ROUND(I178*H178,2)</f>
        <v>0</v>
      </c>
      <c r="BL178" s="18" t="s">
        <v>157</v>
      </c>
      <c r="BM178" s="230" t="s">
        <v>1116</v>
      </c>
    </row>
    <row r="179" s="2" customFormat="1">
      <c r="A179" s="39"/>
      <c r="B179" s="40"/>
      <c r="C179" s="41"/>
      <c r="D179" s="232" t="s">
        <v>159</v>
      </c>
      <c r="E179" s="41"/>
      <c r="F179" s="233" t="s">
        <v>406</v>
      </c>
      <c r="G179" s="41"/>
      <c r="H179" s="41"/>
      <c r="I179" s="234"/>
      <c r="J179" s="41"/>
      <c r="K179" s="41"/>
      <c r="L179" s="45"/>
      <c r="M179" s="235"/>
      <c r="N179" s="236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159</v>
      </c>
      <c r="AU179" s="18" t="s">
        <v>87</v>
      </c>
    </row>
    <row r="180" s="2" customFormat="1">
      <c r="A180" s="39"/>
      <c r="B180" s="40"/>
      <c r="C180" s="41"/>
      <c r="D180" s="237" t="s">
        <v>161</v>
      </c>
      <c r="E180" s="41"/>
      <c r="F180" s="238" t="s">
        <v>1063</v>
      </c>
      <c r="G180" s="41"/>
      <c r="H180" s="41"/>
      <c r="I180" s="234"/>
      <c r="J180" s="41"/>
      <c r="K180" s="41"/>
      <c r="L180" s="45"/>
      <c r="M180" s="235"/>
      <c r="N180" s="23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161</v>
      </c>
      <c r="AU180" s="18" t="s">
        <v>87</v>
      </c>
    </row>
    <row r="181" s="13" customFormat="1">
      <c r="A181" s="13"/>
      <c r="B181" s="239"/>
      <c r="C181" s="240"/>
      <c r="D181" s="237" t="s">
        <v>163</v>
      </c>
      <c r="E181" s="241" t="s">
        <v>1</v>
      </c>
      <c r="F181" s="242" t="s">
        <v>1064</v>
      </c>
      <c r="G181" s="240"/>
      <c r="H181" s="241" t="s">
        <v>1</v>
      </c>
      <c r="I181" s="243"/>
      <c r="J181" s="240"/>
      <c r="K181" s="240"/>
      <c r="L181" s="244"/>
      <c r="M181" s="245"/>
      <c r="N181" s="246"/>
      <c r="O181" s="246"/>
      <c r="P181" s="246"/>
      <c r="Q181" s="246"/>
      <c r="R181" s="246"/>
      <c r="S181" s="246"/>
      <c r="T181" s="24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8" t="s">
        <v>163</v>
      </c>
      <c r="AU181" s="248" t="s">
        <v>87</v>
      </c>
      <c r="AV181" s="13" t="s">
        <v>34</v>
      </c>
      <c r="AW181" s="13" t="s">
        <v>33</v>
      </c>
      <c r="AX181" s="13" t="s">
        <v>78</v>
      </c>
      <c r="AY181" s="248" t="s">
        <v>150</v>
      </c>
    </row>
    <row r="182" s="14" customFormat="1">
      <c r="A182" s="14"/>
      <c r="B182" s="249"/>
      <c r="C182" s="250"/>
      <c r="D182" s="237" t="s">
        <v>163</v>
      </c>
      <c r="E182" s="251" t="s">
        <v>1</v>
      </c>
      <c r="F182" s="252" t="s">
        <v>1065</v>
      </c>
      <c r="G182" s="250"/>
      <c r="H182" s="253">
        <v>8</v>
      </c>
      <c r="I182" s="254"/>
      <c r="J182" s="250"/>
      <c r="K182" s="250"/>
      <c r="L182" s="255"/>
      <c r="M182" s="256"/>
      <c r="N182" s="257"/>
      <c r="O182" s="257"/>
      <c r="P182" s="257"/>
      <c r="Q182" s="257"/>
      <c r="R182" s="257"/>
      <c r="S182" s="257"/>
      <c r="T182" s="25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9" t="s">
        <v>163</v>
      </c>
      <c r="AU182" s="259" t="s">
        <v>87</v>
      </c>
      <c r="AV182" s="14" t="s">
        <v>87</v>
      </c>
      <c r="AW182" s="14" t="s">
        <v>33</v>
      </c>
      <c r="AX182" s="14" t="s">
        <v>34</v>
      </c>
      <c r="AY182" s="259" t="s">
        <v>150</v>
      </c>
    </row>
    <row r="183" s="12" customFormat="1" ht="22.8" customHeight="1">
      <c r="A183" s="12"/>
      <c r="B183" s="203"/>
      <c r="C183" s="204"/>
      <c r="D183" s="205" t="s">
        <v>77</v>
      </c>
      <c r="E183" s="217" t="s">
        <v>638</v>
      </c>
      <c r="F183" s="217" t="s">
        <v>639</v>
      </c>
      <c r="G183" s="204"/>
      <c r="H183" s="204"/>
      <c r="I183" s="207"/>
      <c r="J183" s="218">
        <f>BK183</f>
        <v>0</v>
      </c>
      <c r="K183" s="204"/>
      <c r="L183" s="209"/>
      <c r="M183" s="210"/>
      <c r="N183" s="211"/>
      <c r="O183" s="211"/>
      <c r="P183" s="212">
        <f>SUM(P184:P185)</f>
        <v>0</v>
      </c>
      <c r="Q183" s="211"/>
      <c r="R183" s="212">
        <f>SUM(R184:R185)</f>
        <v>0</v>
      </c>
      <c r="S183" s="211"/>
      <c r="T183" s="213">
        <f>SUM(T184:T185)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4" t="s">
        <v>34</v>
      </c>
      <c r="AT183" s="215" t="s">
        <v>77</v>
      </c>
      <c r="AU183" s="215" t="s">
        <v>34</v>
      </c>
      <c r="AY183" s="214" t="s">
        <v>150</v>
      </c>
      <c r="BK183" s="216">
        <f>SUM(BK184:BK185)</f>
        <v>0</v>
      </c>
    </row>
    <row r="184" s="2" customFormat="1" ht="16.5" customHeight="1">
      <c r="A184" s="39"/>
      <c r="B184" s="40"/>
      <c r="C184" s="219" t="s">
        <v>289</v>
      </c>
      <c r="D184" s="219" t="s">
        <v>152</v>
      </c>
      <c r="E184" s="220" t="s">
        <v>641</v>
      </c>
      <c r="F184" s="221" t="s">
        <v>642</v>
      </c>
      <c r="G184" s="222" t="s">
        <v>269</v>
      </c>
      <c r="H184" s="223">
        <v>25.940999999999999</v>
      </c>
      <c r="I184" s="224"/>
      <c r="J184" s="225">
        <f>ROUND(I184*H184,2)</f>
        <v>0</v>
      </c>
      <c r="K184" s="221" t="s">
        <v>156</v>
      </c>
      <c r="L184" s="45"/>
      <c r="M184" s="226" t="s">
        <v>1</v>
      </c>
      <c r="N184" s="227" t="s">
        <v>43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157</v>
      </c>
      <c r="AT184" s="230" t="s">
        <v>152</v>
      </c>
      <c r="AU184" s="230" t="s">
        <v>87</v>
      </c>
      <c r="AY184" s="18" t="s">
        <v>150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34</v>
      </c>
      <c r="BK184" s="231">
        <f>ROUND(I184*H184,2)</f>
        <v>0</v>
      </c>
      <c r="BL184" s="18" t="s">
        <v>157</v>
      </c>
      <c r="BM184" s="230" t="s">
        <v>1117</v>
      </c>
    </row>
    <row r="185" s="2" customFormat="1">
      <c r="A185" s="39"/>
      <c r="B185" s="40"/>
      <c r="C185" s="41"/>
      <c r="D185" s="232" t="s">
        <v>159</v>
      </c>
      <c r="E185" s="41"/>
      <c r="F185" s="233" t="s">
        <v>644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159</v>
      </c>
      <c r="AU185" s="18" t="s">
        <v>87</v>
      </c>
    </row>
    <row r="186" s="12" customFormat="1" ht="25.92" customHeight="1">
      <c r="A186" s="12"/>
      <c r="B186" s="203"/>
      <c r="C186" s="204"/>
      <c r="D186" s="205" t="s">
        <v>77</v>
      </c>
      <c r="E186" s="206" t="s">
        <v>1118</v>
      </c>
      <c r="F186" s="206" t="s">
        <v>1119</v>
      </c>
      <c r="G186" s="204"/>
      <c r="H186" s="204"/>
      <c r="I186" s="207"/>
      <c r="J186" s="208">
        <f>BK186</f>
        <v>0</v>
      </c>
      <c r="K186" s="204"/>
      <c r="L186" s="209"/>
      <c r="M186" s="210"/>
      <c r="N186" s="211"/>
      <c r="O186" s="211"/>
      <c r="P186" s="212">
        <f>P187</f>
        <v>0</v>
      </c>
      <c r="Q186" s="211"/>
      <c r="R186" s="212">
        <f>R187</f>
        <v>0</v>
      </c>
      <c r="S186" s="211"/>
      <c r="T186" s="213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4" t="s">
        <v>87</v>
      </c>
      <c r="AT186" s="215" t="s">
        <v>77</v>
      </c>
      <c r="AU186" s="215" t="s">
        <v>78</v>
      </c>
      <c r="AY186" s="214" t="s">
        <v>150</v>
      </c>
      <c r="BK186" s="216">
        <f>BK187</f>
        <v>0</v>
      </c>
    </row>
    <row r="187" s="12" customFormat="1" ht="22.8" customHeight="1">
      <c r="A187" s="12"/>
      <c r="B187" s="203"/>
      <c r="C187" s="204"/>
      <c r="D187" s="205" t="s">
        <v>77</v>
      </c>
      <c r="E187" s="217" t="s">
        <v>1120</v>
      </c>
      <c r="F187" s="217" t="s">
        <v>1121</v>
      </c>
      <c r="G187" s="204"/>
      <c r="H187" s="204"/>
      <c r="I187" s="207"/>
      <c r="J187" s="218">
        <f>BK187</f>
        <v>0</v>
      </c>
      <c r="K187" s="204"/>
      <c r="L187" s="209"/>
      <c r="M187" s="210"/>
      <c r="N187" s="211"/>
      <c r="O187" s="211"/>
      <c r="P187" s="212">
        <f>SUM(P188:P189)</f>
        <v>0</v>
      </c>
      <c r="Q187" s="211"/>
      <c r="R187" s="212">
        <f>SUM(R188:R189)</f>
        <v>0</v>
      </c>
      <c r="S187" s="211"/>
      <c r="T187" s="213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4" t="s">
        <v>87</v>
      </c>
      <c r="AT187" s="215" t="s">
        <v>77</v>
      </c>
      <c r="AU187" s="215" t="s">
        <v>34</v>
      </c>
      <c r="AY187" s="214" t="s">
        <v>150</v>
      </c>
      <c r="BK187" s="216">
        <f>SUM(BK188:BK189)</f>
        <v>0</v>
      </c>
    </row>
    <row r="188" s="2" customFormat="1" ht="24.15" customHeight="1">
      <c r="A188" s="39"/>
      <c r="B188" s="40"/>
      <c r="C188" s="219" t="s">
        <v>296</v>
      </c>
      <c r="D188" s="219" t="s">
        <v>152</v>
      </c>
      <c r="E188" s="220" t="s">
        <v>1122</v>
      </c>
      <c r="F188" s="221" t="s">
        <v>1123</v>
      </c>
      <c r="G188" s="222" t="s">
        <v>427</v>
      </c>
      <c r="H188" s="223">
        <v>1</v>
      </c>
      <c r="I188" s="224"/>
      <c r="J188" s="225">
        <f>ROUND(I188*H188,2)</f>
        <v>0</v>
      </c>
      <c r="K188" s="221" t="s">
        <v>1</v>
      </c>
      <c r="L188" s="45"/>
      <c r="M188" s="226" t="s">
        <v>1</v>
      </c>
      <c r="N188" s="227" t="s">
        <v>43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284</v>
      </c>
      <c r="AT188" s="230" t="s">
        <v>152</v>
      </c>
      <c r="AU188" s="230" t="s">
        <v>87</v>
      </c>
      <c r="AY188" s="18" t="s">
        <v>150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34</v>
      </c>
      <c r="BK188" s="231">
        <f>ROUND(I188*H188,2)</f>
        <v>0</v>
      </c>
      <c r="BL188" s="18" t="s">
        <v>284</v>
      </c>
      <c r="BM188" s="230" t="s">
        <v>1124</v>
      </c>
    </row>
    <row r="189" s="2" customFormat="1">
      <c r="A189" s="39"/>
      <c r="B189" s="40"/>
      <c r="C189" s="41"/>
      <c r="D189" s="237" t="s">
        <v>161</v>
      </c>
      <c r="E189" s="41"/>
      <c r="F189" s="238" t="s">
        <v>1063</v>
      </c>
      <c r="G189" s="41"/>
      <c r="H189" s="41"/>
      <c r="I189" s="234"/>
      <c r="J189" s="41"/>
      <c r="K189" s="41"/>
      <c r="L189" s="45"/>
      <c r="M189" s="292"/>
      <c r="N189" s="293"/>
      <c r="O189" s="294"/>
      <c r="P189" s="294"/>
      <c r="Q189" s="294"/>
      <c r="R189" s="294"/>
      <c r="S189" s="294"/>
      <c r="T189" s="295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161</v>
      </c>
      <c r="AU189" s="18" t="s">
        <v>87</v>
      </c>
    </row>
    <row r="190" s="2" customFormat="1" ht="6.96" customHeight="1">
      <c r="A190" s="39"/>
      <c r="B190" s="67"/>
      <c r="C190" s="68"/>
      <c r="D190" s="68"/>
      <c r="E190" s="68"/>
      <c r="F190" s="68"/>
      <c r="G190" s="68"/>
      <c r="H190" s="68"/>
      <c r="I190" s="68"/>
      <c r="J190" s="68"/>
      <c r="K190" s="68"/>
      <c r="L190" s="45"/>
      <c r="M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</row>
  </sheetData>
  <sheetProtection sheet="1" autoFilter="0" formatColumns="0" formatRows="0" objects="1" scenarios="1" spinCount="100000" saltValue="PHU5yFUISrrYwZ3fsl5+mGOpRPhZsTnQaWmqt2tHqdXE+qZHfrlgO8CROl0vJNts0q2FCnms/tJmjLNcjIYrDw==" hashValue="E9MrAL00PNmKe1KFma5QNrNXHZBfCveuNT5ykQ19MJDyScpvbsyCH0w1TXlVcHU6bz0cetJnsAuBa3vELgcr8Q==" algorithmName="SHA-512" password="CC35"/>
  <autoFilter ref="C121:K18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hyperlinks>
    <hyperlink ref="F126" r:id="rId1" display="https://podminky.urs.cz/item/CS_URS_2021_02/131213101"/>
    <hyperlink ref="F131" r:id="rId2" display="https://podminky.urs.cz/item/CS_URS_2025_01/162251102"/>
    <hyperlink ref="F135" r:id="rId3" display="https://podminky.urs.cz/item/CS_URS_2025_01/162751117"/>
    <hyperlink ref="F139" r:id="rId4" display="https://podminky.urs.cz/item/CS_URS_2025_01/167151111"/>
    <hyperlink ref="F141" r:id="rId5" display="https://podminky.urs.cz/item/CS_URS_2025_01/171111103"/>
    <hyperlink ref="F146" r:id="rId6" display="https://podminky.urs.cz/item/CS_URS_2025_01/171111109"/>
    <hyperlink ref="F148" r:id="rId7" display="https://podminky.urs.cz/item/CS_URS_2025_01/171201231"/>
    <hyperlink ref="F152" r:id="rId8" display="https://podminky.urs.cz/item/CS_URS_2025_01/171251201"/>
    <hyperlink ref="F154" r:id="rId9" display="https://podminky.urs.cz/item/CS_URS_2025_01/181912111"/>
    <hyperlink ref="F158" r:id="rId10" display="https://podminky.urs.cz/item/CS_URS_2025_01/183101314"/>
    <hyperlink ref="F166" r:id="rId11" display="https://podminky.urs.cz/item/CS_URS_2025_01/184201111"/>
    <hyperlink ref="F168" r:id="rId12" display="https://podminky.urs.cz/item/CS_URS_2025_01/184512113"/>
    <hyperlink ref="F170" r:id="rId13" display="https://podminky.urs.cz/item/CS_URS_2025_01/184911431"/>
    <hyperlink ref="F179" r:id="rId14" display="https://podminky.urs.cz/item/CS_URS_2025_01/275313711"/>
    <hyperlink ref="F185" r:id="rId15" display="https://podminky.urs.cz/item/CS_URS_2025_01/9982220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115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ZŠ Okružní Bruntál, rekonstrukce hřiště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1125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13. 2. 2025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ROUND(J124,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ROUND((SUM(BE124:BE227)),  0)</f>
        <v>0</v>
      </c>
      <c r="G33" s="39"/>
      <c r="H33" s="39"/>
      <c r="I33" s="156">
        <v>0.20999999999999999</v>
      </c>
      <c r="J33" s="155">
        <f>ROUND(((SUM(BE124:BE227))*I33),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ROUND((SUM(BF124:BF227)),  0)</f>
        <v>0</v>
      </c>
      <c r="G34" s="39"/>
      <c r="H34" s="39"/>
      <c r="I34" s="156">
        <v>0.14999999999999999</v>
      </c>
      <c r="J34" s="155">
        <f>ROUND(((SUM(BF124:BF227))*I34),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ROUND((SUM(BG124:BG227)),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ROUND((SUM(BH124:BH227)),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ROUND((SUM(BI124:BI227)),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Okružní Bruntál, rekonstrukce hřiště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07 - workout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p.č. 4849, 4850, 4851 kú Bruntál - město</v>
      </c>
      <c r="G89" s="41"/>
      <c r="H89" s="41"/>
      <c r="I89" s="33" t="s">
        <v>22</v>
      </c>
      <c r="J89" s="80" t="str">
        <f>IF(J12="","",J12)</f>
        <v>13. 2. 2025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Město Bruntál</v>
      </c>
      <c r="G91" s="41"/>
      <c r="H91" s="41"/>
      <c r="I91" s="33" t="s">
        <v>31</v>
      </c>
      <c r="J91" s="37" t="str">
        <f>E21</f>
        <v>Ing.arch.Adamčík Miroslav OBCHODNÍ PROJEKT OSTRAVA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119</v>
      </c>
      <c r="D94" s="177"/>
      <c r="E94" s="177"/>
      <c r="F94" s="177"/>
      <c r="G94" s="177"/>
      <c r="H94" s="177"/>
      <c r="I94" s="177"/>
      <c r="J94" s="178" t="s">
        <v>120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121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122</v>
      </c>
    </row>
    <row r="97" s="9" customFormat="1" ht="24.96" customHeight="1">
      <c r="A97" s="9"/>
      <c r="B97" s="180"/>
      <c r="C97" s="181"/>
      <c r="D97" s="182" t="s">
        <v>123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124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125</v>
      </c>
      <c r="E99" s="189"/>
      <c r="F99" s="189"/>
      <c r="G99" s="189"/>
      <c r="H99" s="189"/>
      <c r="I99" s="189"/>
      <c r="J99" s="190">
        <f>J174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127</v>
      </c>
      <c r="E100" s="189"/>
      <c r="F100" s="189"/>
      <c r="G100" s="189"/>
      <c r="H100" s="189"/>
      <c r="I100" s="189"/>
      <c r="J100" s="190">
        <f>J187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129</v>
      </c>
      <c r="E101" s="189"/>
      <c r="F101" s="189"/>
      <c r="G101" s="189"/>
      <c r="H101" s="189"/>
      <c r="I101" s="189"/>
      <c r="J101" s="190">
        <f>J211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131</v>
      </c>
      <c r="E102" s="189"/>
      <c r="F102" s="189"/>
      <c r="G102" s="189"/>
      <c r="H102" s="189"/>
      <c r="I102" s="189"/>
      <c r="J102" s="190">
        <f>J221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1060</v>
      </c>
      <c r="E103" s="183"/>
      <c r="F103" s="183"/>
      <c r="G103" s="183"/>
      <c r="H103" s="183"/>
      <c r="I103" s="183"/>
      <c r="J103" s="184">
        <f>J224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1061</v>
      </c>
      <c r="E104" s="189"/>
      <c r="F104" s="189"/>
      <c r="G104" s="189"/>
      <c r="H104" s="189"/>
      <c r="I104" s="189"/>
      <c r="J104" s="190">
        <f>J225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135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ZŠ Okružní Bruntál, rekonstrukce hřiště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07 - workout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p.č. 4849, 4850, 4851 kú Bruntál - město</v>
      </c>
      <c r="G118" s="41"/>
      <c r="H118" s="41"/>
      <c r="I118" s="33" t="s">
        <v>22</v>
      </c>
      <c r="J118" s="80" t="str">
        <f>IF(J12="","",J12)</f>
        <v>13. 2. 2025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40.05" customHeight="1">
      <c r="A120" s="39"/>
      <c r="B120" s="40"/>
      <c r="C120" s="33" t="s">
        <v>24</v>
      </c>
      <c r="D120" s="41"/>
      <c r="E120" s="41"/>
      <c r="F120" s="28" t="str">
        <f>E15</f>
        <v>Město Bruntál</v>
      </c>
      <c r="G120" s="41"/>
      <c r="H120" s="41"/>
      <c r="I120" s="33" t="s">
        <v>31</v>
      </c>
      <c r="J120" s="37" t="str">
        <f>E21</f>
        <v>Ing.arch.Adamčík Miroslav OBCHODNÍ PROJEKT OSTRAVA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29</v>
      </c>
      <c r="D121" s="41"/>
      <c r="E121" s="41"/>
      <c r="F121" s="28" t="str">
        <f>IF(E18="","",E18)</f>
        <v>Vyplň údaj</v>
      </c>
      <c r="G121" s="41"/>
      <c r="H121" s="41"/>
      <c r="I121" s="33" t="s">
        <v>35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136</v>
      </c>
      <c r="D123" s="195" t="s">
        <v>63</v>
      </c>
      <c r="E123" s="195" t="s">
        <v>59</v>
      </c>
      <c r="F123" s="195" t="s">
        <v>60</v>
      </c>
      <c r="G123" s="195" t="s">
        <v>137</v>
      </c>
      <c r="H123" s="195" t="s">
        <v>138</v>
      </c>
      <c r="I123" s="195" t="s">
        <v>139</v>
      </c>
      <c r="J123" s="195" t="s">
        <v>120</v>
      </c>
      <c r="K123" s="196" t="s">
        <v>140</v>
      </c>
      <c r="L123" s="197"/>
      <c r="M123" s="101" t="s">
        <v>1</v>
      </c>
      <c r="N123" s="102" t="s">
        <v>42</v>
      </c>
      <c r="O123" s="102" t="s">
        <v>141</v>
      </c>
      <c r="P123" s="102" t="s">
        <v>142</v>
      </c>
      <c r="Q123" s="102" t="s">
        <v>143</v>
      </c>
      <c r="R123" s="102" t="s">
        <v>144</v>
      </c>
      <c r="S123" s="102" t="s">
        <v>145</v>
      </c>
      <c r="T123" s="103" t="s">
        <v>146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147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P125+P224</f>
        <v>0</v>
      </c>
      <c r="Q124" s="105"/>
      <c r="R124" s="200">
        <f>R125+R224</f>
        <v>7.0088430999999982</v>
      </c>
      <c r="S124" s="105"/>
      <c r="T124" s="201">
        <f>T125+T224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77</v>
      </c>
      <c r="AU124" s="18" t="s">
        <v>122</v>
      </c>
      <c r="BK124" s="202">
        <f>BK125+BK224</f>
        <v>0</v>
      </c>
    </row>
    <row r="125" s="12" customFormat="1" ht="25.92" customHeight="1">
      <c r="A125" s="12"/>
      <c r="B125" s="203"/>
      <c r="C125" s="204"/>
      <c r="D125" s="205" t="s">
        <v>77</v>
      </c>
      <c r="E125" s="206" t="s">
        <v>148</v>
      </c>
      <c r="F125" s="206" t="s">
        <v>149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P126+P174+P187+P211+P221</f>
        <v>0</v>
      </c>
      <c r="Q125" s="211"/>
      <c r="R125" s="212">
        <f>R126+R174+R187+R211+R221</f>
        <v>7.0088430999999982</v>
      </c>
      <c r="S125" s="211"/>
      <c r="T125" s="213">
        <f>T126+T174+T187+T211+T221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34</v>
      </c>
      <c r="AT125" s="215" t="s">
        <v>77</v>
      </c>
      <c r="AU125" s="215" t="s">
        <v>78</v>
      </c>
      <c r="AY125" s="214" t="s">
        <v>150</v>
      </c>
      <c r="BK125" s="216">
        <f>BK126+BK174+BK187+BK211+BK221</f>
        <v>0</v>
      </c>
    </row>
    <row r="126" s="12" customFormat="1" ht="22.8" customHeight="1">
      <c r="A126" s="12"/>
      <c r="B126" s="203"/>
      <c r="C126" s="204"/>
      <c r="D126" s="205" t="s">
        <v>77</v>
      </c>
      <c r="E126" s="217" t="s">
        <v>34</v>
      </c>
      <c r="F126" s="217" t="s">
        <v>151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SUM(P127:P173)</f>
        <v>0</v>
      </c>
      <c r="Q126" s="211"/>
      <c r="R126" s="212">
        <f>SUM(R127:R173)</f>
        <v>0</v>
      </c>
      <c r="S126" s="211"/>
      <c r="T126" s="213">
        <f>SUM(T127:T173)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34</v>
      </c>
      <c r="AT126" s="215" t="s">
        <v>77</v>
      </c>
      <c r="AU126" s="215" t="s">
        <v>34</v>
      </c>
      <c r="AY126" s="214" t="s">
        <v>150</v>
      </c>
      <c r="BK126" s="216">
        <f>SUM(BK127:BK173)</f>
        <v>0</v>
      </c>
    </row>
    <row r="127" s="2" customFormat="1" ht="33" customHeight="1">
      <c r="A127" s="39"/>
      <c r="B127" s="40"/>
      <c r="C127" s="219" t="s">
        <v>34</v>
      </c>
      <c r="D127" s="219" t="s">
        <v>152</v>
      </c>
      <c r="E127" s="220" t="s">
        <v>195</v>
      </c>
      <c r="F127" s="221" t="s">
        <v>196</v>
      </c>
      <c r="G127" s="222" t="s">
        <v>197</v>
      </c>
      <c r="H127" s="223">
        <v>9.0190000000000001</v>
      </c>
      <c r="I127" s="224"/>
      <c r="J127" s="225">
        <f>ROUND(I127*H127,2)</f>
        <v>0</v>
      </c>
      <c r="K127" s="221" t="s">
        <v>156</v>
      </c>
      <c r="L127" s="45"/>
      <c r="M127" s="226" t="s">
        <v>1</v>
      </c>
      <c r="N127" s="227" t="s">
        <v>43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157</v>
      </c>
      <c r="AT127" s="230" t="s">
        <v>152</v>
      </c>
      <c r="AU127" s="230" t="s">
        <v>87</v>
      </c>
      <c r="AY127" s="18" t="s">
        <v>150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34</v>
      </c>
      <c r="BK127" s="231">
        <f>ROUND(I127*H127,2)</f>
        <v>0</v>
      </c>
      <c r="BL127" s="18" t="s">
        <v>157</v>
      </c>
      <c r="BM127" s="230" t="s">
        <v>1126</v>
      </c>
    </row>
    <row r="128" s="2" customFormat="1">
      <c r="A128" s="39"/>
      <c r="B128" s="40"/>
      <c r="C128" s="41"/>
      <c r="D128" s="232" t="s">
        <v>159</v>
      </c>
      <c r="E128" s="41"/>
      <c r="F128" s="233" t="s">
        <v>199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159</v>
      </c>
      <c r="AU128" s="18" t="s">
        <v>87</v>
      </c>
    </row>
    <row r="129" s="2" customFormat="1">
      <c r="A129" s="39"/>
      <c r="B129" s="40"/>
      <c r="C129" s="41"/>
      <c r="D129" s="237" t="s">
        <v>161</v>
      </c>
      <c r="E129" s="41"/>
      <c r="F129" s="238" t="s">
        <v>1127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161</v>
      </c>
      <c r="AU129" s="18" t="s">
        <v>87</v>
      </c>
    </row>
    <row r="130" s="13" customFormat="1">
      <c r="A130" s="13"/>
      <c r="B130" s="239"/>
      <c r="C130" s="240"/>
      <c r="D130" s="237" t="s">
        <v>163</v>
      </c>
      <c r="E130" s="241" t="s">
        <v>1</v>
      </c>
      <c r="F130" s="242" t="s">
        <v>200</v>
      </c>
      <c r="G130" s="240"/>
      <c r="H130" s="241" t="s">
        <v>1</v>
      </c>
      <c r="I130" s="243"/>
      <c r="J130" s="240"/>
      <c r="K130" s="240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163</v>
      </c>
      <c r="AU130" s="248" t="s">
        <v>87</v>
      </c>
      <c r="AV130" s="13" t="s">
        <v>34</v>
      </c>
      <c r="AW130" s="13" t="s">
        <v>33</v>
      </c>
      <c r="AX130" s="13" t="s">
        <v>78</v>
      </c>
      <c r="AY130" s="248" t="s">
        <v>150</v>
      </c>
    </row>
    <row r="131" s="13" customFormat="1">
      <c r="A131" s="13"/>
      <c r="B131" s="239"/>
      <c r="C131" s="240"/>
      <c r="D131" s="237" t="s">
        <v>163</v>
      </c>
      <c r="E131" s="241" t="s">
        <v>1</v>
      </c>
      <c r="F131" s="242" t="s">
        <v>104</v>
      </c>
      <c r="G131" s="240"/>
      <c r="H131" s="241" t="s">
        <v>1</v>
      </c>
      <c r="I131" s="243"/>
      <c r="J131" s="240"/>
      <c r="K131" s="240"/>
      <c r="L131" s="244"/>
      <c r="M131" s="245"/>
      <c r="N131" s="246"/>
      <c r="O131" s="246"/>
      <c r="P131" s="246"/>
      <c r="Q131" s="246"/>
      <c r="R131" s="246"/>
      <c r="S131" s="246"/>
      <c r="T131" s="24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8" t="s">
        <v>163</v>
      </c>
      <c r="AU131" s="248" t="s">
        <v>87</v>
      </c>
      <c r="AV131" s="13" t="s">
        <v>34</v>
      </c>
      <c r="AW131" s="13" t="s">
        <v>33</v>
      </c>
      <c r="AX131" s="13" t="s">
        <v>78</v>
      </c>
      <c r="AY131" s="248" t="s">
        <v>150</v>
      </c>
    </row>
    <row r="132" s="14" customFormat="1">
      <c r="A132" s="14"/>
      <c r="B132" s="249"/>
      <c r="C132" s="250"/>
      <c r="D132" s="237" t="s">
        <v>163</v>
      </c>
      <c r="E132" s="251" t="s">
        <v>1</v>
      </c>
      <c r="F132" s="252" t="s">
        <v>1128</v>
      </c>
      <c r="G132" s="250"/>
      <c r="H132" s="253">
        <v>9.0190000000000001</v>
      </c>
      <c r="I132" s="254"/>
      <c r="J132" s="250"/>
      <c r="K132" s="250"/>
      <c r="L132" s="255"/>
      <c r="M132" s="256"/>
      <c r="N132" s="257"/>
      <c r="O132" s="257"/>
      <c r="P132" s="257"/>
      <c r="Q132" s="257"/>
      <c r="R132" s="257"/>
      <c r="S132" s="257"/>
      <c r="T132" s="25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9" t="s">
        <v>163</v>
      </c>
      <c r="AU132" s="259" t="s">
        <v>87</v>
      </c>
      <c r="AV132" s="14" t="s">
        <v>87</v>
      </c>
      <c r="AW132" s="14" t="s">
        <v>33</v>
      </c>
      <c r="AX132" s="14" t="s">
        <v>34</v>
      </c>
      <c r="AY132" s="259" t="s">
        <v>150</v>
      </c>
    </row>
    <row r="133" s="2" customFormat="1" ht="24.15" customHeight="1">
      <c r="A133" s="39"/>
      <c r="B133" s="40"/>
      <c r="C133" s="219" t="s">
        <v>87</v>
      </c>
      <c r="D133" s="219" t="s">
        <v>152</v>
      </c>
      <c r="E133" s="220" t="s">
        <v>1129</v>
      </c>
      <c r="F133" s="221" t="s">
        <v>1130</v>
      </c>
      <c r="G133" s="222" t="s">
        <v>175</v>
      </c>
      <c r="H133" s="223">
        <v>1.5</v>
      </c>
      <c r="I133" s="224"/>
      <c r="J133" s="225">
        <f>ROUND(I133*H133,2)</f>
        <v>0</v>
      </c>
      <c r="K133" s="221" t="s">
        <v>156</v>
      </c>
      <c r="L133" s="45"/>
      <c r="M133" s="226" t="s">
        <v>1</v>
      </c>
      <c r="N133" s="227" t="s">
        <v>43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157</v>
      </c>
      <c r="AT133" s="230" t="s">
        <v>152</v>
      </c>
      <c r="AU133" s="230" t="s">
        <v>87</v>
      </c>
      <c r="AY133" s="18" t="s">
        <v>150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34</v>
      </c>
      <c r="BK133" s="231">
        <f>ROUND(I133*H133,2)</f>
        <v>0</v>
      </c>
      <c r="BL133" s="18" t="s">
        <v>157</v>
      </c>
      <c r="BM133" s="230" t="s">
        <v>1131</v>
      </c>
    </row>
    <row r="134" s="2" customFormat="1">
      <c r="A134" s="39"/>
      <c r="B134" s="40"/>
      <c r="C134" s="41"/>
      <c r="D134" s="232" t="s">
        <v>159</v>
      </c>
      <c r="E134" s="41"/>
      <c r="F134" s="233" t="s">
        <v>1132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159</v>
      </c>
      <c r="AU134" s="18" t="s">
        <v>87</v>
      </c>
    </row>
    <row r="135" s="13" customFormat="1">
      <c r="A135" s="13"/>
      <c r="B135" s="239"/>
      <c r="C135" s="240"/>
      <c r="D135" s="237" t="s">
        <v>163</v>
      </c>
      <c r="E135" s="241" t="s">
        <v>1</v>
      </c>
      <c r="F135" s="242" t="s">
        <v>1133</v>
      </c>
      <c r="G135" s="240"/>
      <c r="H135" s="241" t="s">
        <v>1</v>
      </c>
      <c r="I135" s="243"/>
      <c r="J135" s="240"/>
      <c r="K135" s="240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163</v>
      </c>
      <c r="AU135" s="248" t="s">
        <v>87</v>
      </c>
      <c r="AV135" s="13" t="s">
        <v>34</v>
      </c>
      <c r="AW135" s="13" t="s">
        <v>33</v>
      </c>
      <c r="AX135" s="13" t="s">
        <v>78</v>
      </c>
      <c r="AY135" s="248" t="s">
        <v>150</v>
      </c>
    </row>
    <row r="136" s="14" customFormat="1">
      <c r="A136" s="14"/>
      <c r="B136" s="249"/>
      <c r="C136" s="250"/>
      <c r="D136" s="237" t="s">
        <v>163</v>
      </c>
      <c r="E136" s="251" t="s">
        <v>1</v>
      </c>
      <c r="F136" s="252" t="s">
        <v>1134</v>
      </c>
      <c r="G136" s="250"/>
      <c r="H136" s="253">
        <v>1.5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163</v>
      </c>
      <c r="AU136" s="259" t="s">
        <v>87</v>
      </c>
      <c r="AV136" s="14" t="s">
        <v>87</v>
      </c>
      <c r="AW136" s="14" t="s">
        <v>33</v>
      </c>
      <c r="AX136" s="14" t="s">
        <v>34</v>
      </c>
      <c r="AY136" s="259" t="s">
        <v>150</v>
      </c>
    </row>
    <row r="137" s="2" customFormat="1" ht="24.15" customHeight="1">
      <c r="A137" s="39"/>
      <c r="B137" s="40"/>
      <c r="C137" s="219" t="s">
        <v>172</v>
      </c>
      <c r="D137" s="219" t="s">
        <v>152</v>
      </c>
      <c r="E137" s="220" t="s">
        <v>1135</v>
      </c>
      <c r="F137" s="221" t="s">
        <v>1136</v>
      </c>
      <c r="G137" s="222" t="s">
        <v>175</v>
      </c>
      <c r="H137" s="223">
        <v>3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43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157</v>
      </c>
      <c r="AT137" s="230" t="s">
        <v>152</v>
      </c>
      <c r="AU137" s="230" t="s">
        <v>87</v>
      </c>
      <c r="AY137" s="18" t="s">
        <v>150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34</v>
      </c>
      <c r="BK137" s="231">
        <f>ROUND(I137*H137,2)</f>
        <v>0</v>
      </c>
      <c r="BL137" s="18" t="s">
        <v>157</v>
      </c>
      <c r="BM137" s="230" t="s">
        <v>1137</v>
      </c>
    </row>
    <row r="138" s="13" customFormat="1">
      <c r="A138" s="13"/>
      <c r="B138" s="239"/>
      <c r="C138" s="240"/>
      <c r="D138" s="237" t="s">
        <v>163</v>
      </c>
      <c r="E138" s="241" t="s">
        <v>1</v>
      </c>
      <c r="F138" s="242" t="s">
        <v>1138</v>
      </c>
      <c r="G138" s="240"/>
      <c r="H138" s="241" t="s">
        <v>1</v>
      </c>
      <c r="I138" s="243"/>
      <c r="J138" s="240"/>
      <c r="K138" s="240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163</v>
      </c>
      <c r="AU138" s="248" t="s">
        <v>87</v>
      </c>
      <c r="AV138" s="13" t="s">
        <v>34</v>
      </c>
      <c r="AW138" s="13" t="s">
        <v>33</v>
      </c>
      <c r="AX138" s="13" t="s">
        <v>78</v>
      </c>
      <c r="AY138" s="248" t="s">
        <v>150</v>
      </c>
    </row>
    <row r="139" s="14" customFormat="1">
      <c r="A139" s="14"/>
      <c r="B139" s="249"/>
      <c r="C139" s="250"/>
      <c r="D139" s="237" t="s">
        <v>163</v>
      </c>
      <c r="E139" s="251" t="s">
        <v>1</v>
      </c>
      <c r="F139" s="252" t="s">
        <v>1139</v>
      </c>
      <c r="G139" s="250"/>
      <c r="H139" s="253">
        <v>3</v>
      </c>
      <c r="I139" s="254"/>
      <c r="J139" s="250"/>
      <c r="K139" s="250"/>
      <c r="L139" s="255"/>
      <c r="M139" s="256"/>
      <c r="N139" s="257"/>
      <c r="O139" s="257"/>
      <c r="P139" s="257"/>
      <c r="Q139" s="257"/>
      <c r="R139" s="257"/>
      <c r="S139" s="257"/>
      <c r="T139" s="25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9" t="s">
        <v>163</v>
      </c>
      <c r="AU139" s="259" t="s">
        <v>87</v>
      </c>
      <c r="AV139" s="14" t="s">
        <v>87</v>
      </c>
      <c r="AW139" s="14" t="s">
        <v>33</v>
      </c>
      <c r="AX139" s="14" t="s">
        <v>34</v>
      </c>
      <c r="AY139" s="259" t="s">
        <v>150</v>
      </c>
    </row>
    <row r="140" s="2" customFormat="1" ht="24.15" customHeight="1">
      <c r="A140" s="39"/>
      <c r="B140" s="40"/>
      <c r="C140" s="219" t="s">
        <v>157</v>
      </c>
      <c r="D140" s="219" t="s">
        <v>152</v>
      </c>
      <c r="E140" s="220" t="s">
        <v>1140</v>
      </c>
      <c r="F140" s="221" t="s">
        <v>1141</v>
      </c>
      <c r="G140" s="222" t="s">
        <v>175</v>
      </c>
      <c r="H140" s="223">
        <v>4.5</v>
      </c>
      <c r="I140" s="224"/>
      <c r="J140" s="225">
        <f>ROUND(I140*H140,2)</f>
        <v>0</v>
      </c>
      <c r="K140" s="221" t="s">
        <v>156</v>
      </c>
      <c r="L140" s="45"/>
      <c r="M140" s="226" t="s">
        <v>1</v>
      </c>
      <c r="N140" s="227" t="s">
        <v>43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157</v>
      </c>
      <c r="AT140" s="230" t="s">
        <v>152</v>
      </c>
      <c r="AU140" s="230" t="s">
        <v>87</v>
      </c>
      <c r="AY140" s="18" t="s">
        <v>150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34</v>
      </c>
      <c r="BK140" s="231">
        <f>ROUND(I140*H140,2)</f>
        <v>0</v>
      </c>
      <c r="BL140" s="18" t="s">
        <v>157</v>
      </c>
      <c r="BM140" s="230" t="s">
        <v>1142</v>
      </c>
    </row>
    <row r="141" s="2" customFormat="1">
      <c r="A141" s="39"/>
      <c r="B141" s="40"/>
      <c r="C141" s="41"/>
      <c r="D141" s="232" t="s">
        <v>159</v>
      </c>
      <c r="E141" s="41"/>
      <c r="F141" s="233" t="s">
        <v>1143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159</v>
      </c>
      <c r="AU141" s="18" t="s">
        <v>87</v>
      </c>
    </row>
    <row r="142" s="14" customFormat="1">
      <c r="A142" s="14"/>
      <c r="B142" s="249"/>
      <c r="C142" s="250"/>
      <c r="D142" s="237" t="s">
        <v>163</v>
      </c>
      <c r="E142" s="251" t="s">
        <v>1</v>
      </c>
      <c r="F142" s="252" t="s">
        <v>1144</v>
      </c>
      <c r="G142" s="250"/>
      <c r="H142" s="253">
        <v>4.5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163</v>
      </c>
      <c r="AU142" s="259" t="s">
        <v>87</v>
      </c>
      <c r="AV142" s="14" t="s">
        <v>87</v>
      </c>
      <c r="AW142" s="14" t="s">
        <v>33</v>
      </c>
      <c r="AX142" s="14" t="s">
        <v>34</v>
      </c>
      <c r="AY142" s="259" t="s">
        <v>150</v>
      </c>
    </row>
    <row r="143" s="2" customFormat="1" ht="24.15" customHeight="1">
      <c r="A143" s="39"/>
      <c r="B143" s="40"/>
      <c r="C143" s="219" t="s">
        <v>194</v>
      </c>
      <c r="D143" s="219" t="s">
        <v>152</v>
      </c>
      <c r="E143" s="220" t="s">
        <v>233</v>
      </c>
      <c r="F143" s="221" t="s">
        <v>234</v>
      </c>
      <c r="G143" s="222" t="s">
        <v>197</v>
      </c>
      <c r="H143" s="223">
        <v>9.8369999999999997</v>
      </c>
      <c r="I143" s="224"/>
      <c r="J143" s="225">
        <f>ROUND(I143*H143,2)</f>
        <v>0</v>
      </c>
      <c r="K143" s="221" t="s">
        <v>156</v>
      </c>
      <c r="L143" s="45"/>
      <c r="M143" s="226" t="s">
        <v>1</v>
      </c>
      <c r="N143" s="227" t="s">
        <v>43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157</v>
      </c>
      <c r="AT143" s="230" t="s">
        <v>152</v>
      </c>
      <c r="AU143" s="230" t="s">
        <v>87</v>
      </c>
      <c r="AY143" s="18" t="s">
        <v>150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34</v>
      </c>
      <c r="BK143" s="231">
        <f>ROUND(I143*H143,2)</f>
        <v>0</v>
      </c>
      <c r="BL143" s="18" t="s">
        <v>157</v>
      </c>
      <c r="BM143" s="230" t="s">
        <v>1145</v>
      </c>
    </row>
    <row r="144" s="2" customFormat="1">
      <c r="A144" s="39"/>
      <c r="B144" s="40"/>
      <c r="C144" s="41"/>
      <c r="D144" s="232" t="s">
        <v>159</v>
      </c>
      <c r="E144" s="41"/>
      <c r="F144" s="233" t="s">
        <v>236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159</v>
      </c>
      <c r="AU144" s="18" t="s">
        <v>87</v>
      </c>
    </row>
    <row r="145" s="13" customFormat="1">
      <c r="A145" s="13"/>
      <c r="B145" s="239"/>
      <c r="C145" s="240"/>
      <c r="D145" s="237" t="s">
        <v>163</v>
      </c>
      <c r="E145" s="241" t="s">
        <v>1</v>
      </c>
      <c r="F145" s="242" t="s">
        <v>1146</v>
      </c>
      <c r="G145" s="240"/>
      <c r="H145" s="241" t="s">
        <v>1</v>
      </c>
      <c r="I145" s="243"/>
      <c r="J145" s="240"/>
      <c r="K145" s="240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163</v>
      </c>
      <c r="AU145" s="248" t="s">
        <v>87</v>
      </c>
      <c r="AV145" s="13" t="s">
        <v>34</v>
      </c>
      <c r="AW145" s="13" t="s">
        <v>33</v>
      </c>
      <c r="AX145" s="13" t="s">
        <v>78</v>
      </c>
      <c r="AY145" s="248" t="s">
        <v>150</v>
      </c>
    </row>
    <row r="146" s="13" customFormat="1">
      <c r="A146" s="13"/>
      <c r="B146" s="239"/>
      <c r="C146" s="240"/>
      <c r="D146" s="237" t="s">
        <v>163</v>
      </c>
      <c r="E146" s="241" t="s">
        <v>1</v>
      </c>
      <c r="F146" s="242" t="s">
        <v>104</v>
      </c>
      <c r="G146" s="240"/>
      <c r="H146" s="241" t="s">
        <v>1</v>
      </c>
      <c r="I146" s="243"/>
      <c r="J146" s="240"/>
      <c r="K146" s="240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163</v>
      </c>
      <c r="AU146" s="248" t="s">
        <v>87</v>
      </c>
      <c r="AV146" s="13" t="s">
        <v>34</v>
      </c>
      <c r="AW146" s="13" t="s">
        <v>33</v>
      </c>
      <c r="AX146" s="13" t="s">
        <v>78</v>
      </c>
      <c r="AY146" s="248" t="s">
        <v>150</v>
      </c>
    </row>
    <row r="147" s="14" customFormat="1">
      <c r="A147" s="14"/>
      <c r="B147" s="249"/>
      <c r="C147" s="250"/>
      <c r="D147" s="237" t="s">
        <v>163</v>
      </c>
      <c r="E147" s="251" t="s">
        <v>1</v>
      </c>
      <c r="F147" s="252" t="s">
        <v>1128</v>
      </c>
      <c r="G147" s="250"/>
      <c r="H147" s="253">
        <v>9.0190000000000001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9" t="s">
        <v>163</v>
      </c>
      <c r="AU147" s="259" t="s">
        <v>87</v>
      </c>
      <c r="AV147" s="14" t="s">
        <v>87</v>
      </c>
      <c r="AW147" s="14" t="s">
        <v>33</v>
      </c>
      <c r="AX147" s="14" t="s">
        <v>78</v>
      </c>
      <c r="AY147" s="259" t="s">
        <v>150</v>
      </c>
    </row>
    <row r="148" s="13" customFormat="1">
      <c r="A148" s="13"/>
      <c r="B148" s="239"/>
      <c r="C148" s="240"/>
      <c r="D148" s="237" t="s">
        <v>163</v>
      </c>
      <c r="E148" s="241" t="s">
        <v>1</v>
      </c>
      <c r="F148" s="242" t="s">
        <v>1147</v>
      </c>
      <c r="G148" s="240"/>
      <c r="H148" s="241" t="s">
        <v>1</v>
      </c>
      <c r="I148" s="243"/>
      <c r="J148" s="240"/>
      <c r="K148" s="240"/>
      <c r="L148" s="244"/>
      <c r="M148" s="245"/>
      <c r="N148" s="246"/>
      <c r="O148" s="246"/>
      <c r="P148" s="246"/>
      <c r="Q148" s="246"/>
      <c r="R148" s="246"/>
      <c r="S148" s="246"/>
      <c r="T148" s="24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8" t="s">
        <v>163</v>
      </c>
      <c r="AU148" s="248" t="s">
        <v>87</v>
      </c>
      <c r="AV148" s="13" t="s">
        <v>34</v>
      </c>
      <c r="AW148" s="13" t="s">
        <v>33</v>
      </c>
      <c r="AX148" s="13" t="s">
        <v>78</v>
      </c>
      <c r="AY148" s="248" t="s">
        <v>150</v>
      </c>
    </row>
    <row r="149" s="13" customFormat="1">
      <c r="A149" s="13"/>
      <c r="B149" s="239"/>
      <c r="C149" s="240"/>
      <c r="D149" s="237" t="s">
        <v>163</v>
      </c>
      <c r="E149" s="241" t="s">
        <v>1</v>
      </c>
      <c r="F149" s="242" t="s">
        <v>1138</v>
      </c>
      <c r="G149" s="240"/>
      <c r="H149" s="241" t="s">
        <v>1</v>
      </c>
      <c r="I149" s="243"/>
      <c r="J149" s="240"/>
      <c r="K149" s="240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163</v>
      </c>
      <c r="AU149" s="248" t="s">
        <v>87</v>
      </c>
      <c r="AV149" s="13" t="s">
        <v>34</v>
      </c>
      <c r="AW149" s="13" t="s">
        <v>33</v>
      </c>
      <c r="AX149" s="13" t="s">
        <v>78</v>
      </c>
      <c r="AY149" s="248" t="s">
        <v>150</v>
      </c>
    </row>
    <row r="150" s="14" customFormat="1">
      <c r="A150" s="14"/>
      <c r="B150" s="249"/>
      <c r="C150" s="250"/>
      <c r="D150" s="237" t="s">
        <v>163</v>
      </c>
      <c r="E150" s="251" t="s">
        <v>1</v>
      </c>
      <c r="F150" s="252" t="s">
        <v>1148</v>
      </c>
      <c r="G150" s="250"/>
      <c r="H150" s="253">
        <v>0.71199999999999997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163</v>
      </c>
      <c r="AU150" s="259" t="s">
        <v>87</v>
      </c>
      <c r="AV150" s="14" t="s">
        <v>87</v>
      </c>
      <c r="AW150" s="14" t="s">
        <v>33</v>
      </c>
      <c r="AX150" s="14" t="s">
        <v>78</v>
      </c>
      <c r="AY150" s="259" t="s">
        <v>150</v>
      </c>
    </row>
    <row r="151" s="13" customFormat="1">
      <c r="A151" s="13"/>
      <c r="B151" s="239"/>
      <c r="C151" s="240"/>
      <c r="D151" s="237" t="s">
        <v>163</v>
      </c>
      <c r="E151" s="241" t="s">
        <v>1</v>
      </c>
      <c r="F151" s="242" t="s">
        <v>1133</v>
      </c>
      <c r="G151" s="240"/>
      <c r="H151" s="241" t="s">
        <v>1</v>
      </c>
      <c r="I151" s="243"/>
      <c r="J151" s="240"/>
      <c r="K151" s="240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163</v>
      </c>
      <c r="AU151" s="248" t="s">
        <v>87</v>
      </c>
      <c r="AV151" s="13" t="s">
        <v>34</v>
      </c>
      <c r="AW151" s="13" t="s">
        <v>33</v>
      </c>
      <c r="AX151" s="13" t="s">
        <v>78</v>
      </c>
      <c r="AY151" s="248" t="s">
        <v>150</v>
      </c>
    </row>
    <row r="152" s="14" customFormat="1">
      <c r="A152" s="14"/>
      <c r="B152" s="249"/>
      <c r="C152" s="250"/>
      <c r="D152" s="237" t="s">
        <v>163</v>
      </c>
      <c r="E152" s="251" t="s">
        <v>1</v>
      </c>
      <c r="F152" s="252" t="s">
        <v>1149</v>
      </c>
      <c r="G152" s="250"/>
      <c r="H152" s="253">
        <v>0.106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9" t="s">
        <v>163</v>
      </c>
      <c r="AU152" s="259" t="s">
        <v>87</v>
      </c>
      <c r="AV152" s="14" t="s">
        <v>87</v>
      </c>
      <c r="AW152" s="14" t="s">
        <v>33</v>
      </c>
      <c r="AX152" s="14" t="s">
        <v>78</v>
      </c>
      <c r="AY152" s="259" t="s">
        <v>150</v>
      </c>
    </row>
    <row r="153" s="15" customFormat="1">
      <c r="A153" s="15"/>
      <c r="B153" s="260"/>
      <c r="C153" s="261"/>
      <c r="D153" s="237" t="s">
        <v>163</v>
      </c>
      <c r="E153" s="262" t="s">
        <v>1</v>
      </c>
      <c r="F153" s="263" t="s">
        <v>193</v>
      </c>
      <c r="G153" s="261"/>
      <c r="H153" s="264">
        <v>9.8369999999999997</v>
      </c>
      <c r="I153" s="265"/>
      <c r="J153" s="261"/>
      <c r="K153" s="261"/>
      <c r="L153" s="266"/>
      <c r="M153" s="267"/>
      <c r="N153" s="268"/>
      <c r="O153" s="268"/>
      <c r="P153" s="268"/>
      <c r="Q153" s="268"/>
      <c r="R153" s="268"/>
      <c r="S153" s="268"/>
      <c r="T153" s="269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0" t="s">
        <v>163</v>
      </c>
      <c r="AU153" s="270" t="s">
        <v>87</v>
      </c>
      <c r="AV153" s="15" t="s">
        <v>157</v>
      </c>
      <c r="AW153" s="15" t="s">
        <v>33</v>
      </c>
      <c r="AX153" s="15" t="s">
        <v>34</v>
      </c>
      <c r="AY153" s="270" t="s">
        <v>150</v>
      </c>
    </row>
    <row r="154" s="2" customFormat="1" ht="33" customHeight="1">
      <c r="A154" s="39"/>
      <c r="B154" s="40"/>
      <c r="C154" s="219" t="s">
        <v>203</v>
      </c>
      <c r="D154" s="219" t="s">
        <v>152</v>
      </c>
      <c r="E154" s="220" t="s">
        <v>243</v>
      </c>
      <c r="F154" s="221" t="s">
        <v>244</v>
      </c>
      <c r="G154" s="222" t="s">
        <v>197</v>
      </c>
      <c r="H154" s="223">
        <v>9.8369999999999997</v>
      </c>
      <c r="I154" s="224"/>
      <c r="J154" s="225">
        <f>ROUND(I154*H154,2)</f>
        <v>0</v>
      </c>
      <c r="K154" s="221" t="s">
        <v>156</v>
      </c>
      <c r="L154" s="45"/>
      <c r="M154" s="226" t="s">
        <v>1</v>
      </c>
      <c r="N154" s="227" t="s">
        <v>43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157</v>
      </c>
      <c r="AT154" s="230" t="s">
        <v>152</v>
      </c>
      <c r="AU154" s="230" t="s">
        <v>87</v>
      </c>
      <c r="AY154" s="18" t="s">
        <v>150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34</v>
      </c>
      <c r="BK154" s="231">
        <f>ROUND(I154*H154,2)</f>
        <v>0</v>
      </c>
      <c r="BL154" s="18" t="s">
        <v>157</v>
      </c>
      <c r="BM154" s="230" t="s">
        <v>1150</v>
      </c>
    </row>
    <row r="155" s="2" customFormat="1">
      <c r="A155" s="39"/>
      <c r="B155" s="40"/>
      <c r="C155" s="41"/>
      <c r="D155" s="232" t="s">
        <v>159</v>
      </c>
      <c r="E155" s="41"/>
      <c r="F155" s="233" t="s">
        <v>246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159</v>
      </c>
      <c r="AU155" s="18" t="s">
        <v>87</v>
      </c>
    </row>
    <row r="156" s="13" customFormat="1">
      <c r="A156" s="13"/>
      <c r="B156" s="239"/>
      <c r="C156" s="240"/>
      <c r="D156" s="237" t="s">
        <v>163</v>
      </c>
      <c r="E156" s="241" t="s">
        <v>1</v>
      </c>
      <c r="F156" s="242" t="s">
        <v>1151</v>
      </c>
      <c r="G156" s="240"/>
      <c r="H156" s="241" t="s">
        <v>1</v>
      </c>
      <c r="I156" s="243"/>
      <c r="J156" s="240"/>
      <c r="K156" s="240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163</v>
      </c>
      <c r="AU156" s="248" t="s">
        <v>87</v>
      </c>
      <c r="AV156" s="13" t="s">
        <v>34</v>
      </c>
      <c r="AW156" s="13" t="s">
        <v>33</v>
      </c>
      <c r="AX156" s="13" t="s">
        <v>78</v>
      </c>
      <c r="AY156" s="248" t="s">
        <v>150</v>
      </c>
    </row>
    <row r="157" s="14" customFormat="1">
      <c r="A157" s="14"/>
      <c r="B157" s="249"/>
      <c r="C157" s="250"/>
      <c r="D157" s="237" t="s">
        <v>163</v>
      </c>
      <c r="E157" s="251" t="s">
        <v>1</v>
      </c>
      <c r="F157" s="252" t="s">
        <v>1152</v>
      </c>
      <c r="G157" s="250"/>
      <c r="H157" s="253">
        <v>9.0190000000000001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163</v>
      </c>
      <c r="AU157" s="259" t="s">
        <v>87</v>
      </c>
      <c r="AV157" s="14" t="s">
        <v>87</v>
      </c>
      <c r="AW157" s="14" t="s">
        <v>33</v>
      </c>
      <c r="AX157" s="14" t="s">
        <v>78</v>
      </c>
      <c r="AY157" s="259" t="s">
        <v>150</v>
      </c>
    </row>
    <row r="158" s="13" customFormat="1">
      <c r="A158" s="13"/>
      <c r="B158" s="239"/>
      <c r="C158" s="240"/>
      <c r="D158" s="237" t="s">
        <v>163</v>
      </c>
      <c r="E158" s="241" t="s">
        <v>1</v>
      </c>
      <c r="F158" s="242" t="s">
        <v>1153</v>
      </c>
      <c r="G158" s="240"/>
      <c r="H158" s="241" t="s">
        <v>1</v>
      </c>
      <c r="I158" s="243"/>
      <c r="J158" s="240"/>
      <c r="K158" s="240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163</v>
      </c>
      <c r="AU158" s="248" t="s">
        <v>87</v>
      </c>
      <c r="AV158" s="13" t="s">
        <v>34</v>
      </c>
      <c r="AW158" s="13" t="s">
        <v>33</v>
      </c>
      <c r="AX158" s="13" t="s">
        <v>78</v>
      </c>
      <c r="AY158" s="248" t="s">
        <v>150</v>
      </c>
    </row>
    <row r="159" s="14" customFormat="1">
      <c r="A159" s="14"/>
      <c r="B159" s="249"/>
      <c r="C159" s="250"/>
      <c r="D159" s="237" t="s">
        <v>163</v>
      </c>
      <c r="E159" s="251" t="s">
        <v>1</v>
      </c>
      <c r="F159" s="252" t="s">
        <v>1154</v>
      </c>
      <c r="G159" s="250"/>
      <c r="H159" s="253">
        <v>0.81799999999999995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163</v>
      </c>
      <c r="AU159" s="259" t="s">
        <v>87</v>
      </c>
      <c r="AV159" s="14" t="s">
        <v>87</v>
      </c>
      <c r="AW159" s="14" t="s">
        <v>33</v>
      </c>
      <c r="AX159" s="14" t="s">
        <v>78</v>
      </c>
      <c r="AY159" s="259" t="s">
        <v>150</v>
      </c>
    </row>
    <row r="160" s="15" customFormat="1">
      <c r="A160" s="15"/>
      <c r="B160" s="260"/>
      <c r="C160" s="261"/>
      <c r="D160" s="237" t="s">
        <v>163</v>
      </c>
      <c r="E160" s="262" t="s">
        <v>1</v>
      </c>
      <c r="F160" s="263" t="s">
        <v>193</v>
      </c>
      <c r="G160" s="261"/>
      <c r="H160" s="264">
        <v>9.8369999999999997</v>
      </c>
      <c r="I160" s="265"/>
      <c r="J160" s="261"/>
      <c r="K160" s="261"/>
      <c r="L160" s="266"/>
      <c r="M160" s="267"/>
      <c r="N160" s="268"/>
      <c r="O160" s="268"/>
      <c r="P160" s="268"/>
      <c r="Q160" s="268"/>
      <c r="R160" s="268"/>
      <c r="S160" s="268"/>
      <c r="T160" s="269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0" t="s">
        <v>163</v>
      </c>
      <c r="AU160" s="270" t="s">
        <v>87</v>
      </c>
      <c r="AV160" s="15" t="s">
        <v>157</v>
      </c>
      <c r="AW160" s="15" t="s">
        <v>33</v>
      </c>
      <c r="AX160" s="15" t="s">
        <v>34</v>
      </c>
      <c r="AY160" s="270" t="s">
        <v>150</v>
      </c>
    </row>
    <row r="161" s="2" customFormat="1" ht="24.15" customHeight="1">
      <c r="A161" s="39"/>
      <c r="B161" s="40"/>
      <c r="C161" s="219" t="s">
        <v>217</v>
      </c>
      <c r="D161" s="219" t="s">
        <v>152</v>
      </c>
      <c r="E161" s="220" t="s">
        <v>255</v>
      </c>
      <c r="F161" s="221" t="s">
        <v>256</v>
      </c>
      <c r="G161" s="222" t="s">
        <v>197</v>
      </c>
      <c r="H161" s="223">
        <v>9.8369999999999997</v>
      </c>
      <c r="I161" s="224"/>
      <c r="J161" s="225">
        <f>ROUND(I161*H161,2)</f>
        <v>0</v>
      </c>
      <c r="K161" s="221" t="s">
        <v>156</v>
      </c>
      <c r="L161" s="45"/>
      <c r="M161" s="226" t="s">
        <v>1</v>
      </c>
      <c r="N161" s="227" t="s">
        <v>43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157</v>
      </c>
      <c r="AT161" s="230" t="s">
        <v>152</v>
      </c>
      <c r="AU161" s="230" t="s">
        <v>87</v>
      </c>
      <c r="AY161" s="18" t="s">
        <v>150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34</v>
      </c>
      <c r="BK161" s="231">
        <f>ROUND(I161*H161,2)</f>
        <v>0</v>
      </c>
      <c r="BL161" s="18" t="s">
        <v>157</v>
      </c>
      <c r="BM161" s="230" t="s">
        <v>1155</v>
      </c>
    </row>
    <row r="162" s="2" customFormat="1">
      <c r="A162" s="39"/>
      <c r="B162" s="40"/>
      <c r="C162" s="41"/>
      <c r="D162" s="232" t="s">
        <v>159</v>
      </c>
      <c r="E162" s="41"/>
      <c r="F162" s="233" t="s">
        <v>258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159</v>
      </c>
      <c r="AU162" s="18" t="s">
        <v>87</v>
      </c>
    </row>
    <row r="163" s="2" customFormat="1" ht="24.15" customHeight="1">
      <c r="A163" s="39"/>
      <c r="B163" s="40"/>
      <c r="C163" s="219" t="s">
        <v>225</v>
      </c>
      <c r="D163" s="219" t="s">
        <v>152</v>
      </c>
      <c r="E163" s="220" t="s">
        <v>260</v>
      </c>
      <c r="F163" s="221" t="s">
        <v>261</v>
      </c>
      <c r="G163" s="222" t="s">
        <v>155</v>
      </c>
      <c r="H163" s="223">
        <v>49</v>
      </c>
      <c r="I163" s="224"/>
      <c r="J163" s="225">
        <f>ROUND(I163*H163,2)</f>
        <v>0</v>
      </c>
      <c r="K163" s="221" t="s">
        <v>156</v>
      </c>
      <c r="L163" s="45"/>
      <c r="M163" s="226" t="s">
        <v>1</v>
      </c>
      <c r="N163" s="227" t="s">
        <v>43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157</v>
      </c>
      <c r="AT163" s="230" t="s">
        <v>152</v>
      </c>
      <c r="AU163" s="230" t="s">
        <v>87</v>
      </c>
      <c r="AY163" s="18" t="s">
        <v>150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34</v>
      </c>
      <c r="BK163" s="231">
        <f>ROUND(I163*H163,2)</f>
        <v>0</v>
      </c>
      <c r="BL163" s="18" t="s">
        <v>157</v>
      </c>
      <c r="BM163" s="230" t="s">
        <v>1156</v>
      </c>
    </row>
    <row r="164" s="2" customFormat="1">
      <c r="A164" s="39"/>
      <c r="B164" s="40"/>
      <c r="C164" s="41"/>
      <c r="D164" s="232" t="s">
        <v>159</v>
      </c>
      <c r="E164" s="41"/>
      <c r="F164" s="233" t="s">
        <v>263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159</v>
      </c>
      <c r="AU164" s="18" t="s">
        <v>87</v>
      </c>
    </row>
    <row r="165" s="2" customFormat="1">
      <c r="A165" s="39"/>
      <c r="B165" s="40"/>
      <c r="C165" s="41"/>
      <c r="D165" s="237" t="s">
        <v>161</v>
      </c>
      <c r="E165" s="41"/>
      <c r="F165" s="238" t="s">
        <v>1127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161</v>
      </c>
      <c r="AU165" s="18" t="s">
        <v>87</v>
      </c>
    </row>
    <row r="166" s="13" customFormat="1">
      <c r="A166" s="13"/>
      <c r="B166" s="239"/>
      <c r="C166" s="240"/>
      <c r="D166" s="237" t="s">
        <v>163</v>
      </c>
      <c r="E166" s="241" t="s">
        <v>1</v>
      </c>
      <c r="F166" s="242" t="s">
        <v>104</v>
      </c>
      <c r="G166" s="240"/>
      <c r="H166" s="241" t="s">
        <v>1</v>
      </c>
      <c r="I166" s="243"/>
      <c r="J166" s="240"/>
      <c r="K166" s="240"/>
      <c r="L166" s="244"/>
      <c r="M166" s="245"/>
      <c r="N166" s="246"/>
      <c r="O166" s="246"/>
      <c r="P166" s="246"/>
      <c r="Q166" s="246"/>
      <c r="R166" s="246"/>
      <c r="S166" s="246"/>
      <c r="T166" s="24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8" t="s">
        <v>163</v>
      </c>
      <c r="AU166" s="248" t="s">
        <v>87</v>
      </c>
      <c r="AV166" s="13" t="s">
        <v>34</v>
      </c>
      <c r="AW166" s="13" t="s">
        <v>33</v>
      </c>
      <c r="AX166" s="13" t="s">
        <v>78</v>
      </c>
      <c r="AY166" s="248" t="s">
        <v>150</v>
      </c>
    </row>
    <row r="167" s="14" customFormat="1">
      <c r="A167" s="14"/>
      <c r="B167" s="249"/>
      <c r="C167" s="250"/>
      <c r="D167" s="237" t="s">
        <v>163</v>
      </c>
      <c r="E167" s="251" t="s">
        <v>1</v>
      </c>
      <c r="F167" s="252" t="s">
        <v>186</v>
      </c>
      <c r="G167" s="250"/>
      <c r="H167" s="253">
        <v>49</v>
      </c>
      <c r="I167" s="254"/>
      <c r="J167" s="250"/>
      <c r="K167" s="250"/>
      <c r="L167" s="255"/>
      <c r="M167" s="256"/>
      <c r="N167" s="257"/>
      <c r="O167" s="257"/>
      <c r="P167" s="257"/>
      <c r="Q167" s="257"/>
      <c r="R167" s="257"/>
      <c r="S167" s="257"/>
      <c r="T167" s="25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9" t="s">
        <v>163</v>
      </c>
      <c r="AU167" s="259" t="s">
        <v>87</v>
      </c>
      <c r="AV167" s="14" t="s">
        <v>87</v>
      </c>
      <c r="AW167" s="14" t="s">
        <v>33</v>
      </c>
      <c r="AX167" s="14" t="s">
        <v>34</v>
      </c>
      <c r="AY167" s="259" t="s">
        <v>150</v>
      </c>
    </row>
    <row r="168" s="2" customFormat="1" ht="33" customHeight="1">
      <c r="A168" s="39"/>
      <c r="B168" s="40"/>
      <c r="C168" s="219" t="s">
        <v>232</v>
      </c>
      <c r="D168" s="219" t="s">
        <v>152</v>
      </c>
      <c r="E168" s="220" t="s">
        <v>267</v>
      </c>
      <c r="F168" s="221" t="s">
        <v>268</v>
      </c>
      <c r="G168" s="222" t="s">
        <v>269</v>
      </c>
      <c r="H168" s="223">
        <v>14.756</v>
      </c>
      <c r="I168" s="224"/>
      <c r="J168" s="225">
        <f>ROUND(I168*H168,2)</f>
        <v>0</v>
      </c>
      <c r="K168" s="221" t="s">
        <v>156</v>
      </c>
      <c r="L168" s="45"/>
      <c r="M168" s="226" t="s">
        <v>1</v>
      </c>
      <c r="N168" s="227" t="s">
        <v>43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157</v>
      </c>
      <c r="AT168" s="230" t="s">
        <v>152</v>
      </c>
      <c r="AU168" s="230" t="s">
        <v>87</v>
      </c>
      <c r="AY168" s="18" t="s">
        <v>150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34</v>
      </c>
      <c r="BK168" s="231">
        <f>ROUND(I168*H168,2)</f>
        <v>0</v>
      </c>
      <c r="BL168" s="18" t="s">
        <v>157</v>
      </c>
      <c r="BM168" s="230" t="s">
        <v>1157</v>
      </c>
    </row>
    <row r="169" s="2" customFormat="1">
      <c r="A169" s="39"/>
      <c r="B169" s="40"/>
      <c r="C169" s="41"/>
      <c r="D169" s="232" t="s">
        <v>159</v>
      </c>
      <c r="E169" s="41"/>
      <c r="F169" s="233" t="s">
        <v>271</v>
      </c>
      <c r="G169" s="41"/>
      <c r="H169" s="41"/>
      <c r="I169" s="234"/>
      <c r="J169" s="41"/>
      <c r="K169" s="41"/>
      <c r="L169" s="45"/>
      <c r="M169" s="235"/>
      <c r="N169" s="236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159</v>
      </c>
      <c r="AU169" s="18" t="s">
        <v>87</v>
      </c>
    </row>
    <row r="170" s="13" customFormat="1">
      <c r="A170" s="13"/>
      <c r="B170" s="239"/>
      <c r="C170" s="240"/>
      <c r="D170" s="237" t="s">
        <v>163</v>
      </c>
      <c r="E170" s="241" t="s">
        <v>1</v>
      </c>
      <c r="F170" s="242" t="s">
        <v>1070</v>
      </c>
      <c r="G170" s="240"/>
      <c r="H170" s="241" t="s">
        <v>1</v>
      </c>
      <c r="I170" s="243"/>
      <c r="J170" s="240"/>
      <c r="K170" s="240"/>
      <c r="L170" s="244"/>
      <c r="M170" s="245"/>
      <c r="N170" s="246"/>
      <c r="O170" s="246"/>
      <c r="P170" s="246"/>
      <c r="Q170" s="246"/>
      <c r="R170" s="246"/>
      <c r="S170" s="246"/>
      <c r="T170" s="24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8" t="s">
        <v>163</v>
      </c>
      <c r="AU170" s="248" t="s">
        <v>87</v>
      </c>
      <c r="AV170" s="13" t="s">
        <v>34</v>
      </c>
      <c r="AW170" s="13" t="s">
        <v>33</v>
      </c>
      <c r="AX170" s="13" t="s">
        <v>78</v>
      </c>
      <c r="AY170" s="248" t="s">
        <v>150</v>
      </c>
    </row>
    <row r="171" s="14" customFormat="1">
      <c r="A171" s="14"/>
      <c r="B171" s="249"/>
      <c r="C171" s="250"/>
      <c r="D171" s="237" t="s">
        <v>163</v>
      </c>
      <c r="E171" s="251" t="s">
        <v>1</v>
      </c>
      <c r="F171" s="252" t="s">
        <v>1158</v>
      </c>
      <c r="G171" s="250"/>
      <c r="H171" s="253">
        <v>14.756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9" t="s">
        <v>163</v>
      </c>
      <c r="AU171" s="259" t="s">
        <v>87</v>
      </c>
      <c r="AV171" s="14" t="s">
        <v>87</v>
      </c>
      <c r="AW171" s="14" t="s">
        <v>33</v>
      </c>
      <c r="AX171" s="14" t="s">
        <v>34</v>
      </c>
      <c r="AY171" s="259" t="s">
        <v>150</v>
      </c>
    </row>
    <row r="172" s="2" customFormat="1" ht="16.5" customHeight="1">
      <c r="A172" s="39"/>
      <c r="B172" s="40"/>
      <c r="C172" s="219" t="s">
        <v>242</v>
      </c>
      <c r="D172" s="219" t="s">
        <v>152</v>
      </c>
      <c r="E172" s="220" t="s">
        <v>274</v>
      </c>
      <c r="F172" s="221" t="s">
        <v>275</v>
      </c>
      <c r="G172" s="222" t="s">
        <v>197</v>
      </c>
      <c r="H172" s="223">
        <v>9.8369999999999997</v>
      </c>
      <c r="I172" s="224"/>
      <c r="J172" s="225">
        <f>ROUND(I172*H172,2)</f>
        <v>0</v>
      </c>
      <c r="K172" s="221" t="s">
        <v>156</v>
      </c>
      <c r="L172" s="45"/>
      <c r="M172" s="226" t="s">
        <v>1</v>
      </c>
      <c r="N172" s="227" t="s">
        <v>43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157</v>
      </c>
      <c r="AT172" s="230" t="s">
        <v>152</v>
      </c>
      <c r="AU172" s="230" t="s">
        <v>87</v>
      </c>
      <c r="AY172" s="18" t="s">
        <v>150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34</v>
      </c>
      <c r="BK172" s="231">
        <f>ROUND(I172*H172,2)</f>
        <v>0</v>
      </c>
      <c r="BL172" s="18" t="s">
        <v>157</v>
      </c>
      <c r="BM172" s="230" t="s">
        <v>1159</v>
      </c>
    </row>
    <row r="173" s="2" customFormat="1">
      <c r="A173" s="39"/>
      <c r="B173" s="40"/>
      <c r="C173" s="41"/>
      <c r="D173" s="232" t="s">
        <v>159</v>
      </c>
      <c r="E173" s="41"/>
      <c r="F173" s="233" t="s">
        <v>277</v>
      </c>
      <c r="G173" s="41"/>
      <c r="H173" s="41"/>
      <c r="I173" s="234"/>
      <c r="J173" s="41"/>
      <c r="K173" s="41"/>
      <c r="L173" s="45"/>
      <c r="M173" s="235"/>
      <c r="N173" s="236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159</v>
      </c>
      <c r="AU173" s="18" t="s">
        <v>87</v>
      </c>
    </row>
    <row r="174" s="12" customFormat="1" ht="22.8" customHeight="1">
      <c r="A174" s="12"/>
      <c r="B174" s="203"/>
      <c r="C174" s="204"/>
      <c r="D174" s="205" t="s">
        <v>77</v>
      </c>
      <c r="E174" s="217" t="s">
        <v>87</v>
      </c>
      <c r="F174" s="217" t="s">
        <v>342</v>
      </c>
      <c r="G174" s="204"/>
      <c r="H174" s="204"/>
      <c r="I174" s="207"/>
      <c r="J174" s="218">
        <f>BK174</f>
        <v>0</v>
      </c>
      <c r="K174" s="204"/>
      <c r="L174" s="209"/>
      <c r="M174" s="210"/>
      <c r="N174" s="211"/>
      <c r="O174" s="211"/>
      <c r="P174" s="212">
        <f>SUM(P175:P186)</f>
        <v>0</v>
      </c>
      <c r="Q174" s="211"/>
      <c r="R174" s="212">
        <f>SUM(R175:R186)</f>
        <v>2.7843430999999996</v>
      </c>
      <c r="S174" s="211"/>
      <c r="T174" s="213">
        <f>SUM(T175:T186)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4" t="s">
        <v>34</v>
      </c>
      <c r="AT174" s="215" t="s">
        <v>77</v>
      </c>
      <c r="AU174" s="215" t="s">
        <v>34</v>
      </c>
      <c r="AY174" s="214" t="s">
        <v>150</v>
      </c>
      <c r="BK174" s="216">
        <f>SUM(BK175:BK186)</f>
        <v>0</v>
      </c>
    </row>
    <row r="175" s="2" customFormat="1" ht="16.5" customHeight="1">
      <c r="A175" s="39"/>
      <c r="B175" s="40"/>
      <c r="C175" s="219" t="s">
        <v>254</v>
      </c>
      <c r="D175" s="219" t="s">
        <v>152</v>
      </c>
      <c r="E175" s="220" t="s">
        <v>1160</v>
      </c>
      <c r="F175" s="221" t="s">
        <v>1161</v>
      </c>
      <c r="G175" s="222" t="s">
        <v>427</v>
      </c>
      <c r="H175" s="223">
        <v>9</v>
      </c>
      <c r="I175" s="224"/>
      <c r="J175" s="225">
        <f>ROUND(I175*H175,2)</f>
        <v>0</v>
      </c>
      <c r="K175" s="221" t="s">
        <v>156</v>
      </c>
      <c r="L175" s="45"/>
      <c r="M175" s="226" t="s">
        <v>1</v>
      </c>
      <c r="N175" s="227" t="s">
        <v>43</v>
      </c>
      <c r="O175" s="92"/>
      <c r="P175" s="228">
        <f>O175*H175</f>
        <v>0</v>
      </c>
      <c r="Q175" s="228">
        <v>0.03637</v>
      </c>
      <c r="R175" s="228">
        <f>Q175*H175</f>
        <v>0.32733000000000001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157</v>
      </c>
      <c r="AT175" s="230" t="s">
        <v>152</v>
      </c>
      <c r="AU175" s="230" t="s">
        <v>87</v>
      </c>
      <c r="AY175" s="18" t="s">
        <v>150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34</v>
      </c>
      <c r="BK175" s="231">
        <f>ROUND(I175*H175,2)</f>
        <v>0</v>
      </c>
      <c r="BL175" s="18" t="s">
        <v>157</v>
      </c>
      <c r="BM175" s="230" t="s">
        <v>1162</v>
      </c>
    </row>
    <row r="176" s="2" customFormat="1">
      <c r="A176" s="39"/>
      <c r="B176" s="40"/>
      <c r="C176" s="41"/>
      <c r="D176" s="232" t="s">
        <v>159</v>
      </c>
      <c r="E176" s="41"/>
      <c r="F176" s="233" t="s">
        <v>1163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159</v>
      </c>
      <c r="AU176" s="18" t="s">
        <v>87</v>
      </c>
    </row>
    <row r="177" s="14" customFormat="1">
      <c r="A177" s="14"/>
      <c r="B177" s="249"/>
      <c r="C177" s="250"/>
      <c r="D177" s="237" t="s">
        <v>163</v>
      </c>
      <c r="E177" s="251" t="s">
        <v>1</v>
      </c>
      <c r="F177" s="252" t="s">
        <v>1164</v>
      </c>
      <c r="G177" s="250"/>
      <c r="H177" s="253">
        <v>9</v>
      </c>
      <c r="I177" s="254"/>
      <c r="J177" s="250"/>
      <c r="K177" s="250"/>
      <c r="L177" s="255"/>
      <c r="M177" s="256"/>
      <c r="N177" s="257"/>
      <c r="O177" s="257"/>
      <c r="P177" s="257"/>
      <c r="Q177" s="257"/>
      <c r="R177" s="257"/>
      <c r="S177" s="257"/>
      <c r="T177" s="25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9" t="s">
        <v>163</v>
      </c>
      <c r="AU177" s="259" t="s">
        <v>87</v>
      </c>
      <c r="AV177" s="14" t="s">
        <v>87</v>
      </c>
      <c r="AW177" s="14" t="s">
        <v>33</v>
      </c>
      <c r="AX177" s="14" t="s">
        <v>34</v>
      </c>
      <c r="AY177" s="259" t="s">
        <v>150</v>
      </c>
    </row>
    <row r="178" s="2" customFormat="1" ht="16.5" customHeight="1">
      <c r="A178" s="39"/>
      <c r="B178" s="40"/>
      <c r="C178" s="219" t="s">
        <v>259</v>
      </c>
      <c r="D178" s="219" t="s">
        <v>152</v>
      </c>
      <c r="E178" s="220" t="s">
        <v>403</v>
      </c>
      <c r="F178" s="221" t="s">
        <v>404</v>
      </c>
      <c r="G178" s="222" t="s">
        <v>197</v>
      </c>
      <c r="H178" s="223">
        <v>0.98199999999999998</v>
      </c>
      <c r="I178" s="224"/>
      <c r="J178" s="225">
        <f>ROUND(I178*H178,2)</f>
        <v>0</v>
      </c>
      <c r="K178" s="221" t="s">
        <v>156</v>
      </c>
      <c r="L178" s="45"/>
      <c r="M178" s="226" t="s">
        <v>1</v>
      </c>
      <c r="N178" s="227" t="s">
        <v>43</v>
      </c>
      <c r="O178" s="92"/>
      <c r="P178" s="228">
        <f>O178*H178</f>
        <v>0</v>
      </c>
      <c r="Q178" s="228">
        <v>2.5018699999999998</v>
      </c>
      <c r="R178" s="228">
        <f>Q178*H178</f>
        <v>2.4568363399999997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157</v>
      </c>
      <c r="AT178" s="230" t="s">
        <v>152</v>
      </c>
      <c r="AU178" s="230" t="s">
        <v>87</v>
      </c>
      <c r="AY178" s="18" t="s">
        <v>150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34</v>
      </c>
      <c r="BK178" s="231">
        <f>ROUND(I178*H178,2)</f>
        <v>0</v>
      </c>
      <c r="BL178" s="18" t="s">
        <v>157</v>
      </c>
      <c r="BM178" s="230" t="s">
        <v>1165</v>
      </c>
    </row>
    <row r="179" s="2" customFormat="1">
      <c r="A179" s="39"/>
      <c r="B179" s="40"/>
      <c r="C179" s="41"/>
      <c r="D179" s="232" t="s">
        <v>159</v>
      </c>
      <c r="E179" s="41"/>
      <c r="F179" s="233" t="s">
        <v>406</v>
      </c>
      <c r="G179" s="41"/>
      <c r="H179" s="41"/>
      <c r="I179" s="234"/>
      <c r="J179" s="41"/>
      <c r="K179" s="41"/>
      <c r="L179" s="45"/>
      <c r="M179" s="235"/>
      <c r="N179" s="236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159</v>
      </c>
      <c r="AU179" s="18" t="s">
        <v>87</v>
      </c>
    </row>
    <row r="180" s="13" customFormat="1">
      <c r="A180" s="13"/>
      <c r="B180" s="239"/>
      <c r="C180" s="240"/>
      <c r="D180" s="237" t="s">
        <v>163</v>
      </c>
      <c r="E180" s="241" t="s">
        <v>1</v>
      </c>
      <c r="F180" s="242" t="s">
        <v>1166</v>
      </c>
      <c r="G180" s="240"/>
      <c r="H180" s="241" t="s">
        <v>1</v>
      </c>
      <c r="I180" s="243"/>
      <c r="J180" s="240"/>
      <c r="K180" s="240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163</v>
      </c>
      <c r="AU180" s="248" t="s">
        <v>87</v>
      </c>
      <c r="AV180" s="13" t="s">
        <v>34</v>
      </c>
      <c r="AW180" s="13" t="s">
        <v>33</v>
      </c>
      <c r="AX180" s="13" t="s">
        <v>78</v>
      </c>
      <c r="AY180" s="248" t="s">
        <v>150</v>
      </c>
    </row>
    <row r="181" s="14" customFormat="1">
      <c r="A181" s="14"/>
      <c r="B181" s="249"/>
      <c r="C181" s="250"/>
      <c r="D181" s="237" t="s">
        <v>163</v>
      </c>
      <c r="E181" s="251" t="s">
        <v>1</v>
      </c>
      <c r="F181" s="252" t="s">
        <v>1167</v>
      </c>
      <c r="G181" s="250"/>
      <c r="H181" s="253">
        <v>0.85499999999999998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9" t="s">
        <v>163</v>
      </c>
      <c r="AU181" s="259" t="s">
        <v>87</v>
      </c>
      <c r="AV181" s="14" t="s">
        <v>87</v>
      </c>
      <c r="AW181" s="14" t="s">
        <v>33</v>
      </c>
      <c r="AX181" s="14" t="s">
        <v>78</v>
      </c>
      <c r="AY181" s="259" t="s">
        <v>150</v>
      </c>
    </row>
    <row r="182" s="13" customFormat="1">
      <c r="A182" s="13"/>
      <c r="B182" s="239"/>
      <c r="C182" s="240"/>
      <c r="D182" s="237" t="s">
        <v>163</v>
      </c>
      <c r="E182" s="241" t="s">
        <v>1</v>
      </c>
      <c r="F182" s="242" t="s">
        <v>1168</v>
      </c>
      <c r="G182" s="240"/>
      <c r="H182" s="241" t="s">
        <v>1</v>
      </c>
      <c r="I182" s="243"/>
      <c r="J182" s="240"/>
      <c r="K182" s="240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163</v>
      </c>
      <c r="AU182" s="248" t="s">
        <v>87</v>
      </c>
      <c r="AV182" s="13" t="s">
        <v>34</v>
      </c>
      <c r="AW182" s="13" t="s">
        <v>33</v>
      </c>
      <c r="AX182" s="13" t="s">
        <v>78</v>
      </c>
      <c r="AY182" s="248" t="s">
        <v>150</v>
      </c>
    </row>
    <row r="183" s="14" customFormat="1">
      <c r="A183" s="14"/>
      <c r="B183" s="249"/>
      <c r="C183" s="250"/>
      <c r="D183" s="237" t="s">
        <v>163</v>
      </c>
      <c r="E183" s="251" t="s">
        <v>1</v>
      </c>
      <c r="F183" s="252" t="s">
        <v>1169</v>
      </c>
      <c r="G183" s="250"/>
      <c r="H183" s="253">
        <v>0.127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163</v>
      </c>
      <c r="AU183" s="259" t="s">
        <v>87</v>
      </c>
      <c r="AV183" s="14" t="s">
        <v>87</v>
      </c>
      <c r="AW183" s="14" t="s">
        <v>33</v>
      </c>
      <c r="AX183" s="14" t="s">
        <v>78</v>
      </c>
      <c r="AY183" s="259" t="s">
        <v>150</v>
      </c>
    </row>
    <row r="184" s="15" customFormat="1">
      <c r="A184" s="15"/>
      <c r="B184" s="260"/>
      <c r="C184" s="261"/>
      <c r="D184" s="237" t="s">
        <v>163</v>
      </c>
      <c r="E184" s="262" t="s">
        <v>1</v>
      </c>
      <c r="F184" s="263" t="s">
        <v>193</v>
      </c>
      <c r="G184" s="261"/>
      <c r="H184" s="264">
        <v>0.98199999999999998</v>
      </c>
      <c r="I184" s="265"/>
      <c r="J184" s="261"/>
      <c r="K184" s="261"/>
      <c r="L184" s="266"/>
      <c r="M184" s="267"/>
      <c r="N184" s="268"/>
      <c r="O184" s="268"/>
      <c r="P184" s="268"/>
      <c r="Q184" s="268"/>
      <c r="R184" s="268"/>
      <c r="S184" s="268"/>
      <c r="T184" s="269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0" t="s">
        <v>163</v>
      </c>
      <c r="AU184" s="270" t="s">
        <v>87</v>
      </c>
      <c r="AV184" s="15" t="s">
        <v>157</v>
      </c>
      <c r="AW184" s="15" t="s">
        <v>33</v>
      </c>
      <c r="AX184" s="15" t="s">
        <v>34</v>
      </c>
      <c r="AY184" s="270" t="s">
        <v>150</v>
      </c>
    </row>
    <row r="185" s="2" customFormat="1" ht="16.5" customHeight="1">
      <c r="A185" s="39"/>
      <c r="B185" s="40"/>
      <c r="C185" s="219" t="s">
        <v>266</v>
      </c>
      <c r="D185" s="219" t="s">
        <v>152</v>
      </c>
      <c r="E185" s="220" t="s">
        <v>1170</v>
      </c>
      <c r="F185" s="221" t="s">
        <v>1171</v>
      </c>
      <c r="G185" s="222" t="s">
        <v>197</v>
      </c>
      <c r="H185" s="223">
        <v>0.98199999999999998</v>
      </c>
      <c r="I185" s="224"/>
      <c r="J185" s="225">
        <f>ROUND(I185*H185,2)</f>
        <v>0</v>
      </c>
      <c r="K185" s="221" t="s">
        <v>156</v>
      </c>
      <c r="L185" s="45"/>
      <c r="M185" s="226" t="s">
        <v>1</v>
      </c>
      <c r="N185" s="227" t="s">
        <v>43</v>
      </c>
      <c r="O185" s="92"/>
      <c r="P185" s="228">
        <f>O185*H185</f>
        <v>0</v>
      </c>
      <c r="Q185" s="228">
        <v>0.00018000000000000001</v>
      </c>
      <c r="R185" s="228">
        <f>Q185*H185</f>
        <v>0.00017676000000000001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157</v>
      </c>
      <c r="AT185" s="230" t="s">
        <v>152</v>
      </c>
      <c r="AU185" s="230" t="s">
        <v>87</v>
      </c>
      <c r="AY185" s="18" t="s">
        <v>150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34</v>
      </c>
      <c r="BK185" s="231">
        <f>ROUND(I185*H185,2)</f>
        <v>0</v>
      </c>
      <c r="BL185" s="18" t="s">
        <v>157</v>
      </c>
      <c r="BM185" s="230" t="s">
        <v>1172</v>
      </c>
    </row>
    <row r="186" s="2" customFormat="1">
      <c r="A186" s="39"/>
      <c r="B186" s="40"/>
      <c r="C186" s="41"/>
      <c r="D186" s="232" t="s">
        <v>159</v>
      </c>
      <c r="E186" s="41"/>
      <c r="F186" s="233" t="s">
        <v>1173</v>
      </c>
      <c r="G186" s="41"/>
      <c r="H186" s="41"/>
      <c r="I186" s="234"/>
      <c r="J186" s="41"/>
      <c r="K186" s="41"/>
      <c r="L186" s="45"/>
      <c r="M186" s="235"/>
      <c r="N186" s="23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159</v>
      </c>
      <c r="AU186" s="18" t="s">
        <v>87</v>
      </c>
    </row>
    <row r="187" s="12" customFormat="1" ht="22.8" customHeight="1">
      <c r="A187" s="12"/>
      <c r="B187" s="203"/>
      <c r="C187" s="204"/>
      <c r="D187" s="205" t="s">
        <v>77</v>
      </c>
      <c r="E187" s="217" t="s">
        <v>194</v>
      </c>
      <c r="F187" s="217" t="s">
        <v>482</v>
      </c>
      <c r="G187" s="204"/>
      <c r="H187" s="204"/>
      <c r="I187" s="207"/>
      <c r="J187" s="218">
        <f>BK187</f>
        <v>0</v>
      </c>
      <c r="K187" s="204"/>
      <c r="L187" s="209"/>
      <c r="M187" s="210"/>
      <c r="N187" s="211"/>
      <c r="O187" s="211"/>
      <c r="P187" s="212">
        <f>SUM(P188:P210)</f>
        <v>0</v>
      </c>
      <c r="Q187" s="211"/>
      <c r="R187" s="212">
        <f>SUM(R188:R210)</f>
        <v>0</v>
      </c>
      <c r="S187" s="211"/>
      <c r="T187" s="213">
        <f>SUM(T188:T210)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4" t="s">
        <v>34</v>
      </c>
      <c r="AT187" s="215" t="s">
        <v>77</v>
      </c>
      <c r="AU187" s="215" t="s">
        <v>34</v>
      </c>
      <c r="AY187" s="214" t="s">
        <v>150</v>
      </c>
      <c r="BK187" s="216">
        <f>SUM(BK188:BK210)</f>
        <v>0</v>
      </c>
    </row>
    <row r="188" s="2" customFormat="1" ht="24.15" customHeight="1">
      <c r="A188" s="39"/>
      <c r="B188" s="40"/>
      <c r="C188" s="219" t="s">
        <v>273</v>
      </c>
      <c r="D188" s="219" t="s">
        <v>152</v>
      </c>
      <c r="E188" s="220" t="s">
        <v>484</v>
      </c>
      <c r="F188" s="221" t="s">
        <v>485</v>
      </c>
      <c r="G188" s="222" t="s">
        <v>155</v>
      </c>
      <c r="H188" s="223">
        <v>49</v>
      </c>
      <c r="I188" s="224"/>
      <c r="J188" s="225">
        <f>ROUND(I188*H188,2)</f>
        <v>0</v>
      </c>
      <c r="K188" s="221" t="s">
        <v>156</v>
      </c>
      <c r="L188" s="45"/>
      <c r="M188" s="226" t="s">
        <v>1</v>
      </c>
      <c r="N188" s="227" t="s">
        <v>43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157</v>
      </c>
      <c r="AT188" s="230" t="s">
        <v>152</v>
      </c>
      <c r="AU188" s="230" t="s">
        <v>87</v>
      </c>
      <c r="AY188" s="18" t="s">
        <v>150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34</v>
      </c>
      <c r="BK188" s="231">
        <f>ROUND(I188*H188,2)</f>
        <v>0</v>
      </c>
      <c r="BL188" s="18" t="s">
        <v>157</v>
      </c>
      <c r="BM188" s="230" t="s">
        <v>1174</v>
      </c>
    </row>
    <row r="189" s="2" customFormat="1">
      <c r="A189" s="39"/>
      <c r="B189" s="40"/>
      <c r="C189" s="41"/>
      <c r="D189" s="232" t="s">
        <v>159</v>
      </c>
      <c r="E189" s="41"/>
      <c r="F189" s="233" t="s">
        <v>487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159</v>
      </c>
      <c r="AU189" s="18" t="s">
        <v>87</v>
      </c>
    </row>
    <row r="190" s="2" customFormat="1">
      <c r="A190" s="39"/>
      <c r="B190" s="40"/>
      <c r="C190" s="41"/>
      <c r="D190" s="237" t="s">
        <v>161</v>
      </c>
      <c r="E190" s="41"/>
      <c r="F190" s="238" t="s">
        <v>1127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161</v>
      </c>
      <c r="AU190" s="18" t="s">
        <v>87</v>
      </c>
    </row>
    <row r="191" s="13" customFormat="1">
      <c r="A191" s="13"/>
      <c r="B191" s="239"/>
      <c r="C191" s="240"/>
      <c r="D191" s="237" t="s">
        <v>163</v>
      </c>
      <c r="E191" s="241" t="s">
        <v>1</v>
      </c>
      <c r="F191" s="242" t="s">
        <v>1175</v>
      </c>
      <c r="G191" s="240"/>
      <c r="H191" s="241" t="s">
        <v>1</v>
      </c>
      <c r="I191" s="243"/>
      <c r="J191" s="240"/>
      <c r="K191" s="240"/>
      <c r="L191" s="244"/>
      <c r="M191" s="245"/>
      <c r="N191" s="246"/>
      <c r="O191" s="246"/>
      <c r="P191" s="246"/>
      <c r="Q191" s="246"/>
      <c r="R191" s="246"/>
      <c r="S191" s="246"/>
      <c r="T191" s="24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8" t="s">
        <v>163</v>
      </c>
      <c r="AU191" s="248" t="s">
        <v>87</v>
      </c>
      <c r="AV191" s="13" t="s">
        <v>34</v>
      </c>
      <c r="AW191" s="13" t="s">
        <v>33</v>
      </c>
      <c r="AX191" s="13" t="s">
        <v>78</v>
      </c>
      <c r="AY191" s="248" t="s">
        <v>150</v>
      </c>
    </row>
    <row r="192" s="13" customFormat="1">
      <c r="A192" s="13"/>
      <c r="B192" s="239"/>
      <c r="C192" s="240"/>
      <c r="D192" s="237" t="s">
        <v>163</v>
      </c>
      <c r="E192" s="241" t="s">
        <v>1</v>
      </c>
      <c r="F192" s="242" t="s">
        <v>104</v>
      </c>
      <c r="G192" s="240"/>
      <c r="H192" s="241" t="s">
        <v>1</v>
      </c>
      <c r="I192" s="243"/>
      <c r="J192" s="240"/>
      <c r="K192" s="240"/>
      <c r="L192" s="244"/>
      <c r="M192" s="245"/>
      <c r="N192" s="246"/>
      <c r="O192" s="246"/>
      <c r="P192" s="246"/>
      <c r="Q192" s="246"/>
      <c r="R192" s="246"/>
      <c r="S192" s="246"/>
      <c r="T192" s="24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8" t="s">
        <v>163</v>
      </c>
      <c r="AU192" s="248" t="s">
        <v>87</v>
      </c>
      <c r="AV192" s="13" t="s">
        <v>34</v>
      </c>
      <c r="AW192" s="13" t="s">
        <v>33</v>
      </c>
      <c r="AX192" s="13" t="s">
        <v>78</v>
      </c>
      <c r="AY192" s="248" t="s">
        <v>150</v>
      </c>
    </row>
    <row r="193" s="14" customFormat="1">
      <c r="A193" s="14"/>
      <c r="B193" s="249"/>
      <c r="C193" s="250"/>
      <c r="D193" s="237" t="s">
        <v>163</v>
      </c>
      <c r="E193" s="251" t="s">
        <v>1</v>
      </c>
      <c r="F193" s="252" t="s">
        <v>1176</v>
      </c>
      <c r="G193" s="250"/>
      <c r="H193" s="253">
        <v>48.75</v>
      </c>
      <c r="I193" s="254"/>
      <c r="J193" s="250"/>
      <c r="K193" s="250"/>
      <c r="L193" s="255"/>
      <c r="M193" s="256"/>
      <c r="N193" s="257"/>
      <c r="O193" s="257"/>
      <c r="P193" s="257"/>
      <c r="Q193" s="257"/>
      <c r="R193" s="257"/>
      <c r="S193" s="257"/>
      <c r="T193" s="25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9" t="s">
        <v>163</v>
      </c>
      <c r="AU193" s="259" t="s">
        <v>87</v>
      </c>
      <c r="AV193" s="14" t="s">
        <v>87</v>
      </c>
      <c r="AW193" s="14" t="s">
        <v>33</v>
      </c>
      <c r="AX193" s="14" t="s">
        <v>78</v>
      </c>
      <c r="AY193" s="259" t="s">
        <v>150</v>
      </c>
    </row>
    <row r="194" s="13" customFormat="1">
      <c r="A194" s="13"/>
      <c r="B194" s="239"/>
      <c r="C194" s="240"/>
      <c r="D194" s="237" t="s">
        <v>163</v>
      </c>
      <c r="E194" s="241" t="s">
        <v>1</v>
      </c>
      <c r="F194" s="242" t="s">
        <v>785</v>
      </c>
      <c r="G194" s="240"/>
      <c r="H194" s="241" t="s">
        <v>1</v>
      </c>
      <c r="I194" s="243"/>
      <c r="J194" s="240"/>
      <c r="K194" s="240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163</v>
      </c>
      <c r="AU194" s="248" t="s">
        <v>87</v>
      </c>
      <c r="AV194" s="13" t="s">
        <v>34</v>
      </c>
      <c r="AW194" s="13" t="s">
        <v>33</v>
      </c>
      <c r="AX194" s="13" t="s">
        <v>78</v>
      </c>
      <c r="AY194" s="248" t="s">
        <v>150</v>
      </c>
    </row>
    <row r="195" s="14" customFormat="1">
      <c r="A195" s="14"/>
      <c r="B195" s="249"/>
      <c r="C195" s="250"/>
      <c r="D195" s="237" t="s">
        <v>163</v>
      </c>
      <c r="E195" s="251" t="s">
        <v>1</v>
      </c>
      <c r="F195" s="252" t="s">
        <v>1177</v>
      </c>
      <c r="G195" s="250"/>
      <c r="H195" s="253">
        <v>0.25</v>
      </c>
      <c r="I195" s="254"/>
      <c r="J195" s="250"/>
      <c r="K195" s="250"/>
      <c r="L195" s="255"/>
      <c r="M195" s="256"/>
      <c r="N195" s="257"/>
      <c r="O195" s="257"/>
      <c r="P195" s="257"/>
      <c r="Q195" s="257"/>
      <c r="R195" s="257"/>
      <c r="S195" s="257"/>
      <c r="T195" s="25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9" t="s">
        <v>163</v>
      </c>
      <c r="AU195" s="259" t="s">
        <v>87</v>
      </c>
      <c r="AV195" s="14" t="s">
        <v>87</v>
      </c>
      <c r="AW195" s="14" t="s">
        <v>33</v>
      </c>
      <c r="AX195" s="14" t="s">
        <v>78</v>
      </c>
      <c r="AY195" s="259" t="s">
        <v>150</v>
      </c>
    </row>
    <row r="196" s="15" customFormat="1">
      <c r="A196" s="15"/>
      <c r="B196" s="260"/>
      <c r="C196" s="261"/>
      <c r="D196" s="237" t="s">
        <v>163</v>
      </c>
      <c r="E196" s="262" t="s">
        <v>1</v>
      </c>
      <c r="F196" s="263" t="s">
        <v>193</v>
      </c>
      <c r="G196" s="261"/>
      <c r="H196" s="264">
        <v>49</v>
      </c>
      <c r="I196" s="265"/>
      <c r="J196" s="261"/>
      <c r="K196" s="261"/>
      <c r="L196" s="266"/>
      <c r="M196" s="267"/>
      <c r="N196" s="268"/>
      <c r="O196" s="268"/>
      <c r="P196" s="268"/>
      <c r="Q196" s="268"/>
      <c r="R196" s="268"/>
      <c r="S196" s="268"/>
      <c r="T196" s="269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0" t="s">
        <v>163</v>
      </c>
      <c r="AU196" s="270" t="s">
        <v>87</v>
      </c>
      <c r="AV196" s="15" t="s">
        <v>157</v>
      </c>
      <c r="AW196" s="15" t="s">
        <v>33</v>
      </c>
      <c r="AX196" s="15" t="s">
        <v>34</v>
      </c>
      <c r="AY196" s="270" t="s">
        <v>150</v>
      </c>
    </row>
    <row r="197" s="2" customFormat="1" ht="24.15" customHeight="1">
      <c r="A197" s="39"/>
      <c r="B197" s="40"/>
      <c r="C197" s="219" t="s">
        <v>8</v>
      </c>
      <c r="D197" s="219" t="s">
        <v>152</v>
      </c>
      <c r="E197" s="220" t="s">
        <v>491</v>
      </c>
      <c r="F197" s="221" t="s">
        <v>492</v>
      </c>
      <c r="G197" s="222" t="s">
        <v>155</v>
      </c>
      <c r="H197" s="223">
        <v>49</v>
      </c>
      <c r="I197" s="224"/>
      <c r="J197" s="225">
        <f>ROUND(I197*H197,2)</f>
        <v>0</v>
      </c>
      <c r="K197" s="221" t="s">
        <v>156</v>
      </c>
      <c r="L197" s="45"/>
      <c r="M197" s="226" t="s">
        <v>1</v>
      </c>
      <c r="N197" s="227" t="s">
        <v>43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157</v>
      </c>
      <c r="AT197" s="230" t="s">
        <v>152</v>
      </c>
      <c r="AU197" s="230" t="s">
        <v>87</v>
      </c>
      <c r="AY197" s="18" t="s">
        <v>150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34</v>
      </c>
      <c r="BK197" s="231">
        <f>ROUND(I197*H197,2)</f>
        <v>0</v>
      </c>
      <c r="BL197" s="18" t="s">
        <v>157</v>
      </c>
      <c r="BM197" s="230" t="s">
        <v>1178</v>
      </c>
    </row>
    <row r="198" s="2" customFormat="1">
      <c r="A198" s="39"/>
      <c r="B198" s="40"/>
      <c r="C198" s="41"/>
      <c r="D198" s="232" t="s">
        <v>159</v>
      </c>
      <c r="E198" s="41"/>
      <c r="F198" s="233" t="s">
        <v>494</v>
      </c>
      <c r="G198" s="41"/>
      <c r="H198" s="41"/>
      <c r="I198" s="234"/>
      <c r="J198" s="41"/>
      <c r="K198" s="41"/>
      <c r="L198" s="45"/>
      <c r="M198" s="235"/>
      <c r="N198" s="236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159</v>
      </c>
      <c r="AU198" s="18" t="s">
        <v>87</v>
      </c>
    </row>
    <row r="199" s="2" customFormat="1">
      <c r="A199" s="39"/>
      <c r="B199" s="40"/>
      <c r="C199" s="41"/>
      <c r="D199" s="237" t="s">
        <v>161</v>
      </c>
      <c r="E199" s="41"/>
      <c r="F199" s="238" t="s">
        <v>1127</v>
      </c>
      <c r="G199" s="41"/>
      <c r="H199" s="41"/>
      <c r="I199" s="234"/>
      <c r="J199" s="41"/>
      <c r="K199" s="41"/>
      <c r="L199" s="45"/>
      <c r="M199" s="235"/>
      <c r="N199" s="236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161</v>
      </c>
      <c r="AU199" s="18" t="s">
        <v>87</v>
      </c>
    </row>
    <row r="200" s="2" customFormat="1" ht="24.15" customHeight="1">
      <c r="A200" s="39"/>
      <c r="B200" s="40"/>
      <c r="C200" s="219" t="s">
        <v>284</v>
      </c>
      <c r="D200" s="219" t="s">
        <v>152</v>
      </c>
      <c r="E200" s="220" t="s">
        <v>496</v>
      </c>
      <c r="F200" s="221" t="s">
        <v>497</v>
      </c>
      <c r="G200" s="222" t="s">
        <v>155</v>
      </c>
      <c r="H200" s="223">
        <v>49</v>
      </c>
      <c r="I200" s="224"/>
      <c r="J200" s="225">
        <f>ROUND(I200*H200,2)</f>
        <v>0</v>
      </c>
      <c r="K200" s="221" t="s">
        <v>156</v>
      </c>
      <c r="L200" s="45"/>
      <c r="M200" s="226" t="s">
        <v>1</v>
      </c>
      <c r="N200" s="227" t="s">
        <v>43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157</v>
      </c>
      <c r="AT200" s="230" t="s">
        <v>152</v>
      </c>
      <c r="AU200" s="230" t="s">
        <v>87</v>
      </c>
      <c r="AY200" s="18" t="s">
        <v>150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34</v>
      </c>
      <c r="BK200" s="231">
        <f>ROUND(I200*H200,2)</f>
        <v>0</v>
      </c>
      <c r="BL200" s="18" t="s">
        <v>157</v>
      </c>
      <c r="BM200" s="230" t="s">
        <v>1179</v>
      </c>
    </row>
    <row r="201" s="2" customFormat="1">
      <c r="A201" s="39"/>
      <c r="B201" s="40"/>
      <c r="C201" s="41"/>
      <c r="D201" s="232" t="s">
        <v>159</v>
      </c>
      <c r="E201" s="41"/>
      <c r="F201" s="233" t="s">
        <v>499</v>
      </c>
      <c r="G201" s="41"/>
      <c r="H201" s="41"/>
      <c r="I201" s="234"/>
      <c r="J201" s="41"/>
      <c r="K201" s="41"/>
      <c r="L201" s="45"/>
      <c r="M201" s="235"/>
      <c r="N201" s="236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159</v>
      </c>
      <c r="AU201" s="18" t="s">
        <v>87</v>
      </c>
    </row>
    <row r="202" s="2" customFormat="1">
      <c r="A202" s="39"/>
      <c r="B202" s="40"/>
      <c r="C202" s="41"/>
      <c r="D202" s="237" t="s">
        <v>161</v>
      </c>
      <c r="E202" s="41"/>
      <c r="F202" s="238" t="s">
        <v>1127</v>
      </c>
      <c r="G202" s="41"/>
      <c r="H202" s="41"/>
      <c r="I202" s="234"/>
      <c r="J202" s="41"/>
      <c r="K202" s="41"/>
      <c r="L202" s="45"/>
      <c r="M202" s="235"/>
      <c r="N202" s="236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161</v>
      </c>
      <c r="AU202" s="18" t="s">
        <v>87</v>
      </c>
    </row>
    <row r="203" s="2" customFormat="1" ht="21.75" customHeight="1">
      <c r="A203" s="39"/>
      <c r="B203" s="40"/>
      <c r="C203" s="219" t="s">
        <v>289</v>
      </c>
      <c r="D203" s="219" t="s">
        <v>152</v>
      </c>
      <c r="E203" s="220" t="s">
        <v>501</v>
      </c>
      <c r="F203" s="221" t="s">
        <v>502</v>
      </c>
      <c r="G203" s="222" t="s">
        <v>155</v>
      </c>
      <c r="H203" s="223">
        <v>49</v>
      </c>
      <c r="I203" s="224"/>
      <c r="J203" s="225">
        <f>ROUND(I203*H203,2)</f>
        <v>0</v>
      </c>
      <c r="K203" s="221" t="s">
        <v>1</v>
      </c>
      <c r="L203" s="45"/>
      <c r="M203" s="226" t="s">
        <v>1</v>
      </c>
      <c r="N203" s="227" t="s">
        <v>43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157</v>
      </c>
      <c r="AT203" s="230" t="s">
        <v>152</v>
      </c>
      <c r="AU203" s="230" t="s">
        <v>87</v>
      </c>
      <c r="AY203" s="18" t="s">
        <v>150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34</v>
      </c>
      <c r="BK203" s="231">
        <f>ROUND(I203*H203,2)</f>
        <v>0</v>
      </c>
      <c r="BL203" s="18" t="s">
        <v>157</v>
      </c>
      <c r="BM203" s="230" t="s">
        <v>1180</v>
      </c>
    </row>
    <row r="204" s="2" customFormat="1">
      <c r="A204" s="39"/>
      <c r="B204" s="40"/>
      <c r="C204" s="41"/>
      <c r="D204" s="237" t="s">
        <v>161</v>
      </c>
      <c r="E204" s="41"/>
      <c r="F204" s="238" t="s">
        <v>1127</v>
      </c>
      <c r="G204" s="41"/>
      <c r="H204" s="41"/>
      <c r="I204" s="234"/>
      <c r="J204" s="41"/>
      <c r="K204" s="41"/>
      <c r="L204" s="45"/>
      <c r="M204" s="235"/>
      <c r="N204" s="236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161</v>
      </c>
      <c r="AU204" s="18" t="s">
        <v>87</v>
      </c>
    </row>
    <row r="205" s="2" customFormat="1" ht="33" customHeight="1">
      <c r="A205" s="39"/>
      <c r="B205" s="40"/>
      <c r="C205" s="219" t="s">
        <v>296</v>
      </c>
      <c r="D205" s="219" t="s">
        <v>152</v>
      </c>
      <c r="E205" s="220" t="s">
        <v>1181</v>
      </c>
      <c r="F205" s="221" t="s">
        <v>1182</v>
      </c>
      <c r="G205" s="222" t="s">
        <v>155</v>
      </c>
      <c r="H205" s="223">
        <v>49</v>
      </c>
      <c r="I205" s="224"/>
      <c r="J205" s="225">
        <f>ROUND(I205*H205,2)</f>
        <v>0</v>
      </c>
      <c r="K205" s="221" t="s">
        <v>156</v>
      </c>
      <c r="L205" s="45"/>
      <c r="M205" s="226" t="s">
        <v>1</v>
      </c>
      <c r="N205" s="227" t="s">
        <v>43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157</v>
      </c>
      <c r="AT205" s="230" t="s">
        <v>152</v>
      </c>
      <c r="AU205" s="230" t="s">
        <v>87</v>
      </c>
      <c r="AY205" s="18" t="s">
        <v>150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34</v>
      </c>
      <c r="BK205" s="231">
        <f>ROUND(I205*H205,2)</f>
        <v>0</v>
      </c>
      <c r="BL205" s="18" t="s">
        <v>157</v>
      </c>
      <c r="BM205" s="230" t="s">
        <v>1183</v>
      </c>
    </row>
    <row r="206" s="2" customFormat="1">
      <c r="A206" s="39"/>
      <c r="B206" s="40"/>
      <c r="C206" s="41"/>
      <c r="D206" s="232" t="s">
        <v>159</v>
      </c>
      <c r="E206" s="41"/>
      <c r="F206" s="233" t="s">
        <v>1184</v>
      </c>
      <c r="G206" s="41"/>
      <c r="H206" s="41"/>
      <c r="I206" s="234"/>
      <c r="J206" s="41"/>
      <c r="K206" s="41"/>
      <c r="L206" s="45"/>
      <c r="M206" s="235"/>
      <c r="N206" s="236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159</v>
      </c>
      <c r="AU206" s="18" t="s">
        <v>87</v>
      </c>
    </row>
    <row r="207" s="2" customFormat="1">
      <c r="A207" s="39"/>
      <c r="B207" s="40"/>
      <c r="C207" s="41"/>
      <c r="D207" s="237" t="s">
        <v>161</v>
      </c>
      <c r="E207" s="41"/>
      <c r="F207" s="238" t="s">
        <v>1127</v>
      </c>
      <c r="G207" s="41"/>
      <c r="H207" s="41"/>
      <c r="I207" s="234"/>
      <c r="J207" s="41"/>
      <c r="K207" s="41"/>
      <c r="L207" s="45"/>
      <c r="M207" s="235"/>
      <c r="N207" s="23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161</v>
      </c>
      <c r="AU207" s="18" t="s">
        <v>87</v>
      </c>
    </row>
    <row r="208" s="13" customFormat="1">
      <c r="A208" s="13"/>
      <c r="B208" s="239"/>
      <c r="C208" s="240"/>
      <c r="D208" s="237" t="s">
        <v>163</v>
      </c>
      <c r="E208" s="241" t="s">
        <v>1</v>
      </c>
      <c r="F208" s="242" t="s">
        <v>1185</v>
      </c>
      <c r="G208" s="240"/>
      <c r="H208" s="241" t="s">
        <v>1</v>
      </c>
      <c r="I208" s="243"/>
      <c r="J208" s="240"/>
      <c r="K208" s="240"/>
      <c r="L208" s="244"/>
      <c r="M208" s="245"/>
      <c r="N208" s="246"/>
      <c r="O208" s="246"/>
      <c r="P208" s="246"/>
      <c r="Q208" s="246"/>
      <c r="R208" s="246"/>
      <c r="S208" s="246"/>
      <c r="T208" s="24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8" t="s">
        <v>163</v>
      </c>
      <c r="AU208" s="248" t="s">
        <v>87</v>
      </c>
      <c r="AV208" s="13" t="s">
        <v>34</v>
      </c>
      <c r="AW208" s="13" t="s">
        <v>33</v>
      </c>
      <c r="AX208" s="13" t="s">
        <v>78</v>
      </c>
      <c r="AY208" s="248" t="s">
        <v>150</v>
      </c>
    </row>
    <row r="209" s="13" customFormat="1">
      <c r="A209" s="13"/>
      <c r="B209" s="239"/>
      <c r="C209" s="240"/>
      <c r="D209" s="237" t="s">
        <v>163</v>
      </c>
      <c r="E209" s="241" t="s">
        <v>1</v>
      </c>
      <c r="F209" s="242" t="s">
        <v>104</v>
      </c>
      <c r="G209" s="240"/>
      <c r="H209" s="241" t="s">
        <v>1</v>
      </c>
      <c r="I209" s="243"/>
      <c r="J209" s="240"/>
      <c r="K209" s="240"/>
      <c r="L209" s="244"/>
      <c r="M209" s="245"/>
      <c r="N209" s="246"/>
      <c r="O209" s="246"/>
      <c r="P209" s="246"/>
      <c r="Q209" s="246"/>
      <c r="R209" s="246"/>
      <c r="S209" s="246"/>
      <c r="T209" s="24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8" t="s">
        <v>163</v>
      </c>
      <c r="AU209" s="248" t="s">
        <v>87</v>
      </c>
      <c r="AV209" s="13" t="s">
        <v>34</v>
      </c>
      <c r="AW209" s="13" t="s">
        <v>33</v>
      </c>
      <c r="AX209" s="13" t="s">
        <v>78</v>
      </c>
      <c r="AY209" s="248" t="s">
        <v>150</v>
      </c>
    </row>
    <row r="210" s="14" customFormat="1">
      <c r="A210" s="14"/>
      <c r="B210" s="249"/>
      <c r="C210" s="250"/>
      <c r="D210" s="237" t="s">
        <v>163</v>
      </c>
      <c r="E210" s="251" t="s">
        <v>1</v>
      </c>
      <c r="F210" s="252" t="s">
        <v>186</v>
      </c>
      <c r="G210" s="250"/>
      <c r="H210" s="253">
        <v>49</v>
      </c>
      <c r="I210" s="254"/>
      <c r="J210" s="250"/>
      <c r="K210" s="250"/>
      <c r="L210" s="255"/>
      <c r="M210" s="256"/>
      <c r="N210" s="257"/>
      <c r="O210" s="257"/>
      <c r="P210" s="257"/>
      <c r="Q210" s="257"/>
      <c r="R210" s="257"/>
      <c r="S210" s="257"/>
      <c r="T210" s="25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9" t="s">
        <v>163</v>
      </c>
      <c r="AU210" s="259" t="s">
        <v>87</v>
      </c>
      <c r="AV210" s="14" t="s">
        <v>87</v>
      </c>
      <c r="AW210" s="14" t="s">
        <v>33</v>
      </c>
      <c r="AX210" s="14" t="s">
        <v>34</v>
      </c>
      <c r="AY210" s="259" t="s">
        <v>150</v>
      </c>
    </row>
    <row r="211" s="12" customFormat="1" ht="22.8" customHeight="1">
      <c r="A211" s="12"/>
      <c r="B211" s="203"/>
      <c r="C211" s="204"/>
      <c r="D211" s="205" t="s">
        <v>77</v>
      </c>
      <c r="E211" s="217" t="s">
        <v>232</v>
      </c>
      <c r="F211" s="217" t="s">
        <v>566</v>
      </c>
      <c r="G211" s="204"/>
      <c r="H211" s="204"/>
      <c r="I211" s="207"/>
      <c r="J211" s="218">
        <f>BK211</f>
        <v>0</v>
      </c>
      <c r="K211" s="204"/>
      <c r="L211" s="209"/>
      <c r="M211" s="210"/>
      <c r="N211" s="211"/>
      <c r="O211" s="211"/>
      <c r="P211" s="212">
        <f>SUM(P212:P220)</f>
        <v>0</v>
      </c>
      <c r="Q211" s="211"/>
      <c r="R211" s="212">
        <f>SUM(R212:R220)</f>
        <v>4.224499999999999</v>
      </c>
      <c r="S211" s="211"/>
      <c r="T211" s="213">
        <f>SUM(T212:T220)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4" t="s">
        <v>34</v>
      </c>
      <c r="AT211" s="215" t="s">
        <v>77</v>
      </c>
      <c r="AU211" s="215" t="s">
        <v>34</v>
      </c>
      <c r="AY211" s="214" t="s">
        <v>150</v>
      </c>
      <c r="BK211" s="216">
        <f>SUM(BK212:BK220)</f>
        <v>0</v>
      </c>
    </row>
    <row r="212" s="2" customFormat="1" ht="33" customHeight="1">
      <c r="A212" s="39"/>
      <c r="B212" s="40"/>
      <c r="C212" s="219" t="s">
        <v>302</v>
      </c>
      <c r="D212" s="219" t="s">
        <v>152</v>
      </c>
      <c r="E212" s="220" t="s">
        <v>579</v>
      </c>
      <c r="F212" s="221" t="s">
        <v>580</v>
      </c>
      <c r="G212" s="222" t="s">
        <v>175</v>
      </c>
      <c r="H212" s="223">
        <v>25</v>
      </c>
      <c r="I212" s="224"/>
      <c r="J212" s="225">
        <f>ROUND(I212*H212,2)</f>
        <v>0</v>
      </c>
      <c r="K212" s="221" t="s">
        <v>156</v>
      </c>
      <c r="L212" s="45"/>
      <c r="M212" s="226" t="s">
        <v>1</v>
      </c>
      <c r="N212" s="227" t="s">
        <v>43</v>
      </c>
      <c r="O212" s="92"/>
      <c r="P212" s="228">
        <f>O212*H212</f>
        <v>0</v>
      </c>
      <c r="Q212" s="228">
        <v>0.14041999999999999</v>
      </c>
      <c r="R212" s="228">
        <f>Q212*H212</f>
        <v>3.5104999999999995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157</v>
      </c>
      <c r="AT212" s="230" t="s">
        <v>152</v>
      </c>
      <c r="AU212" s="230" t="s">
        <v>87</v>
      </c>
      <c r="AY212" s="18" t="s">
        <v>150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34</v>
      </c>
      <c r="BK212" s="231">
        <f>ROUND(I212*H212,2)</f>
        <v>0</v>
      </c>
      <c r="BL212" s="18" t="s">
        <v>157</v>
      </c>
      <c r="BM212" s="230" t="s">
        <v>1186</v>
      </c>
    </row>
    <row r="213" s="2" customFormat="1">
      <c r="A213" s="39"/>
      <c r="B213" s="40"/>
      <c r="C213" s="41"/>
      <c r="D213" s="232" t="s">
        <v>159</v>
      </c>
      <c r="E213" s="41"/>
      <c r="F213" s="233" t="s">
        <v>582</v>
      </c>
      <c r="G213" s="41"/>
      <c r="H213" s="41"/>
      <c r="I213" s="234"/>
      <c r="J213" s="41"/>
      <c r="K213" s="41"/>
      <c r="L213" s="45"/>
      <c r="M213" s="235"/>
      <c r="N213" s="236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159</v>
      </c>
      <c r="AU213" s="18" t="s">
        <v>87</v>
      </c>
    </row>
    <row r="214" s="2" customFormat="1">
      <c r="A214" s="39"/>
      <c r="B214" s="40"/>
      <c r="C214" s="41"/>
      <c r="D214" s="237" t="s">
        <v>161</v>
      </c>
      <c r="E214" s="41"/>
      <c r="F214" s="238" t="s">
        <v>1187</v>
      </c>
      <c r="G214" s="41"/>
      <c r="H214" s="41"/>
      <c r="I214" s="234"/>
      <c r="J214" s="41"/>
      <c r="K214" s="41"/>
      <c r="L214" s="45"/>
      <c r="M214" s="235"/>
      <c r="N214" s="236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161</v>
      </c>
      <c r="AU214" s="18" t="s">
        <v>87</v>
      </c>
    </row>
    <row r="215" s="14" customFormat="1">
      <c r="A215" s="14"/>
      <c r="B215" s="249"/>
      <c r="C215" s="250"/>
      <c r="D215" s="237" t="s">
        <v>163</v>
      </c>
      <c r="E215" s="251" t="s">
        <v>1</v>
      </c>
      <c r="F215" s="252" t="s">
        <v>1188</v>
      </c>
      <c r="G215" s="250"/>
      <c r="H215" s="253">
        <v>23.800000000000001</v>
      </c>
      <c r="I215" s="254"/>
      <c r="J215" s="250"/>
      <c r="K215" s="250"/>
      <c r="L215" s="255"/>
      <c r="M215" s="256"/>
      <c r="N215" s="257"/>
      <c r="O215" s="257"/>
      <c r="P215" s="257"/>
      <c r="Q215" s="257"/>
      <c r="R215" s="257"/>
      <c r="S215" s="257"/>
      <c r="T215" s="25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9" t="s">
        <v>163</v>
      </c>
      <c r="AU215" s="259" t="s">
        <v>87</v>
      </c>
      <c r="AV215" s="14" t="s">
        <v>87</v>
      </c>
      <c r="AW215" s="14" t="s">
        <v>33</v>
      </c>
      <c r="AX215" s="14" t="s">
        <v>78</v>
      </c>
      <c r="AY215" s="259" t="s">
        <v>150</v>
      </c>
    </row>
    <row r="216" s="13" customFormat="1">
      <c r="A216" s="13"/>
      <c r="B216" s="239"/>
      <c r="C216" s="240"/>
      <c r="D216" s="237" t="s">
        <v>163</v>
      </c>
      <c r="E216" s="241" t="s">
        <v>1</v>
      </c>
      <c r="F216" s="242" t="s">
        <v>785</v>
      </c>
      <c r="G216" s="240"/>
      <c r="H216" s="241" t="s">
        <v>1</v>
      </c>
      <c r="I216" s="243"/>
      <c r="J216" s="240"/>
      <c r="K216" s="240"/>
      <c r="L216" s="244"/>
      <c r="M216" s="245"/>
      <c r="N216" s="246"/>
      <c r="O216" s="246"/>
      <c r="P216" s="246"/>
      <c r="Q216" s="246"/>
      <c r="R216" s="246"/>
      <c r="S216" s="246"/>
      <c r="T216" s="24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8" t="s">
        <v>163</v>
      </c>
      <c r="AU216" s="248" t="s">
        <v>87</v>
      </c>
      <c r="AV216" s="13" t="s">
        <v>34</v>
      </c>
      <c r="AW216" s="13" t="s">
        <v>33</v>
      </c>
      <c r="AX216" s="13" t="s">
        <v>78</v>
      </c>
      <c r="AY216" s="248" t="s">
        <v>150</v>
      </c>
    </row>
    <row r="217" s="14" customFormat="1">
      <c r="A217" s="14"/>
      <c r="B217" s="249"/>
      <c r="C217" s="250"/>
      <c r="D217" s="237" t="s">
        <v>163</v>
      </c>
      <c r="E217" s="251" t="s">
        <v>1</v>
      </c>
      <c r="F217" s="252" t="s">
        <v>1189</v>
      </c>
      <c r="G217" s="250"/>
      <c r="H217" s="253">
        <v>1.2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9" t="s">
        <v>163</v>
      </c>
      <c r="AU217" s="259" t="s">
        <v>87</v>
      </c>
      <c r="AV217" s="14" t="s">
        <v>87</v>
      </c>
      <c r="AW217" s="14" t="s">
        <v>33</v>
      </c>
      <c r="AX217" s="14" t="s">
        <v>78</v>
      </c>
      <c r="AY217" s="259" t="s">
        <v>150</v>
      </c>
    </row>
    <row r="218" s="15" customFormat="1">
      <c r="A218" s="15"/>
      <c r="B218" s="260"/>
      <c r="C218" s="261"/>
      <c r="D218" s="237" t="s">
        <v>163</v>
      </c>
      <c r="E218" s="262" t="s">
        <v>1</v>
      </c>
      <c r="F218" s="263" t="s">
        <v>193</v>
      </c>
      <c r="G218" s="261"/>
      <c r="H218" s="264">
        <v>25</v>
      </c>
      <c r="I218" s="265"/>
      <c r="J218" s="261"/>
      <c r="K218" s="261"/>
      <c r="L218" s="266"/>
      <c r="M218" s="267"/>
      <c r="N218" s="268"/>
      <c r="O218" s="268"/>
      <c r="P218" s="268"/>
      <c r="Q218" s="268"/>
      <c r="R218" s="268"/>
      <c r="S218" s="268"/>
      <c r="T218" s="269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0" t="s">
        <v>163</v>
      </c>
      <c r="AU218" s="270" t="s">
        <v>87</v>
      </c>
      <c r="AV218" s="15" t="s">
        <v>157</v>
      </c>
      <c r="AW218" s="15" t="s">
        <v>33</v>
      </c>
      <c r="AX218" s="15" t="s">
        <v>34</v>
      </c>
      <c r="AY218" s="270" t="s">
        <v>150</v>
      </c>
    </row>
    <row r="219" s="2" customFormat="1" ht="16.5" customHeight="1">
      <c r="A219" s="39"/>
      <c r="B219" s="40"/>
      <c r="C219" s="282" t="s">
        <v>307</v>
      </c>
      <c r="D219" s="282" t="s">
        <v>297</v>
      </c>
      <c r="E219" s="283" t="s">
        <v>584</v>
      </c>
      <c r="F219" s="284" t="s">
        <v>585</v>
      </c>
      <c r="G219" s="285" t="s">
        <v>175</v>
      </c>
      <c r="H219" s="286">
        <v>25.5</v>
      </c>
      <c r="I219" s="287"/>
      <c r="J219" s="288">
        <f>ROUND(I219*H219,2)</f>
        <v>0</v>
      </c>
      <c r="K219" s="284" t="s">
        <v>156</v>
      </c>
      <c r="L219" s="289"/>
      <c r="M219" s="290" t="s">
        <v>1</v>
      </c>
      <c r="N219" s="291" t="s">
        <v>43</v>
      </c>
      <c r="O219" s="92"/>
      <c r="P219" s="228">
        <f>O219*H219</f>
        <v>0</v>
      </c>
      <c r="Q219" s="228">
        <v>0.028000000000000001</v>
      </c>
      <c r="R219" s="228">
        <f>Q219*H219</f>
        <v>0.71399999999999997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225</v>
      </c>
      <c r="AT219" s="230" t="s">
        <v>297</v>
      </c>
      <c r="AU219" s="230" t="s">
        <v>87</v>
      </c>
      <c r="AY219" s="18" t="s">
        <v>150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34</v>
      </c>
      <c r="BK219" s="231">
        <f>ROUND(I219*H219,2)</f>
        <v>0</v>
      </c>
      <c r="BL219" s="18" t="s">
        <v>157</v>
      </c>
      <c r="BM219" s="230" t="s">
        <v>1190</v>
      </c>
    </row>
    <row r="220" s="14" customFormat="1">
      <c r="A220" s="14"/>
      <c r="B220" s="249"/>
      <c r="C220" s="250"/>
      <c r="D220" s="237" t="s">
        <v>163</v>
      </c>
      <c r="E220" s="251" t="s">
        <v>1</v>
      </c>
      <c r="F220" s="252" t="s">
        <v>1191</v>
      </c>
      <c r="G220" s="250"/>
      <c r="H220" s="253">
        <v>25.5</v>
      </c>
      <c r="I220" s="254"/>
      <c r="J220" s="250"/>
      <c r="K220" s="250"/>
      <c r="L220" s="255"/>
      <c r="M220" s="256"/>
      <c r="N220" s="257"/>
      <c r="O220" s="257"/>
      <c r="P220" s="257"/>
      <c r="Q220" s="257"/>
      <c r="R220" s="257"/>
      <c r="S220" s="257"/>
      <c r="T220" s="25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9" t="s">
        <v>163</v>
      </c>
      <c r="AU220" s="259" t="s">
        <v>87</v>
      </c>
      <c r="AV220" s="14" t="s">
        <v>87</v>
      </c>
      <c r="AW220" s="14" t="s">
        <v>33</v>
      </c>
      <c r="AX220" s="14" t="s">
        <v>34</v>
      </c>
      <c r="AY220" s="259" t="s">
        <v>150</v>
      </c>
    </row>
    <row r="221" s="12" customFormat="1" ht="22.8" customHeight="1">
      <c r="A221" s="12"/>
      <c r="B221" s="203"/>
      <c r="C221" s="204"/>
      <c r="D221" s="205" t="s">
        <v>77</v>
      </c>
      <c r="E221" s="217" t="s">
        <v>638</v>
      </c>
      <c r="F221" s="217" t="s">
        <v>639</v>
      </c>
      <c r="G221" s="204"/>
      <c r="H221" s="204"/>
      <c r="I221" s="207"/>
      <c r="J221" s="218">
        <f>BK221</f>
        <v>0</v>
      </c>
      <c r="K221" s="204"/>
      <c r="L221" s="209"/>
      <c r="M221" s="210"/>
      <c r="N221" s="211"/>
      <c r="O221" s="211"/>
      <c r="P221" s="212">
        <f>SUM(P222:P223)</f>
        <v>0</v>
      </c>
      <c r="Q221" s="211"/>
      <c r="R221" s="212">
        <f>SUM(R222:R223)</f>
        <v>0</v>
      </c>
      <c r="S221" s="211"/>
      <c r="T221" s="213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4" t="s">
        <v>34</v>
      </c>
      <c r="AT221" s="215" t="s">
        <v>77</v>
      </c>
      <c r="AU221" s="215" t="s">
        <v>34</v>
      </c>
      <c r="AY221" s="214" t="s">
        <v>150</v>
      </c>
      <c r="BK221" s="216">
        <f>SUM(BK222:BK223)</f>
        <v>0</v>
      </c>
    </row>
    <row r="222" s="2" customFormat="1" ht="16.5" customHeight="1">
      <c r="A222" s="39"/>
      <c r="B222" s="40"/>
      <c r="C222" s="219" t="s">
        <v>7</v>
      </c>
      <c r="D222" s="219" t="s">
        <v>152</v>
      </c>
      <c r="E222" s="220" t="s">
        <v>641</v>
      </c>
      <c r="F222" s="221" t="s">
        <v>642</v>
      </c>
      <c r="G222" s="222" t="s">
        <v>269</v>
      </c>
      <c r="H222" s="223">
        <v>7.0090000000000003</v>
      </c>
      <c r="I222" s="224"/>
      <c r="J222" s="225">
        <f>ROUND(I222*H222,2)</f>
        <v>0</v>
      </c>
      <c r="K222" s="221" t="s">
        <v>156</v>
      </c>
      <c r="L222" s="45"/>
      <c r="M222" s="226" t="s">
        <v>1</v>
      </c>
      <c r="N222" s="227" t="s">
        <v>43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157</v>
      </c>
      <c r="AT222" s="230" t="s">
        <v>152</v>
      </c>
      <c r="AU222" s="230" t="s">
        <v>87</v>
      </c>
      <c r="AY222" s="18" t="s">
        <v>150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34</v>
      </c>
      <c r="BK222" s="231">
        <f>ROUND(I222*H222,2)</f>
        <v>0</v>
      </c>
      <c r="BL222" s="18" t="s">
        <v>157</v>
      </c>
      <c r="BM222" s="230" t="s">
        <v>1192</v>
      </c>
    </row>
    <row r="223" s="2" customFormat="1">
      <c r="A223" s="39"/>
      <c r="B223" s="40"/>
      <c r="C223" s="41"/>
      <c r="D223" s="232" t="s">
        <v>159</v>
      </c>
      <c r="E223" s="41"/>
      <c r="F223" s="233" t="s">
        <v>644</v>
      </c>
      <c r="G223" s="41"/>
      <c r="H223" s="41"/>
      <c r="I223" s="234"/>
      <c r="J223" s="41"/>
      <c r="K223" s="41"/>
      <c r="L223" s="45"/>
      <c r="M223" s="235"/>
      <c r="N223" s="236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159</v>
      </c>
      <c r="AU223" s="18" t="s">
        <v>87</v>
      </c>
    </row>
    <row r="224" s="12" customFormat="1" ht="25.92" customHeight="1">
      <c r="A224" s="12"/>
      <c r="B224" s="203"/>
      <c r="C224" s="204"/>
      <c r="D224" s="205" t="s">
        <v>77</v>
      </c>
      <c r="E224" s="206" t="s">
        <v>1118</v>
      </c>
      <c r="F224" s="206" t="s">
        <v>1119</v>
      </c>
      <c r="G224" s="204"/>
      <c r="H224" s="204"/>
      <c r="I224" s="207"/>
      <c r="J224" s="208">
        <f>BK224</f>
        <v>0</v>
      </c>
      <c r="K224" s="204"/>
      <c r="L224" s="209"/>
      <c r="M224" s="210"/>
      <c r="N224" s="211"/>
      <c r="O224" s="211"/>
      <c r="P224" s="212">
        <f>P225</f>
        <v>0</v>
      </c>
      <c r="Q224" s="211"/>
      <c r="R224" s="212">
        <f>R225</f>
        <v>0</v>
      </c>
      <c r="S224" s="211"/>
      <c r="T224" s="213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4" t="s">
        <v>87</v>
      </c>
      <c r="AT224" s="215" t="s">
        <v>77</v>
      </c>
      <c r="AU224" s="215" t="s">
        <v>78</v>
      </c>
      <c r="AY224" s="214" t="s">
        <v>150</v>
      </c>
      <c r="BK224" s="216">
        <f>BK225</f>
        <v>0</v>
      </c>
    </row>
    <row r="225" s="12" customFormat="1" ht="22.8" customHeight="1">
      <c r="A225" s="12"/>
      <c r="B225" s="203"/>
      <c r="C225" s="204"/>
      <c r="D225" s="205" t="s">
        <v>77</v>
      </c>
      <c r="E225" s="217" t="s">
        <v>1120</v>
      </c>
      <c r="F225" s="217" t="s">
        <v>1121</v>
      </c>
      <c r="G225" s="204"/>
      <c r="H225" s="204"/>
      <c r="I225" s="207"/>
      <c r="J225" s="218">
        <f>BK225</f>
        <v>0</v>
      </c>
      <c r="K225" s="204"/>
      <c r="L225" s="209"/>
      <c r="M225" s="210"/>
      <c r="N225" s="211"/>
      <c r="O225" s="211"/>
      <c r="P225" s="212">
        <f>SUM(P226:P227)</f>
        <v>0</v>
      </c>
      <c r="Q225" s="211"/>
      <c r="R225" s="212">
        <f>SUM(R226:R227)</f>
        <v>0</v>
      </c>
      <c r="S225" s="211"/>
      <c r="T225" s="213">
        <f>SUM(T226:T227)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4" t="s">
        <v>87</v>
      </c>
      <c r="AT225" s="215" t="s">
        <v>77</v>
      </c>
      <c r="AU225" s="215" t="s">
        <v>34</v>
      </c>
      <c r="AY225" s="214" t="s">
        <v>150</v>
      </c>
      <c r="BK225" s="216">
        <f>SUM(BK226:BK227)</f>
        <v>0</v>
      </c>
    </row>
    <row r="226" s="2" customFormat="1" ht="24.15" customHeight="1">
      <c r="A226" s="39"/>
      <c r="B226" s="40"/>
      <c r="C226" s="219" t="s">
        <v>319</v>
      </c>
      <c r="D226" s="219" t="s">
        <v>152</v>
      </c>
      <c r="E226" s="220" t="s">
        <v>1193</v>
      </c>
      <c r="F226" s="221" t="s">
        <v>1194</v>
      </c>
      <c r="G226" s="222" t="s">
        <v>427</v>
      </c>
      <c r="H226" s="223">
        <v>1</v>
      </c>
      <c r="I226" s="224"/>
      <c r="J226" s="225">
        <f>ROUND(I226*H226,2)</f>
        <v>0</v>
      </c>
      <c r="K226" s="221" t="s">
        <v>1</v>
      </c>
      <c r="L226" s="45"/>
      <c r="M226" s="226" t="s">
        <v>1</v>
      </c>
      <c r="N226" s="227" t="s">
        <v>43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284</v>
      </c>
      <c r="AT226" s="230" t="s">
        <v>152</v>
      </c>
      <c r="AU226" s="230" t="s">
        <v>87</v>
      </c>
      <c r="AY226" s="18" t="s">
        <v>150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34</v>
      </c>
      <c r="BK226" s="231">
        <f>ROUND(I226*H226,2)</f>
        <v>0</v>
      </c>
      <c r="BL226" s="18" t="s">
        <v>284</v>
      </c>
      <c r="BM226" s="230" t="s">
        <v>1195</v>
      </c>
    </row>
    <row r="227" s="2" customFormat="1">
      <c r="A227" s="39"/>
      <c r="B227" s="40"/>
      <c r="C227" s="41"/>
      <c r="D227" s="237" t="s">
        <v>161</v>
      </c>
      <c r="E227" s="41"/>
      <c r="F227" s="238" t="s">
        <v>1187</v>
      </c>
      <c r="G227" s="41"/>
      <c r="H227" s="41"/>
      <c r="I227" s="234"/>
      <c r="J227" s="41"/>
      <c r="K227" s="41"/>
      <c r="L227" s="45"/>
      <c r="M227" s="292"/>
      <c r="N227" s="293"/>
      <c r="O227" s="294"/>
      <c r="P227" s="294"/>
      <c r="Q227" s="294"/>
      <c r="R227" s="294"/>
      <c r="S227" s="294"/>
      <c r="T227" s="295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161</v>
      </c>
      <c r="AU227" s="18" t="s">
        <v>87</v>
      </c>
    </row>
    <row r="228" s="2" customFormat="1" ht="6.96" customHeight="1">
      <c r="A228" s="39"/>
      <c r="B228" s="67"/>
      <c r="C228" s="68"/>
      <c r="D228" s="68"/>
      <c r="E228" s="68"/>
      <c r="F228" s="68"/>
      <c r="G228" s="68"/>
      <c r="H228" s="68"/>
      <c r="I228" s="68"/>
      <c r="J228" s="68"/>
      <c r="K228" s="68"/>
      <c r="L228" s="45"/>
      <c r="M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</row>
  </sheetData>
  <sheetProtection sheet="1" autoFilter="0" formatColumns="0" formatRows="0" objects="1" scenarios="1" spinCount="100000" saltValue="haX+SJ1k+MWxwjW7r0UabKVHQyWjrTTIPtCugBhtFYjdeFqExTnOKOtobHiT6vqgYqwTDRcSudKCIouTBPH/bQ==" hashValue="uMqAbgttwJADC6nB+iTXYJBFrZotozihYM46ob4bQMlOjq8E8c/S1BSAwc2raNIPIhhW1k0oQZe91M6YXhmQKA==" algorithmName="SHA-512" password="CC35"/>
  <autoFilter ref="C123:K22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8" r:id="rId1" display="https://podminky.urs.cz/item/CS_URS_2025_01/122251101"/>
    <hyperlink ref="F134" r:id="rId2" display="https://podminky.urs.cz/item/CS_URS_2025_01/131111333"/>
    <hyperlink ref="F141" r:id="rId3" display="https://podminky.urs.cz/item/CS_URS_2025_01/131111359"/>
    <hyperlink ref="F144" r:id="rId4" display="https://podminky.urs.cz/item/CS_URS_2025_01/162251102"/>
    <hyperlink ref="F155" r:id="rId5" display="https://podminky.urs.cz/item/CS_URS_2025_01/162751117"/>
    <hyperlink ref="F162" r:id="rId6" display="https://podminky.urs.cz/item/CS_URS_2025_01/167151111"/>
    <hyperlink ref="F164" r:id="rId7" display="https://podminky.urs.cz/item/CS_URS_2025_01/171152501"/>
    <hyperlink ref="F169" r:id="rId8" display="https://podminky.urs.cz/item/CS_URS_2025_01/171201231"/>
    <hyperlink ref="F173" r:id="rId9" display="https://podminky.urs.cz/item/CS_URS_2025_01/171251201"/>
    <hyperlink ref="F176" r:id="rId10" display="https://podminky.urs.cz/item/CS_URS_2025_01/232341111"/>
    <hyperlink ref="F179" r:id="rId11" display="https://podminky.urs.cz/item/CS_URS_2025_01/275313711"/>
    <hyperlink ref="F186" r:id="rId12" display="https://podminky.urs.cz/item/CS_URS_2025_01/275315911"/>
    <hyperlink ref="F189" r:id="rId13" display="https://podminky.urs.cz/item/CS_URS_2025_01/564710011"/>
    <hyperlink ref="F198" r:id="rId14" display="https://podminky.urs.cz/item/CS_URS_2025_01/564720111"/>
    <hyperlink ref="F201" r:id="rId15" display="https://podminky.urs.cz/item/CS_URS_2025_01/564751112"/>
    <hyperlink ref="F206" r:id="rId16" display="https://podminky.urs.cz/item/CS_URS_2025_01/579231316"/>
    <hyperlink ref="F213" r:id="rId17" display="https://podminky.urs.cz/item/CS_URS_2025_01/916231213"/>
    <hyperlink ref="F223" r:id="rId18" display="https://podminky.urs.cz/item/CS_URS_2025_01/9982220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115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ZŠ Okružní Bruntál, rekonstrukce hřiště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1196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13. 2. 2025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ROUND(J124,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ROUND((SUM(BE124:BE207)),  0)</f>
        <v>0</v>
      </c>
      <c r="G33" s="39"/>
      <c r="H33" s="39"/>
      <c r="I33" s="156">
        <v>0.20999999999999999</v>
      </c>
      <c r="J33" s="155">
        <f>ROUND(((SUM(BE124:BE207))*I33),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ROUND((SUM(BF124:BF207)),  0)</f>
        <v>0</v>
      </c>
      <c r="G34" s="39"/>
      <c r="H34" s="39"/>
      <c r="I34" s="156">
        <v>0.14999999999999999</v>
      </c>
      <c r="J34" s="155">
        <f>ROUND(((SUM(BF124:BF207))*I34),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ROUND((SUM(BG124:BG207)),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ROUND((SUM(BH124:BH207)),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ROUND((SUM(BI124:BI207)),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Okružní Bruntál, rekonstrukce hřiště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08 - zemní trampolíny 2 ks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p.č. 4849, 4850, 4851 kú Bruntál - město</v>
      </c>
      <c r="G89" s="41"/>
      <c r="H89" s="41"/>
      <c r="I89" s="33" t="s">
        <v>22</v>
      </c>
      <c r="J89" s="80" t="str">
        <f>IF(J12="","",J12)</f>
        <v>13. 2. 2025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Město Bruntál</v>
      </c>
      <c r="G91" s="41"/>
      <c r="H91" s="41"/>
      <c r="I91" s="33" t="s">
        <v>31</v>
      </c>
      <c r="J91" s="37" t="str">
        <f>E21</f>
        <v>Ing.arch.Adamčík Miroslav OBCHODNÍ PROJEKT OSTRAVA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119</v>
      </c>
      <c r="D94" s="177"/>
      <c r="E94" s="177"/>
      <c r="F94" s="177"/>
      <c r="G94" s="177"/>
      <c r="H94" s="177"/>
      <c r="I94" s="177"/>
      <c r="J94" s="178" t="s">
        <v>120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121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122</v>
      </c>
    </row>
    <row r="97" s="9" customFormat="1" ht="24.96" customHeight="1">
      <c r="A97" s="9"/>
      <c r="B97" s="180"/>
      <c r="C97" s="181"/>
      <c r="D97" s="182" t="s">
        <v>123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124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125</v>
      </c>
      <c r="E99" s="189"/>
      <c r="F99" s="189"/>
      <c r="G99" s="189"/>
      <c r="H99" s="189"/>
      <c r="I99" s="189"/>
      <c r="J99" s="190">
        <f>J161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127</v>
      </c>
      <c r="E100" s="189"/>
      <c r="F100" s="189"/>
      <c r="G100" s="189"/>
      <c r="H100" s="189"/>
      <c r="I100" s="189"/>
      <c r="J100" s="190">
        <f>J167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129</v>
      </c>
      <c r="E101" s="189"/>
      <c r="F101" s="189"/>
      <c r="G101" s="189"/>
      <c r="H101" s="189"/>
      <c r="I101" s="189"/>
      <c r="J101" s="190">
        <f>J191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131</v>
      </c>
      <c r="E102" s="189"/>
      <c r="F102" s="189"/>
      <c r="G102" s="189"/>
      <c r="H102" s="189"/>
      <c r="I102" s="189"/>
      <c r="J102" s="190">
        <f>J201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1060</v>
      </c>
      <c r="E103" s="183"/>
      <c r="F103" s="183"/>
      <c r="G103" s="183"/>
      <c r="H103" s="183"/>
      <c r="I103" s="183"/>
      <c r="J103" s="184">
        <f>J204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1061</v>
      </c>
      <c r="E104" s="189"/>
      <c r="F104" s="189"/>
      <c r="G104" s="189"/>
      <c r="H104" s="189"/>
      <c r="I104" s="189"/>
      <c r="J104" s="190">
        <f>J205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135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ZŠ Okružní Bruntál, rekonstrukce hřiště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08 - zemní trampolíny 2 ks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p.č. 4849, 4850, 4851 kú Bruntál - město</v>
      </c>
      <c r="G118" s="41"/>
      <c r="H118" s="41"/>
      <c r="I118" s="33" t="s">
        <v>22</v>
      </c>
      <c r="J118" s="80" t="str">
        <f>IF(J12="","",J12)</f>
        <v>13. 2. 2025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40.05" customHeight="1">
      <c r="A120" s="39"/>
      <c r="B120" s="40"/>
      <c r="C120" s="33" t="s">
        <v>24</v>
      </c>
      <c r="D120" s="41"/>
      <c r="E120" s="41"/>
      <c r="F120" s="28" t="str">
        <f>E15</f>
        <v>Město Bruntál</v>
      </c>
      <c r="G120" s="41"/>
      <c r="H120" s="41"/>
      <c r="I120" s="33" t="s">
        <v>31</v>
      </c>
      <c r="J120" s="37" t="str">
        <f>E21</f>
        <v>Ing.arch.Adamčík Miroslav OBCHODNÍ PROJEKT OSTRAVA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29</v>
      </c>
      <c r="D121" s="41"/>
      <c r="E121" s="41"/>
      <c r="F121" s="28" t="str">
        <f>IF(E18="","",E18)</f>
        <v>Vyplň údaj</v>
      </c>
      <c r="G121" s="41"/>
      <c r="H121" s="41"/>
      <c r="I121" s="33" t="s">
        <v>35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136</v>
      </c>
      <c r="D123" s="195" t="s">
        <v>63</v>
      </c>
      <c r="E123" s="195" t="s">
        <v>59</v>
      </c>
      <c r="F123" s="195" t="s">
        <v>60</v>
      </c>
      <c r="G123" s="195" t="s">
        <v>137</v>
      </c>
      <c r="H123" s="195" t="s">
        <v>138</v>
      </c>
      <c r="I123" s="195" t="s">
        <v>139</v>
      </c>
      <c r="J123" s="195" t="s">
        <v>120</v>
      </c>
      <c r="K123" s="196" t="s">
        <v>140</v>
      </c>
      <c r="L123" s="197"/>
      <c r="M123" s="101" t="s">
        <v>1</v>
      </c>
      <c r="N123" s="102" t="s">
        <v>42</v>
      </c>
      <c r="O123" s="102" t="s">
        <v>141</v>
      </c>
      <c r="P123" s="102" t="s">
        <v>142</v>
      </c>
      <c r="Q123" s="102" t="s">
        <v>143</v>
      </c>
      <c r="R123" s="102" t="s">
        <v>144</v>
      </c>
      <c r="S123" s="102" t="s">
        <v>145</v>
      </c>
      <c r="T123" s="103" t="s">
        <v>146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147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P125+P204</f>
        <v>0</v>
      </c>
      <c r="Q124" s="105"/>
      <c r="R124" s="200">
        <f>R125+R204</f>
        <v>5.6420209999999997</v>
      </c>
      <c r="S124" s="105"/>
      <c r="T124" s="201">
        <f>T125+T204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77</v>
      </c>
      <c r="AU124" s="18" t="s">
        <v>122</v>
      </c>
      <c r="BK124" s="202">
        <f>BK125+BK204</f>
        <v>0</v>
      </c>
    </row>
    <row r="125" s="12" customFormat="1" ht="25.92" customHeight="1">
      <c r="A125" s="12"/>
      <c r="B125" s="203"/>
      <c r="C125" s="204"/>
      <c r="D125" s="205" t="s">
        <v>77</v>
      </c>
      <c r="E125" s="206" t="s">
        <v>148</v>
      </c>
      <c r="F125" s="206" t="s">
        <v>149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P126+P161+P167+P191+P201</f>
        <v>0</v>
      </c>
      <c r="Q125" s="211"/>
      <c r="R125" s="212">
        <f>R126+R161+R167+R191+R201</f>
        <v>5.6420209999999997</v>
      </c>
      <c r="S125" s="211"/>
      <c r="T125" s="213">
        <f>T126+T161+T167+T191+T201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34</v>
      </c>
      <c r="AT125" s="215" t="s">
        <v>77</v>
      </c>
      <c r="AU125" s="215" t="s">
        <v>78</v>
      </c>
      <c r="AY125" s="214" t="s">
        <v>150</v>
      </c>
      <c r="BK125" s="216">
        <f>BK126+BK161+BK167+BK191+BK201</f>
        <v>0</v>
      </c>
    </row>
    <row r="126" s="12" customFormat="1" ht="22.8" customHeight="1">
      <c r="A126" s="12"/>
      <c r="B126" s="203"/>
      <c r="C126" s="204"/>
      <c r="D126" s="205" t="s">
        <v>77</v>
      </c>
      <c r="E126" s="217" t="s">
        <v>34</v>
      </c>
      <c r="F126" s="217" t="s">
        <v>151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SUM(P127:P160)</f>
        <v>0</v>
      </c>
      <c r="Q126" s="211"/>
      <c r="R126" s="212">
        <f>SUM(R127:R160)</f>
        <v>0</v>
      </c>
      <c r="S126" s="211"/>
      <c r="T126" s="213">
        <f>SUM(T127:T160)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34</v>
      </c>
      <c r="AT126" s="215" t="s">
        <v>77</v>
      </c>
      <c r="AU126" s="215" t="s">
        <v>34</v>
      </c>
      <c r="AY126" s="214" t="s">
        <v>150</v>
      </c>
      <c r="BK126" s="216">
        <f>SUM(BK127:BK160)</f>
        <v>0</v>
      </c>
    </row>
    <row r="127" s="2" customFormat="1" ht="33" customHeight="1">
      <c r="A127" s="39"/>
      <c r="B127" s="40"/>
      <c r="C127" s="219" t="s">
        <v>34</v>
      </c>
      <c r="D127" s="219" t="s">
        <v>152</v>
      </c>
      <c r="E127" s="220" t="s">
        <v>195</v>
      </c>
      <c r="F127" s="221" t="s">
        <v>196</v>
      </c>
      <c r="G127" s="222" t="s">
        <v>197</v>
      </c>
      <c r="H127" s="223">
        <v>6.1040000000000001</v>
      </c>
      <c r="I127" s="224"/>
      <c r="J127" s="225">
        <f>ROUND(I127*H127,2)</f>
        <v>0</v>
      </c>
      <c r="K127" s="221" t="s">
        <v>156</v>
      </c>
      <c r="L127" s="45"/>
      <c r="M127" s="226" t="s">
        <v>1</v>
      </c>
      <c r="N127" s="227" t="s">
        <v>43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157</v>
      </c>
      <c r="AT127" s="230" t="s">
        <v>152</v>
      </c>
      <c r="AU127" s="230" t="s">
        <v>87</v>
      </c>
      <c r="AY127" s="18" t="s">
        <v>150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34</v>
      </c>
      <c r="BK127" s="231">
        <f>ROUND(I127*H127,2)</f>
        <v>0</v>
      </c>
      <c r="BL127" s="18" t="s">
        <v>157</v>
      </c>
      <c r="BM127" s="230" t="s">
        <v>1197</v>
      </c>
    </row>
    <row r="128" s="2" customFormat="1">
      <c r="A128" s="39"/>
      <c r="B128" s="40"/>
      <c r="C128" s="41"/>
      <c r="D128" s="232" t="s">
        <v>159</v>
      </c>
      <c r="E128" s="41"/>
      <c r="F128" s="233" t="s">
        <v>199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159</v>
      </c>
      <c r="AU128" s="18" t="s">
        <v>87</v>
      </c>
    </row>
    <row r="129" s="2" customFormat="1">
      <c r="A129" s="39"/>
      <c r="B129" s="40"/>
      <c r="C129" s="41"/>
      <c r="D129" s="237" t="s">
        <v>161</v>
      </c>
      <c r="E129" s="41"/>
      <c r="F129" s="238" t="s">
        <v>857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161</v>
      </c>
      <c r="AU129" s="18" t="s">
        <v>87</v>
      </c>
    </row>
    <row r="130" s="13" customFormat="1">
      <c r="A130" s="13"/>
      <c r="B130" s="239"/>
      <c r="C130" s="240"/>
      <c r="D130" s="237" t="s">
        <v>163</v>
      </c>
      <c r="E130" s="241" t="s">
        <v>1</v>
      </c>
      <c r="F130" s="242" t="s">
        <v>200</v>
      </c>
      <c r="G130" s="240"/>
      <c r="H130" s="241" t="s">
        <v>1</v>
      </c>
      <c r="I130" s="243"/>
      <c r="J130" s="240"/>
      <c r="K130" s="240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163</v>
      </c>
      <c r="AU130" s="248" t="s">
        <v>87</v>
      </c>
      <c r="AV130" s="13" t="s">
        <v>34</v>
      </c>
      <c r="AW130" s="13" t="s">
        <v>33</v>
      </c>
      <c r="AX130" s="13" t="s">
        <v>78</v>
      </c>
      <c r="AY130" s="248" t="s">
        <v>150</v>
      </c>
    </row>
    <row r="131" s="13" customFormat="1">
      <c r="A131" s="13"/>
      <c r="B131" s="239"/>
      <c r="C131" s="240"/>
      <c r="D131" s="237" t="s">
        <v>163</v>
      </c>
      <c r="E131" s="241" t="s">
        <v>1</v>
      </c>
      <c r="F131" s="242" t="s">
        <v>1198</v>
      </c>
      <c r="G131" s="240"/>
      <c r="H131" s="241" t="s">
        <v>1</v>
      </c>
      <c r="I131" s="243"/>
      <c r="J131" s="240"/>
      <c r="K131" s="240"/>
      <c r="L131" s="244"/>
      <c r="M131" s="245"/>
      <c r="N131" s="246"/>
      <c r="O131" s="246"/>
      <c r="P131" s="246"/>
      <c r="Q131" s="246"/>
      <c r="R131" s="246"/>
      <c r="S131" s="246"/>
      <c r="T131" s="24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8" t="s">
        <v>163</v>
      </c>
      <c r="AU131" s="248" t="s">
        <v>87</v>
      </c>
      <c r="AV131" s="13" t="s">
        <v>34</v>
      </c>
      <c r="AW131" s="13" t="s">
        <v>33</v>
      </c>
      <c r="AX131" s="13" t="s">
        <v>78</v>
      </c>
      <c r="AY131" s="248" t="s">
        <v>150</v>
      </c>
    </row>
    <row r="132" s="14" customFormat="1">
      <c r="A132" s="14"/>
      <c r="B132" s="249"/>
      <c r="C132" s="250"/>
      <c r="D132" s="237" t="s">
        <v>163</v>
      </c>
      <c r="E132" s="251" t="s">
        <v>1</v>
      </c>
      <c r="F132" s="252" t="s">
        <v>1199</v>
      </c>
      <c r="G132" s="250"/>
      <c r="H132" s="253">
        <v>4.6619999999999999</v>
      </c>
      <c r="I132" s="254"/>
      <c r="J132" s="250"/>
      <c r="K132" s="250"/>
      <c r="L132" s="255"/>
      <c r="M132" s="256"/>
      <c r="N132" s="257"/>
      <c r="O132" s="257"/>
      <c r="P132" s="257"/>
      <c r="Q132" s="257"/>
      <c r="R132" s="257"/>
      <c r="S132" s="257"/>
      <c r="T132" s="25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9" t="s">
        <v>163</v>
      </c>
      <c r="AU132" s="259" t="s">
        <v>87</v>
      </c>
      <c r="AV132" s="14" t="s">
        <v>87</v>
      </c>
      <c r="AW132" s="14" t="s">
        <v>33</v>
      </c>
      <c r="AX132" s="14" t="s">
        <v>78</v>
      </c>
      <c r="AY132" s="259" t="s">
        <v>150</v>
      </c>
    </row>
    <row r="133" s="13" customFormat="1">
      <c r="A133" s="13"/>
      <c r="B133" s="239"/>
      <c r="C133" s="240"/>
      <c r="D133" s="237" t="s">
        <v>163</v>
      </c>
      <c r="E133" s="241" t="s">
        <v>1</v>
      </c>
      <c r="F133" s="242" t="s">
        <v>1200</v>
      </c>
      <c r="G133" s="240"/>
      <c r="H133" s="241" t="s">
        <v>1</v>
      </c>
      <c r="I133" s="243"/>
      <c r="J133" s="240"/>
      <c r="K133" s="240"/>
      <c r="L133" s="244"/>
      <c r="M133" s="245"/>
      <c r="N133" s="246"/>
      <c r="O133" s="246"/>
      <c r="P133" s="246"/>
      <c r="Q133" s="246"/>
      <c r="R133" s="246"/>
      <c r="S133" s="246"/>
      <c r="T133" s="24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8" t="s">
        <v>163</v>
      </c>
      <c r="AU133" s="248" t="s">
        <v>87</v>
      </c>
      <c r="AV133" s="13" t="s">
        <v>34</v>
      </c>
      <c r="AW133" s="13" t="s">
        <v>33</v>
      </c>
      <c r="AX133" s="13" t="s">
        <v>78</v>
      </c>
      <c r="AY133" s="248" t="s">
        <v>150</v>
      </c>
    </row>
    <row r="134" s="14" customFormat="1">
      <c r="A134" s="14"/>
      <c r="B134" s="249"/>
      <c r="C134" s="250"/>
      <c r="D134" s="237" t="s">
        <v>163</v>
      </c>
      <c r="E134" s="251" t="s">
        <v>1</v>
      </c>
      <c r="F134" s="252" t="s">
        <v>1201</v>
      </c>
      <c r="G134" s="250"/>
      <c r="H134" s="253">
        <v>1.442</v>
      </c>
      <c r="I134" s="254"/>
      <c r="J134" s="250"/>
      <c r="K134" s="250"/>
      <c r="L134" s="255"/>
      <c r="M134" s="256"/>
      <c r="N134" s="257"/>
      <c r="O134" s="257"/>
      <c r="P134" s="257"/>
      <c r="Q134" s="257"/>
      <c r="R134" s="257"/>
      <c r="S134" s="257"/>
      <c r="T134" s="25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9" t="s">
        <v>163</v>
      </c>
      <c r="AU134" s="259" t="s">
        <v>87</v>
      </c>
      <c r="AV134" s="14" t="s">
        <v>87</v>
      </c>
      <c r="AW134" s="14" t="s">
        <v>33</v>
      </c>
      <c r="AX134" s="14" t="s">
        <v>78</v>
      </c>
      <c r="AY134" s="259" t="s">
        <v>150</v>
      </c>
    </row>
    <row r="135" s="15" customFormat="1">
      <c r="A135" s="15"/>
      <c r="B135" s="260"/>
      <c r="C135" s="261"/>
      <c r="D135" s="237" t="s">
        <v>163</v>
      </c>
      <c r="E135" s="262" t="s">
        <v>1</v>
      </c>
      <c r="F135" s="263" t="s">
        <v>193</v>
      </c>
      <c r="G135" s="261"/>
      <c r="H135" s="264">
        <v>6.1040000000000001</v>
      </c>
      <c r="I135" s="265"/>
      <c r="J135" s="261"/>
      <c r="K135" s="261"/>
      <c r="L135" s="266"/>
      <c r="M135" s="267"/>
      <c r="N135" s="268"/>
      <c r="O135" s="268"/>
      <c r="P135" s="268"/>
      <c r="Q135" s="268"/>
      <c r="R135" s="268"/>
      <c r="S135" s="268"/>
      <c r="T135" s="269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0" t="s">
        <v>163</v>
      </c>
      <c r="AU135" s="270" t="s">
        <v>87</v>
      </c>
      <c r="AV135" s="15" t="s">
        <v>157</v>
      </c>
      <c r="AW135" s="15" t="s">
        <v>33</v>
      </c>
      <c r="AX135" s="15" t="s">
        <v>34</v>
      </c>
      <c r="AY135" s="270" t="s">
        <v>150</v>
      </c>
    </row>
    <row r="136" s="2" customFormat="1" ht="24.15" customHeight="1">
      <c r="A136" s="39"/>
      <c r="B136" s="40"/>
      <c r="C136" s="219" t="s">
        <v>87</v>
      </c>
      <c r="D136" s="219" t="s">
        <v>152</v>
      </c>
      <c r="E136" s="220" t="s">
        <v>233</v>
      </c>
      <c r="F136" s="221" t="s">
        <v>234</v>
      </c>
      <c r="G136" s="222" t="s">
        <v>197</v>
      </c>
      <c r="H136" s="223">
        <v>6.1040000000000001</v>
      </c>
      <c r="I136" s="224"/>
      <c r="J136" s="225">
        <f>ROUND(I136*H136,2)</f>
        <v>0</v>
      </c>
      <c r="K136" s="221" t="s">
        <v>156</v>
      </c>
      <c r="L136" s="45"/>
      <c r="M136" s="226" t="s">
        <v>1</v>
      </c>
      <c r="N136" s="227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157</v>
      </c>
      <c r="AT136" s="230" t="s">
        <v>152</v>
      </c>
      <c r="AU136" s="230" t="s">
        <v>87</v>
      </c>
      <c r="AY136" s="18" t="s">
        <v>150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34</v>
      </c>
      <c r="BK136" s="231">
        <f>ROUND(I136*H136,2)</f>
        <v>0</v>
      </c>
      <c r="BL136" s="18" t="s">
        <v>157</v>
      </c>
      <c r="BM136" s="230" t="s">
        <v>1202</v>
      </c>
    </row>
    <row r="137" s="2" customFormat="1">
      <c r="A137" s="39"/>
      <c r="B137" s="40"/>
      <c r="C137" s="41"/>
      <c r="D137" s="232" t="s">
        <v>159</v>
      </c>
      <c r="E137" s="41"/>
      <c r="F137" s="233" t="s">
        <v>236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159</v>
      </c>
      <c r="AU137" s="18" t="s">
        <v>87</v>
      </c>
    </row>
    <row r="138" s="13" customFormat="1">
      <c r="A138" s="13"/>
      <c r="B138" s="239"/>
      <c r="C138" s="240"/>
      <c r="D138" s="237" t="s">
        <v>163</v>
      </c>
      <c r="E138" s="241" t="s">
        <v>1</v>
      </c>
      <c r="F138" s="242" t="s">
        <v>1203</v>
      </c>
      <c r="G138" s="240"/>
      <c r="H138" s="241" t="s">
        <v>1</v>
      </c>
      <c r="I138" s="243"/>
      <c r="J138" s="240"/>
      <c r="K138" s="240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163</v>
      </c>
      <c r="AU138" s="248" t="s">
        <v>87</v>
      </c>
      <c r="AV138" s="13" t="s">
        <v>34</v>
      </c>
      <c r="AW138" s="13" t="s">
        <v>33</v>
      </c>
      <c r="AX138" s="13" t="s">
        <v>78</v>
      </c>
      <c r="AY138" s="248" t="s">
        <v>150</v>
      </c>
    </row>
    <row r="139" s="13" customFormat="1">
      <c r="A139" s="13"/>
      <c r="B139" s="239"/>
      <c r="C139" s="240"/>
      <c r="D139" s="237" t="s">
        <v>163</v>
      </c>
      <c r="E139" s="241" t="s">
        <v>1</v>
      </c>
      <c r="F139" s="242" t="s">
        <v>1198</v>
      </c>
      <c r="G139" s="240"/>
      <c r="H139" s="241" t="s">
        <v>1</v>
      </c>
      <c r="I139" s="243"/>
      <c r="J139" s="240"/>
      <c r="K139" s="240"/>
      <c r="L139" s="244"/>
      <c r="M139" s="245"/>
      <c r="N139" s="246"/>
      <c r="O139" s="246"/>
      <c r="P139" s="246"/>
      <c r="Q139" s="246"/>
      <c r="R139" s="246"/>
      <c r="S139" s="246"/>
      <c r="T139" s="24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8" t="s">
        <v>163</v>
      </c>
      <c r="AU139" s="248" t="s">
        <v>87</v>
      </c>
      <c r="AV139" s="13" t="s">
        <v>34</v>
      </c>
      <c r="AW139" s="13" t="s">
        <v>33</v>
      </c>
      <c r="AX139" s="13" t="s">
        <v>78</v>
      </c>
      <c r="AY139" s="248" t="s">
        <v>150</v>
      </c>
    </row>
    <row r="140" s="14" customFormat="1">
      <c r="A140" s="14"/>
      <c r="B140" s="249"/>
      <c r="C140" s="250"/>
      <c r="D140" s="237" t="s">
        <v>163</v>
      </c>
      <c r="E140" s="251" t="s">
        <v>1</v>
      </c>
      <c r="F140" s="252" t="s">
        <v>1199</v>
      </c>
      <c r="G140" s="250"/>
      <c r="H140" s="253">
        <v>4.6619999999999999</v>
      </c>
      <c r="I140" s="254"/>
      <c r="J140" s="250"/>
      <c r="K140" s="250"/>
      <c r="L140" s="255"/>
      <c r="M140" s="256"/>
      <c r="N140" s="257"/>
      <c r="O140" s="257"/>
      <c r="P140" s="257"/>
      <c r="Q140" s="257"/>
      <c r="R140" s="257"/>
      <c r="S140" s="257"/>
      <c r="T140" s="25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9" t="s">
        <v>163</v>
      </c>
      <c r="AU140" s="259" t="s">
        <v>87</v>
      </c>
      <c r="AV140" s="14" t="s">
        <v>87</v>
      </c>
      <c r="AW140" s="14" t="s">
        <v>33</v>
      </c>
      <c r="AX140" s="14" t="s">
        <v>78</v>
      </c>
      <c r="AY140" s="259" t="s">
        <v>150</v>
      </c>
    </row>
    <row r="141" s="13" customFormat="1">
      <c r="A141" s="13"/>
      <c r="B141" s="239"/>
      <c r="C141" s="240"/>
      <c r="D141" s="237" t="s">
        <v>163</v>
      </c>
      <c r="E141" s="241" t="s">
        <v>1</v>
      </c>
      <c r="F141" s="242" t="s">
        <v>1200</v>
      </c>
      <c r="G141" s="240"/>
      <c r="H141" s="241" t="s">
        <v>1</v>
      </c>
      <c r="I141" s="243"/>
      <c r="J141" s="240"/>
      <c r="K141" s="240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163</v>
      </c>
      <c r="AU141" s="248" t="s">
        <v>87</v>
      </c>
      <c r="AV141" s="13" t="s">
        <v>34</v>
      </c>
      <c r="AW141" s="13" t="s">
        <v>33</v>
      </c>
      <c r="AX141" s="13" t="s">
        <v>78</v>
      </c>
      <c r="AY141" s="248" t="s">
        <v>150</v>
      </c>
    </row>
    <row r="142" s="14" customFormat="1">
      <c r="A142" s="14"/>
      <c r="B142" s="249"/>
      <c r="C142" s="250"/>
      <c r="D142" s="237" t="s">
        <v>163</v>
      </c>
      <c r="E142" s="251" t="s">
        <v>1</v>
      </c>
      <c r="F142" s="252" t="s">
        <v>1201</v>
      </c>
      <c r="G142" s="250"/>
      <c r="H142" s="253">
        <v>1.442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163</v>
      </c>
      <c r="AU142" s="259" t="s">
        <v>87</v>
      </c>
      <c r="AV142" s="14" t="s">
        <v>87</v>
      </c>
      <c r="AW142" s="14" t="s">
        <v>33</v>
      </c>
      <c r="AX142" s="14" t="s">
        <v>78</v>
      </c>
      <c r="AY142" s="259" t="s">
        <v>150</v>
      </c>
    </row>
    <row r="143" s="15" customFormat="1">
      <c r="A143" s="15"/>
      <c r="B143" s="260"/>
      <c r="C143" s="261"/>
      <c r="D143" s="237" t="s">
        <v>163</v>
      </c>
      <c r="E143" s="262" t="s">
        <v>1</v>
      </c>
      <c r="F143" s="263" t="s">
        <v>193</v>
      </c>
      <c r="G143" s="261"/>
      <c r="H143" s="264">
        <v>6.1040000000000001</v>
      </c>
      <c r="I143" s="265"/>
      <c r="J143" s="261"/>
      <c r="K143" s="261"/>
      <c r="L143" s="266"/>
      <c r="M143" s="267"/>
      <c r="N143" s="268"/>
      <c r="O143" s="268"/>
      <c r="P143" s="268"/>
      <c r="Q143" s="268"/>
      <c r="R143" s="268"/>
      <c r="S143" s="268"/>
      <c r="T143" s="269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0" t="s">
        <v>163</v>
      </c>
      <c r="AU143" s="270" t="s">
        <v>87</v>
      </c>
      <c r="AV143" s="15" t="s">
        <v>157</v>
      </c>
      <c r="AW143" s="15" t="s">
        <v>33</v>
      </c>
      <c r="AX143" s="15" t="s">
        <v>34</v>
      </c>
      <c r="AY143" s="270" t="s">
        <v>150</v>
      </c>
    </row>
    <row r="144" s="2" customFormat="1" ht="33" customHeight="1">
      <c r="A144" s="39"/>
      <c r="B144" s="40"/>
      <c r="C144" s="219" t="s">
        <v>172</v>
      </c>
      <c r="D144" s="219" t="s">
        <v>152</v>
      </c>
      <c r="E144" s="220" t="s">
        <v>243</v>
      </c>
      <c r="F144" s="221" t="s">
        <v>244</v>
      </c>
      <c r="G144" s="222" t="s">
        <v>197</v>
      </c>
      <c r="H144" s="223">
        <v>6.1040000000000001</v>
      </c>
      <c r="I144" s="224"/>
      <c r="J144" s="225">
        <f>ROUND(I144*H144,2)</f>
        <v>0</v>
      </c>
      <c r="K144" s="221" t="s">
        <v>156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157</v>
      </c>
      <c r="AT144" s="230" t="s">
        <v>152</v>
      </c>
      <c r="AU144" s="230" t="s">
        <v>87</v>
      </c>
      <c r="AY144" s="18" t="s">
        <v>150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34</v>
      </c>
      <c r="BK144" s="231">
        <f>ROUND(I144*H144,2)</f>
        <v>0</v>
      </c>
      <c r="BL144" s="18" t="s">
        <v>157</v>
      </c>
      <c r="BM144" s="230" t="s">
        <v>1204</v>
      </c>
    </row>
    <row r="145" s="2" customFormat="1">
      <c r="A145" s="39"/>
      <c r="B145" s="40"/>
      <c r="C145" s="41"/>
      <c r="D145" s="232" t="s">
        <v>159</v>
      </c>
      <c r="E145" s="41"/>
      <c r="F145" s="233" t="s">
        <v>246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159</v>
      </c>
      <c r="AU145" s="18" t="s">
        <v>87</v>
      </c>
    </row>
    <row r="146" s="13" customFormat="1">
      <c r="A146" s="13"/>
      <c r="B146" s="239"/>
      <c r="C146" s="240"/>
      <c r="D146" s="237" t="s">
        <v>163</v>
      </c>
      <c r="E146" s="241" t="s">
        <v>1</v>
      </c>
      <c r="F146" s="242" t="s">
        <v>841</v>
      </c>
      <c r="G146" s="240"/>
      <c r="H146" s="241" t="s">
        <v>1</v>
      </c>
      <c r="I146" s="243"/>
      <c r="J146" s="240"/>
      <c r="K146" s="240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163</v>
      </c>
      <c r="AU146" s="248" t="s">
        <v>87</v>
      </c>
      <c r="AV146" s="13" t="s">
        <v>34</v>
      </c>
      <c r="AW146" s="13" t="s">
        <v>33</v>
      </c>
      <c r="AX146" s="13" t="s">
        <v>78</v>
      </c>
      <c r="AY146" s="248" t="s">
        <v>150</v>
      </c>
    </row>
    <row r="147" s="14" customFormat="1">
      <c r="A147" s="14"/>
      <c r="B147" s="249"/>
      <c r="C147" s="250"/>
      <c r="D147" s="237" t="s">
        <v>163</v>
      </c>
      <c r="E147" s="251" t="s">
        <v>1</v>
      </c>
      <c r="F147" s="252" t="s">
        <v>1205</v>
      </c>
      <c r="G147" s="250"/>
      <c r="H147" s="253">
        <v>6.1040000000000001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9" t="s">
        <v>163</v>
      </c>
      <c r="AU147" s="259" t="s">
        <v>87</v>
      </c>
      <c r="AV147" s="14" t="s">
        <v>87</v>
      </c>
      <c r="AW147" s="14" t="s">
        <v>33</v>
      </c>
      <c r="AX147" s="14" t="s">
        <v>34</v>
      </c>
      <c r="AY147" s="259" t="s">
        <v>150</v>
      </c>
    </row>
    <row r="148" s="2" customFormat="1" ht="24.15" customHeight="1">
      <c r="A148" s="39"/>
      <c r="B148" s="40"/>
      <c r="C148" s="219" t="s">
        <v>157</v>
      </c>
      <c r="D148" s="219" t="s">
        <v>152</v>
      </c>
      <c r="E148" s="220" t="s">
        <v>255</v>
      </c>
      <c r="F148" s="221" t="s">
        <v>256</v>
      </c>
      <c r="G148" s="222" t="s">
        <v>197</v>
      </c>
      <c r="H148" s="223">
        <v>6.1040000000000001</v>
      </c>
      <c r="I148" s="224"/>
      <c r="J148" s="225">
        <f>ROUND(I148*H148,2)</f>
        <v>0</v>
      </c>
      <c r="K148" s="221" t="s">
        <v>156</v>
      </c>
      <c r="L148" s="45"/>
      <c r="M148" s="226" t="s">
        <v>1</v>
      </c>
      <c r="N148" s="227" t="s">
        <v>43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157</v>
      </c>
      <c r="AT148" s="230" t="s">
        <v>152</v>
      </c>
      <c r="AU148" s="230" t="s">
        <v>87</v>
      </c>
      <c r="AY148" s="18" t="s">
        <v>150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34</v>
      </c>
      <c r="BK148" s="231">
        <f>ROUND(I148*H148,2)</f>
        <v>0</v>
      </c>
      <c r="BL148" s="18" t="s">
        <v>157</v>
      </c>
      <c r="BM148" s="230" t="s">
        <v>1206</v>
      </c>
    </row>
    <row r="149" s="2" customFormat="1">
      <c r="A149" s="39"/>
      <c r="B149" s="40"/>
      <c r="C149" s="41"/>
      <c r="D149" s="232" t="s">
        <v>159</v>
      </c>
      <c r="E149" s="41"/>
      <c r="F149" s="233" t="s">
        <v>258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159</v>
      </c>
      <c r="AU149" s="18" t="s">
        <v>87</v>
      </c>
    </row>
    <row r="150" s="2" customFormat="1" ht="24.15" customHeight="1">
      <c r="A150" s="39"/>
      <c r="B150" s="40"/>
      <c r="C150" s="219" t="s">
        <v>194</v>
      </c>
      <c r="D150" s="219" t="s">
        <v>152</v>
      </c>
      <c r="E150" s="220" t="s">
        <v>260</v>
      </c>
      <c r="F150" s="221" t="s">
        <v>261</v>
      </c>
      <c r="G150" s="222" t="s">
        <v>155</v>
      </c>
      <c r="H150" s="223">
        <v>26</v>
      </c>
      <c r="I150" s="224"/>
      <c r="J150" s="225">
        <f>ROUND(I150*H150,2)</f>
        <v>0</v>
      </c>
      <c r="K150" s="221" t="s">
        <v>156</v>
      </c>
      <c r="L150" s="45"/>
      <c r="M150" s="226" t="s">
        <v>1</v>
      </c>
      <c r="N150" s="227" t="s">
        <v>43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157</v>
      </c>
      <c r="AT150" s="230" t="s">
        <v>152</v>
      </c>
      <c r="AU150" s="230" t="s">
        <v>87</v>
      </c>
      <c r="AY150" s="18" t="s">
        <v>150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34</v>
      </c>
      <c r="BK150" s="231">
        <f>ROUND(I150*H150,2)</f>
        <v>0</v>
      </c>
      <c r="BL150" s="18" t="s">
        <v>157</v>
      </c>
      <c r="BM150" s="230" t="s">
        <v>1207</v>
      </c>
    </row>
    <row r="151" s="2" customFormat="1">
      <c r="A151" s="39"/>
      <c r="B151" s="40"/>
      <c r="C151" s="41"/>
      <c r="D151" s="232" t="s">
        <v>159</v>
      </c>
      <c r="E151" s="41"/>
      <c r="F151" s="233" t="s">
        <v>263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159</v>
      </c>
      <c r="AU151" s="18" t="s">
        <v>87</v>
      </c>
    </row>
    <row r="152" s="2" customFormat="1">
      <c r="A152" s="39"/>
      <c r="B152" s="40"/>
      <c r="C152" s="41"/>
      <c r="D152" s="237" t="s">
        <v>161</v>
      </c>
      <c r="E152" s="41"/>
      <c r="F152" s="238" t="s">
        <v>857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161</v>
      </c>
      <c r="AU152" s="18" t="s">
        <v>87</v>
      </c>
    </row>
    <row r="153" s="13" customFormat="1">
      <c r="A153" s="13"/>
      <c r="B153" s="239"/>
      <c r="C153" s="240"/>
      <c r="D153" s="237" t="s">
        <v>163</v>
      </c>
      <c r="E153" s="241" t="s">
        <v>1</v>
      </c>
      <c r="F153" s="242" t="s">
        <v>1198</v>
      </c>
      <c r="G153" s="240"/>
      <c r="H153" s="241" t="s">
        <v>1</v>
      </c>
      <c r="I153" s="243"/>
      <c r="J153" s="240"/>
      <c r="K153" s="240"/>
      <c r="L153" s="244"/>
      <c r="M153" s="245"/>
      <c r="N153" s="246"/>
      <c r="O153" s="246"/>
      <c r="P153" s="246"/>
      <c r="Q153" s="246"/>
      <c r="R153" s="246"/>
      <c r="S153" s="246"/>
      <c r="T153" s="24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163</v>
      </c>
      <c r="AU153" s="248" t="s">
        <v>87</v>
      </c>
      <c r="AV153" s="13" t="s">
        <v>34</v>
      </c>
      <c r="AW153" s="13" t="s">
        <v>33</v>
      </c>
      <c r="AX153" s="13" t="s">
        <v>78</v>
      </c>
      <c r="AY153" s="248" t="s">
        <v>150</v>
      </c>
    </row>
    <row r="154" s="14" customFormat="1">
      <c r="A154" s="14"/>
      <c r="B154" s="249"/>
      <c r="C154" s="250"/>
      <c r="D154" s="237" t="s">
        <v>163</v>
      </c>
      <c r="E154" s="251" t="s">
        <v>1</v>
      </c>
      <c r="F154" s="252" t="s">
        <v>188</v>
      </c>
      <c r="G154" s="250"/>
      <c r="H154" s="253">
        <v>26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9" t="s">
        <v>163</v>
      </c>
      <c r="AU154" s="259" t="s">
        <v>87</v>
      </c>
      <c r="AV154" s="14" t="s">
        <v>87</v>
      </c>
      <c r="AW154" s="14" t="s">
        <v>33</v>
      </c>
      <c r="AX154" s="14" t="s">
        <v>34</v>
      </c>
      <c r="AY154" s="259" t="s">
        <v>150</v>
      </c>
    </row>
    <row r="155" s="2" customFormat="1" ht="33" customHeight="1">
      <c r="A155" s="39"/>
      <c r="B155" s="40"/>
      <c r="C155" s="219" t="s">
        <v>203</v>
      </c>
      <c r="D155" s="219" t="s">
        <v>152</v>
      </c>
      <c r="E155" s="220" t="s">
        <v>267</v>
      </c>
      <c r="F155" s="221" t="s">
        <v>268</v>
      </c>
      <c r="G155" s="222" t="s">
        <v>269</v>
      </c>
      <c r="H155" s="223">
        <v>9.1560000000000006</v>
      </c>
      <c r="I155" s="224"/>
      <c r="J155" s="225">
        <f>ROUND(I155*H155,2)</f>
        <v>0</v>
      </c>
      <c r="K155" s="221" t="s">
        <v>156</v>
      </c>
      <c r="L155" s="45"/>
      <c r="M155" s="226" t="s">
        <v>1</v>
      </c>
      <c r="N155" s="227" t="s">
        <v>43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157</v>
      </c>
      <c r="AT155" s="230" t="s">
        <v>152</v>
      </c>
      <c r="AU155" s="230" t="s">
        <v>87</v>
      </c>
      <c r="AY155" s="18" t="s">
        <v>150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34</v>
      </c>
      <c r="BK155" s="231">
        <f>ROUND(I155*H155,2)</f>
        <v>0</v>
      </c>
      <c r="BL155" s="18" t="s">
        <v>157</v>
      </c>
      <c r="BM155" s="230" t="s">
        <v>1208</v>
      </c>
    </row>
    <row r="156" s="2" customFormat="1">
      <c r="A156" s="39"/>
      <c r="B156" s="40"/>
      <c r="C156" s="41"/>
      <c r="D156" s="232" t="s">
        <v>159</v>
      </c>
      <c r="E156" s="41"/>
      <c r="F156" s="233" t="s">
        <v>271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159</v>
      </c>
      <c r="AU156" s="18" t="s">
        <v>87</v>
      </c>
    </row>
    <row r="157" s="13" customFormat="1">
      <c r="A157" s="13"/>
      <c r="B157" s="239"/>
      <c r="C157" s="240"/>
      <c r="D157" s="237" t="s">
        <v>163</v>
      </c>
      <c r="E157" s="241" t="s">
        <v>1</v>
      </c>
      <c r="F157" s="242" t="s">
        <v>841</v>
      </c>
      <c r="G157" s="240"/>
      <c r="H157" s="241" t="s">
        <v>1</v>
      </c>
      <c r="I157" s="243"/>
      <c r="J157" s="240"/>
      <c r="K157" s="240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163</v>
      </c>
      <c r="AU157" s="248" t="s">
        <v>87</v>
      </c>
      <c r="AV157" s="13" t="s">
        <v>34</v>
      </c>
      <c r="AW157" s="13" t="s">
        <v>33</v>
      </c>
      <c r="AX157" s="13" t="s">
        <v>78</v>
      </c>
      <c r="AY157" s="248" t="s">
        <v>150</v>
      </c>
    </row>
    <row r="158" s="14" customFormat="1">
      <c r="A158" s="14"/>
      <c r="B158" s="249"/>
      <c r="C158" s="250"/>
      <c r="D158" s="237" t="s">
        <v>163</v>
      </c>
      <c r="E158" s="251" t="s">
        <v>1</v>
      </c>
      <c r="F158" s="252" t="s">
        <v>1209</v>
      </c>
      <c r="G158" s="250"/>
      <c r="H158" s="253">
        <v>9.1560000000000006</v>
      </c>
      <c r="I158" s="254"/>
      <c r="J158" s="250"/>
      <c r="K158" s="250"/>
      <c r="L158" s="255"/>
      <c r="M158" s="256"/>
      <c r="N158" s="257"/>
      <c r="O158" s="257"/>
      <c r="P158" s="257"/>
      <c r="Q158" s="257"/>
      <c r="R158" s="257"/>
      <c r="S158" s="257"/>
      <c r="T158" s="25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9" t="s">
        <v>163</v>
      </c>
      <c r="AU158" s="259" t="s">
        <v>87</v>
      </c>
      <c r="AV158" s="14" t="s">
        <v>87</v>
      </c>
      <c r="AW158" s="14" t="s">
        <v>33</v>
      </c>
      <c r="AX158" s="14" t="s">
        <v>34</v>
      </c>
      <c r="AY158" s="259" t="s">
        <v>150</v>
      </c>
    </row>
    <row r="159" s="2" customFormat="1" ht="16.5" customHeight="1">
      <c r="A159" s="39"/>
      <c r="B159" s="40"/>
      <c r="C159" s="219" t="s">
        <v>217</v>
      </c>
      <c r="D159" s="219" t="s">
        <v>152</v>
      </c>
      <c r="E159" s="220" t="s">
        <v>274</v>
      </c>
      <c r="F159" s="221" t="s">
        <v>275</v>
      </c>
      <c r="G159" s="222" t="s">
        <v>197</v>
      </c>
      <c r="H159" s="223">
        <v>6.1040000000000001</v>
      </c>
      <c r="I159" s="224"/>
      <c r="J159" s="225">
        <f>ROUND(I159*H159,2)</f>
        <v>0</v>
      </c>
      <c r="K159" s="221" t="s">
        <v>156</v>
      </c>
      <c r="L159" s="45"/>
      <c r="M159" s="226" t="s">
        <v>1</v>
      </c>
      <c r="N159" s="227" t="s">
        <v>43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157</v>
      </c>
      <c r="AT159" s="230" t="s">
        <v>152</v>
      </c>
      <c r="AU159" s="230" t="s">
        <v>87</v>
      </c>
      <c r="AY159" s="18" t="s">
        <v>150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34</v>
      </c>
      <c r="BK159" s="231">
        <f>ROUND(I159*H159,2)</f>
        <v>0</v>
      </c>
      <c r="BL159" s="18" t="s">
        <v>157</v>
      </c>
      <c r="BM159" s="230" t="s">
        <v>1210</v>
      </c>
    </row>
    <row r="160" s="2" customFormat="1">
      <c r="A160" s="39"/>
      <c r="B160" s="40"/>
      <c r="C160" s="41"/>
      <c r="D160" s="232" t="s">
        <v>159</v>
      </c>
      <c r="E160" s="41"/>
      <c r="F160" s="233" t="s">
        <v>277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159</v>
      </c>
      <c r="AU160" s="18" t="s">
        <v>87</v>
      </c>
    </row>
    <row r="161" s="12" customFormat="1" ht="22.8" customHeight="1">
      <c r="A161" s="12"/>
      <c r="B161" s="203"/>
      <c r="C161" s="204"/>
      <c r="D161" s="205" t="s">
        <v>77</v>
      </c>
      <c r="E161" s="217" t="s">
        <v>87</v>
      </c>
      <c r="F161" s="217" t="s">
        <v>342</v>
      </c>
      <c r="G161" s="204"/>
      <c r="H161" s="204"/>
      <c r="I161" s="207"/>
      <c r="J161" s="218">
        <f>BK161</f>
        <v>0</v>
      </c>
      <c r="K161" s="204"/>
      <c r="L161" s="209"/>
      <c r="M161" s="210"/>
      <c r="N161" s="211"/>
      <c r="O161" s="211"/>
      <c r="P161" s="212">
        <f>SUM(P162:P166)</f>
        <v>0</v>
      </c>
      <c r="Q161" s="211"/>
      <c r="R161" s="212">
        <f>SUM(R162:R166)</f>
        <v>2.769361</v>
      </c>
      <c r="S161" s="211"/>
      <c r="T161" s="213">
        <f>SUM(T162:T166)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4" t="s">
        <v>34</v>
      </c>
      <c r="AT161" s="215" t="s">
        <v>77</v>
      </c>
      <c r="AU161" s="215" t="s">
        <v>34</v>
      </c>
      <c r="AY161" s="214" t="s">
        <v>150</v>
      </c>
      <c r="BK161" s="216">
        <f>SUM(BK162:BK166)</f>
        <v>0</v>
      </c>
    </row>
    <row r="162" s="2" customFormat="1" ht="24.15" customHeight="1">
      <c r="A162" s="39"/>
      <c r="B162" s="40"/>
      <c r="C162" s="219" t="s">
        <v>225</v>
      </c>
      <c r="D162" s="219" t="s">
        <v>152</v>
      </c>
      <c r="E162" s="220" t="s">
        <v>344</v>
      </c>
      <c r="F162" s="221" t="s">
        <v>345</v>
      </c>
      <c r="G162" s="222" t="s">
        <v>197</v>
      </c>
      <c r="H162" s="223">
        <v>1.442</v>
      </c>
      <c r="I162" s="224"/>
      <c r="J162" s="225">
        <f>ROUND(I162*H162,2)</f>
        <v>0</v>
      </c>
      <c r="K162" s="221" t="s">
        <v>156</v>
      </c>
      <c r="L162" s="45"/>
      <c r="M162" s="226" t="s">
        <v>1</v>
      </c>
      <c r="N162" s="227" t="s">
        <v>43</v>
      </c>
      <c r="O162" s="92"/>
      <c r="P162" s="228">
        <f>O162*H162</f>
        <v>0</v>
      </c>
      <c r="Q162" s="228">
        <v>1.9205000000000001</v>
      </c>
      <c r="R162" s="228">
        <f>Q162*H162</f>
        <v>2.769361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157</v>
      </c>
      <c r="AT162" s="230" t="s">
        <v>152</v>
      </c>
      <c r="AU162" s="230" t="s">
        <v>87</v>
      </c>
      <c r="AY162" s="18" t="s">
        <v>150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34</v>
      </c>
      <c r="BK162" s="231">
        <f>ROUND(I162*H162,2)</f>
        <v>0</v>
      </c>
      <c r="BL162" s="18" t="s">
        <v>157</v>
      </c>
      <c r="BM162" s="230" t="s">
        <v>1211</v>
      </c>
    </row>
    <row r="163" s="2" customFormat="1">
      <c r="A163" s="39"/>
      <c r="B163" s="40"/>
      <c r="C163" s="41"/>
      <c r="D163" s="232" t="s">
        <v>159</v>
      </c>
      <c r="E163" s="41"/>
      <c r="F163" s="233" t="s">
        <v>347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159</v>
      </c>
      <c r="AU163" s="18" t="s">
        <v>87</v>
      </c>
    </row>
    <row r="164" s="2" customFormat="1">
      <c r="A164" s="39"/>
      <c r="B164" s="40"/>
      <c r="C164" s="41"/>
      <c r="D164" s="237" t="s">
        <v>161</v>
      </c>
      <c r="E164" s="41"/>
      <c r="F164" s="238" t="s">
        <v>857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161</v>
      </c>
      <c r="AU164" s="18" t="s">
        <v>87</v>
      </c>
    </row>
    <row r="165" s="13" customFormat="1">
      <c r="A165" s="13"/>
      <c r="B165" s="239"/>
      <c r="C165" s="240"/>
      <c r="D165" s="237" t="s">
        <v>163</v>
      </c>
      <c r="E165" s="241" t="s">
        <v>1</v>
      </c>
      <c r="F165" s="242" t="s">
        <v>1212</v>
      </c>
      <c r="G165" s="240"/>
      <c r="H165" s="241" t="s">
        <v>1</v>
      </c>
      <c r="I165" s="243"/>
      <c r="J165" s="240"/>
      <c r="K165" s="240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163</v>
      </c>
      <c r="AU165" s="248" t="s">
        <v>87</v>
      </c>
      <c r="AV165" s="13" t="s">
        <v>34</v>
      </c>
      <c r="AW165" s="13" t="s">
        <v>33</v>
      </c>
      <c r="AX165" s="13" t="s">
        <v>78</v>
      </c>
      <c r="AY165" s="248" t="s">
        <v>150</v>
      </c>
    </row>
    <row r="166" s="14" customFormat="1">
      <c r="A166" s="14"/>
      <c r="B166" s="249"/>
      <c r="C166" s="250"/>
      <c r="D166" s="237" t="s">
        <v>163</v>
      </c>
      <c r="E166" s="251" t="s">
        <v>1</v>
      </c>
      <c r="F166" s="252" t="s">
        <v>1201</v>
      </c>
      <c r="G166" s="250"/>
      <c r="H166" s="253">
        <v>1.442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163</v>
      </c>
      <c r="AU166" s="259" t="s">
        <v>87</v>
      </c>
      <c r="AV166" s="14" t="s">
        <v>87</v>
      </c>
      <c r="AW166" s="14" t="s">
        <v>33</v>
      </c>
      <c r="AX166" s="14" t="s">
        <v>34</v>
      </c>
      <c r="AY166" s="259" t="s">
        <v>150</v>
      </c>
    </row>
    <row r="167" s="12" customFormat="1" ht="22.8" customHeight="1">
      <c r="A167" s="12"/>
      <c r="B167" s="203"/>
      <c r="C167" s="204"/>
      <c r="D167" s="205" t="s">
        <v>77</v>
      </c>
      <c r="E167" s="217" t="s">
        <v>194</v>
      </c>
      <c r="F167" s="217" t="s">
        <v>482</v>
      </c>
      <c r="G167" s="204"/>
      <c r="H167" s="204"/>
      <c r="I167" s="207"/>
      <c r="J167" s="218">
        <f>BK167</f>
        <v>0</v>
      </c>
      <c r="K167" s="204"/>
      <c r="L167" s="209"/>
      <c r="M167" s="210"/>
      <c r="N167" s="211"/>
      <c r="O167" s="211"/>
      <c r="P167" s="212">
        <f>SUM(P168:P190)</f>
        <v>0</v>
      </c>
      <c r="Q167" s="211"/>
      <c r="R167" s="212">
        <f>SUM(R168:R190)</f>
        <v>0</v>
      </c>
      <c r="S167" s="211"/>
      <c r="T167" s="213">
        <f>SUM(T168:T190)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4" t="s">
        <v>34</v>
      </c>
      <c r="AT167" s="215" t="s">
        <v>77</v>
      </c>
      <c r="AU167" s="215" t="s">
        <v>34</v>
      </c>
      <c r="AY167" s="214" t="s">
        <v>150</v>
      </c>
      <c r="BK167" s="216">
        <f>SUM(BK168:BK190)</f>
        <v>0</v>
      </c>
    </row>
    <row r="168" s="2" customFormat="1" ht="24.15" customHeight="1">
      <c r="A168" s="39"/>
      <c r="B168" s="40"/>
      <c r="C168" s="219" t="s">
        <v>232</v>
      </c>
      <c r="D168" s="219" t="s">
        <v>152</v>
      </c>
      <c r="E168" s="220" t="s">
        <v>484</v>
      </c>
      <c r="F168" s="221" t="s">
        <v>485</v>
      </c>
      <c r="G168" s="222" t="s">
        <v>155</v>
      </c>
      <c r="H168" s="223">
        <v>26</v>
      </c>
      <c r="I168" s="224"/>
      <c r="J168" s="225">
        <f>ROUND(I168*H168,2)</f>
        <v>0</v>
      </c>
      <c r="K168" s="221" t="s">
        <v>156</v>
      </c>
      <c r="L168" s="45"/>
      <c r="M168" s="226" t="s">
        <v>1</v>
      </c>
      <c r="N168" s="227" t="s">
        <v>43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157</v>
      </c>
      <c r="AT168" s="230" t="s">
        <v>152</v>
      </c>
      <c r="AU168" s="230" t="s">
        <v>87</v>
      </c>
      <c r="AY168" s="18" t="s">
        <v>150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34</v>
      </c>
      <c r="BK168" s="231">
        <f>ROUND(I168*H168,2)</f>
        <v>0</v>
      </c>
      <c r="BL168" s="18" t="s">
        <v>157</v>
      </c>
      <c r="BM168" s="230" t="s">
        <v>1213</v>
      </c>
    </row>
    <row r="169" s="2" customFormat="1">
      <c r="A169" s="39"/>
      <c r="B169" s="40"/>
      <c r="C169" s="41"/>
      <c r="D169" s="232" t="s">
        <v>159</v>
      </c>
      <c r="E169" s="41"/>
      <c r="F169" s="233" t="s">
        <v>487</v>
      </c>
      <c r="G169" s="41"/>
      <c r="H169" s="41"/>
      <c r="I169" s="234"/>
      <c r="J169" s="41"/>
      <c r="K169" s="41"/>
      <c r="L169" s="45"/>
      <c r="M169" s="235"/>
      <c r="N169" s="236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159</v>
      </c>
      <c r="AU169" s="18" t="s">
        <v>87</v>
      </c>
    </row>
    <row r="170" s="2" customFormat="1">
      <c r="A170" s="39"/>
      <c r="B170" s="40"/>
      <c r="C170" s="41"/>
      <c r="D170" s="237" t="s">
        <v>161</v>
      </c>
      <c r="E170" s="41"/>
      <c r="F170" s="238" t="s">
        <v>857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161</v>
      </c>
      <c r="AU170" s="18" t="s">
        <v>87</v>
      </c>
    </row>
    <row r="171" s="13" customFormat="1">
      <c r="A171" s="13"/>
      <c r="B171" s="239"/>
      <c r="C171" s="240"/>
      <c r="D171" s="237" t="s">
        <v>163</v>
      </c>
      <c r="E171" s="241" t="s">
        <v>1</v>
      </c>
      <c r="F171" s="242" t="s">
        <v>1175</v>
      </c>
      <c r="G171" s="240"/>
      <c r="H171" s="241" t="s">
        <v>1</v>
      </c>
      <c r="I171" s="243"/>
      <c r="J171" s="240"/>
      <c r="K171" s="240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163</v>
      </c>
      <c r="AU171" s="248" t="s">
        <v>87</v>
      </c>
      <c r="AV171" s="13" t="s">
        <v>34</v>
      </c>
      <c r="AW171" s="13" t="s">
        <v>33</v>
      </c>
      <c r="AX171" s="13" t="s">
        <v>78</v>
      </c>
      <c r="AY171" s="248" t="s">
        <v>150</v>
      </c>
    </row>
    <row r="172" s="13" customFormat="1">
      <c r="A172" s="13"/>
      <c r="B172" s="239"/>
      <c r="C172" s="240"/>
      <c r="D172" s="237" t="s">
        <v>163</v>
      </c>
      <c r="E172" s="241" t="s">
        <v>1</v>
      </c>
      <c r="F172" s="242" t="s">
        <v>1198</v>
      </c>
      <c r="G172" s="240"/>
      <c r="H172" s="241" t="s">
        <v>1</v>
      </c>
      <c r="I172" s="243"/>
      <c r="J172" s="240"/>
      <c r="K172" s="240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163</v>
      </c>
      <c r="AU172" s="248" t="s">
        <v>87</v>
      </c>
      <c r="AV172" s="13" t="s">
        <v>34</v>
      </c>
      <c r="AW172" s="13" t="s">
        <v>33</v>
      </c>
      <c r="AX172" s="13" t="s">
        <v>78</v>
      </c>
      <c r="AY172" s="248" t="s">
        <v>150</v>
      </c>
    </row>
    <row r="173" s="14" customFormat="1">
      <c r="A173" s="14"/>
      <c r="B173" s="249"/>
      <c r="C173" s="250"/>
      <c r="D173" s="237" t="s">
        <v>163</v>
      </c>
      <c r="E173" s="251" t="s">
        <v>1</v>
      </c>
      <c r="F173" s="252" t="s">
        <v>1214</v>
      </c>
      <c r="G173" s="250"/>
      <c r="H173" s="253">
        <v>24.989999999999998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163</v>
      </c>
      <c r="AU173" s="259" t="s">
        <v>87</v>
      </c>
      <c r="AV173" s="14" t="s">
        <v>87</v>
      </c>
      <c r="AW173" s="14" t="s">
        <v>33</v>
      </c>
      <c r="AX173" s="14" t="s">
        <v>78</v>
      </c>
      <c r="AY173" s="259" t="s">
        <v>150</v>
      </c>
    </row>
    <row r="174" s="13" customFormat="1">
      <c r="A174" s="13"/>
      <c r="B174" s="239"/>
      <c r="C174" s="240"/>
      <c r="D174" s="237" t="s">
        <v>163</v>
      </c>
      <c r="E174" s="241" t="s">
        <v>1</v>
      </c>
      <c r="F174" s="242" t="s">
        <v>785</v>
      </c>
      <c r="G174" s="240"/>
      <c r="H174" s="241" t="s">
        <v>1</v>
      </c>
      <c r="I174" s="243"/>
      <c r="J174" s="240"/>
      <c r="K174" s="240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163</v>
      </c>
      <c r="AU174" s="248" t="s">
        <v>87</v>
      </c>
      <c r="AV174" s="13" t="s">
        <v>34</v>
      </c>
      <c r="AW174" s="13" t="s">
        <v>33</v>
      </c>
      <c r="AX174" s="13" t="s">
        <v>78</v>
      </c>
      <c r="AY174" s="248" t="s">
        <v>150</v>
      </c>
    </row>
    <row r="175" s="14" customFormat="1">
      <c r="A175" s="14"/>
      <c r="B175" s="249"/>
      <c r="C175" s="250"/>
      <c r="D175" s="237" t="s">
        <v>163</v>
      </c>
      <c r="E175" s="251" t="s">
        <v>1</v>
      </c>
      <c r="F175" s="252" t="s">
        <v>1215</v>
      </c>
      <c r="G175" s="250"/>
      <c r="H175" s="253">
        <v>1.01</v>
      </c>
      <c r="I175" s="254"/>
      <c r="J175" s="250"/>
      <c r="K175" s="250"/>
      <c r="L175" s="255"/>
      <c r="M175" s="256"/>
      <c r="N175" s="257"/>
      <c r="O175" s="257"/>
      <c r="P175" s="257"/>
      <c r="Q175" s="257"/>
      <c r="R175" s="257"/>
      <c r="S175" s="257"/>
      <c r="T175" s="25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9" t="s">
        <v>163</v>
      </c>
      <c r="AU175" s="259" t="s">
        <v>87</v>
      </c>
      <c r="AV175" s="14" t="s">
        <v>87</v>
      </c>
      <c r="AW175" s="14" t="s">
        <v>33</v>
      </c>
      <c r="AX175" s="14" t="s">
        <v>78</v>
      </c>
      <c r="AY175" s="259" t="s">
        <v>150</v>
      </c>
    </row>
    <row r="176" s="15" customFormat="1">
      <c r="A176" s="15"/>
      <c r="B176" s="260"/>
      <c r="C176" s="261"/>
      <c r="D176" s="237" t="s">
        <v>163</v>
      </c>
      <c r="E176" s="262" t="s">
        <v>1</v>
      </c>
      <c r="F176" s="263" t="s">
        <v>193</v>
      </c>
      <c r="G176" s="261"/>
      <c r="H176" s="264">
        <v>26</v>
      </c>
      <c r="I176" s="265"/>
      <c r="J176" s="261"/>
      <c r="K176" s="261"/>
      <c r="L176" s="266"/>
      <c r="M176" s="267"/>
      <c r="N176" s="268"/>
      <c r="O176" s="268"/>
      <c r="P176" s="268"/>
      <c r="Q176" s="268"/>
      <c r="R176" s="268"/>
      <c r="S176" s="268"/>
      <c r="T176" s="26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0" t="s">
        <v>163</v>
      </c>
      <c r="AU176" s="270" t="s">
        <v>87</v>
      </c>
      <c r="AV176" s="15" t="s">
        <v>157</v>
      </c>
      <c r="AW176" s="15" t="s">
        <v>33</v>
      </c>
      <c r="AX176" s="15" t="s">
        <v>34</v>
      </c>
      <c r="AY176" s="270" t="s">
        <v>150</v>
      </c>
    </row>
    <row r="177" s="2" customFormat="1" ht="24.15" customHeight="1">
      <c r="A177" s="39"/>
      <c r="B177" s="40"/>
      <c r="C177" s="219" t="s">
        <v>242</v>
      </c>
      <c r="D177" s="219" t="s">
        <v>152</v>
      </c>
      <c r="E177" s="220" t="s">
        <v>491</v>
      </c>
      <c r="F177" s="221" t="s">
        <v>492</v>
      </c>
      <c r="G177" s="222" t="s">
        <v>155</v>
      </c>
      <c r="H177" s="223">
        <v>26</v>
      </c>
      <c r="I177" s="224"/>
      <c r="J177" s="225">
        <f>ROUND(I177*H177,2)</f>
        <v>0</v>
      </c>
      <c r="K177" s="221" t="s">
        <v>156</v>
      </c>
      <c r="L177" s="45"/>
      <c r="M177" s="226" t="s">
        <v>1</v>
      </c>
      <c r="N177" s="227" t="s">
        <v>43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157</v>
      </c>
      <c r="AT177" s="230" t="s">
        <v>152</v>
      </c>
      <c r="AU177" s="230" t="s">
        <v>87</v>
      </c>
      <c r="AY177" s="18" t="s">
        <v>150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34</v>
      </c>
      <c r="BK177" s="231">
        <f>ROUND(I177*H177,2)</f>
        <v>0</v>
      </c>
      <c r="BL177" s="18" t="s">
        <v>157</v>
      </c>
      <c r="BM177" s="230" t="s">
        <v>1216</v>
      </c>
    </row>
    <row r="178" s="2" customFormat="1">
      <c r="A178" s="39"/>
      <c r="B178" s="40"/>
      <c r="C178" s="41"/>
      <c r="D178" s="232" t="s">
        <v>159</v>
      </c>
      <c r="E178" s="41"/>
      <c r="F178" s="233" t="s">
        <v>494</v>
      </c>
      <c r="G178" s="41"/>
      <c r="H178" s="41"/>
      <c r="I178" s="234"/>
      <c r="J178" s="41"/>
      <c r="K178" s="41"/>
      <c r="L178" s="45"/>
      <c r="M178" s="235"/>
      <c r="N178" s="236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159</v>
      </c>
      <c r="AU178" s="18" t="s">
        <v>87</v>
      </c>
    </row>
    <row r="179" s="2" customFormat="1">
      <c r="A179" s="39"/>
      <c r="B179" s="40"/>
      <c r="C179" s="41"/>
      <c r="D179" s="237" t="s">
        <v>161</v>
      </c>
      <c r="E179" s="41"/>
      <c r="F179" s="238" t="s">
        <v>857</v>
      </c>
      <c r="G179" s="41"/>
      <c r="H179" s="41"/>
      <c r="I179" s="234"/>
      <c r="J179" s="41"/>
      <c r="K179" s="41"/>
      <c r="L179" s="45"/>
      <c r="M179" s="235"/>
      <c r="N179" s="236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161</v>
      </c>
      <c r="AU179" s="18" t="s">
        <v>87</v>
      </c>
    </row>
    <row r="180" s="2" customFormat="1" ht="24.15" customHeight="1">
      <c r="A180" s="39"/>
      <c r="B180" s="40"/>
      <c r="C180" s="219" t="s">
        <v>254</v>
      </c>
      <c r="D180" s="219" t="s">
        <v>152</v>
      </c>
      <c r="E180" s="220" t="s">
        <v>496</v>
      </c>
      <c r="F180" s="221" t="s">
        <v>497</v>
      </c>
      <c r="G180" s="222" t="s">
        <v>155</v>
      </c>
      <c r="H180" s="223">
        <v>26</v>
      </c>
      <c r="I180" s="224"/>
      <c r="J180" s="225">
        <f>ROUND(I180*H180,2)</f>
        <v>0</v>
      </c>
      <c r="K180" s="221" t="s">
        <v>156</v>
      </c>
      <c r="L180" s="45"/>
      <c r="M180" s="226" t="s">
        <v>1</v>
      </c>
      <c r="N180" s="227" t="s">
        <v>43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157</v>
      </c>
      <c r="AT180" s="230" t="s">
        <v>152</v>
      </c>
      <c r="AU180" s="230" t="s">
        <v>87</v>
      </c>
      <c r="AY180" s="18" t="s">
        <v>150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34</v>
      </c>
      <c r="BK180" s="231">
        <f>ROUND(I180*H180,2)</f>
        <v>0</v>
      </c>
      <c r="BL180" s="18" t="s">
        <v>157</v>
      </c>
      <c r="BM180" s="230" t="s">
        <v>1217</v>
      </c>
    </row>
    <row r="181" s="2" customFormat="1">
      <c r="A181" s="39"/>
      <c r="B181" s="40"/>
      <c r="C181" s="41"/>
      <c r="D181" s="232" t="s">
        <v>159</v>
      </c>
      <c r="E181" s="41"/>
      <c r="F181" s="233" t="s">
        <v>499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159</v>
      </c>
      <c r="AU181" s="18" t="s">
        <v>87</v>
      </c>
    </row>
    <row r="182" s="2" customFormat="1">
      <c r="A182" s="39"/>
      <c r="B182" s="40"/>
      <c r="C182" s="41"/>
      <c r="D182" s="237" t="s">
        <v>161</v>
      </c>
      <c r="E182" s="41"/>
      <c r="F182" s="238" t="s">
        <v>857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161</v>
      </c>
      <c r="AU182" s="18" t="s">
        <v>87</v>
      </c>
    </row>
    <row r="183" s="2" customFormat="1" ht="21.75" customHeight="1">
      <c r="A183" s="39"/>
      <c r="B183" s="40"/>
      <c r="C183" s="219" t="s">
        <v>259</v>
      </c>
      <c r="D183" s="219" t="s">
        <v>152</v>
      </c>
      <c r="E183" s="220" t="s">
        <v>501</v>
      </c>
      <c r="F183" s="221" t="s">
        <v>502</v>
      </c>
      <c r="G183" s="222" t="s">
        <v>155</v>
      </c>
      <c r="H183" s="223">
        <v>26</v>
      </c>
      <c r="I183" s="224"/>
      <c r="J183" s="225">
        <f>ROUND(I183*H183,2)</f>
        <v>0</v>
      </c>
      <c r="K183" s="221" t="s">
        <v>1</v>
      </c>
      <c r="L183" s="45"/>
      <c r="M183" s="226" t="s">
        <v>1</v>
      </c>
      <c r="N183" s="227" t="s">
        <v>43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157</v>
      </c>
      <c r="AT183" s="230" t="s">
        <v>152</v>
      </c>
      <c r="AU183" s="230" t="s">
        <v>87</v>
      </c>
      <c r="AY183" s="18" t="s">
        <v>150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34</v>
      </c>
      <c r="BK183" s="231">
        <f>ROUND(I183*H183,2)</f>
        <v>0</v>
      </c>
      <c r="BL183" s="18" t="s">
        <v>157</v>
      </c>
      <c r="BM183" s="230" t="s">
        <v>1218</v>
      </c>
    </row>
    <row r="184" s="2" customFormat="1">
      <c r="A184" s="39"/>
      <c r="B184" s="40"/>
      <c r="C184" s="41"/>
      <c r="D184" s="237" t="s">
        <v>161</v>
      </c>
      <c r="E184" s="41"/>
      <c r="F184" s="238" t="s">
        <v>857</v>
      </c>
      <c r="G184" s="41"/>
      <c r="H184" s="41"/>
      <c r="I184" s="234"/>
      <c r="J184" s="41"/>
      <c r="K184" s="41"/>
      <c r="L184" s="45"/>
      <c r="M184" s="235"/>
      <c r="N184" s="236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161</v>
      </c>
      <c r="AU184" s="18" t="s">
        <v>87</v>
      </c>
    </row>
    <row r="185" s="2" customFormat="1" ht="33" customHeight="1">
      <c r="A185" s="39"/>
      <c r="B185" s="40"/>
      <c r="C185" s="219" t="s">
        <v>266</v>
      </c>
      <c r="D185" s="219" t="s">
        <v>152</v>
      </c>
      <c r="E185" s="220" t="s">
        <v>1181</v>
      </c>
      <c r="F185" s="221" t="s">
        <v>1182</v>
      </c>
      <c r="G185" s="222" t="s">
        <v>155</v>
      </c>
      <c r="H185" s="223">
        <v>26</v>
      </c>
      <c r="I185" s="224"/>
      <c r="J185" s="225">
        <f>ROUND(I185*H185,2)</f>
        <v>0</v>
      </c>
      <c r="K185" s="221" t="s">
        <v>156</v>
      </c>
      <c r="L185" s="45"/>
      <c r="M185" s="226" t="s">
        <v>1</v>
      </c>
      <c r="N185" s="227" t="s">
        <v>43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157</v>
      </c>
      <c r="AT185" s="230" t="s">
        <v>152</v>
      </c>
      <c r="AU185" s="230" t="s">
        <v>87</v>
      </c>
      <c r="AY185" s="18" t="s">
        <v>150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34</v>
      </c>
      <c r="BK185" s="231">
        <f>ROUND(I185*H185,2)</f>
        <v>0</v>
      </c>
      <c r="BL185" s="18" t="s">
        <v>157</v>
      </c>
      <c r="BM185" s="230" t="s">
        <v>1219</v>
      </c>
    </row>
    <row r="186" s="2" customFormat="1">
      <c r="A186" s="39"/>
      <c r="B186" s="40"/>
      <c r="C186" s="41"/>
      <c r="D186" s="232" t="s">
        <v>159</v>
      </c>
      <c r="E186" s="41"/>
      <c r="F186" s="233" t="s">
        <v>1184</v>
      </c>
      <c r="G186" s="41"/>
      <c r="H186" s="41"/>
      <c r="I186" s="234"/>
      <c r="J186" s="41"/>
      <c r="K186" s="41"/>
      <c r="L186" s="45"/>
      <c r="M186" s="235"/>
      <c r="N186" s="23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159</v>
      </c>
      <c r="AU186" s="18" t="s">
        <v>87</v>
      </c>
    </row>
    <row r="187" s="2" customFormat="1">
      <c r="A187" s="39"/>
      <c r="B187" s="40"/>
      <c r="C187" s="41"/>
      <c r="D187" s="237" t="s">
        <v>161</v>
      </c>
      <c r="E187" s="41"/>
      <c r="F187" s="238" t="s">
        <v>857</v>
      </c>
      <c r="G187" s="41"/>
      <c r="H187" s="41"/>
      <c r="I187" s="234"/>
      <c r="J187" s="41"/>
      <c r="K187" s="41"/>
      <c r="L187" s="45"/>
      <c r="M187" s="235"/>
      <c r="N187" s="236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161</v>
      </c>
      <c r="AU187" s="18" t="s">
        <v>87</v>
      </c>
    </row>
    <row r="188" s="13" customFormat="1">
      <c r="A188" s="13"/>
      <c r="B188" s="239"/>
      <c r="C188" s="240"/>
      <c r="D188" s="237" t="s">
        <v>163</v>
      </c>
      <c r="E188" s="241" t="s">
        <v>1</v>
      </c>
      <c r="F188" s="242" t="s">
        <v>1185</v>
      </c>
      <c r="G188" s="240"/>
      <c r="H188" s="241" t="s">
        <v>1</v>
      </c>
      <c r="I188" s="243"/>
      <c r="J188" s="240"/>
      <c r="K188" s="240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163</v>
      </c>
      <c r="AU188" s="248" t="s">
        <v>87</v>
      </c>
      <c r="AV188" s="13" t="s">
        <v>34</v>
      </c>
      <c r="AW188" s="13" t="s">
        <v>33</v>
      </c>
      <c r="AX188" s="13" t="s">
        <v>78</v>
      </c>
      <c r="AY188" s="248" t="s">
        <v>150</v>
      </c>
    </row>
    <row r="189" s="13" customFormat="1">
      <c r="A189" s="13"/>
      <c r="B189" s="239"/>
      <c r="C189" s="240"/>
      <c r="D189" s="237" t="s">
        <v>163</v>
      </c>
      <c r="E189" s="241" t="s">
        <v>1</v>
      </c>
      <c r="F189" s="242" t="s">
        <v>1198</v>
      </c>
      <c r="G189" s="240"/>
      <c r="H189" s="241" t="s">
        <v>1</v>
      </c>
      <c r="I189" s="243"/>
      <c r="J189" s="240"/>
      <c r="K189" s="240"/>
      <c r="L189" s="244"/>
      <c r="M189" s="245"/>
      <c r="N189" s="246"/>
      <c r="O189" s="246"/>
      <c r="P189" s="246"/>
      <c r="Q189" s="246"/>
      <c r="R189" s="246"/>
      <c r="S189" s="246"/>
      <c r="T189" s="24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8" t="s">
        <v>163</v>
      </c>
      <c r="AU189" s="248" t="s">
        <v>87</v>
      </c>
      <c r="AV189" s="13" t="s">
        <v>34</v>
      </c>
      <c r="AW189" s="13" t="s">
        <v>33</v>
      </c>
      <c r="AX189" s="13" t="s">
        <v>78</v>
      </c>
      <c r="AY189" s="248" t="s">
        <v>150</v>
      </c>
    </row>
    <row r="190" s="14" customFormat="1">
      <c r="A190" s="14"/>
      <c r="B190" s="249"/>
      <c r="C190" s="250"/>
      <c r="D190" s="237" t="s">
        <v>163</v>
      </c>
      <c r="E190" s="251" t="s">
        <v>1</v>
      </c>
      <c r="F190" s="252" t="s">
        <v>188</v>
      </c>
      <c r="G190" s="250"/>
      <c r="H190" s="253">
        <v>26</v>
      </c>
      <c r="I190" s="254"/>
      <c r="J190" s="250"/>
      <c r="K190" s="250"/>
      <c r="L190" s="255"/>
      <c r="M190" s="256"/>
      <c r="N190" s="257"/>
      <c r="O190" s="257"/>
      <c r="P190" s="257"/>
      <c r="Q190" s="257"/>
      <c r="R190" s="257"/>
      <c r="S190" s="257"/>
      <c r="T190" s="25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9" t="s">
        <v>163</v>
      </c>
      <c r="AU190" s="259" t="s">
        <v>87</v>
      </c>
      <c r="AV190" s="14" t="s">
        <v>87</v>
      </c>
      <c r="AW190" s="14" t="s">
        <v>33</v>
      </c>
      <c r="AX190" s="14" t="s">
        <v>34</v>
      </c>
      <c r="AY190" s="259" t="s">
        <v>150</v>
      </c>
    </row>
    <row r="191" s="12" customFormat="1" ht="22.8" customHeight="1">
      <c r="A191" s="12"/>
      <c r="B191" s="203"/>
      <c r="C191" s="204"/>
      <c r="D191" s="205" t="s">
        <v>77</v>
      </c>
      <c r="E191" s="217" t="s">
        <v>232</v>
      </c>
      <c r="F191" s="217" t="s">
        <v>566</v>
      </c>
      <c r="G191" s="204"/>
      <c r="H191" s="204"/>
      <c r="I191" s="207"/>
      <c r="J191" s="218">
        <f>BK191</f>
        <v>0</v>
      </c>
      <c r="K191" s="204"/>
      <c r="L191" s="209"/>
      <c r="M191" s="210"/>
      <c r="N191" s="211"/>
      <c r="O191" s="211"/>
      <c r="P191" s="212">
        <f>SUM(P192:P200)</f>
        <v>0</v>
      </c>
      <c r="Q191" s="211"/>
      <c r="R191" s="212">
        <f>SUM(R192:R200)</f>
        <v>2.8726599999999998</v>
      </c>
      <c r="S191" s="211"/>
      <c r="T191" s="213">
        <f>SUM(T192:T200)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34</v>
      </c>
      <c r="AT191" s="215" t="s">
        <v>77</v>
      </c>
      <c r="AU191" s="215" t="s">
        <v>34</v>
      </c>
      <c r="AY191" s="214" t="s">
        <v>150</v>
      </c>
      <c r="BK191" s="216">
        <f>SUM(BK192:BK200)</f>
        <v>0</v>
      </c>
    </row>
    <row r="192" s="2" customFormat="1" ht="33" customHeight="1">
      <c r="A192" s="39"/>
      <c r="B192" s="40"/>
      <c r="C192" s="219" t="s">
        <v>273</v>
      </c>
      <c r="D192" s="219" t="s">
        <v>152</v>
      </c>
      <c r="E192" s="220" t="s">
        <v>579</v>
      </c>
      <c r="F192" s="221" t="s">
        <v>580</v>
      </c>
      <c r="G192" s="222" t="s">
        <v>175</v>
      </c>
      <c r="H192" s="223">
        <v>17</v>
      </c>
      <c r="I192" s="224"/>
      <c r="J192" s="225">
        <f>ROUND(I192*H192,2)</f>
        <v>0</v>
      </c>
      <c r="K192" s="221" t="s">
        <v>156</v>
      </c>
      <c r="L192" s="45"/>
      <c r="M192" s="226" t="s">
        <v>1</v>
      </c>
      <c r="N192" s="227" t="s">
        <v>43</v>
      </c>
      <c r="O192" s="92"/>
      <c r="P192" s="228">
        <f>O192*H192</f>
        <v>0</v>
      </c>
      <c r="Q192" s="228">
        <v>0.14041999999999999</v>
      </c>
      <c r="R192" s="228">
        <f>Q192*H192</f>
        <v>2.3871399999999996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157</v>
      </c>
      <c r="AT192" s="230" t="s">
        <v>152</v>
      </c>
      <c r="AU192" s="230" t="s">
        <v>87</v>
      </c>
      <c r="AY192" s="18" t="s">
        <v>150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34</v>
      </c>
      <c r="BK192" s="231">
        <f>ROUND(I192*H192,2)</f>
        <v>0</v>
      </c>
      <c r="BL192" s="18" t="s">
        <v>157</v>
      </c>
      <c r="BM192" s="230" t="s">
        <v>1220</v>
      </c>
    </row>
    <row r="193" s="2" customFormat="1">
      <c r="A193" s="39"/>
      <c r="B193" s="40"/>
      <c r="C193" s="41"/>
      <c r="D193" s="232" t="s">
        <v>159</v>
      </c>
      <c r="E193" s="41"/>
      <c r="F193" s="233" t="s">
        <v>582</v>
      </c>
      <c r="G193" s="41"/>
      <c r="H193" s="41"/>
      <c r="I193" s="234"/>
      <c r="J193" s="41"/>
      <c r="K193" s="41"/>
      <c r="L193" s="45"/>
      <c r="M193" s="235"/>
      <c r="N193" s="236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159</v>
      </c>
      <c r="AU193" s="18" t="s">
        <v>87</v>
      </c>
    </row>
    <row r="194" s="2" customFormat="1">
      <c r="A194" s="39"/>
      <c r="B194" s="40"/>
      <c r="C194" s="41"/>
      <c r="D194" s="237" t="s">
        <v>161</v>
      </c>
      <c r="E194" s="41"/>
      <c r="F194" s="238" t="s">
        <v>1221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161</v>
      </c>
      <c r="AU194" s="18" t="s">
        <v>87</v>
      </c>
    </row>
    <row r="195" s="14" customFormat="1">
      <c r="A195" s="14"/>
      <c r="B195" s="249"/>
      <c r="C195" s="250"/>
      <c r="D195" s="237" t="s">
        <v>163</v>
      </c>
      <c r="E195" s="251" t="s">
        <v>1</v>
      </c>
      <c r="F195" s="252" t="s">
        <v>1222</v>
      </c>
      <c r="G195" s="250"/>
      <c r="H195" s="253">
        <v>16.100000000000001</v>
      </c>
      <c r="I195" s="254"/>
      <c r="J195" s="250"/>
      <c r="K195" s="250"/>
      <c r="L195" s="255"/>
      <c r="M195" s="256"/>
      <c r="N195" s="257"/>
      <c r="O195" s="257"/>
      <c r="P195" s="257"/>
      <c r="Q195" s="257"/>
      <c r="R195" s="257"/>
      <c r="S195" s="257"/>
      <c r="T195" s="25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9" t="s">
        <v>163</v>
      </c>
      <c r="AU195" s="259" t="s">
        <v>87</v>
      </c>
      <c r="AV195" s="14" t="s">
        <v>87</v>
      </c>
      <c r="AW195" s="14" t="s">
        <v>33</v>
      </c>
      <c r="AX195" s="14" t="s">
        <v>78</v>
      </c>
      <c r="AY195" s="259" t="s">
        <v>150</v>
      </c>
    </row>
    <row r="196" s="13" customFormat="1">
      <c r="A196" s="13"/>
      <c r="B196" s="239"/>
      <c r="C196" s="240"/>
      <c r="D196" s="237" t="s">
        <v>163</v>
      </c>
      <c r="E196" s="241" t="s">
        <v>1</v>
      </c>
      <c r="F196" s="242" t="s">
        <v>785</v>
      </c>
      <c r="G196" s="240"/>
      <c r="H196" s="241" t="s">
        <v>1</v>
      </c>
      <c r="I196" s="243"/>
      <c r="J196" s="240"/>
      <c r="K196" s="240"/>
      <c r="L196" s="244"/>
      <c r="M196" s="245"/>
      <c r="N196" s="246"/>
      <c r="O196" s="246"/>
      <c r="P196" s="246"/>
      <c r="Q196" s="246"/>
      <c r="R196" s="246"/>
      <c r="S196" s="246"/>
      <c r="T196" s="24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8" t="s">
        <v>163</v>
      </c>
      <c r="AU196" s="248" t="s">
        <v>87</v>
      </c>
      <c r="AV196" s="13" t="s">
        <v>34</v>
      </c>
      <c r="AW196" s="13" t="s">
        <v>33</v>
      </c>
      <c r="AX196" s="13" t="s">
        <v>78</v>
      </c>
      <c r="AY196" s="248" t="s">
        <v>150</v>
      </c>
    </row>
    <row r="197" s="14" customFormat="1">
      <c r="A197" s="14"/>
      <c r="B197" s="249"/>
      <c r="C197" s="250"/>
      <c r="D197" s="237" t="s">
        <v>163</v>
      </c>
      <c r="E197" s="251" t="s">
        <v>1</v>
      </c>
      <c r="F197" s="252" t="s">
        <v>1223</v>
      </c>
      <c r="G197" s="250"/>
      <c r="H197" s="253">
        <v>0.90000000000000002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9" t="s">
        <v>163</v>
      </c>
      <c r="AU197" s="259" t="s">
        <v>87</v>
      </c>
      <c r="AV197" s="14" t="s">
        <v>87</v>
      </c>
      <c r="AW197" s="14" t="s">
        <v>33</v>
      </c>
      <c r="AX197" s="14" t="s">
        <v>78</v>
      </c>
      <c r="AY197" s="259" t="s">
        <v>150</v>
      </c>
    </row>
    <row r="198" s="15" customFormat="1">
      <c r="A198" s="15"/>
      <c r="B198" s="260"/>
      <c r="C198" s="261"/>
      <c r="D198" s="237" t="s">
        <v>163</v>
      </c>
      <c r="E198" s="262" t="s">
        <v>1</v>
      </c>
      <c r="F198" s="263" t="s">
        <v>193</v>
      </c>
      <c r="G198" s="261"/>
      <c r="H198" s="264">
        <v>17</v>
      </c>
      <c r="I198" s="265"/>
      <c r="J198" s="261"/>
      <c r="K198" s="261"/>
      <c r="L198" s="266"/>
      <c r="M198" s="267"/>
      <c r="N198" s="268"/>
      <c r="O198" s="268"/>
      <c r="P198" s="268"/>
      <c r="Q198" s="268"/>
      <c r="R198" s="268"/>
      <c r="S198" s="268"/>
      <c r="T198" s="269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0" t="s">
        <v>163</v>
      </c>
      <c r="AU198" s="270" t="s">
        <v>87</v>
      </c>
      <c r="AV198" s="15" t="s">
        <v>157</v>
      </c>
      <c r="AW198" s="15" t="s">
        <v>33</v>
      </c>
      <c r="AX198" s="15" t="s">
        <v>34</v>
      </c>
      <c r="AY198" s="270" t="s">
        <v>150</v>
      </c>
    </row>
    <row r="199" s="2" customFormat="1" ht="16.5" customHeight="1">
      <c r="A199" s="39"/>
      <c r="B199" s="40"/>
      <c r="C199" s="282" t="s">
        <v>8</v>
      </c>
      <c r="D199" s="282" t="s">
        <v>297</v>
      </c>
      <c r="E199" s="283" t="s">
        <v>584</v>
      </c>
      <c r="F199" s="284" t="s">
        <v>585</v>
      </c>
      <c r="G199" s="285" t="s">
        <v>175</v>
      </c>
      <c r="H199" s="286">
        <v>17.34</v>
      </c>
      <c r="I199" s="287"/>
      <c r="J199" s="288">
        <f>ROUND(I199*H199,2)</f>
        <v>0</v>
      </c>
      <c r="K199" s="284" t="s">
        <v>156</v>
      </c>
      <c r="L199" s="289"/>
      <c r="M199" s="290" t="s">
        <v>1</v>
      </c>
      <c r="N199" s="291" t="s">
        <v>43</v>
      </c>
      <c r="O199" s="92"/>
      <c r="P199" s="228">
        <f>O199*H199</f>
        <v>0</v>
      </c>
      <c r="Q199" s="228">
        <v>0.028000000000000001</v>
      </c>
      <c r="R199" s="228">
        <f>Q199*H199</f>
        <v>0.48552000000000001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225</v>
      </c>
      <c r="AT199" s="230" t="s">
        <v>297</v>
      </c>
      <c r="AU199" s="230" t="s">
        <v>87</v>
      </c>
      <c r="AY199" s="18" t="s">
        <v>150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34</v>
      </c>
      <c r="BK199" s="231">
        <f>ROUND(I199*H199,2)</f>
        <v>0</v>
      </c>
      <c r="BL199" s="18" t="s">
        <v>157</v>
      </c>
      <c r="BM199" s="230" t="s">
        <v>1224</v>
      </c>
    </row>
    <row r="200" s="14" customFormat="1">
      <c r="A200" s="14"/>
      <c r="B200" s="249"/>
      <c r="C200" s="250"/>
      <c r="D200" s="237" t="s">
        <v>163</v>
      </c>
      <c r="E200" s="251" t="s">
        <v>1</v>
      </c>
      <c r="F200" s="252" t="s">
        <v>1225</v>
      </c>
      <c r="G200" s="250"/>
      <c r="H200" s="253">
        <v>17.34</v>
      </c>
      <c r="I200" s="254"/>
      <c r="J200" s="250"/>
      <c r="K200" s="250"/>
      <c r="L200" s="255"/>
      <c r="M200" s="256"/>
      <c r="N200" s="257"/>
      <c r="O200" s="257"/>
      <c r="P200" s="257"/>
      <c r="Q200" s="257"/>
      <c r="R200" s="257"/>
      <c r="S200" s="257"/>
      <c r="T200" s="25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9" t="s">
        <v>163</v>
      </c>
      <c r="AU200" s="259" t="s">
        <v>87</v>
      </c>
      <c r="AV200" s="14" t="s">
        <v>87</v>
      </c>
      <c r="AW200" s="14" t="s">
        <v>33</v>
      </c>
      <c r="AX200" s="14" t="s">
        <v>34</v>
      </c>
      <c r="AY200" s="259" t="s">
        <v>150</v>
      </c>
    </row>
    <row r="201" s="12" customFormat="1" ht="22.8" customHeight="1">
      <c r="A201" s="12"/>
      <c r="B201" s="203"/>
      <c r="C201" s="204"/>
      <c r="D201" s="205" t="s">
        <v>77</v>
      </c>
      <c r="E201" s="217" t="s">
        <v>638</v>
      </c>
      <c r="F201" s="217" t="s">
        <v>639</v>
      </c>
      <c r="G201" s="204"/>
      <c r="H201" s="204"/>
      <c r="I201" s="207"/>
      <c r="J201" s="218">
        <f>BK201</f>
        <v>0</v>
      </c>
      <c r="K201" s="204"/>
      <c r="L201" s="209"/>
      <c r="M201" s="210"/>
      <c r="N201" s="211"/>
      <c r="O201" s="211"/>
      <c r="P201" s="212">
        <f>SUM(P202:P203)</f>
        <v>0</v>
      </c>
      <c r="Q201" s="211"/>
      <c r="R201" s="212">
        <f>SUM(R202:R203)</f>
        <v>0</v>
      </c>
      <c r="S201" s="211"/>
      <c r="T201" s="213">
        <f>SUM(T202:T203)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4" t="s">
        <v>34</v>
      </c>
      <c r="AT201" s="215" t="s">
        <v>77</v>
      </c>
      <c r="AU201" s="215" t="s">
        <v>34</v>
      </c>
      <c r="AY201" s="214" t="s">
        <v>150</v>
      </c>
      <c r="BK201" s="216">
        <f>SUM(BK202:BK203)</f>
        <v>0</v>
      </c>
    </row>
    <row r="202" s="2" customFormat="1" ht="16.5" customHeight="1">
      <c r="A202" s="39"/>
      <c r="B202" s="40"/>
      <c r="C202" s="219" t="s">
        <v>284</v>
      </c>
      <c r="D202" s="219" t="s">
        <v>152</v>
      </c>
      <c r="E202" s="220" t="s">
        <v>641</v>
      </c>
      <c r="F202" s="221" t="s">
        <v>642</v>
      </c>
      <c r="G202" s="222" t="s">
        <v>269</v>
      </c>
      <c r="H202" s="223">
        <v>5.6420000000000003</v>
      </c>
      <c r="I202" s="224"/>
      <c r="J202" s="225">
        <f>ROUND(I202*H202,2)</f>
        <v>0</v>
      </c>
      <c r="K202" s="221" t="s">
        <v>156</v>
      </c>
      <c r="L202" s="45"/>
      <c r="M202" s="226" t="s">
        <v>1</v>
      </c>
      <c r="N202" s="227" t="s">
        <v>43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157</v>
      </c>
      <c r="AT202" s="230" t="s">
        <v>152</v>
      </c>
      <c r="AU202" s="230" t="s">
        <v>87</v>
      </c>
      <c r="AY202" s="18" t="s">
        <v>150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34</v>
      </c>
      <c r="BK202" s="231">
        <f>ROUND(I202*H202,2)</f>
        <v>0</v>
      </c>
      <c r="BL202" s="18" t="s">
        <v>157</v>
      </c>
      <c r="BM202" s="230" t="s">
        <v>1226</v>
      </c>
    </row>
    <row r="203" s="2" customFormat="1">
      <c r="A203" s="39"/>
      <c r="B203" s="40"/>
      <c r="C203" s="41"/>
      <c r="D203" s="232" t="s">
        <v>159</v>
      </c>
      <c r="E203" s="41"/>
      <c r="F203" s="233" t="s">
        <v>644</v>
      </c>
      <c r="G203" s="41"/>
      <c r="H203" s="41"/>
      <c r="I203" s="234"/>
      <c r="J203" s="41"/>
      <c r="K203" s="41"/>
      <c r="L203" s="45"/>
      <c r="M203" s="235"/>
      <c r="N203" s="236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159</v>
      </c>
      <c r="AU203" s="18" t="s">
        <v>87</v>
      </c>
    </row>
    <row r="204" s="12" customFormat="1" ht="25.92" customHeight="1">
      <c r="A204" s="12"/>
      <c r="B204" s="203"/>
      <c r="C204" s="204"/>
      <c r="D204" s="205" t="s">
        <v>77</v>
      </c>
      <c r="E204" s="206" t="s">
        <v>1118</v>
      </c>
      <c r="F204" s="206" t="s">
        <v>1119</v>
      </c>
      <c r="G204" s="204"/>
      <c r="H204" s="204"/>
      <c r="I204" s="207"/>
      <c r="J204" s="208">
        <f>BK204</f>
        <v>0</v>
      </c>
      <c r="K204" s="204"/>
      <c r="L204" s="209"/>
      <c r="M204" s="210"/>
      <c r="N204" s="211"/>
      <c r="O204" s="211"/>
      <c r="P204" s="212">
        <f>P205</f>
        <v>0</v>
      </c>
      <c r="Q204" s="211"/>
      <c r="R204" s="212">
        <f>R205</f>
        <v>0</v>
      </c>
      <c r="S204" s="211"/>
      <c r="T204" s="213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87</v>
      </c>
      <c r="AT204" s="215" t="s">
        <v>77</v>
      </c>
      <c r="AU204" s="215" t="s">
        <v>78</v>
      </c>
      <c r="AY204" s="214" t="s">
        <v>150</v>
      </c>
      <c r="BK204" s="216">
        <f>BK205</f>
        <v>0</v>
      </c>
    </row>
    <row r="205" s="12" customFormat="1" ht="22.8" customHeight="1">
      <c r="A205" s="12"/>
      <c r="B205" s="203"/>
      <c r="C205" s="204"/>
      <c r="D205" s="205" t="s">
        <v>77</v>
      </c>
      <c r="E205" s="217" t="s">
        <v>1120</v>
      </c>
      <c r="F205" s="217" t="s">
        <v>1121</v>
      </c>
      <c r="G205" s="204"/>
      <c r="H205" s="204"/>
      <c r="I205" s="207"/>
      <c r="J205" s="218">
        <f>BK205</f>
        <v>0</v>
      </c>
      <c r="K205" s="204"/>
      <c r="L205" s="209"/>
      <c r="M205" s="210"/>
      <c r="N205" s="211"/>
      <c r="O205" s="211"/>
      <c r="P205" s="212">
        <f>SUM(P206:P207)</f>
        <v>0</v>
      </c>
      <c r="Q205" s="211"/>
      <c r="R205" s="212">
        <f>SUM(R206:R207)</f>
        <v>0</v>
      </c>
      <c r="S205" s="211"/>
      <c r="T205" s="213">
        <f>SUM(T206:T207)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4" t="s">
        <v>87</v>
      </c>
      <c r="AT205" s="215" t="s">
        <v>77</v>
      </c>
      <c r="AU205" s="215" t="s">
        <v>34</v>
      </c>
      <c r="AY205" s="214" t="s">
        <v>150</v>
      </c>
      <c r="BK205" s="216">
        <f>SUM(BK206:BK207)</f>
        <v>0</v>
      </c>
    </row>
    <row r="206" s="2" customFormat="1" ht="24.15" customHeight="1">
      <c r="A206" s="39"/>
      <c r="B206" s="40"/>
      <c r="C206" s="219" t="s">
        <v>289</v>
      </c>
      <c r="D206" s="219" t="s">
        <v>152</v>
      </c>
      <c r="E206" s="220" t="s">
        <v>1227</v>
      </c>
      <c r="F206" s="221" t="s">
        <v>1228</v>
      </c>
      <c r="G206" s="222" t="s">
        <v>427</v>
      </c>
      <c r="H206" s="223">
        <v>2</v>
      </c>
      <c r="I206" s="224"/>
      <c r="J206" s="225">
        <f>ROUND(I206*H206,2)</f>
        <v>0</v>
      </c>
      <c r="K206" s="221" t="s">
        <v>1</v>
      </c>
      <c r="L206" s="45"/>
      <c r="M206" s="226" t="s">
        <v>1</v>
      </c>
      <c r="N206" s="227" t="s">
        <v>43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284</v>
      </c>
      <c r="AT206" s="230" t="s">
        <v>152</v>
      </c>
      <c r="AU206" s="230" t="s">
        <v>87</v>
      </c>
      <c r="AY206" s="18" t="s">
        <v>150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34</v>
      </c>
      <c r="BK206" s="231">
        <f>ROUND(I206*H206,2)</f>
        <v>0</v>
      </c>
      <c r="BL206" s="18" t="s">
        <v>284</v>
      </c>
      <c r="BM206" s="230" t="s">
        <v>1229</v>
      </c>
    </row>
    <row r="207" s="2" customFormat="1">
      <c r="A207" s="39"/>
      <c r="B207" s="40"/>
      <c r="C207" s="41"/>
      <c r="D207" s="237" t="s">
        <v>161</v>
      </c>
      <c r="E207" s="41"/>
      <c r="F207" s="238" t="s">
        <v>1221</v>
      </c>
      <c r="G207" s="41"/>
      <c r="H207" s="41"/>
      <c r="I207" s="234"/>
      <c r="J207" s="41"/>
      <c r="K207" s="41"/>
      <c r="L207" s="45"/>
      <c r="M207" s="292"/>
      <c r="N207" s="293"/>
      <c r="O207" s="294"/>
      <c r="P207" s="294"/>
      <c r="Q207" s="294"/>
      <c r="R207" s="294"/>
      <c r="S207" s="294"/>
      <c r="T207" s="295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161</v>
      </c>
      <c r="AU207" s="18" t="s">
        <v>87</v>
      </c>
    </row>
    <row r="208" s="2" customFormat="1" ht="6.96" customHeight="1">
      <c r="A208" s="39"/>
      <c r="B208" s="67"/>
      <c r="C208" s="68"/>
      <c r="D208" s="68"/>
      <c r="E208" s="68"/>
      <c r="F208" s="68"/>
      <c r="G208" s="68"/>
      <c r="H208" s="68"/>
      <c r="I208" s="68"/>
      <c r="J208" s="68"/>
      <c r="K208" s="68"/>
      <c r="L208" s="45"/>
      <c r="M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</row>
  </sheetData>
  <sheetProtection sheet="1" autoFilter="0" formatColumns="0" formatRows="0" objects="1" scenarios="1" spinCount="100000" saltValue="oqFLDAoDs/p66E3mjvGjr+L+rDMwKkGLDqOnHaUHAiCj3IGZfqtxZtkLPMZZU7PW+U1EPuGQe6x/XqHU1kmRUg==" hashValue="7+SDHS1CiTiEx8Kbynv3nd83YQHxgKfmj++iuP0wbS1drCiZz7r1KMtRsy++kXIewpO6Dgw0MzbMQUovyBPLJw==" algorithmName="SHA-512" password="CC35"/>
  <autoFilter ref="C123:K20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8" r:id="rId1" display="https://podminky.urs.cz/item/CS_URS_2025_01/122251101"/>
    <hyperlink ref="F137" r:id="rId2" display="https://podminky.urs.cz/item/CS_URS_2025_01/162251102"/>
    <hyperlink ref="F145" r:id="rId3" display="https://podminky.urs.cz/item/CS_URS_2025_01/162751117"/>
    <hyperlink ref="F149" r:id="rId4" display="https://podminky.urs.cz/item/CS_URS_2025_01/167151111"/>
    <hyperlink ref="F151" r:id="rId5" display="https://podminky.urs.cz/item/CS_URS_2025_01/171152501"/>
    <hyperlink ref="F156" r:id="rId6" display="https://podminky.urs.cz/item/CS_URS_2025_01/171201231"/>
    <hyperlink ref="F160" r:id="rId7" display="https://podminky.urs.cz/item/CS_URS_2025_01/171251201"/>
    <hyperlink ref="F163" r:id="rId8" display="https://podminky.urs.cz/item/CS_URS_2025_01/211571121"/>
    <hyperlink ref="F169" r:id="rId9" display="https://podminky.urs.cz/item/CS_URS_2025_01/564710011"/>
    <hyperlink ref="F178" r:id="rId10" display="https://podminky.urs.cz/item/CS_URS_2025_01/564720111"/>
    <hyperlink ref="F181" r:id="rId11" display="https://podminky.urs.cz/item/CS_URS_2025_01/564751112"/>
    <hyperlink ref="F186" r:id="rId12" display="https://podminky.urs.cz/item/CS_URS_2025_01/579231316"/>
    <hyperlink ref="F193" r:id="rId13" display="https://podminky.urs.cz/item/CS_URS_2025_01/916231213"/>
    <hyperlink ref="F203" r:id="rId14" display="https://podminky.urs.cz/item/CS_URS_2025_01/9982220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Juříček Pavel</dc:creator>
  <cp:lastModifiedBy>Juříček Pavel</cp:lastModifiedBy>
  <dcterms:created xsi:type="dcterms:W3CDTF">2025-02-14T10:23:56Z</dcterms:created>
  <dcterms:modified xsi:type="dcterms:W3CDTF">2025-02-14T10:24:04Z</dcterms:modified>
</cp:coreProperties>
</file>