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pazierova.michaela\Desktop\"/>
    </mc:Choice>
  </mc:AlternateContent>
  <xr:revisionPtr revIDLastSave="0" documentId="8_{2DCA446E-B7BB-4CCF-B34E-DE20D6EACDA5}" xr6:coauthVersionLast="47" xr6:coauthVersionMax="47" xr10:uidLastSave="{00000000-0000-0000-0000-000000000000}"/>
  <bookViews>
    <workbookView xWindow="-120" yWindow="-120" windowWidth="29040" windowHeight="15840" activeTab="4" xr2:uid="{00000000-000D-0000-FFFF-FFFF00000000}"/>
  </bookViews>
  <sheets>
    <sheet name="Pokyny pro vyplnění" sheetId="11" r:id="rId1"/>
    <sheet name="Stavba" sheetId="1" r:id="rId2"/>
    <sheet name="VzorPolozky" sheetId="10" state="hidden" r:id="rId3"/>
    <sheet name="D1.1 1.00 Pol" sheetId="12" r:id="rId4"/>
    <sheet name="D1.2 1.00 Pol" sheetId="13" r:id="rId5"/>
  </sheets>
  <externalReferences>
    <externalReference r:id="rId6"/>
  </externalReferences>
  <definedNames>
    <definedName name="CelkemDPHVypocet" localSheetId="1">Stavba!$H$45</definedName>
    <definedName name="CenaCelkem">Stavba!$G$29</definedName>
    <definedName name="CenaCelkemBezDPH">Stavba!$G$28</definedName>
    <definedName name="CenaCelkemVypocet" localSheetId="1">Stavba!$I$45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Stavba!$E$13:$G$13</definedName>
    <definedName name="DPHSni">Stavba!$G$24</definedName>
    <definedName name="DPHZakl">Stavba!$G$26</definedName>
    <definedName name="dpsc" localSheetId="1">Stavba!$D$13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3">'D1.1 1.00 Pol'!$1:$7</definedName>
    <definedName name="_xlnm.Print_Titles" localSheetId="4">'D1.2 1.00 Pol'!$1:$7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'D1.1 1.00 Pol'!$A$1:$Y$275</definedName>
    <definedName name="_xlnm.Print_Area" localSheetId="4">'D1.2 1.00 Pol'!$A$1:$Y$263</definedName>
    <definedName name="_xlnm.Print_Area" localSheetId="1">Stavba!$A$1:$J$85</definedName>
    <definedName name="odic" localSheetId="1">Stavba!$I$6</definedName>
    <definedName name="oico" localSheetId="1">Stavba!$I$5</definedName>
    <definedName name="omisto" localSheetId="1">Stavba!$E$7</definedName>
    <definedName name="onazev" localSheetId="1">Stavba!$D$6</definedName>
    <definedName name="opsc" localSheetId="1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Stavba!$F$45</definedName>
    <definedName name="ZakladDPHZakl">Stavba!$G$25</definedName>
    <definedName name="ZakladDPHZaklVypocet" localSheetId="1">Stavba!$G$45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91029"/>
  <customWorkbookViews>
    <customWorkbookView name="Radim" guid="{B7E7C763-C459-487D-8ABA-5CFDDFBD5A84}" maximized="1" xWindow="-8" yWindow="-8" windowWidth="1296" windowHeight="104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A154" i="13" l="1"/>
  <c r="BA152" i="13"/>
  <c r="G8" i="13"/>
  <c r="G9" i="13"/>
  <c r="I9" i="13"/>
  <c r="I8" i="13" s="1"/>
  <c r="K9" i="13"/>
  <c r="K8" i="13" s="1"/>
  <c r="M9" i="13"/>
  <c r="M8" i="13" s="1"/>
  <c r="O9" i="13"/>
  <c r="O8" i="13" s="1"/>
  <c r="Q9" i="13"/>
  <c r="Q8" i="13" s="1"/>
  <c r="V9" i="13"/>
  <c r="V8" i="13" s="1"/>
  <c r="G14" i="13"/>
  <c r="G15" i="13"/>
  <c r="M15" i="13" s="1"/>
  <c r="M14" i="13" s="1"/>
  <c r="I15" i="13"/>
  <c r="K15" i="13"/>
  <c r="O15" i="13"/>
  <c r="Q15" i="13"/>
  <c r="V15" i="13"/>
  <c r="G17" i="13"/>
  <c r="M17" i="13" s="1"/>
  <c r="I17" i="13"/>
  <c r="K17" i="13"/>
  <c r="O17" i="13"/>
  <c r="Q17" i="13"/>
  <c r="V17" i="13"/>
  <c r="G20" i="13"/>
  <c r="I20" i="13"/>
  <c r="K20" i="13"/>
  <c r="M20" i="13"/>
  <c r="O20" i="13"/>
  <c r="Q20" i="13"/>
  <c r="V20" i="13"/>
  <c r="G22" i="13"/>
  <c r="M22" i="13" s="1"/>
  <c r="I22" i="13"/>
  <c r="K22" i="13"/>
  <c r="O22" i="13"/>
  <c r="Q22" i="13"/>
  <c r="V22" i="13"/>
  <c r="G26" i="13"/>
  <c r="AF262" i="13" s="1"/>
  <c r="I26" i="13"/>
  <c r="K26" i="13"/>
  <c r="O26" i="13"/>
  <c r="Q26" i="13"/>
  <c r="V26" i="13"/>
  <c r="G27" i="13"/>
  <c r="I27" i="13"/>
  <c r="K27" i="13"/>
  <c r="M27" i="13"/>
  <c r="O27" i="13"/>
  <c r="Q27" i="13"/>
  <c r="V27" i="13"/>
  <c r="G29" i="13"/>
  <c r="M29" i="13" s="1"/>
  <c r="I29" i="13"/>
  <c r="K29" i="13"/>
  <c r="O29" i="13"/>
  <c r="Q29" i="13"/>
  <c r="V29" i="13"/>
  <c r="G31" i="13"/>
  <c r="M31" i="13" s="1"/>
  <c r="I31" i="13"/>
  <c r="K31" i="13"/>
  <c r="O31" i="13"/>
  <c r="Q31" i="13"/>
  <c r="V31" i="13"/>
  <c r="G35" i="13"/>
  <c r="M35" i="13" s="1"/>
  <c r="I35" i="13"/>
  <c r="K35" i="13"/>
  <c r="O35" i="13"/>
  <c r="Q35" i="13"/>
  <c r="V35" i="13"/>
  <c r="G39" i="13"/>
  <c r="M39" i="13" s="1"/>
  <c r="I39" i="13"/>
  <c r="K39" i="13"/>
  <c r="O39" i="13"/>
  <c r="Q39" i="13"/>
  <c r="V39" i="13"/>
  <c r="G43" i="13"/>
  <c r="I43" i="13"/>
  <c r="K43" i="13"/>
  <c r="M43" i="13"/>
  <c r="O43" i="13"/>
  <c r="Q43" i="13"/>
  <c r="V43" i="13"/>
  <c r="G47" i="13"/>
  <c r="M47" i="13" s="1"/>
  <c r="I47" i="13"/>
  <c r="K47" i="13"/>
  <c r="O47" i="13"/>
  <c r="Q47" i="13"/>
  <c r="V47" i="13"/>
  <c r="G52" i="13"/>
  <c r="M52" i="13" s="1"/>
  <c r="I52" i="13"/>
  <c r="K52" i="13"/>
  <c r="O52" i="13"/>
  <c r="Q52" i="13"/>
  <c r="V52" i="13"/>
  <c r="G55" i="13"/>
  <c r="M55" i="13" s="1"/>
  <c r="I55" i="13"/>
  <c r="K55" i="13"/>
  <c r="O55" i="13"/>
  <c r="Q55" i="13"/>
  <c r="V55" i="13"/>
  <c r="G58" i="13"/>
  <c r="M58" i="13" s="1"/>
  <c r="I58" i="13"/>
  <c r="K58" i="13"/>
  <c r="O58" i="13"/>
  <c r="Q58" i="13"/>
  <c r="V58" i="13"/>
  <c r="G61" i="13"/>
  <c r="I61" i="13"/>
  <c r="K61" i="13"/>
  <c r="M61" i="13"/>
  <c r="O61" i="13"/>
  <c r="Q61" i="13"/>
  <c r="V61" i="13"/>
  <c r="G63" i="13"/>
  <c r="M63" i="13" s="1"/>
  <c r="I63" i="13"/>
  <c r="K63" i="13"/>
  <c r="O63" i="13"/>
  <c r="Q63" i="13"/>
  <c r="V63" i="13"/>
  <c r="G64" i="13"/>
  <c r="M64" i="13" s="1"/>
  <c r="I64" i="13"/>
  <c r="K64" i="13"/>
  <c r="O64" i="13"/>
  <c r="Q64" i="13"/>
  <c r="V64" i="13"/>
  <c r="G66" i="13"/>
  <c r="M66" i="13" s="1"/>
  <c r="I66" i="13"/>
  <c r="K66" i="13"/>
  <c r="O66" i="13"/>
  <c r="Q66" i="13"/>
  <c r="V66" i="13"/>
  <c r="G67" i="13"/>
  <c r="M67" i="13" s="1"/>
  <c r="I67" i="13"/>
  <c r="K67" i="13"/>
  <c r="O67" i="13"/>
  <c r="Q67" i="13"/>
  <c r="V67" i="13"/>
  <c r="G69" i="13"/>
  <c r="M69" i="13" s="1"/>
  <c r="I69" i="13"/>
  <c r="K69" i="13"/>
  <c r="O69" i="13"/>
  <c r="Q69" i="13"/>
  <c r="V69" i="13"/>
  <c r="G71" i="13"/>
  <c r="I71" i="13"/>
  <c r="K71" i="13"/>
  <c r="M71" i="13"/>
  <c r="O71" i="13"/>
  <c r="Q71" i="13"/>
  <c r="V71" i="13"/>
  <c r="G74" i="13"/>
  <c r="I74" i="13"/>
  <c r="K74" i="13"/>
  <c r="M74" i="13"/>
  <c r="O74" i="13"/>
  <c r="Q74" i="13"/>
  <c r="V74" i="13"/>
  <c r="G75" i="13"/>
  <c r="M75" i="13" s="1"/>
  <c r="I75" i="13"/>
  <c r="K75" i="13"/>
  <c r="O75" i="13"/>
  <c r="Q75" i="13"/>
  <c r="V75" i="13"/>
  <c r="G76" i="13"/>
  <c r="M76" i="13" s="1"/>
  <c r="I76" i="13"/>
  <c r="K76" i="13"/>
  <c r="O76" i="13"/>
  <c r="Q76" i="13"/>
  <c r="V76" i="13"/>
  <c r="G81" i="13"/>
  <c r="I81" i="13"/>
  <c r="K81" i="13"/>
  <c r="M81" i="13"/>
  <c r="O81" i="13"/>
  <c r="Q81" i="13"/>
  <c r="V81" i="13"/>
  <c r="G86" i="13"/>
  <c r="M86" i="13" s="1"/>
  <c r="I86" i="13"/>
  <c r="K86" i="13"/>
  <c r="O86" i="13"/>
  <c r="Q86" i="13"/>
  <c r="V86" i="13"/>
  <c r="G91" i="13"/>
  <c r="M91" i="13" s="1"/>
  <c r="I91" i="13"/>
  <c r="K91" i="13"/>
  <c r="O91" i="13"/>
  <c r="Q91" i="13"/>
  <c r="V91" i="13"/>
  <c r="G94" i="13"/>
  <c r="M94" i="13" s="1"/>
  <c r="I94" i="13"/>
  <c r="K94" i="13"/>
  <c r="O94" i="13"/>
  <c r="Q94" i="13"/>
  <c r="V94" i="13"/>
  <c r="G97" i="13"/>
  <c r="G73" i="13" s="1"/>
  <c r="I69" i="1" s="1"/>
  <c r="I97" i="13"/>
  <c r="K97" i="13"/>
  <c r="O97" i="13"/>
  <c r="Q97" i="13"/>
  <c r="V97" i="13"/>
  <c r="G100" i="13"/>
  <c r="I100" i="13"/>
  <c r="K100" i="13"/>
  <c r="M100" i="13"/>
  <c r="O100" i="13"/>
  <c r="Q100" i="13"/>
  <c r="V100" i="13"/>
  <c r="G102" i="13"/>
  <c r="M102" i="13" s="1"/>
  <c r="I102" i="13"/>
  <c r="K102" i="13"/>
  <c r="O102" i="13"/>
  <c r="Q102" i="13"/>
  <c r="V102" i="13"/>
  <c r="G104" i="13"/>
  <c r="I104" i="13"/>
  <c r="K104" i="13"/>
  <c r="M104" i="13"/>
  <c r="O104" i="13"/>
  <c r="Q104" i="13"/>
  <c r="V104" i="13"/>
  <c r="G107" i="13"/>
  <c r="I107" i="13"/>
  <c r="K107" i="13"/>
  <c r="M107" i="13"/>
  <c r="O107" i="13"/>
  <c r="Q107" i="13"/>
  <c r="V107" i="13"/>
  <c r="G110" i="13"/>
  <c r="M110" i="13" s="1"/>
  <c r="I110" i="13"/>
  <c r="K110" i="13"/>
  <c r="O110" i="13"/>
  <c r="Q110" i="13"/>
  <c r="V110" i="13"/>
  <c r="G112" i="13"/>
  <c r="M112" i="13" s="1"/>
  <c r="I112" i="13"/>
  <c r="K112" i="13"/>
  <c r="O112" i="13"/>
  <c r="Q112" i="13"/>
  <c r="V112" i="13"/>
  <c r="G114" i="13"/>
  <c r="I114" i="13"/>
  <c r="K114" i="13"/>
  <c r="M114" i="13"/>
  <c r="O114" i="13"/>
  <c r="Q114" i="13"/>
  <c r="V114" i="13"/>
  <c r="G116" i="13"/>
  <c r="M116" i="13" s="1"/>
  <c r="I116" i="13"/>
  <c r="K116" i="13"/>
  <c r="O116" i="13"/>
  <c r="Q116" i="13"/>
  <c r="V116" i="13"/>
  <c r="G117" i="13"/>
  <c r="I117" i="13"/>
  <c r="K117" i="13"/>
  <c r="M117" i="13"/>
  <c r="O117" i="13"/>
  <c r="Q117" i="13"/>
  <c r="V117" i="13"/>
  <c r="G118" i="13"/>
  <c r="M118" i="13" s="1"/>
  <c r="I118" i="13"/>
  <c r="K118" i="13"/>
  <c r="O118" i="13"/>
  <c r="Q118" i="13"/>
  <c r="V118" i="13"/>
  <c r="G119" i="13"/>
  <c r="I119" i="13"/>
  <c r="K119" i="13"/>
  <c r="M119" i="13"/>
  <c r="O119" i="13"/>
  <c r="Q119" i="13"/>
  <c r="V119" i="13"/>
  <c r="G120" i="13"/>
  <c r="I120" i="13"/>
  <c r="K120" i="13"/>
  <c r="M120" i="13"/>
  <c r="O120" i="13"/>
  <c r="Q120" i="13"/>
  <c r="V120" i="13"/>
  <c r="G121" i="13"/>
  <c r="M121" i="13" s="1"/>
  <c r="I121" i="13"/>
  <c r="K121" i="13"/>
  <c r="O121" i="13"/>
  <c r="Q121" i="13"/>
  <c r="V121" i="13"/>
  <c r="G123" i="13"/>
  <c r="M123" i="13" s="1"/>
  <c r="I123" i="13"/>
  <c r="K123" i="13"/>
  <c r="O123" i="13"/>
  <c r="Q123" i="13"/>
  <c r="V123" i="13"/>
  <c r="G125" i="13"/>
  <c r="M125" i="13" s="1"/>
  <c r="I125" i="13"/>
  <c r="K125" i="13"/>
  <c r="O125" i="13"/>
  <c r="Q125" i="13"/>
  <c r="V125" i="13"/>
  <c r="G127" i="13"/>
  <c r="M127" i="13" s="1"/>
  <c r="I127" i="13"/>
  <c r="K127" i="13"/>
  <c r="O127" i="13"/>
  <c r="Q127" i="13"/>
  <c r="V127" i="13"/>
  <c r="G130" i="13"/>
  <c r="I130" i="13"/>
  <c r="K130" i="13"/>
  <c r="M130" i="13"/>
  <c r="O130" i="13"/>
  <c r="Q130" i="13"/>
  <c r="V130" i="13"/>
  <c r="G133" i="13"/>
  <c r="M133" i="13" s="1"/>
  <c r="I133" i="13"/>
  <c r="K133" i="13"/>
  <c r="O133" i="13"/>
  <c r="Q133" i="13"/>
  <c r="V133" i="13"/>
  <c r="G134" i="13"/>
  <c r="M134" i="13" s="1"/>
  <c r="I134" i="13"/>
  <c r="K134" i="13"/>
  <c r="O134" i="13"/>
  <c r="Q134" i="13"/>
  <c r="V134" i="13"/>
  <c r="G135" i="13"/>
  <c r="I135" i="13"/>
  <c r="K135" i="13"/>
  <c r="M135" i="13"/>
  <c r="O135" i="13"/>
  <c r="Q135" i="13"/>
  <c r="V135" i="13"/>
  <c r="G136" i="13"/>
  <c r="M136" i="13" s="1"/>
  <c r="I136" i="13"/>
  <c r="K136" i="13"/>
  <c r="O136" i="13"/>
  <c r="Q136" i="13"/>
  <c r="V136" i="13"/>
  <c r="G137" i="13"/>
  <c r="M137" i="13" s="1"/>
  <c r="I137" i="13"/>
  <c r="K137" i="13"/>
  <c r="O137" i="13"/>
  <c r="Q137" i="13"/>
  <c r="V137" i="13"/>
  <c r="G138" i="13"/>
  <c r="M138" i="13" s="1"/>
  <c r="I138" i="13"/>
  <c r="K138" i="13"/>
  <c r="O138" i="13"/>
  <c r="Q138" i="13"/>
  <c r="V138" i="13"/>
  <c r="G139" i="13"/>
  <c r="M139" i="13" s="1"/>
  <c r="I139" i="13"/>
  <c r="K139" i="13"/>
  <c r="O139" i="13"/>
  <c r="Q139" i="13"/>
  <c r="V139" i="13"/>
  <c r="G140" i="13"/>
  <c r="M140" i="13" s="1"/>
  <c r="I140" i="13"/>
  <c r="K140" i="13"/>
  <c r="O140" i="13"/>
  <c r="Q140" i="13"/>
  <c r="V140" i="13"/>
  <c r="G141" i="13"/>
  <c r="M141" i="13" s="1"/>
  <c r="I141" i="13"/>
  <c r="K141" i="13"/>
  <c r="O141" i="13"/>
  <c r="Q141" i="13"/>
  <c r="V141" i="13"/>
  <c r="G142" i="13"/>
  <c r="I142" i="13"/>
  <c r="K142" i="13"/>
  <c r="M142" i="13"/>
  <c r="O142" i="13"/>
  <c r="Q142" i="13"/>
  <c r="V142" i="13"/>
  <c r="G143" i="13"/>
  <c r="I143" i="13"/>
  <c r="K143" i="13"/>
  <c r="M143" i="13"/>
  <c r="O143" i="13"/>
  <c r="Q143" i="13"/>
  <c r="V143" i="13"/>
  <c r="G144" i="13"/>
  <c r="M144" i="13" s="1"/>
  <c r="I144" i="13"/>
  <c r="K144" i="13"/>
  <c r="O144" i="13"/>
  <c r="Q144" i="13"/>
  <c r="V144" i="13"/>
  <c r="G146" i="13"/>
  <c r="M146" i="13" s="1"/>
  <c r="I146" i="13"/>
  <c r="K146" i="13"/>
  <c r="O146" i="13"/>
  <c r="Q146" i="13"/>
  <c r="V146" i="13"/>
  <c r="G148" i="13"/>
  <c r="I148" i="13"/>
  <c r="K148" i="13"/>
  <c r="M148" i="13"/>
  <c r="O148" i="13"/>
  <c r="Q148" i="13"/>
  <c r="V148" i="13"/>
  <c r="G151" i="13"/>
  <c r="M151" i="13" s="1"/>
  <c r="I151" i="13"/>
  <c r="K151" i="13"/>
  <c r="O151" i="13"/>
  <c r="Q151" i="13"/>
  <c r="V151" i="13"/>
  <c r="G153" i="13"/>
  <c r="M153" i="13" s="1"/>
  <c r="I153" i="13"/>
  <c r="K153" i="13"/>
  <c r="O153" i="13"/>
  <c r="Q153" i="13"/>
  <c r="V153" i="13"/>
  <c r="G155" i="13"/>
  <c r="M155" i="13" s="1"/>
  <c r="I155" i="13"/>
  <c r="K155" i="13"/>
  <c r="O155" i="13"/>
  <c r="Q155" i="13"/>
  <c r="V155" i="13"/>
  <c r="G156" i="13"/>
  <c r="M156" i="13" s="1"/>
  <c r="I156" i="13"/>
  <c r="K156" i="13"/>
  <c r="O156" i="13"/>
  <c r="Q156" i="13"/>
  <c r="V156" i="13"/>
  <c r="G157" i="13"/>
  <c r="M157" i="13" s="1"/>
  <c r="I157" i="13"/>
  <c r="K157" i="13"/>
  <c r="O157" i="13"/>
  <c r="Q157" i="13"/>
  <c r="V157" i="13"/>
  <c r="G158" i="13"/>
  <c r="M158" i="13" s="1"/>
  <c r="I158" i="13"/>
  <c r="K158" i="13"/>
  <c r="O158" i="13"/>
  <c r="Q158" i="13"/>
  <c r="V158" i="13"/>
  <c r="G160" i="13"/>
  <c r="I160" i="13"/>
  <c r="K160" i="13"/>
  <c r="M160" i="13"/>
  <c r="O160" i="13"/>
  <c r="Q160" i="13"/>
  <c r="V160" i="13"/>
  <c r="G162" i="13"/>
  <c r="I162" i="13"/>
  <c r="K162" i="13"/>
  <c r="O162" i="13"/>
  <c r="Q162" i="13"/>
  <c r="V162" i="13"/>
  <c r="G165" i="13"/>
  <c r="M165" i="13" s="1"/>
  <c r="I165" i="13"/>
  <c r="K165" i="13"/>
  <c r="O165" i="13"/>
  <c r="Q165" i="13"/>
  <c r="V165" i="13"/>
  <c r="G166" i="13"/>
  <c r="I166" i="13"/>
  <c r="K166" i="13"/>
  <c r="M166" i="13"/>
  <c r="O166" i="13"/>
  <c r="Q166" i="13"/>
  <c r="V166" i="13"/>
  <c r="G167" i="13"/>
  <c r="I167" i="13"/>
  <c r="K167" i="13"/>
  <c r="M167" i="13"/>
  <c r="O167" i="13"/>
  <c r="Q167" i="13"/>
  <c r="V167" i="13"/>
  <c r="G168" i="13"/>
  <c r="M168" i="13" s="1"/>
  <c r="I168" i="13"/>
  <c r="K168" i="13"/>
  <c r="O168" i="13"/>
  <c r="Q168" i="13"/>
  <c r="V168" i="13"/>
  <c r="G169" i="13"/>
  <c r="M169" i="13" s="1"/>
  <c r="I169" i="13"/>
  <c r="K169" i="13"/>
  <c r="O169" i="13"/>
  <c r="Q169" i="13"/>
  <c r="V169" i="13"/>
  <c r="G170" i="13"/>
  <c r="M170" i="13" s="1"/>
  <c r="I170" i="13"/>
  <c r="K170" i="13"/>
  <c r="O170" i="13"/>
  <c r="Q170" i="13"/>
  <c r="V170" i="13"/>
  <c r="G171" i="13"/>
  <c r="M171" i="13" s="1"/>
  <c r="I171" i="13"/>
  <c r="K171" i="13"/>
  <c r="O171" i="13"/>
  <c r="Q171" i="13"/>
  <c r="V171" i="13"/>
  <c r="G172" i="13"/>
  <c r="M172" i="13" s="1"/>
  <c r="I172" i="13"/>
  <c r="K172" i="13"/>
  <c r="O172" i="13"/>
  <c r="Q172" i="13"/>
  <c r="V172" i="13"/>
  <c r="G173" i="13"/>
  <c r="M173" i="13" s="1"/>
  <c r="I173" i="13"/>
  <c r="K173" i="13"/>
  <c r="O173" i="13"/>
  <c r="Q173" i="13"/>
  <c r="V173" i="13"/>
  <c r="G174" i="13"/>
  <c r="M174" i="13" s="1"/>
  <c r="I174" i="13"/>
  <c r="K174" i="13"/>
  <c r="O174" i="13"/>
  <c r="Q174" i="13"/>
  <c r="V174" i="13"/>
  <c r="G175" i="13"/>
  <c r="M175" i="13" s="1"/>
  <c r="I175" i="13"/>
  <c r="K175" i="13"/>
  <c r="O175" i="13"/>
  <c r="Q175" i="13"/>
  <c r="V175" i="13"/>
  <c r="G176" i="13"/>
  <c r="M176" i="13" s="1"/>
  <c r="I176" i="13"/>
  <c r="K176" i="13"/>
  <c r="O176" i="13"/>
  <c r="Q176" i="13"/>
  <c r="V176" i="13"/>
  <c r="G182" i="13"/>
  <c r="M182" i="13" s="1"/>
  <c r="I182" i="13"/>
  <c r="K182" i="13"/>
  <c r="O182" i="13"/>
  <c r="Q182" i="13"/>
  <c r="V182" i="13"/>
  <c r="G183" i="13"/>
  <c r="I183" i="13"/>
  <c r="K183" i="13"/>
  <c r="M183" i="13"/>
  <c r="O183" i="13"/>
  <c r="Q183" i="13"/>
  <c r="V183" i="13"/>
  <c r="G185" i="13"/>
  <c r="M185" i="13" s="1"/>
  <c r="I185" i="13"/>
  <c r="K185" i="13"/>
  <c r="O185" i="13"/>
  <c r="Q185" i="13"/>
  <c r="V185" i="13"/>
  <c r="G186" i="13"/>
  <c r="M186" i="13" s="1"/>
  <c r="I186" i="13"/>
  <c r="K186" i="13"/>
  <c r="O186" i="13"/>
  <c r="Q186" i="13"/>
  <c r="V186" i="13"/>
  <c r="G187" i="13"/>
  <c r="M187" i="13" s="1"/>
  <c r="I187" i="13"/>
  <c r="K187" i="13"/>
  <c r="O187" i="13"/>
  <c r="Q187" i="13"/>
  <c r="V187" i="13"/>
  <c r="G188" i="13"/>
  <c r="I188" i="13"/>
  <c r="K188" i="13"/>
  <c r="M188" i="13"/>
  <c r="O188" i="13"/>
  <c r="Q188" i="13"/>
  <c r="V188" i="13"/>
  <c r="G189" i="13"/>
  <c r="M189" i="13" s="1"/>
  <c r="I189" i="13"/>
  <c r="K189" i="13"/>
  <c r="O189" i="13"/>
  <c r="Q189" i="13"/>
  <c r="V189" i="13"/>
  <c r="G190" i="13"/>
  <c r="M190" i="13" s="1"/>
  <c r="I190" i="13"/>
  <c r="K190" i="13"/>
  <c r="O190" i="13"/>
  <c r="Q190" i="13"/>
  <c r="V190" i="13"/>
  <c r="G191" i="13"/>
  <c r="M191" i="13" s="1"/>
  <c r="I191" i="13"/>
  <c r="K191" i="13"/>
  <c r="O191" i="13"/>
  <c r="Q191" i="13"/>
  <c r="V191" i="13"/>
  <c r="G192" i="13"/>
  <c r="I192" i="13"/>
  <c r="K192" i="13"/>
  <c r="M192" i="13"/>
  <c r="O192" i="13"/>
  <c r="Q192" i="13"/>
  <c r="V192" i="13"/>
  <c r="G193" i="13"/>
  <c r="M193" i="13" s="1"/>
  <c r="I193" i="13"/>
  <c r="K193" i="13"/>
  <c r="O193" i="13"/>
  <c r="Q193" i="13"/>
  <c r="V193" i="13"/>
  <c r="G194" i="13"/>
  <c r="M194" i="13" s="1"/>
  <c r="I194" i="13"/>
  <c r="K194" i="13"/>
  <c r="O194" i="13"/>
  <c r="Q194" i="13"/>
  <c r="V194" i="13"/>
  <c r="G195" i="13"/>
  <c r="M195" i="13" s="1"/>
  <c r="I195" i="13"/>
  <c r="K195" i="13"/>
  <c r="O195" i="13"/>
  <c r="Q195" i="13"/>
  <c r="V195" i="13"/>
  <c r="G196" i="13"/>
  <c r="I196" i="13"/>
  <c r="K196" i="13"/>
  <c r="M196" i="13"/>
  <c r="O196" i="13"/>
  <c r="Q196" i="13"/>
  <c r="V196" i="13"/>
  <c r="G198" i="13"/>
  <c r="M198" i="13" s="1"/>
  <c r="I198" i="13"/>
  <c r="K198" i="13"/>
  <c r="O198" i="13"/>
  <c r="Q198" i="13"/>
  <c r="V198" i="13"/>
  <c r="G199" i="13"/>
  <c r="M199" i="13" s="1"/>
  <c r="I199" i="13"/>
  <c r="K199" i="13"/>
  <c r="O199" i="13"/>
  <c r="Q199" i="13"/>
  <c r="V199" i="13"/>
  <c r="G200" i="13"/>
  <c r="M200" i="13" s="1"/>
  <c r="I200" i="13"/>
  <c r="K200" i="13"/>
  <c r="O200" i="13"/>
  <c r="Q200" i="13"/>
  <c r="V200" i="13"/>
  <c r="G201" i="13"/>
  <c r="M201" i="13" s="1"/>
  <c r="I201" i="13"/>
  <c r="K201" i="13"/>
  <c r="O201" i="13"/>
  <c r="Q201" i="13"/>
  <c r="V201" i="13"/>
  <c r="G202" i="13"/>
  <c r="M202" i="13" s="1"/>
  <c r="I202" i="13"/>
  <c r="K202" i="13"/>
  <c r="O202" i="13"/>
  <c r="Q202" i="13"/>
  <c r="V202" i="13"/>
  <c r="G203" i="13"/>
  <c r="M203" i="13" s="1"/>
  <c r="I203" i="13"/>
  <c r="K203" i="13"/>
  <c r="O203" i="13"/>
  <c r="Q203" i="13"/>
  <c r="V203" i="13"/>
  <c r="G204" i="13"/>
  <c r="M204" i="13" s="1"/>
  <c r="I204" i="13"/>
  <c r="K204" i="13"/>
  <c r="O204" i="13"/>
  <c r="Q204" i="13"/>
  <c r="V204" i="13"/>
  <c r="G205" i="13"/>
  <c r="I205" i="13"/>
  <c r="K205" i="13"/>
  <c r="M205" i="13"/>
  <c r="O205" i="13"/>
  <c r="Q205" i="13"/>
  <c r="V205" i="13"/>
  <c r="G206" i="13"/>
  <c r="I206" i="13"/>
  <c r="K206" i="13"/>
  <c r="M206" i="13"/>
  <c r="O206" i="13"/>
  <c r="Q206" i="13"/>
  <c r="V206" i="13"/>
  <c r="G207" i="13"/>
  <c r="M207" i="13" s="1"/>
  <c r="I207" i="13"/>
  <c r="K207" i="13"/>
  <c r="O207" i="13"/>
  <c r="Q207" i="13"/>
  <c r="V207" i="13"/>
  <c r="G208" i="13"/>
  <c r="M208" i="13" s="1"/>
  <c r="I208" i="13"/>
  <c r="K208" i="13"/>
  <c r="O208" i="13"/>
  <c r="Q208" i="13"/>
  <c r="V208" i="13"/>
  <c r="G209" i="13"/>
  <c r="I209" i="13"/>
  <c r="K209" i="13"/>
  <c r="M209" i="13"/>
  <c r="O209" i="13"/>
  <c r="Q209" i="13"/>
  <c r="V209" i="13"/>
  <c r="G210" i="13"/>
  <c r="M210" i="13" s="1"/>
  <c r="I210" i="13"/>
  <c r="K210" i="13"/>
  <c r="O210" i="13"/>
  <c r="Q210" i="13"/>
  <c r="V210" i="13"/>
  <c r="G211" i="13"/>
  <c r="M211" i="13" s="1"/>
  <c r="I211" i="13"/>
  <c r="K211" i="13"/>
  <c r="O211" i="13"/>
  <c r="Q211" i="13"/>
  <c r="V211" i="13"/>
  <c r="G212" i="13"/>
  <c r="M212" i="13" s="1"/>
  <c r="I212" i="13"/>
  <c r="K212" i="13"/>
  <c r="O212" i="13"/>
  <c r="Q212" i="13"/>
  <c r="V212" i="13"/>
  <c r="G214" i="13"/>
  <c r="M214" i="13" s="1"/>
  <c r="I214" i="13"/>
  <c r="K214" i="13"/>
  <c r="O214" i="13"/>
  <c r="Q214" i="13"/>
  <c r="V214" i="13"/>
  <c r="G216" i="13"/>
  <c r="M216" i="13" s="1"/>
  <c r="I216" i="13"/>
  <c r="K216" i="13"/>
  <c r="O216" i="13"/>
  <c r="Q216" i="13"/>
  <c r="V216" i="13"/>
  <c r="G219" i="13"/>
  <c r="M219" i="13" s="1"/>
  <c r="I219" i="13"/>
  <c r="K219" i="13"/>
  <c r="O219" i="13"/>
  <c r="Q219" i="13"/>
  <c r="Q218" i="13" s="1"/>
  <c r="V219" i="13"/>
  <c r="G220" i="13"/>
  <c r="I220" i="13"/>
  <c r="K220" i="13"/>
  <c r="M220" i="13"/>
  <c r="O220" i="13"/>
  <c r="Q220" i="13"/>
  <c r="V220" i="13"/>
  <c r="G221" i="13"/>
  <c r="I221" i="13"/>
  <c r="K221" i="13"/>
  <c r="O221" i="13"/>
  <c r="Q221" i="13"/>
  <c r="V221" i="13"/>
  <c r="G222" i="13"/>
  <c r="M222" i="13" s="1"/>
  <c r="I222" i="13"/>
  <c r="K222" i="13"/>
  <c r="O222" i="13"/>
  <c r="Q222" i="13"/>
  <c r="V222" i="13"/>
  <c r="G223" i="13"/>
  <c r="M223" i="13" s="1"/>
  <c r="I223" i="13"/>
  <c r="K223" i="13"/>
  <c r="O223" i="13"/>
  <c r="Q223" i="13"/>
  <c r="V223" i="13"/>
  <c r="G225" i="13"/>
  <c r="M225" i="13" s="1"/>
  <c r="I225" i="13"/>
  <c r="K225" i="13"/>
  <c r="O225" i="13"/>
  <c r="Q225" i="13"/>
  <c r="V225" i="13"/>
  <c r="G227" i="13"/>
  <c r="I227" i="13"/>
  <c r="K227" i="13"/>
  <c r="M227" i="13"/>
  <c r="O227" i="13"/>
  <c r="Q227" i="13"/>
  <c r="V227" i="13"/>
  <c r="G230" i="13"/>
  <c r="M230" i="13" s="1"/>
  <c r="I230" i="13"/>
  <c r="K230" i="13"/>
  <c r="O230" i="13"/>
  <c r="Q230" i="13"/>
  <c r="V230" i="13"/>
  <c r="G231" i="13"/>
  <c r="I231" i="13"/>
  <c r="K231" i="13"/>
  <c r="M231" i="13"/>
  <c r="O231" i="13"/>
  <c r="Q231" i="13"/>
  <c r="V231" i="13"/>
  <c r="G232" i="13"/>
  <c r="I232" i="13"/>
  <c r="K232" i="13"/>
  <c r="O232" i="13"/>
  <c r="Q232" i="13"/>
  <c r="V232" i="13"/>
  <c r="G234" i="13"/>
  <c r="M234" i="13" s="1"/>
  <c r="I234" i="13"/>
  <c r="K234" i="13"/>
  <c r="O234" i="13"/>
  <c r="Q234" i="13"/>
  <c r="V234" i="13"/>
  <c r="G236" i="13"/>
  <c r="M236" i="13" s="1"/>
  <c r="I236" i="13"/>
  <c r="K236" i="13"/>
  <c r="O236" i="13"/>
  <c r="Q236" i="13"/>
  <c r="V236" i="13"/>
  <c r="G237" i="13"/>
  <c r="M237" i="13" s="1"/>
  <c r="I237" i="13"/>
  <c r="K237" i="13"/>
  <c r="O237" i="13"/>
  <c r="Q237" i="13"/>
  <c r="V237" i="13"/>
  <c r="G238" i="13"/>
  <c r="I238" i="13"/>
  <c r="K238" i="13"/>
  <c r="M238" i="13"/>
  <c r="O238" i="13"/>
  <c r="Q238" i="13"/>
  <c r="V238" i="13"/>
  <c r="G239" i="13"/>
  <c r="M239" i="13" s="1"/>
  <c r="I239" i="13"/>
  <c r="K239" i="13"/>
  <c r="O239" i="13"/>
  <c r="Q239" i="13"/>
  <c r="V239" i="13"/>
  <c r="G240" i="13"/>
  <c r="I74" i="1" s="1"/>
  <c r="G241" i="13"/>
  <c r="M241" i="13" s="1"/>
  <c r="M240" i="13" s="1"/>
  <c r="I241" i="13"/>
  <c r="I240" i="13" s="1"/>
  <c r="K241" i="13"/>
  <c r="K240" i="13" s="1"/>
  <c r="O241" i="13"/>
  <c r="O240" i="13" s="1"/>
  <c r="Q241" i="13"/>
  <c r="Q240" i="13" s="1"/>
  <c r="V241" i="13"/>
  <c r="V240" i="13" s="1"/>
  <c r="G243" i="13"/>
  <c r="M243" i="13" s="1"/>
  <c r="I243" i="13"/>
  <c r="K243" i="13"/>
  <c r="O243" i="13"/>
  <c r="Q243" i="13"/>
  <c r="Q242" i="13" s="1"/>
  <c r="V243" i="13"/>
  <c r="G244" i="13"/>
  <c r="M244" i="13" s="1"/>
  <c r="I244" i="13"/>
  <c r="K244" i="13"/>
  <c r="O244" i="13"/>
  <c r="Q244" i="13"/>
  <c r="V244" i="13"/>
  <c r="G245" i="13"/>
  <c r="M245" i="13" s="1"/>
  <c r="I245" i="13"/>
  <c r="K245" i="13"/>
  <c r="O245" i="13"/>
  <c r="Q245" i="13"/>
  <c r="V245" i="13"/>
  <c r="G247" i="13"/>
  <c r="M247" i="13" s="1"/>
  <c r="I247" i="13"/>
  <c r="K247" i="13"/>
  <c r="O247" i="13"/>
  <c r="O246" i="13" s="1"/>
  <c r="Q247" i="13"/>
  <c r="Q246" i="13" s="1"/>
  <c r="V247" i="13"/>
  <c r="G248" i="13"/>
  <c r="M248" i="13" s="1"/>
  <c r="I248" i="13"/>
  <c r="K248" i="13"/>
  <c r="O248" i="13"/>
  <c r="Q248" i="13"/>
  <c r="V248" i="13"/>
  <c r="G250" i="13"/>
  <c r="I250" i="13"/>
  <c r="K250" i="13"/>
  <c r="M250" i="13"/>
  <c r="O250" i="13"/>
  <c r="Q250" i="13"/>
  <c r="V250" i="13"/>
  <c r="G251" i="13"/>
  <c r="M251" i="13" s="1"/>
  <c r="I251" i="13"/>
  <c r="K251" i="13"/>
  <c r="O251" i="13"/>
  <c r="Q251" i="13"/>
  <c r="V251" i="13"/>
  <c r="G252" i="13"/>
  <c r="M252" i="13" s="1"/>
  <c r="I252" i="13"/>
  <c r="K252" i="13"/>
  <c r="O252" i="13"/>
  <c r="Q252" i="13"/>
  <c r="V252" i="13"/>
  <c r="G253" i="13"/>
  <c r="M253" i="13" s="1"/>
  <c r="I253" i="13"/>
  <c r="K253" i="13"/>
  <c r="O253" i="13"/>
  <c r="Q253" i="13"/>
  <c r="V253" i="13"/>
  <c r="G254" i="13"/>
  <c r="I254" i="13"/>
  <c r="K254" i="13"/>
  <c r="M254" i="13"/>
  <c r="O254" i="13"/>
  <c r="Q254" i="13"/>
  <c r="V254" i="13"/>
  <c r="G255" i="13"/>
  <c r="G256" i="13"/>
  <c r="M256" i="13" s="1"/>
  <c r="I256" i="13"/>
  <c r="K256" i="13"/>
  <c r="O256" i="13"/>
  <c r="O255" i="13" s="1"/>
  <c r="Q256" i="13"/>
  <c r="V256" i="13"/>
  <c r="G258" i="13"/>
  <c r="M258" i="13" s="1"/>
  <c r="I258" i="13"/>
  <c r="K258" i="13"/>
  <c r="O258" i="13"/>
  <c r="Q258" i="13"/>
  <c r="V258" i="13"/>
  <c r="V255" i="13" s="1"/>
  <c r="K259" i="13"/>
  <c r="G260" i="13"/>
  <c r="G259" i="13" s="1"/>
  <c r="I260" i="13"/>
  <c r="I259" i="13" s="1"/>
  <c r="K260" i="13"/>
  <c r="O260" i="13"/>
  <c r="O259" i="13" s="1"/>
  <c r="Q260" i="13"/>
  <c r="Q259" i="13" s="1"/>
  <c r="V260" i="13"/>
  <c r="V259" i="13" s="1"/>
  <c r="AE262" i="13"/>
  <c r="F44" i="1" s="1"/>
  <c r="BA106" i="12"/>
  <c r="BA65" i="12"/>
  <c r="BA64" i="12"/>
  <c r="BA59" i="12"/>
  <c r="BA57" i="12"/>
  <c r="BA55" i="12"/>
  <c r="BA32" i="12"/>
  <c r="BA31" i="12"/>
  <c r="BA22" i="12"/>
  <c r="G9" i="12"/>
  <c r="M9" i="12" s="1"/>
  <c r="I9" i="12"/>
  <c r="I8" i="12" s="1"/>
  <c r="K9" i="12"/>
  <c r="O9" i="12"/>
  <c r="Q9" i="12"/>
  <c r="V9" i="12"/>
  <c r="G10" i="12"/>
  <c r="M10" i="12" s="1"/>
  <c r="I10" i="12"/>
  <c r="K10" i="12"/>
  <c r="O10" i="12"/>
  <c r="Q10" i="12"/>
  <c r="V10" i="12"/>
  <c r="G12" i="12"/>
  <c r="I12" i="12"/>
  <c r="K12" i="12"/>
  <c r="M12" i="12"/>
  <c r="O12" i="12"/>
  <c r="Q12" i="12"/>
  <c r="V12" i="12"/>
  <c r="G15" i="12"/>
  <c r="M15" i="12" s="1"/>
  <c r="I15" i="12"/>
  <c r="K15" i="12"/>
  <c r="O15" i="12"/>
  <c r="Q15" i="12"/>
  <c r="V15" i="12"/>
  <c r="G19" i="12"/>
  <c r="M19" i="12" s="1"/>
  <c r="I19" i="12"/>
  <c r="K19" i="12"/>
  <c r="O19" i="12"/>
  <c r="Q19" i="12"/>
  <c r="V19" i="12"/>
  <c r="V20" i="12"/>
  <c r="G21" i="12"/>
  <c r="G20" i="12" s="1"/>
  <c r="I58" i="1" s="1"/>
  <c r="I21" i="12"/>
  <c r="I20" i="12" s="1"/>
  <c r="K21" i="12"/>
  <c r="K20" i="12" s="1"/>
  <c r="M21" i="12"/>
  <c r="M20" i="12" s="1"/>
  <c r="O21" i="12"/>
  <c r="O20" i="12" s="1"/>
  <c r="Q21" i="12"/>
  <c r="Q20" i="12" s="1"/>
  <c r="V21" i="12"/>
  <c r="G25" i="12"/>
  <c r="G24" i="12" s="1"/>
  <c r="I59" i="1" s="1"/>
  <c r="I25" i="12"/>
  <c r="I24" i="12" s="1"/>
  <c r="K25" i="12"/>
  <c r="K24" i="12" s="1"/>
  <c r="M25" i="12"/>
  <c r="M24" i="12" s="1"/>
  <c r="O25" i="12"/>
  <c r="O24" i="12" s="1"/>
  <c r="Q25" i="12"/>
  <c r="Q24" i="12" s="1"/>
  <c r="V25" i="12"/>
  <c r="V24" i="12" s="1"/>
  <c r="G30" i="12"/>
  <c r="G29" i="12" s="1"/>
  <c r="I60" i="1" s="1"/>
  <c r="I30" i="12"/>
  <c r="K30" i="12"/>
  <c r="O30" i="12"/>
  <c r="Q30" i="12"/>
  <c r="V30" i="12"/>
  <c r="V29" i="12" s="1"/>
  <c r="G34" i="12"/>
  <c r="M34" i="12" s="1"/>
  <c r="I34" i="12"/>
  <c r="K34" i="12"/>
  <c r="O34" i="12"/>
  <c r="O29" i="12" s="1"/>
  <c r="Q34" i="12"/>
  <c r="V34" i="12"/>
  <c r="G37" i="12"/>
  <c r="I37" i="12"/>
  <c r="K37" i="12"/>
  <c r="M37" i="12"/>
  <c r="O37" i="12"/>
  <c r="Q37" i="12"/>
  <c r="V37" i="12"/>
  <c r="G40" i="12"/>
  <c r="M40" i="12" s="1"/>
  <c r="I40" i="12"/>
  <c r="K40" i="12"/>
  <c r="O40" i="12"/>
  <c r="Q40" i="12"/>
  <c r="V40" i="12"/>
  <c r="G44" i="12"/>
  <c r="G43" i="12" s="1"/>
  <c r="I61" i="1" s="1"/>
  <c r="I44" i="12"/>
  <c r="K44" i="12"/>
  <c r="O44" i="12"/>
  <c r="O43" i="12" s="1"/>
  <c r="Q44" i="12"/>
  <c r="Q43" i="12" s="1"/>
  <c r="V44" i="12"/>
  <c r="G48" i="12"/>
  <c r="I48" i="12"/>
  <c r="I43" i="12" s="1"/>
  <c r="K48" i="12"/>
  <c r="M48" i="12"/>
  <c r="O48" i="12"/>
  <c r="Q48" i="12"/>
  <c r="V48" i="12"/>
  <c r="G50" i="12"/>
  <c r="M50" i="12" s="1"/>
  <c r="I50" i="12"/>
  <c r="K50" i="12"/>
  <c r="O50" i="12"/>
  <c r="Q50" i="12"/>
  <c r="V50" i="12"/>
  <c r="I53" i="12"/>
  <c r="G54" i="12"/>
  <c r="M54" i="12" s="1"/>
  <c r="I54" i="12"/>
  <c r="K54" i="12"/>
  <c r="O54" i="12"/>
  <c r="Q54" i="12"/>
  <c r="V54" i="12"/>
  <c r="G56" i="12"/>
  <c r="I56" i="12"/>
  <c r="K56" i="12"/>
  <c r="M56" i="12"/>
  <c r="O56" i="12"/>
  <c r="Q56" i="12"/>
  <c r="Q53" i="12" s="1"/>
  <c r="V56" i="12"/>
  <c r="G58" i="12"/>
  <c r="G53" i="12" s="1"/>
  <c r="I62" i="1" s="1"/>
  <c r="I58" i="12"/>
  <c r="K58" i="12"/>
  <c r="O58" i="12"/>
  <c r="Q58" i="12"/>
  <c r="V58" i="12"/>
  <c r="Q60" i="12"/>
  <c r="G61" i="12"/>
  <c r="G60" i="12" s="1"/>
  <c r="I63" i="1" s="1"/>
  <c r="I61" i="12"/>
  <c r="I60" i="12" s="1"/>
  <c r="K61" i="12"/>
  <c r="K60" i="12" s="1"/>
  <c r="O61" i="12"/>
  <c r="O60" i="12" s="1"/>
  <c r="Q61" i="12"/>
  <c r="V61" i="12"/>
  <c r="V60" i="12" s="1"/>
  <c r="G63" i="12"/>
  <c r="I63" i="12"/>
  <c r="K63" i="12"/>
  <c r="O63" i="12"/>
  <c r="O62" i="12" s="1"/>
  <c r="Q63" i="12"/>
  <c r="V63" i="12"/>
  <c r="G67" i="12"/>
  <c r="I67" i="12"/>
  <c r="I62" i="12" s="1"/>
  <c r="K67" i="12"/>
  <c r="M67" i="12"/>
  <c r="O67" i="12"/>
  <c r="Q67" i="12"/>
  <c r="V67" i="12"/>
  <c r="G69" i="12"/>
  <c r="I69" i="12"/>
  <c r="K69" i="12"/>
  <c r="M69" i="12"/>
  <c r="O69" i="12"/>
  <c r="Q69" i="12"/>
  <c r="V69" i="12"/>
  <c r="V62" i="12" s="1"/>
  <c r="G71" i="12"/>
  <c r="M71" i="12" s="1"/>
  <c r="I71" i="12"/>
  <c r="K71" i="12"/>
  <c r="O71" i="12"/>
  <c r="Q71" i="12"/>
  <c r="V71" i="12"/>
  <c r="G75" i="12"/>
  <c r="M75" i="12" s="1"/>
  <c r="I75" i="12"/>
  <c r="K75" i="12"/>
  <c r="O75" i="12"/>
  <c r="Q75" i="12"/>
  <c r="V75" i="12"/>
  <c r="G78" i="12"/>
  <c r="M78" i="12" s="1"/>
  <c r="I78" i="12"/>
  <c r="K78" i="12"/>
  <c r="O78" i="12"/>
  <c r="Q78" i="12"/>
  <c r="V78" i="12"/>
  <c r="G79" i="12"/>
  <c r="M79" i="12" s="1"/>
  <c r="I79" i="12"/>
  <c r="K79" i="12"/>
  <c r="O79" i="12"/>
  <c r="Q79" i="12"/>
  <c r="V79" i="12"/>
  <c r="V83" i="12"/>
  <c r="G84" i="12"/>
  <c r="I84" i="12"/>
  <c r="K84" i="12"/>
  <c r="K83" i="12" s="1"/>
  <c r="O84" i="12"/>
  <c r="Q84" i="12"/>
  <c r="V84" i="12"/>
  <c r="G86" i="12"/>
  <c r="I86" i="12"/>
  <c r="I83" i="12" s="1"/>
  <c r="K86" i="12"/>
  <c r="M86" i="12"/>
  <c r="O86" i="12"/>
  <c r="Q86" i="12"/>
  <c r="V86" i="12"/>
  <c r="G91" i="12"/>
  <c r="I91" i="12"/>
  <c r="I90" i="12" s="1"/>
  <c r="K91" i="12"/>
  <c r="K90" i="12" s="1"/>
  <c r="M91" i="12"/>
  <c r="O91" i="12"/>
  <c r="Q91" i="12"/>
  <c r="V91" i="12"/>
  <c r="G96" i="12"/>
  <c r="G90" i="12" s="1"/>
  <c r="I66" i="1" s="1"/>
  <c r="I96" i="12"/>
  <c r="K96" i="12"/>
  <c r="O96" i="12"/>
  <c r="Q96" i="12"/>
  <c r="V96" i="12"/>
  <c r="G102" i="12"/>
  <c r="I102" i="12"/>
  <c r="K102" i="12"/>
  <c r="O102" i="12"/>
  <c r="Q102" i="12"/>
  <c r="V102" i="12"/>
  <c r="V101" i="12" s="1"/>
  <c r="G105" i="12"/>
  <c r="M105" i="12" s="1"/>
  <c r="I105" i="12"/>
  <c r="I101" i="12" s="1"/>
  <c r="K105" i="12"/>
  <c r="O105" i="12"/>
  <c r="Q105" i="12"/>
  <c r="V105" i="12"/>
  <c r="G108" i="12"/>
  <c r="M108" i="12" s="1"/>
  <c r="I108" i="12"/>
  <c r="K108" i="12"/>
  <c r="O108" i="12"/>
  <c r="Q108" i="12"/>
  <c r="V108" i="12"/>
  <c r="G110" i="12"/>
  <c r="M110" i="12" s="1"/>
  <c r="I110" i="12"/>
  <c r="K110" i="12"/>
  <c r="O110" i="12"/>
  <c r="Q110" i="12"/>
  <c r="V110" i="12"/>
  <c r="G115" i="12"/>
  <c r="I115" i="12"/>
  <c r="K115" i="12"/>
  <c r="M115" i="12"/>
  <c r="O115" i="12"/>
  <c r="Q115" i="12"/>
  <c r="V115" i="12"/>
  <c r="G120" i="12"/>
  <c r="I120" i="12"/>
  <c r="K120" i="12"/>
  <c r="M120" i="12"/>
  <c r="O120" i="12"/>
  <c r="Q120" i="12"/>
  <c r="V120" i="12"/>
  <c r="G126" i="12"/>
  <c r="M126" i="12" s="1"/>
  <c r="I126" i="12"/>
  <c r="K126" i="12"/>
  <c r="O126" i="12"/>
  <c r="Q126" i="12"/>
  <c r="V126" i="12"/>
  <c r="G128" i="12"/>
  <c r="I128" i="12"/>
  <c r="K128" i="12"/>
  <c r="O128" i="12"/>
  <c r="Q128" i="12"/>
  <c r="V128" i="12"/>
  <c r="G129" i="12"/>
  <c r="I129" i="12"/>
  <c r="K129" i="12"/>
  <c r="M129" i="12"/>
  <c r="O129" i="12"/>
  <c r="Q129" i="12"/>
  <c r="V129" i="12"/>
  <c r="G130" i="12"/>
  <c r="M130" i="12" s="1"/>
  <c r="I130" i="12"/>
  <c r="K130" i="12"/>
  <c r="O130" i="12"/>
  <c r="Q130" i="12"/>
  <c r="V130" i="12"/>
  <c r="G132" i="12"/>
  <c r="M132" i="12" s="1"/>
  <c r="I132" i="12"/>
  <c r="K132" i="12"/>
  <c r="O132" i="12"/>
  <c r="Q132" i="12"/>
  <c r="V132" i="12"/>
  <c r="G133" i="12"/>
  <c r="I133" i="12"/>
  <c r="K133" i="12"/>
  <c r="M133" i="12"/>
  <c r="O133" i="12"/>
  <c r="Q133" i="12"/>
  <c r="V133" i="12"/>
  <c r="G134" i="12"/>
  <c r="M134" i="12" s="1"/>
  <c r="I134" i="12"/>
  <c r="K134" i="12"/>
  <c r="O134" i="12"/>
  <c r="Q134" i="12"/>
  <c r="V134" i="12"/>
  <c r="G135" i="12"/>
  <c r="M135" i="12" s="1"/>
  <c r="I135" i="12"/>
  <c r="K135" i="12"/>
  <c r="O135" i="12"/>
  <c r="Q135" i="12"/>
  <c r="V135" i="12"/>
  <c r="G136" i="12"/>
  <c r="M136" i="12" s="1"/>
  <c r="I136" i="12"/>
  <c r="K136" i="12"/>
  <c r="O136" i="12"/>
  <c r="Q136" i="12"/>
  <c r="V136" i="12"/>
  <c r="G137" i="12"/>
  <c r="M137" i="12" s="1"/>
  <c r="I137" i="12"/>
  <c r="K137" i="12"/>
  <c r="O137" i="12"/>
  <c r="Q137" i="12"/>
  <c r="V137" i="12"/>
  <c r="G138" i="12"/>
  <c r="I138" i="12"/>
  <c r="K138" i="12"/>
  <c r="M138" i="12"/>
  <c r="O138" i="12"/>
  <c r="Q138" i="12"/>
  <c r="V138" i="12"/>
  <c r="G140" i="12"/>
  <c r="M140" i="12" s="1"/>
  <c r="I140" i="12"/>
  <c r="K140" i="12"/>
  <c r="O140" i="12"/>
  <c r="Q140" i="12"/>
  <c r="V140" i="12"/>
  <c r="G141" i="12"/>
  <c r="I141" i="12"/>
  <c r="K141" i="12"/>
  <c r="M141" i="12"/>
  <c r="O141" i="12"/>
  <c r="Q141" i="12"/>
  <c r="V141" i="12"/>
  <c r="G142" i="12"/>
  <c r="I142" i="12"/>
  <c r="K142" i="12"/>
  <c r="M142" i="12"/>
  <c r="O142" i="12"/>
  <c r="Q142" i="12"/>
  <c r="V142" i="12"/>
  <c r="G143" i="12"/>
  <c r="I143" i="12"/>
  <c r="K143" i="12"/>
  <c r="M143" i="12"/>
  <c r="O143" i="12"/>
  <c r="Q143" i="12"/>
  <c r="V143" i="12"/>
  <c r="G144" i="12"/>
  <c r="M144" i="12" s="1"/>
  <c r="I144" i="12"/>
  <c r="K144" i="12"/>
  <c r="O144" i="12"/>
  <c r="Q144" i="12"/>
  <c r="V144" i="12"/>
  <c r="G145" i="12"/>
  <c r="M145" i="12" s="1"/>
  <c r="I145" i="12"/>
  <c r="K145" i="12"/>
  <c r="O145" i="12"/>
  <c r="Q145" i="12"/>
  <c r="V145" i="12"/>
  <c r="G146" i="12"/>
  <c r="M146" i="12" s="1"/>
  <c r="I146" i="12"/>
  <c r="K146" i="12"/>
  <c r="O146" i="12"/>
  <c r="Q146" i="12"/>
  <c r="V146" i="12"/>
  <c r="G147" i="12"/>
  <c r="I147" i="12"/>
  <c r="K147" i="12"/>
  <c r="M147" i="12"/>
  <c r="O147" i="12"/>
  <c r="Q147" i="12"/>
  <c r="V147" i="12"/>
  <c r="G148" i="12"/>
  <c r="M148" i="12" s="1"/>
  <c r="I148" i="12"/>
  <c r="K148" i="12"/>
  <c r="O148" i="12"/>
  <c r="Q148" i="12"/>
  <c r="V148" i="12"/>
  <c r="G153" i="12"/>
  <c r="M153" i="12" s="1"/>
  <c r="I153" i="12"/>
  <c r="K153" i="12"/>
  <c r="O153" i="12"/>
  <c r="Q153" i="12"/>
  <c r="V153" i="12"/>
  <c r="G158" i="12"/>
  <c r="M158" i="12" s="1"/>
  <c r="I158" i="12"/>
  <c r="K158" i="12"/>
  <c r="O158" i="12"/>
  <c r="Q158" i="12"/>
  <c r="V158" i="12"/>
  <c r="G164" i="12"/>
  <c r="I164" i="12"/>
  <c r="K164" i="12"/>
  <c r="O164" i="12"/>
  <c r="O163" i="12" s="1"/>
  <c r="Q164" i="12"/>
  <c r="V164" i="12"/>
  <c r="V163" i="12" s="1"/>
  <c r="G165" i="12"/>
  <c r="M165" i="12" s="1"/>
  <c r="I165" i="12"/>
  <c r="K165" i="12"/>
  <c r="O165" i="12"/>
  <c r="Q165" i="12"/>
  <c r="V165" i="12"/>
  <c r="G167" i="12"/>
  <c r="M167" i="12" s="1"/>
  <c r="I167" i="12"/>
  <c r="K167" i="12"/>
  <c r="O167" i="12"/>
  <c r="Q167" i="12"/>
  <c r="V167" i="12"/>
  <c r="G169" i="12"/>
  <c r="I169" i="12"/>
  <c r="K169" i="12"/>
  <c r="M169" i="12"/>
  <c r="O169" i="12"/>
  <c r="Q169" i="12"/>
  <c r="V169" i="12"/>
  <c r="G174" i="12"/>
  <c r="M174" i="12" s="1"/>
  <c r="I174" i="12"/>
  <c r="K174" i="12"/>
  <c r="O174" i="12"/>
  <c r="Q174" i="12"/>
  <c r="V174" i="12"/>
  <c r="G179" i="12"/>
  <c r="I179" i="12"/>
  <c r="K179" i="12"/>
  <c r="M179" i="12"/>
  <c r="O179" i="12"/>
  <c r="Q179" i="12"/>
  <c r="V179" i="12"/>
  <c r="G185" i="12"/>
  <c r="I185" i="12"/>
  <c r="K185" i="12"/>
  <c r="M185" i="12"/>
  <c r="O185" i="12"/>
  <c r="Q185" i="12"/>
  <c r="V185" i="12"/>
  <c r="G187" i="12"/>
  <c r="I187" i="12"/>
  <c r="K187" i="12"/>
  <c r="O187" i="12"/>
  <c r="Q187" i="12"/>
  <c r="V187" i="12"/>
  <c r="G191" i="12"/>
  <c r="M191" i="12" s="1"/>
  <c r="I191" i="12"/>
  <c r="K191" i="12"/>
  <c r="O191" i="12"/>
  <c r="Q191" i="12"/>
  <c r="V191" i="12"/>
  <c r="G193" i="12"/>
  <c r="M193" i="12" s="1"/>
  <c r="I193" i="12"/>
  <c r="K193" i="12"/>
  <c r="O193" i="12"/>
  <c r="Q193" i="12"/>
  <c r="V193" i="12"/>
  <c r="G195" i="12"/>
  <c r="M195" i="12" s="1"/>
  <c r="I195" i="12"/>
  <c r="K195" i="12"/>
  <c r="O195" i="12"/>
  <c r="Q195" i="12"/>
  <c r="V195" i="12"/>
  <c r="G200" i="12"/>
  <c r="M200" i="12" s="1"/>
  <c r="I200" i="12"/>
  <c r="K200" i="12"/>
  <c r="O200" i="12"/>
  <c r="Q200" i="12"/>
  <c r="V200" i="12"/>
  <c r="G205" i="12"/>
  <c r="M205" i="12" s="1"/>
  <c r="I205" i="12"/>
  <c r="K205" i="12"/>
  <c r="O205" i="12"/>
  <c r="Q205" i="12"/>
  <c r="V205" i="12"/>
  <c r="G211" i="12"/>
  <c r="M211" i="12" s="1"/>
  <c r="I211" i="12"/>
  <c r="K211" i="12"/>
  <c r="O211" i="12"/>
  <c r="Q211" i="12"/>
  <c r="V211" i="12"/>
  <c r="G214" i="12"/>
  <c r="I214" i="12"/>
  <c r="K214" i="12"/>
  <c r="O214" i="12"/>
  <c r="Q214" i="12"/>
  <c r="V214" i="12"/>
  <c r="G216" i="12"/>
  <c r="I216" i="12"/>
  <c r="K216" i="12"/>
  <c r="M216" i="12"/>
  <c r="O216" i="12"/>
  <c r="Q216" i="12"/>
  <c r="V216" i="12"/>
  <c r="G218" i="12"/>
  <c r="M218" i="12" s="1"/>
  <c r="I218" i="12"/>
  <c r="K218" i="12"/>
  <c r="O218" i="12"/>
  <c r="Q218" i="12"/>
  <c r="V218" i="12"/>
  <c r="G221" i="12"/>
  <c r="I221" i="12"/>
  <c r="K221" i="12"/>
  <c r="M221" i="12"/>
  <c r="O221" i="12"/>
  <c r="Q221" i="12"/>
  <c r="V221" i="12"/>
  <c r="G223" i="12"/>
  <c r="M223" i="12" s="1"/>
  <c r="I223" i="12"/>
  <c r="K223" i="12"/>
  <c r="O223" i="12"/>
  <c r="Q223" i="12"/>
  <c r="V223" i="12"/>
  <c r="G225" i="12"/>
  <c r="I225" i="12"/>
  <c r="K225" i="12"/>
  <c r="M225" i="12"/>
  <c r="O225" i="12"/>
  <c r="Q225" i="12"/>
  <c r="V225" i="12"/>
  <c r="G229" i="12"/>
  <c r="M229" i="12" s="1"/>
  <c r="I229" i="12"/>
  <c r="K229" i="12"/>
  <c r="O229" i="12"/>
  <c r="Q229" i="12"/>
  <c r="V229" i="12"/>
  <c r="G233" i="12"/>
  <c r="M233" i="12" s="1"/>
  <c r="I233" i="12"/>
  <c r="K233" i="12"/>
  <c r="O233" i="12"/>
  <c r="Q233" i="12"/>
  <c r="V233" i="12"/>
  <c r="G238" i="12"/>
  <c r="M238" i="12" s="1"/>
  <c r="I238" i="12"/>
  <c r="I237" i="12" s="1"/>
  <c r="K238" i="12"/>
  <c r="O238" i="12"/>
  <c r="O237" i="12" s="1"/>
  <c r="Q238" i="12"/>
  <c r="Q237" i="12" s="1"/>
  <c r="V238" i="12"/>
  <c r="G240" i="12"/>
  <c r="I240" i="12"/>
  <c r="K240" i="12"/>
  <c r="K237" i="12" s="1"/>
  <c r="O240" i="12"/>
  <c r="Q240" i="12"/>
  <c r="V240" i="12"/>
  <c r="G245" i="12"/>
  <c r="I245" i="12"/>
  <c r="K245" i="12"/>
  <c r="O245" i="12"/>
  <c r="O244" i="12" s="1"/>
  <c r="Q245" i="12"/>
  <c r="V245" i="12"/>
  <c r="V244" i="12" s="1"/>
  <c r="G247" i="12"/>
  <c r="I247" i="12"/>
  <c r="K247" i="12"/>
  <c r="M247" i="12"/>
  <c r="O247" i="12"/>
  <c r="Q247" i="12"/>
  <c r="V247" i="12"/>
  <c r="G250" i="12"/>
  <c r="M250" i="12" s="1"/>
  <c r="I250" i="12"/>
  <c r="K250" i="12"/>
  <c r="O250" i="12"/>
  <c r="Q250" i="12"/>
  <c r="V250" i="12"/>
  <c r="G253" i="12"/>
  <c r="I253" i="12"/>
  <c r="K253" i="12"/>
  <c r="O253" i="12"/>
  <c r="Q253" i="12"/>
  <c r="V253" i="12"/>
  <c r="G257" i="12"/>
  <c r="I257" i="12"/>
  <c r="K257" i="12"/>
  <c r="M257" i="12"/>
  <c r="O257" i="12"/>
  <c r="Q257" i="12"/>
  <c r="V257" i="12"/>
  <c r="G262" i="12"/>
  <c r="M262" i="12" s="1"/>
  <c r="I262" i="12"/>
  <c r="K262" i="12"/>
  <c r="O262" i="12"/>
  <c r="Q262" i="12"/>
  <c r="V262" i="12"/>
  <c r="G266" i="12"/>
  <c r="I266" i="12"/>
  <c r="K266" i="12"/>
  <c r="M266" i="12"/>
  <c r="O266" i="12"/>
  <c r="Q266" i="12"/>
  <c r="V266" i="12"/>
  <c r="G271" i="12"/>
  <c r="I271" i="12"/>
  <c r="I270" i="12" s="1"/>
  <c r="K271" i="12"/>
  <c r="M271" i="12"/>
  <c r="O271" i="12"/>
  <c r="Q271" i="12"/>
  <c r="Q270" i="12" s="1"/>
  <c r="V271" i="12"/>
  <c r="G272" i="12"/>
  <c r="M272" i="12" s="1"/>
  <c r="I272" i="12"/>
  <c r="K272" i="12"/>
  <c r="O272" i="12"/>
  <c r="O270" i="12" s="1"/>
  <c r="Q272" i="12"/>
  <c r="V272" i="12"/>
  <c r="AE274" i="12"/>
  <c r="F39" i="1" s="1"/>
  <c r="I19" i="1"/>
  <c r="H45" i="1"/>
  <c r="J28" i="1"/>
  <c r="J26" i="1"/>
  <c r="G38" i="1"/>
  <c r="F38" i="1"/>
  <c r="J23" i="1"/>
  <c r="J24" i="1"/>
  <c r="J25" i="1"/>
  <c r="J27" i="1"/>
  <c r="E24" i="1"/>
  <c r="G24" i="1"/>
  <c r="E26" i="1"/>
  <c r="G26" i="1"/>
  <c r="F45" i="1" l="1"/>
  <c r="G23" i="1" s="1"/>
  <c r="G44" i="1"/>
  <c r="I44" i="1" s="1"/>
  <c r="G43" i="1"/>
  <c r="Q164" i="13"/>
  <c r="I252" i="12"/>
  <c r="K244" i="12"/>
  <c r="V184" i="12"/>
  <c r="K163" i="12"/>
  <c r="O125" i="12"/>
  <c r="O101" i="12"/>
  <c r="Q90" i="12"/>
  <c r="K29" i="12"/>
  <c r="O242" i="13"/>
  <c r="O229" i="13"/>
  <c r="O164" i="13"/>
  <c r="K73" i="13"/>
  <c r="F41" i="1"/>
  <c r="M270" i="12"/>
  <c r="I163" i="12"/>
  <c r="V125" i="12"/>
  <c r="V43" i="12"/>
  <c r="G8" i="12"/>
  <c r="V229" i="13"/>
  <c r="K218" i="13"/>
  <c r="K164" i="13"/>
  <c r="V150" i="13"/>
  <c r="V25" i="13"/>
  <c r="AF274" i="12"/>
  <c r="V252" i="12"/>
  <c r="G244" i="12"/>
  <c r="I81" i="1" s="1"/>
  <c r="I210" i="12"/>
  <c r="K184" i="12"/>
  <c r="O184" i="12"/>
  <c r="G163" i="12"/>
  <c r="I77" i="1" s="1"/>
  <c r="Q101" i="12"/>
  <c r="K101" i="12"/>
  <c r="Q62" i="12"/>
  <c r="I242" i="13"/>
  <c r="G218" i="13"/>
  <c r="I72" i="1" s="1"/>
  <c r="I218" i="13"/>
  <c r="Q150" i="13"/>
  <c r="O25" i="13"/>
  <c r="V14" i="13"/>
  <c r="F42" i="1"/>
  <c r="O150" i="13"/>
  <c r="V73" i="13"/>
  <c r="Q14" i="13"/>
  <c r="K210" i="12"/>
  <c r="V270" i="12"/>
  <c r="O252" i="12"/>
  <c r="Q163" i="12"/>
  <c r="K125" i="12"/>
  <c r="G101" i="12"/>
  <c r="I67" i="1" s="1"/>
  <c r="Q83" i="12"/>
  <c r="K62" i="12"/>
  <c r="K43" i="12"/>
  <c r="Q29" i="12"/>
  <c r="G242" i="13"/>
  <c r="I75" i="1" s="1"/>
  <c r="K229" i="13"/>
  <c r="Q73" i="13"/>
  <c r="K25" i="13"/>
  <c r="F43" i="1"/>
  <c r="I43" i="1" s="1"/>
  <c r="G270" i="12"/>
  <c r="I84" i="1" s="1"/>
  <c r="I20" i="1" s="1"/>
  <c r="K252" i="12"/>
  <c r="O210" i="12"/>
  <c r="G184" i="12"/>
  <c r="I78" i="1" s="1"/>
  <c r="V90" i="12"/>
  <c r="O83" i="12"/>
  <c r="V53" i="12"/>
  <c r="Q255" i="13"/>
  <c r="K246" i="13"/>
  <c r="Q229" i="13"/>
  <c r="G229" i="13"/>
  <c r="I73" i="1" s="1"/>
  <c r="I229" i="13"/>
  <c r="I164" i="13"/>
  <c r="O73" i="13"/>
  <c r="Q25" i="13"/>
  <c r="I25" i="13"/>
  <c r="G125" i="12"/>
  <c r="I76" i="1" s="1"/>
  <c r="M30" i="12"/>
  <c r="M29" i="12" s="1"/>
  <c r="I246" i="13"/>
  <c r="I150" i="13"/>
  <c r="G25" i="13"/>
  <c r="I68" i="1" s="1"/>
  <c r="I125" i="12"/>
  <c r="V237" i="12"/>
  <c r="V210" i="12"/>
  <c r="K270" i="12"/>
  <c r="G252" i="12"/>
  <c r="I83" i="1" s="1"/>
  <c r="I244" i="12"/>
  <c r="Q184" i="12"/>
  <c r="O90" i="12"/>
  <c r="O53" i="12"/>
  <c r="V8" i="12"/>
  <c r="K255" i="13"/>
  <c r="K242" i="13"/>
  <c r="I14" i="13"/>
  <c r="Q244" i="12"/>
  <c r="G62" i="12"/>
  <c r="I64" i="1" s="1"/>
  <c r="Q252" i="12"/>
  <c r="G237" i="12"/>
  <c r="I80" i="1" s="1"/>
  <c r="G210" i="12"/>
  <c r="I79" i="1" s="1"/>
  <c r="Q125" i="12"/>
  <c r="G83" i="12"/>
  <c r="I65" i="1" s="1"/>
  <c r="K53" i="12"/>
  <c r="I29" i="12"/>
  <c r="Q8" i="12"/>
  <c r="I255" i="13"/>
  <c r="V246" i="13"/>
  <c r="I73" i="13"/>
  <c r="O8" i="12"/>
  <c r="M255" i="13"/>
  <c r="O218" i="13"/>
  <c r="G150" i="13"/>
  <c r="I70" i="1" s="1"/>
  <c r="Q210" i="12"/>
  <c r="I184" i="12"/>
  <c r="K8" i="12"/>
  <c r="V242" i="13"/>
  <c r="V218" i="13"/>
  <c r="V164" i="13"/>
  <c r="K150" i="13"/>
  <c r="O14" i="13"/>
  <c r="K14" i="13"/>
  <c r="M242" i="13"/>
  <c r="M164" i="13"/>
  <c r="M150" i="13"/>
  <c r="M246" i="13"/>
  <c r="G164" i="13"/>
  <c r="I71" i="1" s="1"/>
  <c r="M26" i="13"/>
  <c r="M25" i="13" s="1"/>
  <c r="G246" i="13"/>
  <c r="I82" i="1" s="1"/>
  <c r="I18" i="1" s="1"/>
  <c r="M260" i="13"/>
  <c r="M259" i="13" s="1"/>
  <c r="M232" i="13"/>
  <c r="M229" i="13" s="1"/>
  <c r="M221" i="13"/>
  <c r="M218" i="13" s="1"/>
  <c r="M162" i="13"/>
  <c r="M97" i="13"/>
  <c r="M73" i="13" s="1"/>
  <c r="M8" i="12"/>
  <c r="M184" i="12"/>
  <c r="M90" i="12"/>
  <c r="M253" i="12"/>
  <c r="M252" i="12" s="1"/>
  <c r="M214" i="12"/>
  <c r="M210" i="12" s="1"/>
  <c r="M187" i="12"/>
  <c r="M164" i="12"/>
  <c r="M163" i="12" s="1"/>
  <c r="M96" i="12"/>
  <c r="M58" i="12"/>
  <c r="M53" i="12" s="1"/>
  <c r="M240" i="12"/>
  <c r="M237" i="12" s="1"/>
  <c r="M128" i="12"/>
  <c r="M125" i="12" s="1"/>
  <c r="M102" i="12"/>
  <c r="M101" i="12" s="1"/>
  <c r="M61" i="12"/>
  <c r="M60" i="12" s="1"/>
  <c r="M44" i="12"/>
  <c r="M43" i="12" s="1"/>
  <c r="M245" i="12"/>
  <c r="M244" i="12" s="1"/>
  <c r="M84" i="12"/>
  <c r="M83" i="12" s="1"/>
  <c r="M63" i="12"/>
  <c r="M62" i="12" s="1"/>
  <c r="I17" i="1" l="1"/>
  <c r="G39" i="1"/>
  <c r="G42" i="1"/>
  <c r="I42" i="1" s="1"/>
  <c r="G41" i="1"/>
  <c r="I41" i="1" s="1"/>
  <c r="I16" i="1"/>
  <c r="I21" i="1" s="1"/>
  <c r="G262" i="13"/>
  <c r="I57" i="1"/>
  <c r="I85" i="1" s="1"/>
  <c r="J79" i="1" s="1"/>
  <c r="G274" i="12"/>
  <c r="J77" i="1"/>
  <c r="J70" i="1"/>
  <c r="J66" i="1"/>
  <c r="J60" i="1"/>
  <c r="J65" i="1" l="1"/>
  <c r="J82" i="1"/>
  <c r="J57" i="1"/>
  <c r="J64" i="1"/>
  <c r="J76" i="1"/>
  <c r="J75" i="1"/>
  <c r="J73" i="1"/>
  <c r="G45" i="1"/>
  <c r="G25" i="1" s="1"/>
  <c r="A27" i="1" s="1"/>
  <c r="I39" i="1"/>
  <c r="I45" i="1" s="1"/>
  <c r="J74" i="1"/>
  <c r="J69" i="1"/>
  <c r="J68" i="1"/>
  <c r="J81" i="1"/>
  <c r="J59" i="1"/>
  <c r="J78" i="1"/>
  <c r="J72" i="1"/>
  <c r="J67" i="1"/>
  <c r="J63" i="1"/>
  <c r="J80" i="1"/>
  <c r="J62" i="1"/>
  <c r="J83" i="1"/>
  <c r="J71" i="1"/>
  <c r="J58" i="1"/>
  <c r="J85" i="1" s="1"/>
  <c r="J61" i="1"/>
  <c r="J84" i="1"/>
  <c r="G28" i="1" l="1"/>
  <c r="G27" i="1" s="1"/>
  <c r="G29" i="1" s="1"/>
  <c r="A28" i="1"/>
  <c r="J39" i="1"/>
  <c r="J45" i="1" s="1"/>
  <c r="J42" i="1"/>
  <c r="J41" i="1"/>
  <c r="J44" i="1"/>
  <c r="J4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  <author>Pavel Veternik</author>
  </authors>
  <commentList>
    <comment ref="D11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00000000-0006-0000-0100-000004000000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 xr:uid="{00000000-0006-0000-0100-000005000000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 shapeId="0" xr:uid="{00000000-0006-0000-0100-000006000000}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LandSpace projekty</author>
  </authors>
  <commentList>
    <comment ref="S6" authorId="0" shapeId="0" xr:uid="{36E3AFA4-DCF6-4B51-8A59-F9455DF7396A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C808B9A8-469C-4417-AC8C-F1120EBEF630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LandSpace projekty</author>
  </authors>
  <commentList>
    <comment ref="S6" authorId="0" shapeId="0" xr:uid="{B7CAEBEA-2601-4B6D-9AD5-135944E3365B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6B5E4DCC-794A-4489-AA1A-E59E2F22DB4A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<sst xmlns="http://schemas.openxmlformats.org/spreadsheetml/2006/main" count="2965" uniqueCount="793">
  <si>
    <t>%</t>
  </si>
  <si>
    <t>Cena celkem</t>
  </si>
  <si>
    <t>Za zhotovitele</t>
  </si>
  <si>
    <t>Za objednatele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</si>
  <si>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</si>
  <si>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</si>
  <si>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</si>
  <si>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</si>
  <si>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</si>
  <si>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</si>
  <si>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</si>
  <si>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</si>
  <si>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</si>
  <si>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</si>
  <si>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</si>
  <si>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</si>
  <si>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</si>
  <si>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</si>
  <si>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</si>
  <si>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</si>
  <si>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</si>
  <si>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</si>
  <si>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</si>
  <si>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</si>
  <si>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</si>
  <si>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</si>
  <si>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</si>
  <si>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</si>
  <si>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</si>
  <si>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</si>
  <si>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</si>
  <si>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</si>
  <si>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</si>
  <si>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</si>
  <si>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</si>
  <si>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</si>
  <si>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</si>
  <si>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</si>
  <si>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</si>
  <si>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</si>
  <si>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</si>
  <si>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Soupis stavebních prací, dodávek a služeb</t>
  </si>
  <si>
    <t>Zadavatel</t>
  </si>
  <si>
    <t>289</t>
  </si>
  <si>
    <t>MŠ Štefánikova - Rekonstrukce sociálního zařízení</t>
  </si>
  <si>
    <t>Stavba</t>
  </si>
  <si>
    <t>Stavební objekt</t>
  </si>
  <si>
    <t>D1.1</t>
  </si>
  <si>
    <t>Architektonicko stavební řešení</t>
  </si>
  <si>
    <t>1.00</t>
  </si>
  <si>
    <t>Soupis prací a dodávek</t>
  </si>
  <si>
    <t>D1.2</t>
  </si>
  <si>
    <t>ZTI, NN, VZT</t>
  </si>
  <si>
    <t>Celkem za stavbu</t>
  </si>
  <si>
    <t>CZK</t>
  </si>
  <si>
    <t>#POPS</t>
  </si>
  <si>
    <t>Popis stavby: 289 - MŠ Štefánikova - Rekonstrukce sociálního zařízení</t>
  </si>
  <si>
    <t>#POPO</t>
  </si>
  <si>
    <t>Popis objektu: D1.1 - Architektonicko stavební řešení</t>
  </si>
  <si>
    <t>#POPR</t>
  </si>
  <si>
    <t>Popis rozpočtu: 1.00 - Soupis prací a dodávek</t>
  </si>
  <si>
    <t>Popis objektu: D1.2 - ZTI, NN, VZT</t>
  </si>
  <si>
    <t>Rekapitulace dílů</t>
  </si>
  <si>
    <t>Typ dílu</t>
  </si>
  <si>
    <t>3</t>
  </si>
  <si>
    <t>Svislé a kompletní konstrukce</t>
  </si>
  <si>
    <t>342</t>
  </si>
  <si>
    <t>Stěny a příčky montované lehké</t>
  </si>
  <si>
    <t>6</t>
  </si>
  <si>
    <t>Úpravy povrchu, podlahy</t>
  </si>
  <si>
    <t>61</t>
  </si>
  <si>
    <t>Upravy povrchů vnitřní</t>
  </si>
  <si>
    <t>63</t>
  </si>
  <si>
    <t>Podlahy a podlahové konstrukce</t>
  </si>
  <si>
    <t>64</t>
  </si>
  <si>
    <t>Výplně otvorů</t>
  </si>
  <si>
    <t>95</t>
  </si>
  <si>
    <t>Dokončovací konstrukce na pozemních stavbách</t>
  </si>
  <si>
    <t>96</t>
  </si>
  <si>
    <t>Bourání konstrukcí</t>
  </si>
  <si>
    <t>97</t>
  </si>
  <si>
    <t>Prorážení otvorů</t>
  </si>
  <si>
    <t>99</t>
  </si>
  <si>
    <t>Staveništní přesun hmot</t>
  </si>
  <si>
    <t>711</t>
  </si>
  <si>
    <t>Izolace proti vodě</t>
  </si>
  <si>
    <t>721</t>
  </si>
  <si>
    <t>Vnitřní kanalizace</t>
  </si>
  <si>
    <t>722</t>
  </si>
  <si>
    <t>Vnitřní vodovod</t>
  </si>
  <si>
    <t>724</t>
  </si>
  <si>
    <t>Strojní vybavení</t>
  </si>
  <si>
    <t>725</t>
  </si>
  <si>
    <t>Zařizovací předměty</t>
  </si>
  <si>
    <t>728</t>
  </si>
  <si>
    <t>Vzduchotechnika</t>
  </si>
  <si>
    <t>733</t>
  </si>
  <si>
    <t>Rozvod potrubí</t>
  </si>
  <si>
    <t>734</t>
  </si>
  <si>
    <t>Armatury</t>
  </si>
  <si>
    <t>735</t>
  </si>
  <si>
    <t>Otopná tělesa</t>
  </si>
  <si>
    <t>766</t>
  </si>
  <si>
    <t>Konstrukce truhlářské, okna a dveře</t>
  </si>
  <si>
    <t>767</t>
  </si>
  <si>
    <t>Konstrukce zámečnické</t>
  </si>
  <si>
    <t>771</t>
  </si>
  <si>
    <t>Podlahy z dlaždic a obklady</t>
  </si>
  <si>
    <t>781</t>
  </si>
  <si>
    <t>Obklady keramické</t>
  </si>
  <si>
    <t>783</t>
  </si>
  <si>
    <t>Nátěry</t>
  </si>
  <si>
    <t>784</t>
  </si>
  <si>
    <t>Malby</t>
  </si>
  <si>
    <t>M21</t>
  </si>
  <si>
    <t>Elektromontáže</t>
  </si>
  <si>
    <t>D96</t>
  </si>
  <si>
    <t>Přesuny suti a vybouraných hmot</t>
  </si>
  <si>
    <t>PSU</t>
  </si>
  <si>
    <t>ON</t>
  </si>
  <si>
    <t>VN</t>
  </si>
  <si>
    <t>Položkový soupis prací a dodávek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</si>
  <si>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</si>
  <si>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</si>
  <si>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</si>
  <si>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</si>
  <si>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</si>
  <si>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</si>
  <si>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</si>
  <si>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</si>
  <si>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</si>
  <si>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</si>
  <si>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</si>
  <si>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</si>
  <si>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</si>
  <si>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</si>
  <si>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</si>
  <si>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</si>
  <si>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</si>
  <si>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</si>
  <si>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</si>
  <si>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</si>
  <si>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</si>
  <si>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</si>
  <si>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</si>
  <si>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</si>
  <si>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</si>
  <si>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Stav položky</t>
  </si>
  <si>
    <t>Díl:</t>
  </si>
  <si>
    <t>DIL</t>
  </si>
  <si>
    <t>317121102RT2</t>
  </si>
  <si>
    <t>Překlady betonové prefabrikované délky 1490 mm, šířky 140 mm, výšky 140 mm, světlost otvoru do 1800 mm</t>
  </si>
  <si>
    <t>kus</t>
  </si>
  <si>
    <t>801-1</t>
  </si>
  <si>
    <t>RTS 25/ I</t>
  </si>
  <si>
    <t>RTS 24/ II</t>
  </si>
  <si>
    <t>Práce</t>
  </si>
  <si>
    <t>Běžná</t>
  </si>
  <si>
    <t>POL1_1</t>
  </si>
  <si>
    <t>342263410R00</t>
  </si>
  <si>
    <t>Úpravy, doplňkové práce a příplatky pro sádrokartonové a sádrovláknité příčky doplňkové práce osazení revizních dvířek plochy do 0,25 m2</t>
  </si>
  <si>
    <t>Včetně vytvoření otvoru a osazení rámu s dvířky a prošroubování.</t>
  </si>
  <si>
    <t>POP</t>
  </si>
  <si>
    <t>342256255R00</t>
  </si>
  <si>
    <t>Příčky z cihel a tvárnic nepálených příčky z příčkovek pórobetonových tloušťky 150 mm</t>
  </si>
  <si>
    <t>m2</t>
  </si>
  <si>
    <t>včetně pomocného lešení</t>
  </si>
  <si>
    <t>SPI</t>
  </si>
  <si>
    <t>4*(1,2+0,7)</t>
  </si>
  <si>
    <t>VV</t>
  </si>
  <si>
    <t>395367222R00</t>
  </si>
  <si>
    <t>Kotvičky pro přichycení osazené do tmelu D 10 mm</t>
  </si>
  <si>
    <t>stříkaného betonu z betonářské oceli průměru 18 až 25 mm</t>
  </si>
  <si>
    <t>Včetně vyvrtání otvorů, dodání a osazení kotviček a zalití vrtů cementovou maltou nebo tmelem Epoxy.</t>
  </si>
  <si>
    <t>2*4/0,25</t>
  </si>
  <si>
    <t>28349010R</t>
  </si>
  <si>
    <t>Dvířka revizní použití: stavební otvor; funkce: klasické; šířka = 200 mm; výška = 200 mm; materiál: plast; počet křídel: 1</t>
  </si>
  <si>
    <t>SPCM</t>
  </si>
  <si>
    <t>Specifikace</t>
  </si>
  <si>
    <t>POL3_</t>
  </si>
  <si>
    <t>342011134R00</t>
  </si>
  <si>
    <t>Příčky z desek sádrokartonových jednoduché opláštění bez izolace, konstrukce CW 50 tloušťka příčky 80 mm, desky protipožární impregnované, tloušťky 15 mm,  , požární odolnost EI 15</t>
  </si>
  <si>
    <t>zřízení nosné konstrukce příčky, vložení tepelné izolace tl. do 5 cm, montáž desek, tmelení spár Q2 a úprava rohů. Včetně dodávek materiálu.</t>
  </si>
  <si>
    <t>1,9*(2,7+2,45)+0,9*3,6</t>
  </si>
  <si>
    <t>602016195R00</t>
  </si>
  <si>
    <t>Omítka stěn z hotových směsí Doplňkové práce pro omítky stěn z hotových směsí  hloubková penetrace stěn silikátová</t>
  </si>
  <si>
    <t>po jednotlivých vrstvách</t>
  </si>
  <si>
    <t>Odkaz na mn. položky pořadí 64 : 33,60000</t>
  </si>
  <si>
    <t>610991111R00</t>
  </si>
  <si>
    <t>Zakrývání výplní vnitřních otvorů, předmětů apod. fólií Pe 0,05-0,2 mm</t>
  </si>
  <si>
    <t>které se zřizují před úpravami povrchu, a obalení osazených dveřních zárubní před znečištěním při úpravách povrchu nástřikem plastických maltovin včetně pozdějšího odkrytí,</t>
  </si>
  <si>
    <t>5*0,6*1,15+1,2*1,15+1,45*2,05</t>
  </si>
  <si>
    <t>612421231R00</t>
  </si>
  <si>
    <t>Oprava vnitřních vápenných omítek stěn v množství opravované plochy přes 5 do 10 %,  štukových</t>
  </si>
  <si>
    <t>801-4</t>
  </si>
  <si>
    <t>(3,21-1,9)*13+(4-2,15)*14,9+(4-2)*(11,3+5,1+7,6)</t>
  </si>
  <si>
    <t>1,2*1,4</t>
  </si>
  <si>
    <t>612451420R00</t>
  </si>
  <si>
    <t>Oprava vnitřních cementových omítek stěn v množství opravované plochy přes 30 do 50 %, hladkých</t>
  </si>
  <si>
    <t>Včetně pomocného pracovního lešení o výšce podlahy do 1900 mm a pro zatížení do 1,5 kPa.</t>
  </si>
  <si>
    <t>Odkaz na mn. položky pořadí 27 : 103,80000</t>
  </si>
  <si>
    <t>612481211R00</t>
  </si>
  <si>
    <t>Vyztužení povrchu vnitřních stěn sklotextilní síťovinou bez dodávky síťoviny a stěrkového tmelu</t>
  </si>
  <si>
    <t>2*13+2,3*14,9+2,1*(11,3+5,1+7,6)</t>
  </si>
  <si>
    <t>631312141R00</t>
  </si>
  <si>
    <t>Doplnění mazanin betonem prostým rýh v dosavadních mazaninách</t>
  </si>
  <si>
    <t>m3</t>
  </si>
  <si>
    <t>prostým betonem (s dodáním hmot) bez potěru,</t>
  </si>
  <si>
    <t>Odkaz na mn. položky pořadí 20 : 0,09600</t>
  </si>
  <si>
    <t>631343891R00</t>
  </si>
  <si>
    <t>Mazanina z betonu lehkého hutného konstrukčního speciální úpravy povrchů  pod mazaniny penetračním nátěrem hloubkovým</t>
  </si>
  <si>
    <t>9,7+13,8+5,9+1,5+2,7</t>
  </si>
  <si>
    <t>631361921RT2</t>
  </si>
  <si>
    <t>Výztuž mazanin z betonů a z lehkých betonů ze svařovaných sítí průměr drátu 5 mm, velikost oka 100/100 mm</t>
  </si>
  <si>
    <t>t</t>
  </si>
  <si>
    <t>včetně distančních prvků</t>
  </si>
  <si>
    <t>4*0,6*0,8*0,004</t>
  </si>
  <si>
    <t>642944121RU2</t>
  </si>
  <si>
    <t>Ocelové zárubně osazované dodatečně šířky 600 mm , výšky 1970 mm, hloubky 150 mm</t>
  </si>
  <si>
    <t>lisované nebo z úhelníků s vybetonováním prahu, z pomocného pracovního lešení o výšce podlahy do 1900 mm a pro zatížení do 1,5 kPa, včetně dodávky zárubně</t>
  </si>
  <si>
    <t>642953121RT6</t>
  </si>
  <si>
    <t>Dřevěné zárubně osazované dodatečně dýhované, šířky 1100 mm, o tloušťce stěny 70 až 190 mm</t>
  </si>
  <si>
    <t>POL1_</t>
  </si>
  <si>
    <t>z pomocného pracovního lešení o výšce podlahy do 1900 mm a pro zatížení do 1,5 kPa včetně dodávky zárubně</t>
  </si>
  <si>
    <t>642953121RU5</t>
  </si>
  <si>
    <t>Dřevěné zárubně osazované dodatečně dýhované, šířky 900 mm, o tloušťce stěny 200 až 350 mm</t>
  </si>
  <si>
    <t>953942425RLS</t>
  </si>
  <si>
    <t>Osazení rámů litinových poklopů v podlahách, včetně dodávky 1,0x0,6</t>
  </si>
  <si>
    <t>Vlastní</t>
  </si>
  <si>
    <t>Indiv</t>
  </si>
  <si>
    <t>962032231R00</t>
  </si>
  <si>
    <t>Bourání zdiva nadzákladového z cihel pálených nebo vápenopískových, na maltu vápenou nebo vápenocementovou</t>
  </si>
  <si>
    <t>801-3</t>
  </si>
  <si>
    <t>nebo vybourání otvorů průřezové plochy přes 4 m2 ve zdivu nadzákladovém, včetně pomocného lešení o výšce podlahy do 1900 mm a pro zatížení do 1,5 kPa  (150 kg/m2)</t>
  </si>
  <si>
    <t>0,5*2,2*0,2+0,5*0,2*0,8+0,15*2,2*0,2+0,15*0,2*0,9</t>
  </si>
  <si>
    <t>965042121RT2</t>
  </si>
  <si>
    <t>Bourání podkladů pod dlažby nebo litých celistvých dlažeb a mazanin  betonových nebo z litého asfaltu, tloušťky do 100 mm, plochy do 1 m2</t>
  </si>
  <si>
    <t>4*0,4*0,6*0,1</t>
  </si>
  <si>
    <t>965048230R00</t>
  </si>
  <si>
    <t>Bourání podkladů pod dlažby nebo litých celistvých dlažeb a mazanin  Dočištění povrchu po vybourání dlažeb do cementové malty, plochy do 30%</t>
  </si>
  <si>
    <t>Odkaz na mn. položky pořadí 22 : 34,40000</t>
  </si>
  <si>
    <t>965081713R00</t>
  </si>
  <si>
    <t>Bourání podlah z keramických dlaždic, tloušťky do 10 mm, plochy přes 1 m2</t>
  </si>
  <si>
    <t>bez podkladního lože, s jakoukoliv výplní spár</t>
  </si>
  <si>
    <t>9,7+13,8+6,7+1,5+2,7</t>
  </si>
  <si>
    <t>968061125R00</t>
  </si>
  <si>
    <t>Vyvěšení nebo zavěšení dřevěných křídel dveří, plochy do 2 m2</t>
  </si>
  <si>
    <t>oken, dveří a vrat, s uložením a opětovným zavěšením po provedení stavebních změn,</t>
  </si>
  <si>
    <t>968072455R00</t>
  </si>
  <si>
    <t>Vybourání a vyjmutí kovových rámů a rolet rámů, včetně pomocného lešení o výšce podlahy do 1900 mm a pro zatížení do 1,5 kPa  (150 kg/m2) dveřních zárubní, plochy do 2 m2</t>
  </si>
  <si>
    <t>971033631R00</t>
  </si>
  <si>
    <t>Vybourání otvorů ve zdivu cihelném z jakýchkoliv cihel pálených  na jakoukoliv maltu vápenou nebo vápenocementovou, plochy do 4 m2, tloušťky do 150 mm</t>
  </si>
  <si>
    <t>základovém nebo nadzákladovém,</t>
  </si>
  <si>
    <t>Včetně pomocného lešení o výšce podlahy do 1900 mm a pro zatížení do 1,5 kPa  (150 kg/m2).</t>
  </si>
  <si>
    <t>1,05*3</t>
  </si>
  <si>
    <t>970241100R00</t>
  </si>
  <si>
    <t>Řezání prostého betonu hloubka řezu 100 mm</t>
  </si>
  <si>
    <t>m</t>
  </si>
  <si>
    <t>4*2*(0,4+0,6)</t>
  </si>
  <si>
    <t>978059531R00</t>
  </si>
  <si>
    <t>Odsekání a odebrání obkladů stěn z obkládaček vnitřních z jakýchkoliv materiálů, plochy přes 2 m2</t>
  </si>
  <si>
    <t>včetně otlučení podkladní omítky až na zdivo,</t>
  </si>
  <si>
    <t>2*(13+14,9+11,3+5,1+7,6)</t>
  </si>
  <si>
    <t>999281105R00</t>
  </si>
  <si>
    <t xml:space="preserve">Přesun hmot pro opravy a údržbu objektů pro opravy a údržbu dosavadních objektů včetně vnějších plášťů  výšky do 6 m,  </t>
  </si>
  <si>
    <t>Přesun hmot</t>
  </si>
  <si>
    <t>POL7_1</t>
  </si>
  <si>
    <t>oborů 801, 803, 811 a 812</t>
  </si>
  <si>
    <t xml:space="preserve">Hmotnosti z položek s pořadovými čísly: : </t>
  </si>
  <si>
    <t xml:space="preserve">1,2,3,4,5,6,7,8,9,10,12,13,14,15,16,17,18,19,24,25, : </t>
  </si>
  <si>
    <t>Součet: : 4,57306</t>
  </si>
  <si>
    <t>999281196R00</t>
  </si>
  <si>
    <t>Přesun hmot pro opravy a údržbu objektů pro opravy a údržbu dosavadních objektů včetně vnějších plášťů  příplatek za zvětšený přesun přes vymezenou největší dopravní vzdálenost  do 5000 m</t>
  </si>
  <si>
    <t>711111001RZ2</t>
  </si>
  <si>
    <t>Provedení izolace proti zemní vlhkosti natěradly za studena na ploše vodorovné nátěrem penetračním, 1 x nátěr, včetně dodávky penetračního laku ALP-M</t>
  </si>
  <si>
    <t>800-711</t>
  </si>
  <si>
    <t>POL1_7</t>
  </si>
  <si>
    <t>Penetrace pod pásy z modifikovaného asfaltu.</t>
  </si>
  <si>
    <t>4*0,6*0,8</t>
  </si>
  <si>
    <t>711141559RY5</t>
  </si>
  <si>
    <t>Provedení izolace proti zemní vlhkosti pásy přitavením vodorovná, 2 vrstvy, s dodávkou izolačního pásu se skleněnou, polyesterovou nebo hliníkovou vložkou, horní pás s minerálním posypem</t>
  </si>
  <si>
    <t>Provedení očištění povrchu a natavení dvou vrstev asfaltového těžkého pásu a modifikovaného asfaltového pásu včetně dodávky materiálů.</t>
  </si>
  <si>
    <t>Odkaz na mn. položky pořadí 30 : 1,92000</t>
  </si>
  <si>
    <t>711140102R00</t>
  </si>
  <si>
    <t>Odstranění izolace proti vodě - pásy přitavením vodorovné, 2 vrstvy</t>
  </si>
  <si>
    <t>4*0,4*0,6</t>
  </si>
  <si>
    <t>998711101R00</t>
  </si>
  <si>
    <t>Přesun hmot pro izolace proti vodě svisle do 6 m</t>
  </si>
  <si>
    <t>POL7_7</t>
  </si>
  <si>
    <t>50 m vodorovně měřeno od těžiště půdorysné plochy skládky do těžiště půdorysné plochy objektu</t>
  </si>
  <si>
    <t xml:space="preserve">30,31, : </t>
  </si>
  <si>
    <t>Součet: : 0,02164</t>
  </si>
  <si>
    <t>998711194R00</t>
  </si>
  <si>
    <t>Přesun hmot pro izolace proti vodě příplatek k ceně za zvětšený přesun přes vymezenou největší dopravní vzdálenost  do 1000 m</t>
  </si>
  <si>
    <t>998711199R00</t>
  </si>
  <si>
    <t>Přesun hmot pro izolace proti vodě příplatek k ceně za zvětšený přesun přes vymezenou největší dopravní vzdálenost  za každých dalších i započatých 1000 m přes 1000 m</t>
  </si>
  <si>
    <t>766411811R00</t>
  </si>
  <si>
    <t>Demontáž obložení stěn panely velikosti do 1,5 m2</t>
  </si>
  <si>
    <t>800-766</t>
  </si>
  <si>
    <t>766661112R00</t>
  </si>
  <si>
    <t>Montáž dveřních křídel kompletizovaných otevíravých ,  , do ocelové nebo fošnové zárubně, jednokřídlových, šířky do 800 mm</t>
  </si>
  <si>
    <t>766661122R00</t>
  </si>
  <si>
    <t>Montáž dveřních křídel kompletizovaných otevíravých ,  , do ocelové nebo fošnové zárubně, jednokřídlových, šířky přes 800 mm</t>
  </si>
  <si>
    <t>766666112R00</t>
  </si>
  <si>
    <t xml:space="preserve">Montáž dveřních křídel kompletizovaných posuvných,  , do předem osazeného stavebního pouzdra, jednokřídlových,  </t>
  </si>
  <si>
    <t>Bez osazení madla a zámku.</t>
  </si>
  <si>
    <t>766670021R00</t>
  </si>
  <si>
    <t xml:space="preserve">Doplňky ke dveřním křídlům - montáž </t>
  </si>
  <si>
    <t>766694911R00</t>
  </si>
  <si>
    <t>Ostatní výměna parapetních desek dřevěných šířky do 300 mm, délky do 1000 mm</t>
  </si>
  <si>
    <t>766694912R00</t>
  </si>
  <si>
    <t>Ostatní výměna parapetních desek dřevěných šířky do 300 mm, délky přes 1000 do 1600 mm</t>
  </si>
  <si>
    <t>762145103LS1</t>
  </si>
  <si>
    <t>Montáž záchodové stěny 1,0x0,7, nerezová konstrukce, včetně dodávky materiálu</t>
  </si>
  <si>
    <t xml:space="preserve">ks    </t>
  </si>
  <si>
    <t>762145103LS2</t>
  </si>
  <si>
    <t>Montáž pisoárové stěny 0,7x0,4, nerezová konstrukce, včetně dodávky materiálu</t>
  </si>
  <si>
    <t>766699612RLS</t>
  </si>
  <si>
    <t>Montáž krytů topných těles z tvrdého dřeva, včetně dodávky</t>
  </si>
  <si>
    <t>766825111RLS</t>
  </si>
  <si>
    <t>Montáž ručníkové skříňky, výška 0,8m, šířka 120mm</t>
  </si>
  <si>
    <t>8+8+10+6+5+9+5</t>
  </si>
  <si>
    <t>766825121RLS</t>
  </si>
  <si>
    <t>Montáž vestavěné skříně 2křídlové policové, 2x0,6*2,5</t>
  </si>
  <si>
    <t>766826200RLS</t>
  </si>
  <si>
    <t>Montáž zadního dílu na přistavěnou skříň, zamykatelná skříň 800x550x15</t>
  </si>
  <si>
    <t>766829100RLS1</t>
  </si>
  <si>
    <t>Montáž vestavěné pracovní desky včetně skříňky</t>
  </si>
  <si>
    <t>54914591R</t>
  </si>
  <si>
    <t>kování stavební - prvek: kliky se štíty pro klíč; provedení Cr; pro dveře</t>
  </si>
  <si>
    <t>61160110R</t>
  </si>
  <si>
    <t>Dveře dřevěné jednostranně otevíravé; šířka = 600 mm; výška = 1 970 mm; počet křídel: 1; povrchová úprava: fólie; struktura povrchu: oboustranně hladká; míra zasklení: plné křídlo</t>
  </si>
  <si>
    <t>61160111R</t>
  </si>
  <si>
    <t>Dveře dřevěné jednostranně otevíravé; šířka = 700 mm; výška = 1 970 mm; počet křídel: 1; povrchová úprava: fólie; struktura povrchu: oboustranně hladká; míra zasklení: plné křídlo</t>
  </si>
  <si>
    <t>61160113LS</t>
  </si>
  <si>
    <t>Dveře dřevěné interiérové 900 x 2150 mm L/P, fólie, plné</t>
  </si>
  <si>
    <t>61169504LS</t>
  </si>
  <si>
    <t>Dveře dřevěné posuvné na stěnu 1000 x 2150 mm L/P, fólie, plné</t>
  </si>
  <si>
    <t>998766101R00</t>
  </si>
  <si>
    <t>Přesun hmot pro konstrukce truhlářské v objektech výšky do 6 m</t>
  </si>
  <si>
    <t>50 m vodorovně</t>
  </si>
  <si>
    <t xml:space="preserve">43,44,45,46,47,48,50,51,52,53,54, : </t>
  </si>
  <si>
    <t>Součet: : 0,10001</t>
  </si>
  <si>
    <t>998766194R00</t>
  </si>
  <si>
    <t>Přesun hmot pro konstrukce truhlářské příplatek k ceně za zvětšený přesun přes vymezenou největší dopravní vzdálenost  do 1000 m</t>
  </si>
  <si>
    <t>998766199R00</t>
  </si>
  <si>
    <t>Přesun hmot pro konstrukce truhlářské příplatek k ceně za zvětšený přesun přes vymezenou největší dopravní vzdálenost  za každých dalších i započatých 1000 m přes 1000 m</t>
  </si>
  <si>
    <t>767585116R00</t>
  </si>
  <si>
    <t>Montáž podhledů lamelových a kazetových Montáž doplňků podhledů zhotovení rohového styku okrajových lišt</t>
  </si>
  <si>
    <t>800-767</t>
  </si>
  <si>
    <t>767587111RT3</t>
  </si>
  <si>
    <t>Montáž podhledů lamelových a kazetových Podhledy nosný rošt pro podhledy  hrana kazety v úrovni roštu, v modulu 600 x 600 mm, antikorozní profily</t>
  </si>
  <si>
    <t>9,7+13,8+5,9+1,5+7,6+2,4</t>
  </si>
  <si>
    <t>767587211RT4</t>
  </si>
  <si>
    <t>Montáž podhledů lamelových a kazetových Podhledy podhled minerální,  , 600x600 mm, včetně dodávky kazet</t>
  </si>
  <si>
    <t>Odkaz na mn. položky pořadí 59 : 40,90000</t>
  </si>
  <si>
    <t>998767101R00</t>
  </si>
  <si>
    <t>Přesun hmot pro kovové stavební doplňk. konstrukce v objektech výšky do 6 m</t>
  </si>
  <si>
    <t xml:space="preserve">60, : </t>
  </si>
  <si>
    <t>Součet: : 0,17178</t>
  </si>
  <si>
    <t>998767194R00</t>
  </si>
  <si>
    <t>Přesun hmot pro kovové stavební doplňk. konstrukce příplatek k ceně za zvětšený přesun přes vymezenou největší dopravní vzdálenost  do 1000 m</t>
  </si>
  <si>
    <t>998767199R00</t>
  </si>
  <si>
    <t>Přesun hmot pro kovové stavební doplňk. konstrukce příplatek k ceně za zvětšený přesun přes vymezenou největší dopravní vzdálenost  za každých dalších i započatých 1000 m přes 1000 m</t>
  </si>
  <si>
    <t>771101115R00</t>
  </si>
  <si>
    <t>Příprava podkladu před kladením dlažeb vyrovnání podkladů samonivelační hmotou tl. do 10 mm</t>
  </si>
  <si>
    <t>800-771</t>
  </si>
  <si>
    <t>771212113R00</t>
  </si>
  <si>
    <t>Kladení dlažby keramické do tmele velikosti do 400 x 400 m</t>
  </si>
  <si>
    <t>do tmele, rovnoběžně se stěnou, bez skládání složitých vzorů a tvarů.</t>
  </si>
  <si>
    <t>585817201R</t>
  </si>
  <si>
    <t>vyrovnávací stěrka cementová; pro podlahy; samonivelační; pro interiér; pevnost v tlaku 25,0 MPa; tl. vrstvy 2,0 až 30,0 mm</t>
  </si>
  <si>
    <t>kg</t>
  </si>
  <si>
    <t>33,6*3*1,7</t>
  </si>
  <si>
    <t>59764210R</t>
  </si>
  <si>
    <t>Dlažba keramická bez glazury (UGL); tl. = 9,0 mm; a = 298 mm; b = 298 mm; nasákavost = 0,5 %; protiskluznost: R10; povrch: hladký, matný, protiskluzová úprava; barva: šedá</t>
  </si>
  <si>
    <t>Odkaz na mn. položky pořadí 65 : 33,60000*1,2</t>
  </si>
  <si>
    <t>998771101R00</t>
  </si>
  <si>
    <t>Přesun hmot pro podlahy z dlaždic v objektech výšky do 6 m</t>
  </si>
  <si>
    <t xml:space="preserve">66,67, : </t>
  </si>
  <si>
    <t>Součet: : 0,94550</t>
  </si>
  <si>
    <t>998771194R00</t>
  </si>
  <si>
    <t>Přesun hmot pro podlahy z dlaždic příplatek k ceně za zvětšený přesun přes vymezenou největší dopravní vzdálenost  do 1000 m</t>
  </si>
  <si>
    <t>998771199R00</t>
  </si>
  <si>
    <t>Přesun hmot pro podlahy z dlaždic příplatek k ceně za zvětšený přesun přes vymezenou největší dopravní vzdálenost  za každých dalších i započatých 1000 m přes 1000 m</t>
  </si>
  <si>
    <t>781101210R00</t>
  </si>
  <si>
    <t>Příprava podkladu pod obklady penetrace podkladu pod obklady</t>
  </si>
  <si>
    <t>včetně dodávky materiálu.</t>
  </si>
  <si>
    <t>1,9*13+2,15*14,9+2*(11,3+5,1+7,6)</t>
  </si>
  <si>
    <t>781475116R00</t>
  </si>
  <si>
    <t>Montáž obkladů vnitřních z dlaždic keramických kladených do tmele 300 x 300 mm,  , kladených do flexibilního tmele</t>
  </si>
  <si>
    <t>Odkaz na mn. položky pořadí 71 : 104,73500</t>
  </si>
  <si>
    <t>781497131R00</t>
  </si>
  <si>
    <t xml:space="preserve">Lišty k obkladům profil ukončovací nerez odolná proti oděru, uložení do tmele, výška profilu 8 mm,  </t>
  </si>
  <si>
    <t>4*1,9+6*2,15+10*2</t>
  </si>
  <si>
    <t>24696900.AR</t>
  </si>
  <si>
    <t>Hmota nátěrová epoxidová (EP); typ: penetrace, impregnace; funkce: adhezní můstek</t>
  </si>
  <si>
    <t>POL3_0</t>
  </si>
  <si>
    <t>, asfalt, omítka; pro interiér</t>
  </si>
  <si>
    <t>Odkaz na mn. položky pořadí 71 : 104,73500*0,15</t>
  </si>
  <si>
    <t>597623141R</t>
  </si>
  <si>
    <t>Dlažba keramická typ: čtvercový; s glazurou (GL); dl = 298 mm; š = 298 mm; tl = 8,0 mm; nasákavost = 0,5 %; mrazuvzdorná; barva: bílá</t>
  </si>
  <si>
    <t>Odkaz na mn. položky pořadí 72 : 104,73500*1,2</t>
  </si>
  <si>
    <t>63465126LS</t>
  </si>
  <si>
    <t>Zrcadlo lepené čiré tl. 5 mm</t>
  </si>
  <si>
    <t>8*0,45*0,45+0,7*1</t>
  </si>
  <si>
    <t>998781101R00</t>
  </si>
  <si>
    <t>Přesun hmot pro obklady keramické v objektech výšky do 6 m</t>
  </si>
  <si>
    <t xml:space="preserve">71,72,73,74,75,76, : </t>
  </si>
  <si>
    <t>Součet: : 2,86835</t>
  </si>
  <si>
    <t>998781194R00</t>
  </si>
  <si>
    <t>Přesun hmot pro obklady keramické příplatek k ceně za zvětšený přesun přes vymezenou největší dopravní vzdálenost  do 1000 m</t>
  </si>
  <si>
    <t>998781199R00</t>
  </si>
  <si>
    <t>Přesun hmot pro obklady keramické příplatek k ceně za zvětšený přesun přes vymezenou největší dopravní vzdálenost  za každých dalších i započatých 1000 m přes 1000 m</t>
  </si>
  <si>
    <t>783103821R00</t>
  </si>
  <si>
    <t>Odstranění starých nátěrů z ocelových konstrukcí konstrukcí lehkých "C" nebo velmi lehkých "CC", opálením nebo oklepáním</t>
  </si>
  <si>
    <t>800-783</t>
  </si>
  <si>
    <t>0,2*(2+2+0,7)</t>
  </si>
  <si>
    <t>783125230R00</t>
  </si>
  <si>
    <t>Nátěry ocelových konstrukcí syntetické C+CC ocelové konstrukce lehké + velmi lehké, jednonásobné + 2x email</t>
  </si>
  <si>
    <t>na vzduchu schnoucí</t>
  </si>
  <si>
    <t>Odkaz na mn. položky pořadí 80 : 0,94000</t>
  </si>
  <si>
    <t>784402801R00</t>
  </si>
  <si>
    <t>Odstranění maleb oškrabáním, v místnostech do 3,8 m</t>
  </si>
  <si>
    <t>800-784</t>
  </si>
  <si>
    <t>1,21*13+2*(14,9+11,3+5,1+7,6)</t>
  </si>
  <si>
    <t>784191101R00</t>
  </si>
  <si>
    <t>Příprava povrchu Penetrace (napouštění) podkladu disperzní, jednonásobná</t>
  </si>
  <si>
    <t>(3-1,9)*13+(3,5-2,15)*14,9+(3,5-2)*(11,3+5,1+7,6)</t>
  </si>
  <si>
    <t>784195412R00</t>
  </si>
  <si>
    <t>Malby z malířských směsí otěruvzdorných,  , bělost 92 %, dvojnásobné</t>
  </si>
  <si>
    <t>Odkaz na mn. položky pořadí 83 : 72,09500</t>
  </si>
  <si>
    <t>979011111R00</t>
  </si>
  <si>
    <t>Svislá doprava suti a vybouraných hmot za prvé podlaží nad nebo pod základním podlažím</t>
  </si>
  <si>
    <t>Přesun suti</t>
  </si>
  <si>
    <t>POL8_9</t>
  </si>
  <si>
    <t xml:space="preserve">Demontážní hmotnosti z položek s pořadovými čísly: : </t>
  </si>
  <si>
    <t xml:space="preserve">19,20,21,22,24,25,26,27,32,36,82, : </t>
  </si>
  <si>
    <t>Součet: : 10,40844</t>
  </si>
  <si>
    <t>979081111R00</t>
  </si>
  <si>
    <t>Odvoz suti a vybouraných hmot na skládku do 1 km</t>
  </si>
  <si>
    <t>Včetně naložení na dopravní prostředek a složení na skládku, bez poplatku za skládku.</t>
  </si>
  <si>
    <t>979081121R00</t>
  </si>
  <si>
    <t>Odvoz suti a vybouraných hmot na skládku příplatek za každý další 1 km</t>
  </si>
  <si>
    <t>979999999R00</t>
  </si>
  <si>
    <t>Poplatek za recyklaci, suti s 10 % příměsi dřeva, plastu apod.,  , skupina 17 01 07 z Katalogu odpadů</t>
  </si>
  <si>
    <t>POL8_</t>
  </si>
  <si>
    <t>902      R00</t>
  </si>
  <si>
    <t>Hzs-průzk.práce na památkách</t>
  </si>
  <si>
    <t>h</t>
  </si>
  <si>
    <t>Prav.M</t>
  </si>
  <si>
    <t>HZS</t>
  </si>
  <si>
    <t>POL10_</t>
  </si>
  <si>
    <t>913      R00</t>
  </si>
  <si>
    <t>Hzs - Stavební dělník</t>
  </si>
  <si>
    <t>SUM</t>
  </si>
  <si>
    <t>END</t>
  </si>
  <si>
    <t>346244361RT2</t>
  </si>
  <si>
    <t>Zazdívka rýh, potrubí, nik (výklenků) nebo kapes tloušťka 65 mm, Prvek zdicí pálený funkce: cihla plná; dl = 290 mm; š = 140 mm; v = 65 mm; fb = 20,0 N/mm2</t>
  </si>
  <si>
    <t>z jakéhokoliv druhu pálených cihel, s pomocným lešením výšky do 1,9 m a pro zatížení do 1,5 kPa.</t>
  </si>
  <si>
    <t>16*2*0,15*0,15</t>
  </si>
  <si>
    <t>0,3*(14+3,5+2)</t>
  </si>
  <si>
    <t>970031060R00</t>
  </si>
  <si>
    <t>Jádrové vrtání, kruhové prostupy v cihelném zdivu jádrové vrtání, do D 60 mm</t>
  </si>
  <si>
    <t>0,5+0,5+0,15*14</t>
  </si>
  <si>
    <t>974031121R00</t>
  </si>
  <si>
    <t>Vysekání rýh v jakémkoliv zdivu cihelném v ploše  do hloubky 30 mm, šířky do 30 mm</t>
  </si>
  <si>
    <t>3,0+3,0+3,0+2,5+2,5</t>
  </si>
  <si>
    <t>974031132R00</t>
  </si>
  <si>
    <t>Vysekání rýh v jakémkoliv zdivu cihelném v ploše  do hloubky 50 mm, šířky do 70 mm</t>
  </si>
  <si>
    <t>974031142R00</t>
  </si>
  <si>
    <t>Vysekání rýh v jakémkoliv zdivu cihelném v ploše  do hloubky 70 mm, šířky do 70 mm</t>
  </si>
  <si>
    <t>0,7+1,3</t>
  </si>
  <si>
    <t>721110917R00</t>
  </si>
  <si>
    <t>Opravy odpadního potrubí kameninového propojení dosavadního potrubí , DN 150</t>
  </si>
  <si>
    <t>800-721</t>
  </si>
  <si>
    <t>721152218R00</t>
  </si>
  <si>
    <t>Čistící kus pro potrubí PE odpadní svislé vnější průměr D 110 mm, DN 100</t>
  </si>
  <si>
    <t>včetně tvarovek. Bez zednických výpomocí.</t>
  </si>
  <si>
    <t>721170962R00</t>
  </si>
  <si>
    <t>Opravy odpadního potrubí novodurového propojení dosavadního potrubí PVC, D 63 mm</t>
  </si>
  <si>
    <t>Včetně pomocného lešení o výšce podlahy do 1900 mm a pro zatížení do 1,5 kPa.</t>
  </si>
  <si>
    <t>721176101R00</t>
  </si>
  <si>
    <t>Potrubí HT připojovací vnější průměr D 32 mm, tloušťka stěny 1,8 mm, DN 30</t>
  </si>
  <si>
    <t>včetně tvarovek, objímek. Bez zednických výpomocí.</t>
  </si>
  <si>
    <t>Potrubí včetně tvarovek. Bez zednických výpomocí.</t>
  </si>
  <si>
    <t>0,4+0,8</t>
  </si>
  <si>
    <t>721176102R00</t>
  </si>
  <si>
    <t>Potrubí HT připojovací vnější průměr D 40 mm, tloušťka stěny 1,8 mm, DN 40</t>
  </si>
  <si>
    <t>1,1+0,3+0,3+0,3+1,2+0,3+0,3+0,3+0,4</t>
  </si>
  <si>
    <t>721176103R00</t>
  </si>
  <si>
    <t>Potrubí HT připojovací vnější průměr D 50 mm, tloušťka stěny 1,8 mm, DN 50</t>
  </si>
  <si>
    <t>0,3+1,5+1+1+0,5+1,7</t>
  </si>
  <si>
    <t>721176105R00</t>
  </si>
  <si>
    <t>Potrubí HT připojovací vnější průměr D 110 mm, tloušťka stěny 2,7 mm, DN 100</t>
  </si>
  <si>
    <t>1+0,3+0,3+1,3+0,3+0,7+0,6</t>
  </si>
  <si>
    <t>721176115R00</t>
  </si>
  <si>
    <t>Potrubí HT odpadní svislé vnější průměr D 110 mm, tloušťka stěny 2,7 mm, DN 100</t>
  </si>
  <si>
    <t>Potrubí včetně tvarovek, objímek a vložek pro tlumení hluku. Bez zednických výpomocí.</t>
  </si>
  <si>
    <t>Včetně zřízení a demontáže pomocného lešení.</t>
  </si>
  <si>
    <t>3,2+3,2+4</t>
  </si>
  <si>
    <t>721194104R00</t>
  </si>
  <si>
    <t>Zřízení přípojek na potrubí D 40 mm, materiál ve specifikaci</t>
  </si>
  <si>
    <t>vyvedení a upevnění odpadních výpustek,</t>
  </si>
  <si>
    <t>721194105R00</t>
  </si>
  <si>
    <t>Zřízení přípojek na potrubí D 50 mm, materiál ve specifikaci</t>
  </si>
  <si>
    <t>721194109R00</t>
  </si>
  <si>
    <t>Zřízení přípojek na potrubí D 110  mm, materiál ve specifikaci</t>
  </si>
  <si>
    <t>721213041RT6</t>
  </si>
  <si>
    <t>Montáž sprchového odtokového žlabu s dodávkou a provedením betonové zálivky, plochý odtok</t>
  </si>
  <si>
    <t>Bez dodávky žlabu. Bez hydroizolace.</t>
  </si>
  <si>
    <t>721273150RT1</t>
  </si>
  <si>
    <t>Ventilační hlavice D 50, 75, 110 mm, přivzdušňovací ventil D 50/75/110 mm s dvojitou izolační stěnou, s masivní pryžovou membránou, s odnímatelnou mřížkou proti hmyzu...</t>
  </si>
  <si>
    <t>721290123R00</t>
  </si>
  <si>
    <t>Zkouška těsnosti kanalizace v objektech kouřem, DN 300</t>
  </si>
  <si>
    <t>1,2+4,5+6+4,5+10,4</t>
  </si>
  <si>
    <t>55231803R</t>
  </si>
  <si>
    <t>Žlab sprchový do prostoru; materiál: nerez; bez krytu; tvar: rovný; dl = 850 mm; š = 60 mm; stav. výška 100 až 158 mm</t>
  </si>
  <si>
    <t>998721101R00</t>
  </si>
  <si>
    <t>Přesun hmot pro vnitřní kanalizaci v objektech výšky do 6 m</t>
  </si>
  <si>
    <t>50 m vodorovně, měřeno od těžiště půdorysné plochy skládky do těžiště půdorysné plochy objektu</t>
  </si>
  <si>
    <t>998721194R00</t>
  </si>
  <si>
    <t>Přesun hmot pro vnitřní kanalizaci příplatek k ceně za zvětšený přesun přes vymezenou největší dopravní vzdálenost  do 1000 m</t>
  </si>
  <si>
    <t>998721199R00</t>
  </si>
  <si>
    <t>Přesun hmot pro vnitřní kanalizaci příplatek k ceně za zvětšený přesun přes vymezenou největší dopravní vzdálenost  za každých dalších i započatých 1000 m přes 1000 m</t>
  </si>
  <si>
    <t>722131933R00</t>
  </si>
  <si>
    <t>Opravy vodovodního potrubí závitového propojení dosavadního potrubí, DN 25</t>
  </si>
  <si>
    <t>722172912R00</t>
  </si>
  <si>
    <t>Opravy vodovodního potrubí z plastových trubek propojení plastového potrubí polyfuzí, D 20 mm</t>
  </si>
  <si>
    <t>722172411R00</t>
  </si>
  <si>
    <t>Potrubí z plastických hmot polypropylenové potrubí PP-R, D 20 mm, s 2,8 mm, PN 16, polyfúzně svařované, včetně zednických výpomocí, T-kus plastový typ: jednoznačný; materiál: PP-RCT; ds = 20,0 mm; ds3 = 20,0 mm; PN 20; teplota média do 70 °C</t>
  </si>
  <si>
    <t>včetně tvarovek, bez zednických výpomocí</t>
  </si>
  <si>
    <t>Potrubí včetně tvarovek a zednických výpomocí.</t>
  </si>
  <si>
    <t>22,6+6,6+31,6</t>
  </si>
  <si>
    <t>722172412R00</t>
  </si>
  <si>
    <t>Potrubí z plastických hmot polypropylenové potrubí PP-R, D 25 mm, s 3,5 mm, PN 16, polyfúzně svařované, včetně zednických výpomocí, T-kus plastový typ: jednoznačný; materiál: PP-RCT; ds = 25,0 mm; ds3 = 25,0 mm; PN 20; teplota média do 70 °C</t>
  </si>
  <si>
    <t>18,1+2,7+9,9</t>
  </si>
  <si>
    <t>722172413R00</t>
  </si>
  <si>
    <t>Potrubí z plastických hmot polypropylenové potrubí PP-R, D 32 mm, s 4,4 mm, PN 16, polyfúzně svařované, včetně zednických výpomocí, T-kus plastový typ: jednoznačný; materiál: PP-RCT; ds = 32,0 mm; ds3 = 32,0 mm; PN 20; teplota média do 70 °C</t>
  </si>
  <si>
    <t>11,2+3</t>
  </si>
  <si>
    <t>722181211RT7</t>
  </si>
  <si>
    <t>Izolace vodovodního potrubí návleková z trubic z pěnového polyetylenu, tloušťka stěny 6 mm, d 22 mm</t>
  </si>
  <si>
    <t>V položce je kalkulována dodávka izolační trubice, spon a lepicí pásky.</t>
  </si>
  <si>
    <t>15+1,4+1,9+4,3</t>
  </si>
  <si>
    <t>722181211RT8</t>
  </si>
  <si>
    <t>Izolace vodovodního potrubí návleková z trubic z pěnového polyetylenu, tloušťka stěny 6 mm, d 25 mm</t>
  </si>
  <si>
    <t>10,6+3+4,5</t>
  </si>
  <si>
    <t>722181211RU1</t>
  </si>
  <si>
    <t>Izolace vodovodního potrubí návleková z trubic z pěnového polyetylenu, tloušťka stěny 6 mm, d 32 mm</t>
  </si>
  <si>
    <t>2+5,2+4</t>
  </si>
  <si>
    <t>722181213RT7</t>
  </si>
  <si>
    <t>Izolace vodovodního potrubí návleková z trubic z pěnového polyetylenu, tloušťka stěny 13 mm, d 22 mm</t>
  </si>
  <si>
    <t>722181213RT8</t>
  </si>
  <si>
    <t>Izolace vodovodního potrubí návleková z trubic z pěnového polyetylenu, tloušťka stěny 13 mm, d 25 mm</t>
  </si>
  <si>
    <t>722181214RT7</t>
  </si>
  <si>
    <t>Izolace vodovodního potrubí návleková z trubic z pěnového polyetylenu, tloušťka stěny 20 mm, d 22 mm</t>
  </si>
  <si>
    <t>16+1,7+2,7+6,6+4,6</t>
  </si>
  <si>
    <t>722181214RT8</t>
  </si>
  <si>
    <t>Izolace vodovodního potrubí návleková z trubic z pěnového polyetylenu, tloušťka stěny 20 mm, d 25 mm</t>
  </si>
  <si>
    <t>4+3,2+2,7</t>
  </si>
  <si>
    <t>722181214RU1</t>
  </si>
  <si>
    <t>Izolace vodovodního potrubí návleková z trubic z pěnového polyetylenu, tloušťka stěny 20 mm, d 32 mm</t>
  </si>
  <si>
    <t>722220111R00</t>
  </si>
  <si>
    <t>Nástěnka nátrubková mosazná pro výtokový ventil, vnitřní závit, DN 15, PN 10, včetně dodávky materiálu</t>
  </si>
  <si>
    <t>Včetněi vyvedení a upevnění výpustek.</t>
  </si>
  <si>
    <t>722220121R00</t>
  </si>
  <si>
    <t>Nástěnka nátrubková mosazná pro baterii, vnitřní závit, DN 15, PN 10, včetně dodávky materiálu</t>
  </si>
  <si>
    <t>pár</t>
  </si>
  <si>
    <t>722224111R00</t>
  </si>
  <si>
    <t>Kohout kulový, vypouštěcí a napouštěcí, vnější závit, mosazný, DN 15, PN 10, včetně dodávky materiálu</t>
  </si>
  <si>
    <t>722235111R00</t>
  </si>
  <si>
    <t>Kohout kulový, mosazný, vnitřní-vnitřní závit, DN 15, PN 25, včetně dodávky materiálu</t>
  </si>
  <si>
    <t>722235112R00</t>
  </si>
  <si>
    <t>Kohout kulový, mosazný, vnitřní-vnitřní závit, DN 20, PN 25, včetně dodávky materiálu</t>
  </si>
  <si>
    <t>722235113R00</t>
  </si>
  <si>
    <t>Kohout kulový, mosazný, vnitřní-vnitřní závit, DN 25, PN 25, včetně dodávky materiálu</t>
  </si>
  <si>
    <t>722235521R00</t>
  </si>
  <si>
    <t>Filtr vodovodní, mosazný, vnitřní-vnitřní závit , DN 15, PN 20, včetně dodávky materiálu</t>
  </si>
  <si>
    <t>722239101R00</t>
  </si>
  <si>
    <t>Montáž armatury závitové se dvěma závity G 1/2"</t>
  </si>
  <si>
    <t>5+5+2+1</t>
  </si>
  <si>
    <t>722239102R00</t>
  </si>
  <si>
    <t>Montáž armatury závitové se dvěma závity G 3/4"</t>
  </si>
  <si>
    <t>6+4+1</t>
  </si>
  <si>
    <t>722239103R00</t>
  </si>
  <si>
    <t>Montáž armatury závitové se dvěma závity G 1"</t>
  </si>
  <si>
    <t>2+1+3+1</t>
  </si>
  <si>
    <t>722290226R00</t>
  </si>
  <si>
    <t>Dílčí tlakové zkoušky vodovodního potrubí závitového, do DN 50</t>
  </si>
  <si>
    <t>Včetně dodávky vody, uzavření a zabezpečení konců potrubí.</t>
  </si>
  <si>
    <t>60,8+30,7+14,2</t>
  </si>
  <si>
    <t>722290234R00</t>
  </si>
  <si>
    <t>Proplach a dezinfekce vodovodního potrubí do DN 80</t>
  </si>
  <si>
    <t>Včetně dodání desinfekčního prostředku.</t>
  </si>
  <si>
    <t>Odkaz na mn. položky pořadí 47 : 105,70000</t>
  </si>
  <si>
    <t>28654305R</t>
  </si>
  <si>
    <t>Spojka plastová typ: přechodová; materiál: PP-R; ds = 16,0 mm; Rp; 1/2"; PN 20; teplota média do 70 °C</t>
  </si>
  <si>
    <t>28654307R</t>
  </si>
  <si>
    <t>Spojka plastová typ: přechodová; materiál: PP-R; ds = 25,0 mm; Rp; 3/4"; PN 20; teplota média do 70 °C</t>
  </si>
  <si>
    <t>28654308R</t>
  </si>
  <si>
    <t>Spojka plastová typ: přechodová; materiál: PP-R; ds = 32,0 mm; Rp; 1"; PN 20; teplota média do 70 °C</t>
  </si>
  <si>
    <t>31945142R</t>
  </si>
  <si>
    <t>vsuvka mosaz; spoj závitový; 1/2" x 1/2"; závit vnější; PN 10; T = 120  °C; použití pro: vodu</t>
  </si>
  <si>
    <t>31945143R</t>
  </si>
  <si>
    <t>vsuvka mosaz; spoj závitový; 3/4" x 3/4"; závit vnější; PN 10; T = 120  °C; použití pro: vodu</t>
  </si>
  <si>
    <t>31945144R</t>
  </si>
  <si>
    <t>vsuvka mosaz; spoj závitový; 1" x 1"; závit vnější; PN 10; T = 120  °C; použití pro: vodu</t>
  </si>
  <si>
    <t>31945154R</t>
  </si>
  <si>
    <t>vsuvka mosaz; spoj závitový; redukovaná; 1" x 3/4"; závit vnější; PN 10; T = 120  °C; použití pro: vodu</t>
  </si>
  <si>
    <t>55102022R</t>
  </si>
  <si>
    <t>ventil termostatický pro vodovod; regulační rozsah 35 až 65 °C</t>
  </si>
  <si>
    <t>551100210RLS</t>
  </si>
  <si>
    <t>Ventil zpětný 1/2" FF, třída ochrany EA</t>
  </si>
  <si>
    <t>551100211LS</t>
  </si>
  <si>
    <t>Ventil zpětný 3/4" FF, třída ochrany EA</t>
  </si>
  <si>
    <t>551100212RLS</t>
  </si>
  <si>
    <t>Ventil zpětný 1" FF, třída ochrany EA</t>
  </si>
  <si>
    <t>998722101R00</t>
  </si>
  <si>
    <t>Přesun hmot pro vnitřní vodovod v objektech výšky do 6 m</t>
  </si>
  <si>
    <t>vodorovně do 50 m</t>
  </si>
  <si>
    <t>998722194R00</t>
  </si>
  <si>
    <t>Přesun hmot pro vnitřní vodovod příplatek k ceně za zvětšený přesun přes vymezenou největší dopravní vzdálenost  do 1000 m</t>
  </si>
  <si>
    <t>998722199R00</t>
  </si>
  <si>
    <t>Přesun hmot pro vnitřní vodovod příplatek k ceně za zvětšený přesun přes vymezenou největší dopravní vzdálenost  za každých dalších i započatých 1000 m přes 1000 m</t>
  </si>
  <si>
    <t>724153112R00</t>
  </si>
  <si>
    <t>Montáž čerpadla vodovodního cirkulačního závitového, G 1"</t>
  </si>
  <si>
    <t>montáž čerpadla bez jeho dodávky, s dodávkou šroubení nebo přírubového spoje, bez napojení čerpadla na zdroj el. energie</t>
  </si>
  <si>
    <t>724301103RT2</t>
  </si>
  <si>
    <t>Expanzní nádoba pro vodárenské systémy pro pitnou vodu, s vakem, o objemu nádoby 12 l, tlak vody 10 barů, max. tlak ve vaku 4 bary, připojovací T-kus G 3/4", s armaturou flowjet G 3/4"</t>
  </si>
  <si>
    <t>osazení nádoby do potrubního rozvodu, s ukotvením do zdi nebo do podlahy, včetně dodávky nádoby, armatur a přípojného šroubení, bez dodávky kotvícího materiálu</t>
  </si>
  <si>
    <t>734421150R00</t>
  </si>
  <si>
    <t>Tlakoměr deformační 0-10 MPa č. 53312, D 100, včetně dodávky materiálu</t>
  </si>
  <si>
    <t>800-731</t>
  </si>
  <si>
    <t>904      R01</t>
  </si>
  <si>
    <t>Hzs-zkousky v ramci montaz.praci, Komplexni vyzkouseni</t>
  </si>
  <si>
    <t>426108060R</t>
  </si>
  <si>
    <t>Čerpadlo oběhové průtok do 2,55 m3/h; Hmax = 4,0 m; PN 10; spoj: závitový; G; 1 1/2"; stav. délka = 130 mm; teplota média do 110 °C</t>
  </si>
  <si>
    <t>998724101R00</t>
  </si>
  <si>
    <t>Přesun hmot pro strojní vybavení v objektech výšky do 6 m</t>
  </si>
  <si>
    <t>POL7_</t>
  </si>
  <si>
    <t>998724194R00</t>
  </si>
  <si>
    <t>Přesun hmot pro strojní vybavení příplatek k ceně za zvětšený přesun přes vymezenou největší dopravní vzdálenost  do 1000 m</t>
  </si>
  <si>
    <t>998724199R00</t>
  </si>
  <si>
    <t>Přesun hmot pro strojní vybavení příplatek k ceně za zvětšený přesun přes vymezenou největší dopravní vzdálenost  za každých dalších i započatých 1000 m přes 1000 m</t>
  </si>
  <si>
    <t>725110814R00</t>
  </si>
  <si>
    <t>Demontáž klozetů kombinovaných</t>
  </si>
  <si>
    <t>soubor</t>
  </si>
  <si>
    <t>725014131RT1</t>
  </si>
  <si>
    <t>Klozetové mísy závěsné, bilé, hluboké splachování, zadní, včetně sedátka, šířka 360 mm, hloubka 510 mm, výška 400 mm, Sada upevňovací</t>
  </si>
  <si>
    <t>725119306R00</t>
  </si>
  <si>
    <t>Klozetové mísy montáž  závěsné</t>
  </si>
  <si>
    <t>725119402R00</t>
  </si>
  <si>
    <t>Doplňky Montáž doplňků zařízení záchodů předstěnový systém do sádrokartonu</t>
  </si>
  <si>
    <t>725122221R00</t>
  </si>
  <si>
    <t>Pisoár diturvit, bílý, s automatickým splachovačem</t>
  </si>
  <si>
    <t>725210821R00</t>
  </si>
  <si>
    <t>Demontáž umyvadel umyvadel bez výtokových armatur</t>
  </si>
  <si>
    <t>725017130R00</t>
  </si>
  <si>
    <t>Umyvadlo na šrouby, bílé, šířka 500 mm, hloubka 410 mm</t>
  </si>
  <si>
    <t>725017138R00</t>
  </si>
  <si>
    <t>Kryt sifonu keramický bílý</t>
  </si>
  <si>
    <t>725017331R00</t>
  </si>
  <si>
    <t>Umývátko na šrouby, bílé, šířka 450 mm, hloubka 370 mm</t>
  </si>
  <si>
    <t>725249103R00</t>
  </si>
  <si>
    <t xml:space="preserve">Montáž sprchového koutu  </t>
  </si>
  <si>
    <t>725240811R00</t>
  </si>
  <si>
    <t>Demontáž sprchových kabin a mís kabin bez výtokových armatur</t>
  </si>
  <si>
    <t>725299101R00</t>
  </si>
  <si>
    <t>Montáž koupelnových doplňků mýdelníků, držáků apod.</t>
  </si>
  <si>
    <t>Odkaz na mn. položky pořadí 102 : 1,00000</t>
  </si>
  <si>
    <t>Odkaz na mn. položky pořadí 103 : 6,00000</t>
  </si>
  <si>
    <t>Odkaz na mn. položky pořadí 104 : 3,00000</t>
  </si>
  <si>
    <t>Odkaz na mn. položky pořadí 105 : 13,00000</t>
  </si>
  <si>
    <t>Odkaz na mn. položky pořadí 107 : 1,00000</t>
  </si>
  <si>
    <t>725019121R00</t>
  </si>
  <si>
    <t>Dřez jednoduchý keramický, bílý, šířka 590 mm, hloubka 450 mm</t>
  </si>
  <si>
    <t>725334301R00</t>
  </si>
  <si>
    <t>Nálevka se sifonem PP DN 32, Nálevka plastová</t>
  </si>
  <si>
    <t>rozměry: 78x55 mm, výška 100 mm</t>
  </si>
  <si>
    <t>725530151R00</t>
  </si>
  <si>
    <t>Ventil pojistný DN 20, včetně dodávky materiálu</t>
  </si>
  <si>
    <t>725530826R00</t>
  </si>
  <si>
    <t>Demontáž elektrických zásobníkových ohřívačů vody akumulačních, do 800 l</t>
  </si>
  <si>
    <t>725539108R00</t>
  </si>
  <si>
    <t>Montáž zásobníku elektrického akumulačního do 1200 l</t>
  </si>
  <si>
    <t>725823111RT1</t>
  </si>
  <si>
    <t>Baterie umyvadlové a dřezové umyvadlová, stojánková, ruční ovládání bez otvírání odpadu, standardní, včetně dodávky materiálu</t>
  </si>
  <si>
    <t>725825114RT1</t>
  </si>
  <si>
    <t>Baterie umyvadlové a dřezové dřezová, nástěnná, ruční ovládání, standardní, včetně dodávky materiálu</t>
  </si>
  <si>
    <t>725820801R00</t>
  </si>
  <si>
    <t>Demontáž baterií nástěnných do G 3/4"</t>
  </si>
  <si>
    <t>725820802R00</t>
  </si>
  <si>
    <t>Demontáž baterií stojánkových do 1otvoru</t>
  </si>
  <si>
    <t>725849205R00</t>
  </si>
  <si>
    <t>Montáž baterie sprchové podomítkové</t>
  </si>
  <si>
    <t>725860168R00</t>
  </si>
  <si>
    <t>Zápachová uzávěrka (sifon) pro zařizovací předměty D 40, 50 mm; pro pisoáry, odsávací; PP; odtok vnitřní vodorovný, sklon 0-90°, včetně dodávky materiálu</t>
  </si>
  <si>
    <t>725860202R00</t>
  </si>
  <si>
    <t>Zápachová uzávěrka (sifon) pro zařizovací předměty D 40, 50 mm x 6/4"; pro dřezy; PP; příslušenství stavitelný kulový kloub, včetně dodávky materiálu</t>
  </si>
  <si>
    <t>725860213R00</t>
  </si>
  <si>
    <t>Zápachová uzávěrka (sifon) pro zařizovací předměty D 32, 40 mm x 5/4"; pro umyvadla; PP; příslušenství krycí růžice odtoku, zpětný uzávěr, včetně dodávky materiálu</t>
  </si>
  <si>
    <t>286967581R</t>
  </si>
  <si>
    <t>Systém předstěnový použití: záchodová mísa; pro suchou instalaci; v = 1 120 mm; š = 500 mm; hl = 120 mm; připojení vody: zezadu, shora; R; 1/2"; příslušenství: nádržka 7,5 l</t>
  </si>
  <si>
    <t>,0 cm;</t>
  </si>
  <si>
    <t>286967610R</t>
  </si>
  <si>
    <t>Systém předstěnový</t>
  </si>
  <si>
    <t>5514500700R</t>
  </si>
  <si>
    <t>Ventil výtokový použití: dřez; typ: stojánkový; materiál: mosaz; spouštění: manuální; povrchová úprava: chrom</t>
  </si>
  <si>
    <t>5514500702R</t>
  </si>
  <si>
    <t>Ventil výtokový použití: umyvadlo; typ: stojánkový; materiál: mosaz; spouštění: manuální; povrchová úprava: chrom</t>
  </si>
  <si>
    <t>55145010R</t>
  </si>
  <si>
    <t>Baterie směšovací páková; použití: sprcha; typ: podomítkový; materiál: mosaz; povrchová úprava: chrom</t>
  </si>
  <si>
    <t>55145352R</t>
  </si>
  <si>
    <t>kombinace sprchová držák pevný; ruční sprcha d 68 mm; hadice 150 cm; povrch chrom</t>
  </si>
  <si>
    <t>55149001R</t>
  </si>
  <si>
    <t>zásobník na toaletní papír; nerez</t>
  </si>
  <si>
    <t>55149002R</t>
  </si>
  <si>
    <t>držák toaletního papíru nerez; se zámkem a klíčem</t>
  </si>
  <si>
    <t>55149011R</t>
  </si>
  <si>
    <t>zásobník na papírové ručníky; nerez</t>
  </si>
  <si>
    <t>55149023R</t>
  </si>
  <si>
    <t>dávkovač tekutého mýdla nerez; obsah 0,50 l</t>
  </si>
  <si>
    <t>55149030R</t>
  </si>
  <si>
    <t>koš odpadkový nerez; obsah 3,0 l</t>
  </si>
  <si>
    <t>55149050R</t>
  </si>
  <si>
    <t>WC kartáč nerez; držák univerzální</t>
  </si>
  <si>
    <t>55167397.AR</t>
  </si>
  <si>
    <t>Sedátko záchodové s poklopem; materiál: plast; tvar: oválný; barva: bílá</t>
  </si>
  <si>
    <t>55484451.AR</t>
  </si>
  <si>
    <t>Zástěna sprchová</t>
  </si>
  <si>
    <t>64238931R</t>
  </si>
  <si>
    <t>Mísa záchodová keramická se samostatným přívodem vody; zabudování: nástěnné; tvar: oválný; splachování: hluboké; odpad: vodorovný; povrchová úprava: lesklá glazura</t>
  </si>
  <si>
    <t>998725101R00</t>
  </si>
  <si>
    <t>Přesun hmot pro zařizovací předměty v objektech výšky do 6 m</t>
  </si>
  <si>
    <t>998725194R00</t>
  </si>
  <si>
    <t>Přesun hmot pro zařizovací předměty -  příplatek k ceně za zvětšený přesun přes vymezenou největší dopravní vzdálenost  do 1000 m</t>
  </si>
  <si>
    <t>998725199R00</t>
  </si>
  <si>
    <t>Přesun hmot pro zařizovací předměty -  příplatek k ceně za zvětšený přesun přes vymezenou největší dopravní vzdálenost  za každých dalších i započatých 1000 m přes 1000 m</t>
  </si>
  <si>
    <t>728112111R00</t>
  </si>
  <si>
    <t>Montáž potrubí plechového kruhového do průměru d 100 mm</t>
  </si>
  <si>
    <t>800-728</t>
  </si>
  <si>
    <t>728614212R00</t>
  </si>
  <si>
    <t>Montáž axiálního nízkotlakého ventilátoru potrubního do kruhového potrubí, do průměru d 200 mm</t>
  </si>
  <si>
    <t>429148040R</t>
  </si>
  <si>
    <t>ventilátor do koupelny připojení k potrubí pr. 100 mm; s automat.žaluzií, kuličk. ložiska, bez zpětné klapky; výkon 20 W; materiál ABS plast; napájecí napětí 230 V; 50 Hz; průtok vzduchu 128 m3/h; teplota do 40 °C; otáčky 2 300,0 ot/min; akustický tlak 37 dB (A); IP 24</t>
  </si>
  <si>
    <t>42981181R</t>
  </si>
  <si>
    <t>Potrubí kovové tuhé pro vzduchotechniku tvar: kruhový; povrch: hladký; materiál: uhlíková ocel; povrchová úprava: pozinkování; d = 100 mm</t>
  </si>
  <si>
    <t>998728101R00</t>
  </si>
  <si>
    <t>Přesun hmot pro vzduchotechniku v objektech výšky do 6 m</t>
  </si>
  <si>
    <t>998728194R00</t>
  </si>
  <si>
    <t>Přesun hmot pro vzduchotechniku - příplatek k ceně za zvětšený přesun přes vymezenou největší dopravní vzdálenost do 1000 m</t>
  </si>
  <si>
    <t>998728199R00</t>
  </si>
  <si>
    <t>Přesun hmot pro vzduchotechniku - příplatek k ceně za zvětšený přesun přes vymezenou největší dopravní vzdálenost za každých dalších i započatých 1000 m přes 1000 m</t>
  </si>
  <si>
    <t>733161922R00</t>
  </si>
  <si>
    <t>Oprava rozvodu potrubí z měděných trubek vsazení odbočky do stávajícího měděného potrubí včetně T-kusu, D 15 mm, T-kus měděný typ: jednoznačný; ds = 15,0 mm; ds3 = 15,0 mm; PN 16; teplota média -30 až 110 °C</t>
  </si>
  <si>
    <t>733161962R00</t>
  </si>
  <si>
    <t>Oprava rozvodu potrubí z měděných trubek zaslepení měděného potrubí včetně víčka, D 15 mm, Zátka měděná ds = 15,0 mm; PN 16; teplota média -30 až 110 °C</t>
  </si>
  <si>
    <t>733164102R00</t>
  </si>
  <si>
    <t>Montáž potrubí měděného D 15 mm, spojovaného pájením na tvrdo , včetně dodávky a montáže závěsů</t>
  </si>
  <si>
    <t>obsahuje 1 spoj na 3 m délky délky rozvodu,bez dodávky potrubí a tvarovek, bez zednických výpomocí</t>
  </si>
  <si>
    <t>733164102RT5</t>
  </si>
  <si>
    <t>Montáž potrubí měděného D 15 mm, spojovaného  lisováním, včetně dodávky a montáže závěsů</t>
  </si>
  <si>
    <t>196313534R</t>
  </si>
  <si>
    <t>Trubka měděná R 290; de = 15,0 mm; tl. stěny = 1,0 mm; teplota média do 120 °C</t>
  </si>
  <si>
    <t>998733101R00</t>
  </si>
  <si>
    <t>Přesun hmot pro rozvody potrubí v objektech výšky do 6 m</t>
  </si>
  <si>
    <t>998733194R00</t>
  </si>
  <si>
    <t>Přesun hmot pro rozvody potrubí příplatek k ceně za zvětšený přesun přes vymezenou největší dopravní vzdálenost  do 1000 m</t>
  </si>
  <si>
    <t>998733199R00</t>
  </si>
  <si>
    <t>Přesun hmot pro rozvody potrubí příplatek k ceně za zvětšený přesun přes vymezenou největší dopravní vzdálenost  za každých dalších i započatých 1000 m přes 1000 m</t>
  </si>
  <si>
    <t>734264426R00</t>
  </si>
  <si>
    <t>Šroubení pro radiátory typu VK dvoutrubkový systém s vypouštěním, rohové, mosazné, DN EK 20x15, PN 10, včetně dodávky materiálu</t>
  </si>
  <si>
    <t>735151821R00</t>
  </si>
  <si>
    <t>Demontáž otopných těles panelových dvouřadých, stavební délky do 1500 mm</t>
  </si>
  <si>
    <t>735171174R00</t>
  </si>
  <si>
    <t>Otopná tělesa koupelnová trubkové otopné těleso obloukové, spodní středové připojení s roztečí 50 mm, výška 1820 mm, šířka 595 mm, průměr trubek 24 mm, objem tělesa 11,3 l, včetně dodávky materiálu</t>
  </si>
  <si>
    <t>998735101R00</t>
  </si>
  <si>
    <t>Přesun hmot pro otopná tělesa v objektech výšky do 6 m</t>
  </si>
  <si>
    <t>210111011RT6</t>
  </si>
  <si>
    <t xml:space="preserve">Montáž zásuvky domovní zapuštěné včetně zapojení včetně dodávky zásuvky kompletní jednonásobné s ochr.kolíkem 16A/250VAC a rámečkem,  , provedení 2P+PE,  </t>
  </si>
  <si>
    <t>210201526R00</t>
  </si>
  <si>
    <t xml:space="preserve">Montáž svítidla LED do technických prostor, stropního vestavného,  </t>
  </si>
  <si>
    <t>s vestavěným LED modulem</t>
  </si>
  <si>
    <t>210800105RT1</t>
  </si>
  <si>
    <t>Montáž kabelu CYKY 750 V, 3 x 1,5 mm2, uloženého pod omítkou, včetně dodávky kabelu</t>
  </si>
  <si>
    <t>210800106RT1</t>
  </si>
  <si>
    <t>Montáž kabelu CYKY 750 V, 3 x 2,5 mm2, uloženého pod omítkou, včetně dodávky kabelu</t>
  </si>
  <si>
    <t>210112041R00LS</t>
  </si>
  <si>
    <t>Montáž vypínače, včetně dodávky s rámečkem</t>
  </si>
  <si>
    <t>34531501R</t>
  </si>
  <si>
    <t>čidlo pohybu stropní, infračervené; plastový výlisek; IP 20, pouze pro vnitřní použití; tř.izolace II; napájecí napětí 220-240 V; dosah 360°/1-9 m</t>
  </si>
  <si>
    <t>348360103LS</t>
  </si>
  <si>
    <t>LED panel do kazetového podhledu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</si>
</sst>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0000"/>
  </numFmts>
  <fonts count="21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sz val="10"/>
      <color rgb="FFD6E1EE"/>
      <name val="Arial CE"/>
      <charset val="238"/>
    </font>
    <font>
      <b/>
      <sz val="9"/>
      <name val="Arial CE"/>
      <charset val="238"/>
    </font>
    <font>
      <sz val="8"/>
      <name val="Arial CE"/>
      <charset val="238"/>
    </font>
    <font>
      <sz val="8"/>
      <color indexed="17"/>
      <name val="Arial CE"/>
      <charset val="238"/>
    </font>
    <font>
      <sz val="8"/>
      <color indexed="12"/>
      <name val="Arial CE"/>
      <charset val="238"/>
    </font>
    <font>
      <sz val="8"/>
      <color indexed="9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61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Alignment="1">
      <alignment wrapText="1"/>
    </xf>
    <xf numFmtId="49" fontId="6" fillId="3" borderId="0" xfId="0" applyNumberFormat="1" applyFont="1" applyFill="1" applyAlignment="1">
      <alignment horizontal="left" vertical="center" wrapText="1"/>
    </xf>
    <xf numFmtId="0" fontId="0" fillId="3" borderId="1" xfId="0" applyFill="1" applyBorder="1" applyAlignment="1">
      <alignment horizontal="left" vertical="center" indent="1"/>
    </xf>
    <xf numFmtId="0" fontId="8" fillId="3" borderId="0" xfId="0" applyFont="1" applyFill="1" applyAlignment="1">
      <alignment horizontal="left" vertical="center" wrapText="1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 applyAlignment="1">
      <alignment wrapText="1"/>
    </xf>
    <xf numFmtId="0" fontId="8" fillId="3" borderId="6" xfId="0" applyFont="1" applyFill="1" applyBorder="1" applyAlignment="1">
      <alignment horizontal="left" vertical="center" wrapText="1"/>
    </xf>
    <xf numFmtId="0" fontId="8" fillId="4" borderId="0" xfId="0" applyFont="1" applyFill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 wrapText="1"/>
      <protection locked="0"/>
    </xf>
    <xf numFmtId="4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5" borderId="28" xfId="0" applyNumberFormat="1" applyFont="1" applyFill="1" applyBorder="1" applyAlignment="1">
      <alignment vertical="center"/>
    </xf>
    <xf numFmtId="4" fontId="7" fillId="5" borderId="29" xfId="0" applyNumberFormat="1" applyFont="1" applyFill="1" applyBorder="1" applyAlignment="1">
      <alignment vertical="center" wrapText="1"/>
    </xf>
    <xf numFmtId="4" fontId="10" fillId="5" borderId="30" xfId="0" applyNumberFormat="1" applyFont="1" applyFill="1" applyBorder="1" applyAlignment="1">
      <alignment horizontal="center" vertical="center" wrapText="1" shrinkToFit="1"/>
    </xf>
    <xf numFmtId="4" fontId="7" fillId="5" borderId="28" xfId="0" applyNumberFormat="1" applyFont="1" applyFill="1" applyBorder="1" applyAlignment="1">
      <alignment horizontal="center" vertical="center" wrapText="1" shrinkToFit="1"/>
    </xf>
    <xf numFmtId="4" fontId="7" fillId="5" borderId="30" xfId="0" applyNumberFormat="1" applyFont="1" applyFill="1" applyBorder="1" applyAlignment="1">
      <alignment horizontal="center" vertical="center" wrapText="1" shrinkToFit="1"/>
    </xf>
    <xf numFmtId="3" fontId="7" fillId="5" borderId="30" xfId="0" applyNumberFormat="1" applyFont="1" applyFill="1" applyBorder="1" applyAlignment="1">
      <alignment horizontal="center" vertical="center" wrapText="1"/>
    </xf>
    <xf numFmtId="4" fontId="0" fillId="0" borderId="31" xfId="0" applyNumberFormat="1" applyBorder="1" applyAlignment="1">
      <alignment vertical="center"/>
    </xf>
    <xf numFmtId="4" fontId="3" fillId="0" borderId="32" xfId="0" applyNumberFormat="1" applyFont="1" applyBorder="1" applyAlignment="1">
      <alignment horizontal="right" vertical="center" wrapText="1" shrinkToFit="1"/>
    </xf>
    <xf numFmtId="4" fontId="3" fillId="0" borderId="32" xfId="0" applyNumberFormat="1" applyFont="1" applyBorder="1" applyAlignment="1">
      <alignment horizontal="right" vertical="center" shrinkToFit="1"/>
    </xf>
    <xf numFmtId="4" fontId="0" fillId="0" borderId="32" xfId="0" applyNumberFormat="1" applyBorder="1" applyAlignment="1">
      <alignment vertical="center" shrinkToFit="1"/>
    </xf>
    <xf numFmtId="4" fontId="0" fillId="0" borderId="33" xfId="0" applyNumberFormat="1" applyBorder="1" applyAlignment="1">
      <alignment vertical="center" shrinkToFit="1"/>
    </xf>
    <xf numFmtId="3" fontId="0" fillId="0" borderId="33" xfId="0" applyNumberFormat="1" applyBorder="1" applyAlignment="1">
      <alignment vertical="center"/>
    </xf>
    <xf numFmtId="4" fontId="8" fillId="0" borderId="31" xfId="0" applyNumberFormat="1" applyFont="1" applyBorder="1" applyAlignment="1">
      <alignment vertical="center"/>
    </xf>
    <xf numFmtId="4" fontId="8" fillId="0" borderId="32" xfId="0" applyNumberFormat="1" applyFont="1" applyBorder="1" applyAlignment="1">
      <alignment vertical="center" wrapText="1" shrinkToFit="1"/>
    </xf>
    <xf numFmtId="4" fontId="8" fillId="0" borderId="32" xfId="0" applyNumberFormat="1" applyFont="1" applyBorder="1" applyAlignment="1">
      <alignment vertical="center" shrinkToFit="1"/>
    </xf>
    <xf numFmtId="4" fontId="8" fillId="0" borderId="33" xfId="0" applyNumberFormat="1" applyFont="1" applyBorder="1" applyAlignment="1">
      <alignment vertical="center" shrinkToFit="1"/>
    </xf>
    <xf numFmtId="3" fontId="8" fillId="0" borderId="33" xfId="0" applyNumberFormat="1" applyFont="1" applyBorder="1" applyAlignment="1">
      <alignment vertical="center"/>
    </xf>
    <xf numFmtId="4" fontId="0" fillId="0" borderId="31" xfId="0" applyNumberFormat="1" applyBorder="1" applyAlignment="1">
      <alignment horizontal="left" vertical="center"/>
    </xf>
    <xf numFmtId="4" fontId="0" fillId="0" borderId="32" xfId="0" applyNumberFormat="1" applyBorder="1" applyAlignment="1">
      <alignment vertical="center" wrapText="1" shrinkToFit="1"/>
    </xf>
    <xf numFmtId="4" fontId="15" fillId="3" borderId="35" xfId="0" applyNumberFormat="1" applyFont="1" applyFill="1" applyBorder="1" applyAlignment="1">
      <alignment vertical="center" wrapText="1" shrinkToFit="1"/>
    </xf>
    <xf numFmtId="4" fontId="15" fillId="3" borderId="35" xfId="0" applyNumberFormat="1" applyFont="1" applyFill="1" applyBorder="1" applyAlignment="1">
      <alignment vertical="center" shrinkToFit="1"/>
    </xf>
    <xf numFmtId="4" fontId="0" fillId="3" borderId="36" xfId="0" applyNumberFormat="1" applyFill="1" applyBorder="1" applyAlignment="1">
      <alignment vertical="center" shrinkToFit="1"/>
    </xf>
    <xf numFmtId="3" fontId="0" fillId="3" borderId="36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4" fontId="4" fillId="3" borderId="7" xfId="0" applyNumberFormat="1" applyFont="1" applyFill="1" applyBorder="1" applyAlignment="1">
      <alignment horizontal="lef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 applyAlignment="1">
      <alignment wrapText="1"/>
    </xf>
    <xf numFmtId="0" fontId="0" fillId="3" borderId="7" xfId="0" applyFill="1" applyBorder="1"/>
    <xf numFmtId="49" fontId="8" fillId="3" borderId="13" xfId="0" applyNumberFormat="1" applyFont="1" applyFill="1" applyBorder="1" applyAlignment="1">
      <alignment horizontal="left" vertical="center"/>
    </xf>
    <xf numFmtId="0" fontId="6" fillId="0" borderId="0" xfId="0" applyFont="1"/>
    <xf numFmtId="49" fontId="0" fillId="0" borderId="0" xfId="0" applyNumberFormat="1"/>
    <xf numFmtId="0" fontId="16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0" fontId="16" fillId="5" borderId="28" xfId="0" applyFont="1" applyFill="1" applyBorder="1" applyAlignment="1">
      <alignment horizontal="center" vertical="center" wrapText="1"/>
    </xf>
    <xf numFmtId="0" fontId="16" fillId="5" borderId="29" xfId="0" applyFont="1" applyFill="1" applyBorder="1" applyAlignment="1">
      <alignment horizontal="center" vertical="center" wrapText="1"/>
    </xf>
    <xf numFmtId="0" fontId="16" fillId="5" borderId="30" xfId="0" applyFont="1" applyFill="1" applyBorder="1" applyAlignment="1">
      <alignment horizontal="center" vertical="center" wrapText="1"/>
    </xf>
    <xf numFmtId="49" fontId="7" fillId="0" borderId="31" xfId="0" applyNumberFormat="1" applyFont="1" applyBorder="1" applyAlignment="1">
      <alignment vertical="center"/>
    </xf>
    <xf numFmtId="0" fontId="7" fillId="3" borderId="34" xfId="0" applyFont="1" applyFill="1" applyBorder="1" applyAlignment="1">
      <alignment vertical="center"/>
    </xf>
    <xf numFmtId="0" fontId="7" fillId="3" borderId="34" xfId="0" applyFont="1" applyFill="1" applyBorder="1" applyAlignment="1">
      <alignment vertical="center" wrapText="1"/>
    </xf>
    <xf numFmtId="0" fontId="7" fillId="3" borderId="35" xfId="0" applyFont="1" applyFill="1" applyBorder="1" applyAlignment="1">
      <alignment vertical="center" wrapText="1"/>
    </xf>
    <xf numFmtId="164" fontId="7" fillId="0" borderId="33" xfId="0" applyNumberFormat="1" applyFont="1" applyBorder="1" applyAlignment="1">
      <alignment vertical="center"/>
    </xf>
    <xf numFmtId="164" fontId="7" fillId="3" borderId="36" xfId="0" applyNumberFormat="1" applyFont="1" applyFill="1" applyBorder="1" applyAlignment="1">
      <alignment vertical="center"/>
    </xf>
    <xf numFmtId="164" fontId="0" fillId="0" borderId="0" xfId="0" applyNumberFormat="1"/>
    <xf numFmtId="4" fontId="7" fillId="0" borderId="33" xfId="0" applyNumberFormat="1" applyFont="1" applyBorder="1" applyAlignment="1">
      <alignment horizontal="center" vertical="center"/>
    </xf>
    <xf numFmtId="4" fontId="7" fillId="0" borderId="33" xfId="0" applyNumberFormat="1" applyFont="1" applyBorder="1" applyAlignment="1">
      <alignment vertical="center"/>
    </xf>
    <xf numFmtId="4" fontId="7" fillId="3" borderId="36" xfId="0" applyNumberFormat="1" applyFont="1" applyFill="1" applyBorder="1" applyAlignment="1">
      <alignment horizontal="center" vertical="center"/>
    </xf>
    <xf numFmtId="4" fontId="7" fillId="3" borderId="36" xfId="0" applyNumberFormat="1" applyFont="1" applyFill="1" applyBorder="1" applyAlignment="1">
      <alignment vertical="center"/>
    </xf>
    <xf numFmtId="49" fontId="0" fillId="0" borderId="1" xfId="0" applyNumberFormat="1" applyBorder="1"/>
    <xf numFmtId="0" fontId="0" fillId="3" borderId="21" xfId="0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5" borderId="15" xfId="0" applyFill="1" applyBorder="1"/>
    <xf numFmtId="0" fontId="0" fillId="5" borderId="21" xfId="0" applyFill="1" applyBorder="1"/>
    <xf numFmtId="0" fontId="0" fillId="5" borderId="21" xfId="0" applyFill="1" applyBorder="1" applyAlignment="1">
      <alignment horizontal="center"/>
    </xf>
    <xf numFmtId="49" fontId="0" fillId="5" borderId="21" xfId="0" applyNumberFormat="1" applyFill="1" applyBorder="1"/>
    <xf numFmtId="0" fontId="0" fillId="5" borderId="21" xfId="0" applyFill="1" applyBorder="1" applyAlignment="1">
      <alignment wrapText="1"/>
    </xf>
    <xf numFmtId="0" fontId="17" fillId="0" borderId="0" xfId="0" applyFont="1"/>
    <xf numFmtId="165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8" fillId="3" borderId="15" xfId="0" applyFont="1" applyFill="1" applyBorder="1" applyAlignment="1">
      <alignment vertical="top"/>
    </xf>
    <xf numFmtId="49" fontId="8" fillId="3" borderId="12" xfId="0" applyNumberFormat="1" applyFont="1" applyFill="1" applyBorder="1" applyAlignment="1">
      <alignment vertical="top"/>
    </xf>
    <xf numFmtId="0" fontId="8" fillId="3" borderId="12" xfId="0" applyFont="1" applyFill="1" applyBorder="1" applyAlignment="1">
      <alignment horizontal="center" vertical="top"/>
    </xf>
    <xf numFmtId="0" fontId="8" fillId="3" borderId="12" xfId="0" applyFont="1" applyFill="1" applyBorder="1" applyAlignment="1">
      <alignment vertical="top"/>
    </xf>
    <xf numFmtId="0" fontId="17" fillId="0" borderId="0" xfId="0" applyFont="1" applyAlignment="1">
      <alignment vertical="top"/>
    </xf>
    <xf numFmtId="49" fontId="17" fillId="0" borderId="0" xfId="0" applyNumberFormat="1" applyFont="1" applyAlignment="1">
      <alignment vertical="top"/>
    </xf>
    <xf numFmtId="165" fontId="17" fillId="0" borderId="0" xfId="0" applyNumberFormat="1" applyFont="1" applyAlignment="1">
      <alignment vertical="top" shrinkToFit="1"/>
    </xf>
    <xf numFmtId="4" fontId="17" fillId="0" borderId="0" xfId="0" applyNumberFormat="1" applyFont="1" applyAlignment="1">
      <alignment vertical="top" shrinkToFit="1"/>
    </xf>
    <xf numFmtId="165" fontId="19" fillId="0" borderId="0" xfId="0" applyNumberFormat="1" applyFont="1" applyAlignment="1">
      <alignment horizontal="center" vertical="top" wrapText="1" shrinkToFit="1"/>
    </xf>
    <xf numFmtId="165" fontId="19" fillId="0" borderId="0" xfId="0" applyNumberFormat="1" applyFont="1" applyAlignment="1">
      <alignment vertical="top" wrapText="1" shrinkToFit="1"/>
    </xf>
    <xf numFmtId="4" fontId="8" fillId="3" borderId="0" xfId="0" applyNumberFormat="1" applyFont="1" applyFill="1" applyAlignment="1">
      <alignment vertical="top" shrinkToFit="1"/>
    </xf>
    <xf numFmtId="0" fontId="8" fillId="3" borderId="27" xfId="0" applyFont="1" applyFill="1" applyBorder="1" applyAlignment="1">
      <alignment vertical="top"/>
    </xf>
    <xf numFmtId="49" fontId="8" fillId="3" borderId="18" xfId="0" applyNumberFormat="1" applyFont="1" applyFill="1" applyBorder="1" applyAlignment="1">
      <alignment vertical="top"/>
    </xf>
    <xf numFmtId="0" fontId="8" fillId="3" borderId="18" xfId="0" applyFont="1" applyFill="1" applyBorder="1" applyAlignment="1">
      <alignment horizontal="center" vertical="top" shrinkToFit="1"/>
    </xf>
    <xf numFmtId="165" fontId="8" fillId="3" borderId="18" xfId="0" applyNumberFormat="1" applyFont="1" applyFill="1" applyBorder="1" applyAlignment="1">
      <alignment vertical="top" shrinkToFit="1"/>
    </xf>
    <xf numFmtId="4" fontId="8" fillId="3" borderId="18" xfId="0" applyNumberFormat="1" applyFont="1" applyFill="1" applyBorder="1" applyAlignment="1">
      <alignment vertical="top" shrinkToFit="1"/>
    </xf>
    <xf numFmtId="4" fontId="8" fillId="3" borderId="37" xfId="0" applyNumberFormat="1" applyFont="1" applyFill="1" applyBorder="1" applyAlignment="1">
      <alignment vertical="top" shrinkToFit="1"/>
    </xf>
    <xf numFmtId="4" fontId="8" fillId="3" borderId="22" xfId="0" applyNumberFormat="1" applyFont="1" applyFill="1" applyBorder="1" applyAlignment="1">
      <alignment vertical="top" shrinkToFit="1"/>
    </xf>
    <xf numFmtId="0" fontId="17" fillId="0" borderId="38" xfId="0" applyFont="1" applyBorder="1" applyAlignment="1">
      <alignment vertical="top"/>
    </xf>
    <xf numFmtId="49" fontId="17" fillId="0" borderId="39" xfId="0" applyNumberFormat="1" applyFont="1" applyBorder="1" applyAlignment="1">
      <alignment vertical="top"/>
    </xf>
    <xf numFmtId="0" fontId="17" fillId="0" borderId="39" xfId="0" applyFont="1" applyBorder="1" applyAlignment="1">
      <alignment horizontal="center" vertical="top" shrinkToFit="1"/>
    </xf>
    <xf numFmtId="165" fontId="17" fillId="0" borderId="39" xfId="0" applyNumberFormat="1" applyFont="1" applyBorder="1" applyAlignment="1">
      <alignment vertical="top" shrinkToFit="1"/>
    </xf>
    <xf numFmtId="4" fontId="17" fillId="4" borderId="39" xfId="0" applyNumberFormat="1" applyFont="1" applyFill="1" applyBorder="1" applyAlignment="1" applyProtection="1">
      <alignment vertical="top" shrinkToFit="1"/>
      <protection locked="0"/>
    </xf>
    <xf numFmtId="4" fontId="17" fillId="0" borderId="39" xfId="0" applyNumberFormat="1" applyFont="1" applyBorder="1" applyAlignment="1">
      <alignment vertical="top" shrinkToFit="1"/>
    </xf>
    <xf numFmtId="4" fontId="17" fillId="0" borderId="40" xfId="0" applyNumberFormat="1" applyFont="1" applyBorder="1" applyAlignment="1">
      <alignment vertical="top" shrinkToFit="1"/>
    </xf>
    <xf numFmtId="0" fontId="17" fillId="0" borderId="41" xfId="0" applyFont="1" applyBorder="1" applyAlignment="1">
      <alignment vertical="top"/>
    </xf>
    <xf numFmtId="49" fontId="17" fillId="0" borderId="42" xfId="0" applyNumberFormat="1" applyFont="1" applyBorder="1" applyAlignment="1">
      <alignment vertical="top"/>
    </xf>
    <xf numFmtId="0" fontId="17" fillId="0" borderId="42" xfId="0" applyFont="1" applyBorder="1" applyAlignment="1">
      <alignment horizontal="center" vertical="top" shrinkToFit="1"/>
    </xf>
    <xf numFmtId="165" fontId="17" fillId="0" borderId="42" xfId="0" applyNumberFormat="1" applyFont="1" applyBorder="1" applyAlignment="1">
      <alignment vertical="top" shrinkToFit="1"/>
    </xf>
    <xf numFmtId="4" fontId="17" fillId="4" borderId="42" xfId="0" applyNumberFormat="1" applyFont="1" applyFill="1" applyBorder="1" applyAlignment="1" applyProtection="1">
      <alignment vertical="top" shrinkToFit="1"/>
      <protection locked="0"/>
    </xf>
    <xf numFmtId="4" fontId="17" fillId="0" borderId="42" xfId="0" applyNumberFormat="1" applyFont="1" applyBorder="1" applyAlignment="1">
      <alignment vertical="top" shrinkToFit="1"/>
    </xf>
    <xf numFmtId="4" fontId="17" fillId="0" borderId="43" xfId="0" applyNumberFormat="1" applyFont="1" applyBorder="1" applyAlignment="1">
      <alignment vertical="top" shrinkToFit="1"/>
    </xf>
    <xf numFmtId="0" fontId="20" fillId="0" borderId="0" xfId="0" applyFont="1" applyAlignment="1">
      <alignment wrapText="1"/>
    </xf>
    <xf numFmtId="49" fontId="8" fillId="3" borderId="18" xfId="0" applyNumberFormat="1" applyFont="1" applyFill="1" applyBorder="1" applyAlignment="1">
      <alignment horizontal="left" vertical="top" wrapText="1"/>
    </xf>
    <xf numFmtId="49" fontId="17" fillId="0" borderId="42" xfId="0" applyNumberFormat="1" applyFont="1" applyBorder="1" applyAlignment="1">
      <alignment horizontal="left" vertical="top" wrapText="1"/>
    </xf>
    <xf numFmtId="49" fontId="17" fillId="0" borderId="39" xfId="0" applyNumberFormat="1" applyFont="1" applyBorder="1" applyAlignment="1">
      <alignment horizontal="left" vertical="top" wrapText="1"/>
    </xf>
    <xf numFmtId="165" fontId="19" fillId="0" borderId="0" xfId="0" quotePrefix="1" applyNumberFormat="1" applyFont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8" fillId="3" borderId="1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0" fontId="3" fillId="2" borderId="0" xfId="0" applyFont="1" applyFill="1" applyAlignment="1">
      <alignment horizontal="left" wrapText="1"/>
    </xf>
    <xf numFmtId="49" fontId="7" fillId="0" borderId="31" xfId="0" applyNumberFormat="1" applyFont="1" applyBorder="1" applyAlignment="1">
      <alignment vertical="center" wrapText="1"/>
    </xf>
    <xf numFmtId="49" fontId="7" fillId="0" borderId="32" xfId="0" applyNumberFormat="1" applyFont="1" applyBorder="1" applyAlignment="1">
      <alignment vertical="center" wrapText="1"/>
    </xf>
    <xf numFmtId="4" fontId="0" fillId="0" borderId="32" xfId="0" applyNumberFormat="1" applyBorder="1" applyAlignment="1">
      <alignment vertical="center" wrapText="1"/>
    </xf>
    <xf numFmtId="4" fontId="0" fillId="3" borderId="34" xfId="0" applyNumberFormat="1" applyFill="1" applyBorder="1" applyAlignment="1">
      <alignment vertical="center"/>
    </xf>
    <xf numFmtId="4" fontId="0" fillId="3" borderId="35" xfId="0" applyNumberFormat="1" applyFill="1" applyBorder="1" applyAlignment="1">
      <alignment vertical="center"/>
    </xf>
    <xf numFmtId="4" fontId="8" fillId="0" borderId="32" xfId="0" applyNumberFormat="1" applyFont="1" applyBorder="1" applyAlignment="1">
      <alignment vertical="center" wrapText="1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16" xfId="0" applyNumberFormat="1" applyFont="1" applyBorder="1" applyAlignment="1">
      <alignment horizontal="right" vertical="center" indent="1"/>
    </xf>
    <xf numFmtId="4" fontId="12" fillId="3" borderId="7" xfId="0" applyNumberFormat="1" applyFont="1" applyFill="1" applyBorder="1" applyAlignment="1">
      <alignment horizontal="right" vertical="center"/>
    </xf>
    <xf numFmtId="2" fontId="12" fillId="3" borderId="7" xfId="0" applyNumberFormat="1" applyFont="1" applyFill="1" applyBorder="1" applyAlignment="1">
      <alignment horizontal="right" vertical="center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8" fillId="4" borderId="0" xfId="0" applyFont="1" applyFill="1" applyAlignment="1" applyProtection="1">
      <alignment horizontal="left" vertical="center"/>
      <protection locked="0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8" fillId="4" borderId="6" xfId="0" applyFont="1" applyFill="1" applyBorder="1" applyAlignment="1" applyProtection="1">
      <alignment horizontal="left" vertical="center"/>
      <protection locked="0"/>
    </xf>
    <xf numFmtId="0" fontId="0" fillId="4" borderId="6" xfId="0" applyFill="1" applyBorder="1" applyAlignment="1" applyProtection="1">
      <alignment horizontal="left" vertical="center"/>
      <protection locked="0"/>
    </xf>
    <xf numFmtId="0" fontId="8" fillId="0" borderId="18" xfId="0" applyFont="1" applyBorder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0" fontId="8" fillId="3" borderId="0" xfId="0" applyFont="1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1" fontId="0" fillId="0" borderId="6" xfId="0" applyNumberFormat="1" applyBorder="1" applyAlignment="1">
      <alignment horizontal="right" indent="1"/>
    </xf>
    <xf numFmtId="0" fontId="8" fillId="4" borderId="18" xfId="0" applyFont="1" applyFill="1" applyBorder="1" applyAlignment="1" applyProtection="1">
      <alignment horizontal="left" vertical="center"/>
      <protection locked="0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22" xfId="0" applyNumberFormat="1" applyFont="1" applyBorder="1" applyAlignment="1">
      <alignment horizontal="right" vertical="center" inden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17" fillId="0" borderId="18" xfId="0" applyFont="1" applyBorder="1" applyAlignment="1">
      <alignment horizontal="left" vertical="top" wrapText="1"/>
    </xf>
    <xf numFmtId="0" fontId="17" fillId="0" borderId="18" xfId="0" applyFont="1" applyBorder="1" applyAlignment="1">
      <alignment vertical="top" wrapText="1"/>
    </xf>
    <xf numFmtId="0" fontId="18" fillId="0" borderId="18" xfId="0" applyFont="1" applyBorder="1" applyAlignment="1">
      <alignment horizontal="left" vertical="top" wrapText="1"/>
    </xf>
    <xf numFmtId="0" fontId="18" fillId="0" borderId="18" xfId="0" applyFont="1" applyBorder="1" applyAlignment="1">
      <alignment vertical="top" wrapText="1"/>
    </xf>
    <xf numFmtId="0" fontId="18" fillId="0" borderId="0" xfId="0" applyFont="1" applyAlignment="1">
      <alignment horizontal="left" vertical="top" wrapText="1"/>
    </xf>
    <xf numFmtId="0" fontId="18" fillId="0" borderId="0" xfId="0" applyFont="1" applyAlignment="1">
      <alignment vertical="top" wrapText="1"/>
    </xf>
    <xf numFmtId="0" fontId="6" fillId="0" borderId="0" xfId="0" applyFont="1" applyAlignment="1">
      <alignment horizontal="center"/>
    </xf>
    <xf numFmtId="49" fontId="0" fillId="0" borderId="12" xfId="0" applyNumberForma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UILDpowerS/Templates/Rozpocty/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G2"/>
  <sheetViews>
    <sheetView workbookViewId="0">
      <selection activeCell="A2" sqref="A2:G2"/>
    </sheetView>
  </sheetViews>
  <sheetFormatPr defaultRowHeight="12.75" x14ac:dyDescent="0.2"/>
  <sheetData>
    <row r="1" spans="1:7" x14ac:dyDescent="0.2">
      <c r="A1" s="21" t="s">
        <v>38</v>
      </c>
    </row>
    <row r="2" spans="1:7" ht="57.75" customHeight="1" x14ac:dyDescent="0.2">
      <c r="A2" s="193" t="s">
        <v>39</v>
      </c>
      <c r="B2" s="193"/>
      <c r="C2" s="193"/>
      <c r="D2" s="193"/>
      <c r="E2" s="193"/>
      <c r="F2" s="193"/>
      <c r="G2" s="193"/>
    </row>
  </sheetData>
  <sheetProtection algorithmName="SHA-512" hashValue="GCR73s1BNMCvxbl4YCj97d98NyLLti3AwP+TU0XXMc+IlIx3N2ay0mY6mNRqKrUtz25O036G+A20nT3c2j+QxQ==" saltValue="gvjd7oGSYqhZ9kFKa+G+rQ==" spinCount="100000" sheet="1" formatRows="0"/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112">
    <tabColor rgb="FF66FF66"/>
  </sheetPr>
  <dimension ref="A1:O88"/>
  <sheetViews>
    <sheetView showGridLines="0" topLeftCell="B1" zoomScaleNormal="100" zoomScaleSheetLayoutView="75" workbookViewId="0">
      <selection activeCell="A29" sqref="A29"/>
    </sheetView>
  </sheetViews>
  <sheetFormatPr defaultColWidth="9" defaultRowHeight="12.75" x14ac:dyDescent="0.2"/>
  <cols>
    <col min="1" max="1" width="8.42578125" hidden="1" customWidth="1"/>
    <col min="2" max="2" width="13.42578125" customWidth="1"/>
    <col min="3" max="3" width="7.42578125" style="52" customWidth="1"/>
    <col min="4" max="4" width="13" style="52" customWidth="1"/>
    <col min="5" max="5" width="9.7109375" style="52" customWidth="1"/>
    <col min="6" max="6" width="11.7109375" customWidth="1"/>
    <col min="7" max="9" width="13" customWidth="1"/>
    <col min="10" max="10" width="5.5703125" customWidth="1"/>
    <col min="11" max="11" width="4.28515625" customWidth="1"/>
    <col min="12" max="15" width="10.7109375" customWidth="1"/>
  </cols>
  <sheetData>
    <row r="1" spans="1:15" ht="33.75" customHeight="1" x14ac:dyDescent="0.2">
      <c r="A1" s="47" t="s">
        <v>36</v>
      </c>
      <c r="B1" s="227" t="s">
        <v>41</v>
      </c>
      <c r="C1" s="228"/>
      <c r="D1" s="228"/>
      <c r="E1" s="228"/>
      <c r="F1" s="228"/>
      <c r="G1" s="228"/>
      <c r="H1" s="228"/>
      <c r="I1" s="228"/>
      <c r="J1" s="229"/>
    </row>
    <row r="2" spans="1:15" ht="36" customHeight="1" x14ac:dyDescent="0.2">
      <c r="A2" s="2"/>
      <c r="B2" s="76" t="s">
        <v>22</v>
      </c>
      <c r="C2" s="77"/>
      <c r="D2" s="78" t="s">
        <v>43</v>
      </c>
      <c r="E2" s="233" t="s">
        <v>44</v>
      </c>
      <c r="F2" s="234"/>
      <c r="G2" s="234"/>
      <c r="H2" s="234"/>
      <c r="I2" s="234"/>
      <c r="J2" s="235"/>
      <c r="O2" s="1"/>
    </row>
    <row r="3" spans="1:15" ht="27" hidden="1" customHeight="1" x14ac:dyDescent="0.2">
      <c r="A3" s="2"/>
      <c r="B3" s="79"/>
      <c r="C3" s="77"/>
      <c r="D3" s="80"/>
      <c r="E3" s="236"/>
      <c r="F3" s="237"/>
      <c r="G3" s="237"/>
      <c r="H3" s="237"/>
      <c r="I3" s="237"/>
      <c r="J3" s="238"/>
    </row>
    <row r="4" spans="1:15" ht="23.25" customHeight="1" x14ac:dyDescent="0.2">
      <c r="A4" s="2"/>
      <c r="B4" s="81"/>
      <c r="C4" s="82"/>
      <c r="D4" s="83"/>
      <c r="E4" s="217"/>
      <c r="F4" s="217"/>
      <c r="G4" s="217"/>
      <c r="H4" s="217"/>
      <c r="I4" s="217"/>
      <c r="J4" s="218"/>
    </row>
    <row r="5" spans="1:15" ht="24" customHeight="1" x14ac:dyDescent="0.2">
      <c r="A5" s="2"/>
      <c r="B5" s="31" t="s">
        <v>42</v>
      </c>
      <c r="D5" s="221"/>
      <c r="E5" s="222"/>
      <c r="F5" s="222"/>
      <c r="G5" s="222"/>
      <c r="H5" s="18" t="s">
        <v>40</v>
      </c>
      <c r="I5" s="22"/>
      <c r="J5" s="8"/>
    </row>
    <row r="6" spans="1:15" ht="15.75" customHeight="1" x14ac:dyDescent="0.2">
      <c r="A6" s="2"/>
      <c r="B6" s="28"/>
      <c r="C6" s="55"/>
      <c r="D6" s="223"/>
      <c r="E6" s="224"/>
      <c r="F6" s="224"/>
      <c r="G6" s="224"/>
      <c r="H6" s="18" t="s">
        <v>34</v>
      </c>
      <c r="I6" s="22"/>
      <c r="J6" s="8"/>
    </row>
    <row r="7" spans="1:15" ht="15.75" customHeight="1" x14ac:dyDescent="0.2">
      <c r="A7" s="2"/>
      <c r="B7" s="29"/>
      <c r="C7" s="56"/>
      <c r="D7" s="53"/>
      <c r="E7" s="225"/>
      <c r="F7" s="226"/>
      <c r="G7" s="226"/>
      <c r="H7" s="24"/>
      <c r="I7" s="23"/>
      <c r="J7" s="34"/>
    </row>
    <row r="8" spans="1:15" ht="24" hidden="1" customHeight="1" x14ac:dyDescent="0.2">
      <c r="A8" s="2"/>
      <c r="B8" s="31" t="s">
        <v>20</v>
      </c>
      <c r="D8" s="51"/>
      <c r="H8" s="18" t="s">
        <v>40</v>
      </c>
      <c r="I8" s="22"/>
      <c r="J8" s="8"/>
    </row>
    <row r="9" spans="1:15" ht="15.75" hidden="1" customHeight="1" x14ac:dyDescent="0.2">
      <c r="A9" s="2"/>
      <c r="B9" s="2"/>
      <c r="D9" s="51"/>
      <c r="H9" s="18" t="s">
        <v>34</v>
      </c>
      <c r="I9" s="22"/>
      <c r="J9" s="8"/>
    </row>
    <row r="10" spans="1:15" ht="15.75" hidden="1" customHeight="1" x14ac:dyDescent="0.2">
      <c r="A10" s="2"/>
      <c r="B10" s="35"/>
      <c r="C10" s="56"/>
      <c r="D10" s="53"/>
      <c r="E10" s="57"/>
      <c r="F10" s="24"/>
      <c r="G10" s="14"/>
      <c r="H10" s="14"/>
      <c r="I10" s="36"/>
      <c r="J10" s="34"/>
    </row>
    <row r="11" spans="1:15" ht="24" customHeight="1" x14ac:dyDescent="0.2">
      <c r="A11" s="2"/>
      <c r="B11" s="31" t="s">
        <v>19</v>
      </c>
      <c r="D11" s="240"/>
      <c r="E11" s="240"/>
      <c r="F11" s="240"/>
      <c r="G11" s="240"/>
      <c r="H11" s="18" t="s">
        <v>40</v>
      </c>
      <c r="I11" s="84"/>
      <c r="J11" s="8"/>
    </row>
    <row r="12" spans="1:15" ht="15.75" customHeight="1" x14ac:dyDescent="0.2">
      <c r="A12" s="2"/>
      <c r="B12" s="28"/>
      <c r="C12" s="55"/>
      <c r="D12" s="216"/>
      <c r="E12" s="216"/>
      <c r="F12" s="216"/>
      <c r="G12" s="216"/>
      <c r="H12" s="18" t="s">
        <v>34</v>
      </c>
      <c r="I12" s="84"/>
      <c r="J12" s="8"/>
    </row>
    <row r="13" spans="1:15" ht="15.75" customHeight="1" x14ac:dyDescent="0.2">
      <c r="A13" s="2"/>
      <c r="B13" s="29"/>
      <c r="C13" s="56"/>
      <c r="D13" s="85"/>
      <c r="E13" s="219"/>
      <c r="F13" s="220"/>
      <c r="G13" s="220"/>
      <c r="H13" s="19"/>
      <c r="I13" s="23"/>
      <c r="J13" s="34"/>
    </row>
    <row r="14" spans="1:15" ht="24" customHeight="1" x14ac:dyDescent="0.2">
      <c r="A14" s="2"/>
      <c r="B14" s="43" t="s">
        <v>21</v>
      </c>
      <c r="C14" s="58"/>
      <c r="D14" s="59"/>
      <c r="E14" s="60"/>
      <c r="F14" s="44"/>
      <c r="G14" s="44"/>
      <c r="H14" s="45"/>
      <c r="I14" s="44"/>
      <c r="J14" s="46"/>
    </row>
    <row r="15" spans="1:15" ht="32.25" customHeight="1" x14ac:dyDescent="0.2">
      <c r="A15" s="2"/>
      <c r="B15" s="35" t="s">
        <v>32</v>
      </c>
      <c r="C15" s="61"/>
      <c r="D15" s="54"/>
      <c r="E15" s="239"/>
      <c r="F15" s="239"/>
      <c r="G15" s="241"/>
      <c r="H15" s="241"/>
      <c r="I15" s="241" t="s">
        <v>29</v>
      </c>
      <c r="J15" s="242"/>
    </row>
    <row r="16" spans="1:15" ht="23.25" customHeight="1" x14ac:dyDescent="0.2">
      <c r="A16" s="142" t="s">
        <v>24</v>
      </c>
      <c r="B16" s="38" t="s">
        <v>24</v>
      </c>
      <c r="C16" s="62"/>
      <c r="D16" s="63"/>
      <c r="E16" s="205"/>
      <c r="F16" s="206"/>
      <c r="G16" s="205"/>
      <c r="H16" s="206"/>
      <c r="I16" s="205">
        <f>SUMIF(F57:F84,A16,I57:I84)+SUMIF(F57:F84,"PSU",I57:I84)</f>
        <v>0</v>
      </c>
      <c r="J16" s="207"/>
    </row>
    <row r="17" spans="1:10" ht="23.25" customHeight="1" x14ac:dyDescent="0.2">
      <c r="A17" s="142" t="s">
        <v>25</v>
      </c>
      <c r="B17" s="38" t="s">
        <v>25</v>
      </c>
      <c r="C17" s="62"/>
      <c r="D17" s="63"/>
      <c r="E17" s="205"/>
      <c r="F17" s="206"/>
      <c r="G17" s="205"/>
      <c r="H17" s="206"/>
      <c r="I17" s="205">
        <f>SUMIF(F57:F84,A17,I57:I84)</f>
        <v>0</v>
      </c>
      <c r="J17" s="207"/>
    </row>
    <row r="18" spans="1:10" ht="23.25" customHeight="1" x14ac:dyDescent="0.2">
      <c r="A18" s="142" t="s">
        <v>26</v>
      </c>
      <c r="B18" s="38" t="s">
        <v>26</v>
      </c>
      <c r="C18" s="62"/>
      <c r="D18" s="63"/>
      <c r="E18" s="205"/>
      <c r="F18" s="206"/>
      <c r="G18" s="205"/>
      <c r="H18" s="206"/>
      <c r="I18" s="205">
        <f>SUMIF(F57:F84,A18,I57:I84)</f>
        <v>0</v>
      </c>
      <c r="J18" s="207"/>
    </row>
    <row r="19" spans="1:10" ht="23.25" customHeight="1" x14ac:dyDescent="0.2">
      <c r="A19" s="142" t="s">
        <v>120</v>
      </c>
      <c r="B19" s="38" t="s">
        <v>27</v>
      </c>
      <c r="C19" s="62"/>
      <c r="D19" s="63"/>
      <c r="E19" s="205"/>
      <c r="F19" s="206"/>
      <c r="G19" s="205"/>
      <c r="H19" s="206"/>
      <c r="I19" s="205">
        <f>SUMIF(F57:F84,A19,I57:I84)</f>
        <v>0</v>
      </c>
      <c r="J19" s="207"/>
    </row>
    <row r="20" spans="1:10" ht="23.25" customHeight="1" x14ac:dyDescent="0.2">
      <c r="A20" s="142" t="s">
        <v>119</v>
      </c>
      <c r="B20" s="38" t="s">
        <v>28</v>
      </c>
      <c r="C20" s="62"/>
      <c r="D20" s="63"/>
      <c r="E20" s="205"/>
      <c r="F20" s="206"/>
      <c r="G20" s="205"/>
      <c r="H20" s="206"/>
      <c r="I20" s="205">
        <f>SUMIF(F57:F84,A20,I57:I84)</f>
        <v>0</v>
      </c>
      <c r="J20" s="207"/>
    </row>
    <row r="21" spans="1:10" ht="23.25" customHeight="1" x14ac:dyDescent="0.2">
      <c r="A21" s="2"/>
      <c r="B21" s="48" t="s">
        <v>29</v>
      </c>
      <c r="C21" s="64"/>
      <c r="D21" s="65"/>
      <c r="E21" s="208"/>
      <c r="F21" s="243"/>
      <c r="G21" s="208"/>
      <c r="H21" s="243"/>
      <c r="I21" s="208">
        <f>SUM(I16:J20)</f>
        <v>0</v>
      </c>
      <c r="J21" s="209"/>
    </row>
    <row r="22" spans="1:10" ht="33" customHeight="1" x14ac:dyDescent="0.2">
      <c r="A22" s="2"/>
      <c r="B22" s="42" t="s">
        <v>33</v>
      </c>
      <c r="C22" s="62"/>
      <c r="D22" s="63"/>
      <c r="E22" s="66"/>
      <c r="F22" s="39"/>
      <c r="G22" s="33"/>
      <c r="H22" s="33"/>
      <c r="I22" s="33"/>
      <c r="J22" s="40"/>
    </row>
    <row r="23" spans="1:10" ht="23.25" customHeight="1" x14ac:dyDescent="0.2">
      <c r="A23" s="2"/>
      <c r="B23" s="38" t="s">
        <v>12</v>
      </c>
      <c r="C23" s="62"/>
      <c r="D23" s="63"/>
      <c r="E23" s="67">
        <v>12</v>
      </c>
      <c r="F23" s="39" t="s">
        <v>0</v>
      </c>
      <c r="G23" s="203">
        <f>ZakladDPHSniVypocet</f>
        <v>0</v>
      </c>
      <c r="H23" s="204"/>
      <c r="I23" s="204"/>
      <c r="J23" s="40" t="str">
        <f t="shared" ref="J23:J28" si="0">Mena</f>
        <v>CZK</v>
      </c>
    </row>
    <row r="24" spans="1:10" ht="23.25" hidden="1" customHeight="1" x14ac:dyDescent="0.2">
      <c r="A24" s="2"/>
      <c r="B24" s="38" t="s">
        <v>13</v>
      </c>
      <c r="C24" s="62"/>
      <c r="D24" s="63"/>
      <c r="E24" s="67">
        <f>SazbaDPH1</f>
        <v>12</v>
      </c>
      <c r="F24" s="39" t="s">
        <v>0</v>
      </c>
      <c r="G24" s="201">
        <f>I23*E23/100</f>
        <v>0</v>
      </c>
      <c r="H24" s="202"/>
      <c r="I24" s="202"/>
      <c r="J24" s="40" t="str">
        <f t="shared" si="0"/>
        <v>CZK</v>
      </c>
    </row>
    <row r="25" spans="1:10" ht="23.25" customHeight="1" x14ac:dyDescent="0.2">
      <c r="A25" s="2"/>
      <c r="B25" s="38" t="s">
        <v>14</v>
      </c>
      <c r="C25" s="62"/>
      <c r="D25" s="63"/>
      <c r="E25" s="67">
        <v>21</v>
      </c>
      <c r="F25" s="39" t="s">
        <v>0</v>
      </c>
      <c r="G25" s="203">
        <f>ZakladDPHZaklVypocet</f>
        <v>0</v>
      </c>
      <c r="H25" s="204"/>
      <c r="I25" s="204"/>
      <c r="J25" s="40" t="str">
        <f t="shared" si="0"/>
        <v>CZK</v>
      </c>
    </row>
    <row r="26" spans="1:10" ht="23.25" hidden="1" customHeight="1" x14ac:dyDescent="0.2">
      <c r="A26" s="2"/>
      <c r="B26" s="32" t="s">
        <v>15</v>
      </c>
      <c r="C26" s="68"/>
      <c r="D26" s="54"/>
      <c r="E26" s="69">
        <f>SazbaDPH2</f>
        <v>21</v>
      </c>
      <c r="F26" s="30" t="s">
        <v>0</v>
      </c>
      <c r="G26" s="230">
        <f>I25*E25/100</f>
        <v>0</v>
      </c>
      <c r="H26" s="231"/>
      <c r="I26" s="231"/>
      <c r="J26" s="37" t="str">
        <f t="shared" si="0"/>
        <v>CZK</v>
      </c>
    </row>
    <row r="27" spans="1:10" ht="23.25" customHeight="1" thickBot="1" x14ac:dyDescent="0.25">
      <c r="A27" s="2">
        <f>ZakladDPHSni+ZakladDPHZakl</f>
        <v>0</v>
      </c>
      <c r="B27" s="31" t="s">
        <v>4</v>
      </c>
      <c r="C27" s="70"/>
      <c r="D27" s="71"/>
      <c r="E27" s="70"/>
      <c r="F27" s="16"/>
      <c r="G27" s="232">
        <f>CenaCelkemBezDPH-(ZakladDPHSni+ZakladDPHZakl)</f>
        <v>0</v>
      </c>
      <c r="H27" s="232"/>
      <c r="I27" s="232"/>
      <c r="J27" s="41" t="str">
        <f t="shared" si="0"/>
        <v>CZK</v>
      </c>
    </row>
    <row r="28" spans="1:10" ht="27.75" customHeight="1" thickBot="1" x14ac:dyDescent="0.25">
      <c r="A28" s="2">
        <f>(A27-INT(A27))*100</f>
        <v>0</v>
      </c>
      <c r="B28" s="115" t="s">
        <v>23</v>
      </c>
      <c r="C28" s="116"/>
      <c r="D28" s="116"/>
      <c r="E28" s="117"/>
      <c r="F28" s="118"/>
      <c r="G28" s="211">
        <f>A27</f>
        <v>0</v>
      </c>
      <c r="H28" s="211"/>
      <c r="I28" s="211"/>
      <c r="J28" s="119" t="str">
        <f t="shared" si="0"/>
        <v>CZK</v>
      </c>
    </row>
    <row r="29" spans="1:10" ht="27.75" hidden="1" customHeight="1" thickBot="1" x14ac:dyDescent="0.25">
      <c r="A29" s="2"/>
      <c r="B29" s="115" t="s">
        <v>35</v>
      </c>
      <c r="C29" s="120"/>
      <c r="D29" s="120"/>
      <c r="E29" s="120"/>
      <c r="F29" s="121"/>
      <c r="G29" s="210">
        <f>ZakladDPHSni+DPHSni+ZakladDPHZakl+DPHZakl+Zaokrouhleni</f>
        <v>0</v>
      </c>
      <c r="H29" s="210"/>
      <c r="I29" s="210"/>
      <c r="J29" s="122" t="s">
        <v>54</v>
      </c>
    </row>
    <row r="30" spans="1:10" ht="12.75" customHeight="1" x14ac:dyDescent="0.2">
      <c r="A30" s="2"/>
      <c r="B30" s="2"/>
      <c r="J30" s="9"/>
    </row>
    <row r="31" spans="1:10" ht="30" customHeight="1" x14ac:dyDescent="0.2">
      <c r="A31" s="2"/>
      <c r="B31" s="2"/>
      <c r="J31" s="9"/>
    </row>
    <row r="32" spans="1:10" ht="18.75" customHeight="1" x14ac:dyDescent="0.2">
      <c r="A32" s="2"/>
      <c r="B32" s="17"/>
      <c r="C32" s="72" t="s">
        <v>11</v>
      </c>
      <c r="D32" s="73"/>
      <c r="E32" s="73"/>
      <c r="F32" s="15" t="s">
        <v>10</v>
      </c>
      <c r="G32" s="26"/>
      <c r="H32" s="27"/>
      <c r="I32" s="26"/>
      <c r="J32" s="9"/>
    </row>
    <row r="33" spans="1:10" ht="47.25" customHeight="1" x14ac:dyDescent="0.2">
      <c r="A33" s="2"/>
      <c r="B33" s="2"/>
      <c r="J33" s="9"/>
    </row>
    <row r="34" spans="1:10" s="21" customFormat="1" ht="18.75" customHeight="1" x14ac:dyDescent="0.2">
      <c r="A34" s="20"/>
      <c r="B34" s="20"/>
      <c r="C34" s="74"/>
      <c r="D34" s="212"/>
      <c r="E34" s="213"/>
      <c r="G34" s="214"/>
      <c r="H34" s="215"/>
      <c r="I34" s="215"/>
      <c r="J34" s="25"/>
    </row>
    <row r="35" spans="1:10" ht="12.75" customHeight="1" x14ac:dyDescent="0.2">
      <c r="A35" s="2"/>
      <c r="B35" s="2"/>
      <c r="D35" s="200" t="s">
        <v>2</v>
      </c>
      <c r="E35" s="200"/>
      <c r="H35" s="10" t="s">
        <v>3</v>
      </c>
      <c r="J35" s="9"/>
    </row>
    <row r="36" spans="1:10" ht="13.5" customHeight="1" thickBot="1" x14ac:dyDescent="0.25">
      <c r="A36" s="11"/>
      <c r="B36" s="11"/>
      <c r="C36" s="75"/>
      <c r="D36" s="75"/>
      <c r="E36" s="75"/>
      <c r="F36" s="12"/>
      <c r="G36" s="12"/>
      <c r="H36" s="12"/>
      <c r="I36" s="12"/>
      <c r="J36" s="13"/>
    </row>
    <row r="37" spans="1:10" ht="27" customHeight="1" x14ac:dyDescent="0.2">
      <c r="B37" s="88" t="s">
        <v>16</v>
      </c>
      <c r="C37" s="89"/>
      <c r="D37" s="89"/>
      <c r="E37" s="89"/>
      <c r="F37" s="90"/>
      <c r="G37" s="90"/>
      <c r="H37" s="90"/>
      <c r="I37" s="90"/>
      <c r="J37" s="91"/>
    </row>
    <row r="38" spans="1:10" ht="25.5" customHeight="1" x14ac:dyDescent="0.2">
      <c r="A38" s="87" t="s">
        <v>37</v>
      </c>
      <c r="B38" s="92" t="s">
        <v>17</v>
      </c>
      <c r="C38" s="93" t="s">
        <v>5</v>
      </c>
      <c r="D38" s="93"/>
      <c r="E38" s="93"/>
      <c r="F38" s="94" t="str">
        <f>B23</f>
        <v>Základ pro sníženou DPH</v>
      </c>
      <c r="G38" s="94" t="str">
        <f>B25</f>
        <v>Základ pro základní DPH</v>
      </c>
      <c r="H38" s="95" t="s">
        <v>18</v>
      </c>
      <c r="I38" s="96" t="s">
        <v>1</v>
      </c>
      <c r="J38" s="97" t="s">
        <v>0</v>
      </c>
    </row>
    <row r="39" spans="1:10" ht="25.5" hidden="1" customHeight="1" x14ac:dyDescent="0.2">
      <c r="A39" s="87">
        <v>1</v>
      </c>
      <c r="B39" s="98" t="s">
        <v>45</v>
      </c>
      <c r="C39" s="196"/>
      <c r="D39" s="196"/>
      <c r="E39" s="196"/>
      <c r="F39" s="99">
        <f>'D1.1 1.00 Pol'!AE274+'D1.2 1.00 Pol'!AE262</f>
        <v>0</v>
      </c>
      <c r="G39" s="100">
        <f>'D1.1 1.00 Pol'!AF274+'D1.2 1.00 Pol'!AF262</f>
        <v>0</v>
      </c>
      <c r="H39" s="101"/>
      <c r="I39" s="102">
        <f>F39+G39+H39</f>
        <v>0</v>
      </c>
      <c r="J39" s="103" t="str">
        <f>IF(CenaCelkemVypocet=0,"",I39/CenaCelkemVypocet*100)</f>
        <v/>
      </c>
    </row>
    <row r="40" spans="1:10" ht="25.5" customHeight="1" x14ac:dyDescent="0.2">
      <c r="A40" s="87">
        <v>2</v>
      </c>
      <c r="B40" s="104"/>
      <c r="C40" s="199" t="s">
        <v>46</v>
      </c>
      <c r="D40" s="199"/>
      <c r="E40" s="199"/>
      <c r="F40" s="105"/>
      <c r="G40" s="106"/>
      <c r="H40" s="106"/>
      <c r="I40" s="107"/>
      <c r="J40" s="108"/>
    </row>
    <row r="41" spans="1:10" ht="25.5" customHeight="1" x14ac:dyDescent="0.2">
      <c r="A41" s="87">
        <v>2</v>
      </c>
      <c r="B41" s="104" t="s">
        <v>47</v>
      </c>
      <c r="C41" s="199" t="s">
        <v>48</v>
      </c>
      <c r="D41" s="199"/>
      <c r="E41" s="199"/>
      <c r="F41" s="105">
        <f>'D1.1 1.00 Pol'!AE274</f>
        <v>0</v>
      </c>
      <c r="G41" s="106">
        <f>'D1.1 1.00 Pol'!AF274</f>
        <v>0</v>
      </c>
      <c r="H41" s="106"/>
      <c r="I41" s="107">
        <f>F41+G41+H41</f>
        <v>0</v>
      </c>
      <c r="J41" s="108" t="str">
        <f>IF(CenaCelkemVypocet=0,"",I41/CenaCelkemVypocet*100)</f>
        <v/>
      </c>
    </row>
    <row r="42" spans="1:10" ht="25.5" customHeight="1" x14ac:dyDescent="0.2">
      <c r="A42" s="87">
        <v>3</v>
      </c>
      <c r="B42" s="109" t="s">
        <v>49</v>
      </c>
      <c r="C42" s="196" t="s">
        <v>50</v>
      </c>
      <c r="D42" s="196"/>
      <c r="E42" s="196"/>
      <c r="F42" s="110">
        <f>'D1.1 1.00 Pol'!AE274</f>
        <v>0</v>
      </c>
      <c r="G42" s="101">
        <f>'D1.1 1.00 Pol'!AF274</f>
        <v>0</v>
      </c>
      <c r="H42" s="101"/>
      <c r="I42" s="102">
        <f>F42+G42+H42</f>
        <v>0</v>
      </c>
      <c r="J42" s="103" t="str">
        <f>IF(CenaCelkemVypocet=0,"",I42/CenaCelkemVypocet*100)</f>
        <v/>
      </c>
    </row>
    <row r="43" spans="1:10" ht="25.5" customHeight="1" x14ac:dyDescent="0.2">
      <c r="A43" s="87">
        <v>2</v>
      </c>
      <c r="B43" s="104" t="s">
        <v>51</v>
      </c>
      <c r="C43" s="199" t="s">
        <v>52</v>
      </c>
      <c r="D43" s="199"/>
      <c r="E43" s="199"/>
      <c r="F43" s="105">
        <f>'D1.2 1.00 Pol'!AE262</f>
        <v>0</v>
      </c>
      <c r="G43" s="106">
        <f>'D1.2 1.00 Pol'!AF262</f>
        <v>0</v>
      </c>
      <c r="H43" s="106"/>
      <c r="I43" s="107">
        <f>F43+G43+H43</f>
        <v>0</v>
      </c>
      <c r="J43" s="108" t="str">
        <f>IF(CenaCelkemVypocet=0,"",I43/CenaCelkemVypocet*100)</f>
        <v/>
      </c>
    </row>
    <row r="44" spans="1:10" ht="25.5" customHeight="1" x14ac:dyDescent="0.2">
      <c r="A44" s="87">
        <v>3</v>
      </c>
      <c r="B44" s="109" t="s">
        <v>49</v>
      </c>
      <c r="C44" s="196" t="s">
        <v>50</v>
      </c>
      <c r="D44" s="196"/>
      <c r="E44" s="196"/>
      <c r="F44" s="110">
        <f>'D1.2 1.00 Pol'!AE262</f>
        <v>0</v>
      </c>
      <c r="G44" s="101">
        <f>'D1.2 1.00 Pol'!AF262</f>
        <v>0</v>
      </c>
      <c r="H44" s="101"/>
      <c r="I44" s="102">
        <f>F44+G44+H44</f>
        <v>0</v>
      </c>
      <c r="J44" s="103" t="str">
        <f>IF(CenaCelkemVypocet=0,"",I44/CenaCelkemVypocet*100)</f>
        <v/>
      </c>
    </row>
    <row r="45" spans="1:10" ht="25.5" customHeight="1" x14ac:dyDescent="0.2">
      <c r="A45" s="87"/>
      <c r="B45" s="197" t="s">
        <v>53</v>
      </c>
      <c r="C45" s="198"/>
      <c r="D45" s="198"/>
      <c r="E45" s="198"/>
      <c r="F45" s="111">
        <f>SUMIF(A39:A44,"=1",F39:F44)</f>
        <v>0</v>
      </c>
      <c r="G45" s="112">
        <f>SUMIF(A39:A44,"=1",G39:G44)</f>
        <v>0</v>
      </c>
      <c r="H45" s="112">
        <f>SUMIF(A39:A44,"=1",H39:H44)</f>
        <v>0</v>
      </c>
      <c r="I45" s="113">
        <f>SUMIF(A39:A44,"=1",I39:I44)</f>
        <v>0</v>
      </c>
      <c r="J45" s="114">
        <f>SUMIF(A39:A44,"=1",J39:J44)</f>
        <v>0</v>
      </c>
    </row>
    <row r="47" spans="1:10" x14ac:dyDescent="0.2">
      <c r="A47" t="s">
        <v>55</v>
      </c>
      <c r="B47" t="s">
        <v>56</v>
      </c>
    </row>
    <row r="48" spans="1:10" x14ac:dyDescent="0.2">
      <c r="A48" t="s">
        <v>57</v>
      </c>
      <c r="B48" t="s">
        <v>58</v>
      </c>
    </row>
    <row r="49" spans="1:10" x14ac:dyDescent="0.2">
      <c r="A49" t="s">
        <v>59</v>
      </c>
      <c r="B49" t="s">
        <v>60</v>
      </c>
    </row>
    <row r="50" spans="1:10" x14ac:dyDescent="0.2">
      <c r="A50" t="s">
        <v>57</v>
      </c>
      <c r="B50" t="s">
        <v>61</v>
      </c>
    </row>
    <row r="51" spans="1:10" x14ac:dyDescent="0.2">
      <c r="A51" t="s">
        <v>59</v>
      </c>
      <c r="B51" t="s">
        <v>60</v>
      </c>
    </row>
    <row r="54" spans="1:10" ht="15.75" x14ac:dyDescent="0.25">
      <c r="B54" s="123" t="s">
        <v>62</v>
      </c>
    </row>
    <row r="56" spans="1:10" ht="25.5" customHeight="1" x14ac:dyDescent="0.2">
      <c r="A56" s="125"/>
      <c r="B56" s="128" t="s">
        <v>17</v>
      </c>
      <c r="C56" s="128" t="s">
        <v>5</v>
      </c>
      <c r="D56" s="129"/>
      <c r="E56" s="129"/>
      <c r="F56" s="130" t="s">
        <v>63</v>
      </c>
      <c r="G56" s="130"/>
      <c r="H56" s="130"/>
      <c r="I56" s="130" t="s">
        <v>29</v>
      </c>
      <c r="J56" s="130" t="s">
        <v>0</v>
      </c>
    </row>
    <row r="57" spans="1:10" ht="36.75" customHeight="1" x14ac:dyDescent="0.2">
      <c r="A57" s="126"/>
      <c r="B57" s="131" t="s">
        <v>64</v>
      </c>
      <c r="C57" s="194" t="s">
        <v>65</v>
      </c>
      <c r="D57" s="195"/>
      <c r="E57" s="195"/>
      <c r="F57" s="138" t="s">
        <v>24</v>
      </c>
      <c r="G57" s="139"/>
      <c r="H57" s="139"/>
      <c r="I57" s="139">
        <f>'D1.1 1.00 Pol'!G8+'D1.2 1.00 Pol'!G8</f>
        <v>0</v>
      </c>
      <c r="J57" s="135" t="str">
        <f>IF(I85=0,"",I57/I85*100)</f>
        <v/>
      </c>
    </row>
    <row r="58" spans="1:10" ht="36.75" customHeight="1" x14ac:dyDescent="0.2">
      <c r="A58" s="126"/>
      <c r="B58" s="131" t="s">
        <v>66</v>
      </c>
      <c r="C58" s="194" t="s">
        <v>67</v>
      </c>
      <c r="D58" s="195"/>
      <c r="E58" s="195"/>
      <c r="F58" s="138" t="s">
        <v>24</v>
      </c>
      <c r="G58" s="139"/>
      <c r="H58" s="139"/>
      <c r="I58" s="139">
        <f>'D1.1 1.00 Pol'!G20</f>
        <v>0</v>
      </c>
      <c r="J58" s="135" t="str">
        <f>IF(I85=0,"",I58/I85*100)</f>
        <v/>
      </c>
    </row>
    <row r="59" spans="1:10" ht="36.75" customHeight="1" x14ac:dyDescent="0.2">
      <c r="A59" s="126"/>
      <c r="B59" s="131" t="s">
        <v>68</v>
      </c>
      <c r="C59" s="194" t="s">
        <v>69</v>
      </c>
      <c r="D59" s="195"/>
      <c r="E59" s="195"/>
      <c r="F59" s="138" t="s">
        <v>24</v>
      </c>
      <c r="G59" s="139"/>
      <c r="H59" s="139"/>
      <c r="I59" s="139">
        <f>'D1.1 1.00 Pol'!G24</f>
        <v>0</v>
      </c>
      <c r="J59" s="135" t="str">
        <f>IF(I85=0,"",I59/I85*100)</f>
        <v/>
      </c>
    </row>
    <row r="60" spans="1:10" ht="36.75" customHeight="1" x14ac:dyDescent="0.2">
      <c r="A60" s="126"/>
      <c r="B60" s="131" t="s">
        <v>70</v>
      </c>
      <c r="C60" s="194" t="s">
        <v>71</v>
      </c>
      <c r="D60" s="195"/>
      <c r="E60" s="195"/>
      <c r="F60" s="138" t="s">
        <v>24</v>
      </c>
      <c r="G60" s="139"/>
      <c r="H60" s="139"/>
      <c r="I60" s="139">
        <f>'D1.1 1.00 Pol'!G29</f>
        <v>0</v>
      </c>
      <c r="J60" s="135" t="str">
        <f>IF(I85=0,"",I60/I85*100)</f>
        <v/>
      </c>
    </row>
    <row r="61" spans="1:10" ht="36.75" customHeight="1" x14ac:dyDescent="0.2">
      <c r="A61" s="126"/>
      <c r="B61" s="131" t="s">
        <v>72</v>
      </c>
      <c r="C61" s="194" t="s">
        <v>73</v>
      </c>
      <c r="D61" s="195"/>
      <c r="E61" s="195"/>
      <c r="F61" s="138" t="s">
        <v>24</v>
      </c>
      <c r="G61" s="139"/>
      <c r="H61" s="139"/>
      <c r="I61" s="139">
        <f>'D1.1 1.00 Pol'!G43</f>
        <v>0</v>
      </c>
      <c r="J61" s="135" t="str">
        <f>IF(I85=0,"",I61/I85*100)</f>
        <v/>
      </c>
    </row>
    <row r="62" spans="1:10" ht="36.75" customHeight="1" x14ac:dyDescent="0.2">
      <c r="A62" s="126"/>
      <c r="B62" s="131" t="s">
        <v>74</v>
      </c>
      <c r="C62" s="194" t="s">
        <v>75</v>
      </c>
      <c r="D62" s="195"/>
      <c r="E62" s="195"/>
      <c r="F62" s="138" t="s">
        <v>24</v>
      </c>
      <c r="G62" s="139"/>
      <c r="H62" s="139"/>
      <c r="I62" s="139">
        <f>'D1.1 1.00 Pol'!G53</f>
        <v>0</v>
      </c>
      <c r="J62" s="135" t="str">
        <f>IF(I85=0,"",I62/I85*100)</f>
        <v/>
      </c>
    </row>
    <row r="63" spans="1:10" ht="36.75" customHeight="1" x14ac:dyDescent="0.2">
      <c r="A63" s="126"/>
      <c r="B63" s="131" t="s">
        <v>76</v>
      </c>
      <c r="C63" s="194" t="s">
        <v>77</v>
      </c>
      <c r="D63" s="195"/>
      <c r="E63" s="195"/>
      <c r="F63" s="138" t="s">
        <v>24</v>
      </c>
      <c r="G63" s="139"/>
      <c r="H63" s="139"/>
      <c r="I63" s="139">
        <f>'D1.1 1.00 Pol'!G60</f>
        <v>0</v>
      </c>
      <c r="J63" s="135" t="str">
        <f>IF(I85=0,"",I63/I85*100)</f>
        <v/>
      </c>
    </row>
    <row r="64" spans="1:10" ht="36.75" customHeight="1" x14ac:dyDescent="0.2">
      <c r="A64" s="126"/>
      <c r="B64" s="131" t="s">
        <v>78</v>
      </c>
      <c r="C64" s="194" t="s">
        <v>79</v>
      </c>
      <c r="D64" s="195"/>
      <c r="E64" s="195"/>
      <c r="F64" s="138" t="s">
        <v>24</v>
      </c>
      <c r="G64" s="139"/>
      <c r="H64" s="139"/>
      <c r="I64" s="139">
        <f>'D1.1 1.00 Pol'!G62+'D1.2 1.00 Pol'!G14</f>
        <v>0</v>
      </c>
      <c r="J64" s="135" t="str">
        <f>IF(I85=0,"",I64/I85*100)</f>
        <v/>
      </c>
    </row>
    <row r="65" spans="1:10" ht="36.75" customHeight="1" x14ac:dyDescent="0.2">
      <c r="A65" s="126"/>
      <c r="B65" s="131" t="s">
        <v>80</v>
      </c>
      <c r="C65" s="194" t="s">
        <v>81</v>
      </c>
      <c r="D65" s="195"/>
      <c r="E65" s="195"/>
      <c r="F65" s="138" t="s">
        <v>24</v>
      </c>
      <c r="G65" s="139"/>
      <c r="H65" s="139"/>
      <c r="I65" s="139">
        <f>'D1.1 1.00 Pol'!G83</f>
        <v>0</v>
      </c>
      <c r="J65" s="135" t="str">
        <f>IF(I85=0,"",I65/I85*100)</f>
        <v/>
      </c>
    </row>
    <row r="66" spans="1:10" ht="36.75" customHeight="1" x14ac:dyDescent="0.2">
      <c r="A66" s="126"/>
      <c r="B66" s="131" t="s">
        <v>82</v>
      </c>
      <c r="C66" s="194" t="s">
        <v>83</v>
      </c>
      <c r="D66" s="195"/>
      <c r="E66" s="195"/>
      <c r="F66" s="138" t="s">
        <v>24</v>
      </c>
      <c r="G66" s="139"/>
      <c r="H66" s="139"/>
      <c r="I66" s="139">
        <f>'D1.1 1.00 Pol'!G90</f>
        <v>0</v>
      </c>
      <c r="J66" s="135" t="str">
        <f>IF(I85=0,"",I66/I85*100)</f>
        <v/>
      </c>
    </row>
    <row r="67" spans="1:10" ht="36.75" customHeight="1" x14ac:dyDescent="0.2">
      <c r="A67" s="126"/>
      <c r="B67" s="131" t="s">
        <v>84</v>
      </c>
      <c r="C67" s="194" t="s">
        <v>85</v>
      </c>
      <c r="D67" s="195"/>
      <c r="E67" s="195"/>
      <c r="F67" s="138" t="s">
        <v>25</v>
      </c>
      <c r="G67" s="139"/>
      <c r="H67" s="139"/>
      <c r="I67" s="139">
        <f>'D1.1 1.00 Pol'!G101</f>
        <v>0</v>
      </c>
      <c r="J67" s="135" t="str">
        <f>IF(I85=0,"",I67/I85*100)</f>
        <v/>
      </c>
    </row>
    <row r="68" spans="1:10" ht="36.75" customHeight="1" x14ac:dyDescent="0.2">
      <c r="A68" s="126"/>
      <c r="B68" s="131" t="s">
        <v>86</v>
      </c>
      <c r="C68" s="194" t="s">
        <v>87</v>
      </c>
      <c r="D68" s="195"/>
      <c r="E68" s="195"/>
      <c r="F68" s="138" t="s">
        <v>25</v>
      </c>
      <c r="G68" s="139"/>
      <c r="H68" s="139"/>
      <c r="I68" s="139">
        <f>'D1.2 1.00 Pol'!G25</f>
        <v>0</v>
      </c>
      <c r="J68" s="135" t="str">
        <f>IF(I85=0,"",I68/I85*100)</f>
        <v/>
      </c>
    </row>
    <row r="69" spans="1:10" ht="36.75" customHeight="1" x14ac:dyDescent="0.2">
      <c r="A69" s="126"/>
      <c r="B69" s="131" t="s">
        <v>88</v>
      </c>
      <c r="C69" s="194" t="s">
        <v>89</v>
      </c>
      <c r="D69" s="195"/>
      <c r="E69" s="195"/>
      <c r="F69" s="138" t="s">
        <v>25</v>
      </c>
      <c r="G69" s="139"/>
      <c r="H69" s="139"/>
      <c r="I69" s="139">
        <f>'D1.2 1.00 Pol'!G73</f>
        <v>0</v>
      </c>
      <c r="J69" s="135" t="str">
        <f>IF(I85=0,"",I69/I85*100)</f>
        <v/>
      </c>
    </row>
    <row r="70" spans="1:10" ht="36.75" customHeight="1" x14ac:dyDescent="0.2">
      <c r="A70" s="126"/>
      <c r="B70" s="131" t="s">
        <v>90</v>
      </c>
      <c r="C70" s="194" t="s">
        <v>91</v>
      </c>
      <c r="D70" s="195"/>
      <c r="E70" s="195"/>
      <c r="F70" s="138" t="s">
        <v>25</v>
      </c>
      <c r="G70" s="139"/>
      <c r="H70" s="139"/>
      <c r="I70" s="139">
        <f>'D1.2 1.00 Pol'!G150</f>
        <v>0</v>
      </c>
      <c r="J70" s="135" t="str">
        <f>IF(I85=0,"",I70/I85*100)</f>
        <v/>
      </c>
    </row>
    <row r="71" spans="1:10" ht="36.75" customHeight="1" x14ac:dyDescent="0.2">
      <c r="A71" s="126"/>
      <c r="B71" s="131" t="s">
        <v>92</v>
      </c>
      <c r="C71" s="194" t="s">
        <v>93</v>
      </c>
      <c r="D71" s="195"/>
      <c r="E71" s="195"/>
      <c r="F71" s="138" t="s">
        <v>25</v>
      </c>
      <c r="G71" s="139"/>
      <c r="H71" s="139"/>
      <c r="I71" s="139">
        <f>'D1.2 1.00 Pol'!G164</f>
        <v>0</v>
      </c>
      <c r="J71" s="135" t="str">
        <f>IF(I85=0,"",I71/I85*100)</f>
        <v/>
      </c>
    </row>
    <row r="72" spans="1:10" ht="36.75" customHeight="1" x14ac:dyDescent="0.2">
      <c r="A72" s="126"/>
      <c r="B72" s="131" t="s">
        <v>94</v>
      </c>
      <c r="C72" s="194" t="s">
        <v>95</v>
      </c>
      <c r="D72" s="195"/>
      <c r="E72" s="195"/>
      <c r="F72" s="138" t="s">
        <v>25</v>
      </c>
      <c r="G72" s="139"/>
      <c r="H72" s="139"/>
      <c r="I72" s="139">
        <f>'D1.2 1.00 Pol'!G218</f>
        <v>0</v>
      </c>
      <c r="J72" s="135" t="str">
        <f>IF(I85=0,"",I72/I85*100)</f>
        <v/>
      </c>
    </row>
    <row r="73" spans="1:10" ht="36.75" customHeight="1" x14ac:dyDescent="0.2">
      <c r="A73" s="126"/>
      <c r="B73" s="131" t="s">
        <v>96</v>
      </c>
      <c r="C73" s="194" t="s">
        <v>97</v>
      </c>
      <c r="D73" s="195"/>
      <c r="E73" s="195"/>
      <c r="F73" s="138" t="s">
        <v>25</v>
      </c>
      <c r="G73" s="139"/>
      <c r="H73" s="139"/>
      <c r="I73" s="139">
        <f>'D1.2 1.00 Pol'!G229</f>
        <v>0</v>
      </c>
      <c r="J73" s="135" t="str">
        <f>IF(I85=0,"",I73/I85*100)</f>
        <v/>
      </c>
    </row>
    <row r="74" spans="1:10" ht="36.75" customHeight="1" x14ac:dyDescent="0.2">
      <c r="A74" s="126"/>
      <c r="B74" s="131" t="s">
        <v>98</v>
      </c>
      <c r="C74" s="194" t="s">
        <v>99</v>
      </c>
      <c r="D74" s="195"/>
      <c r="E74" s="195"/>
      <c r="F74" s="138" t="s">
        <v>25</v>
      </c>
      <c r="G74" s="139"/>
      <c r="H74" s="139"/>
      <c r="I74" s="139">
        <f>'D1.2 1.00 Pol'!G240</f>
        <v>0</v>
      </c>
      <c r="J74" s="135" t="str">
        <f>IF(I85=0,"",I74/I85*100)</f>
        <v/>
      </c>
    </row>
    <row r="75" spans="1:10" ht="36.75" customHeight="1" x14ac:dyDescent="0.2">
      <c r="A75" s="126"/>
      <c r="B75" s="131" t="s">
        <v>100</v>
      </c>
      <c r="C75" s="194" t="s">
        <v>101</v>
      </c>
      <c r="D75" s="195"/>
      <c r="E75" s="195"/>
      <c r="F75" s="138" t="s">
        <v>25</v>
      </c>
      <c r="G75" s="139"/>
      <c r="H75" s="139"/>
      <c r="I75" s="139">
        <f>'D1.2 1.00 Pol'!G242</f>
        <v>0</v>
      </c>
      <c r="J75" s="135" t="str">
        <f>IF(I85=0,"",I75/I85*100)</f>
        <v/>
      </c>
    </row>
    <row r="76" spans="1:10" ht="36.75" customHeight="1" x14ac:dyDescent="0.2">
      <c r="A76" s="126"/>
      <c r="B76" s="131" t="s">
        <v>102</v>
      </c>
      <c r="C76" s="194" t="s">
        <v>103</v>
      </c>
      <c r="D76" s="195"/>
      <c r="E76" s="195"/>
      <c r="F76" s="138" t="s">
        <v>25</v>
      </c>
      <c r="G76" s="139"/>
      <c r="H76" s="139"/>
      <c r="I76" s="139">
        <f>'D1.1 1.00 Pol'!G125</f>
        <v>0</v>
      </c>
      <c r="J76" s="135" t="str">
        <f>IF(I85=0,"",I76/I85*100)</f>
        <v/>
      </c>
    </row>
    <row r="77" spans="1:10" ht="36.75" customHeight="1" x14ac:dyDescent="0.2">
      <c r="A77" s="126"/>
      <c r="B77" s="131" t="s">
        <v>104</v>
      </c>
      <c r="C77" s="194" t="s">
        <v>105</v>
      </c>
      <c r="D77" s="195"/>
      <c r="E77" s="195"/>
      <c r="F77" s="138" t="s">
        <v>25</v>
      </c>
      <c r="G77" s="139"/>
      <c r="H77" s="139"/>
      <c r="I77" s="139">
        <f>'D1.1 1.00 Pol'!G163</f>
        <v>0</v>
      </c>
      <c r="J77" s="135" t="str">
        <f>IF(I85=0,"",I77/I85*100)</f>
        <v/>
      </c>
    </row>
    <row r="78" spans="1:10" ht="36.75" customHeight="1" x14ac:dyDescent="0.2">
      <c r="A78" s="126"/>
      <c r="B78" s="131" t="s">
        <v>106</v>
      </c>
      <c r="C78" s="194" t="s">
        <v>107</v>
      </c>
      <c r="D78" s="195"/>
      <c r="E78" s="195"/>
      <c r="F78" s="138" t="s">
        <v>25</v>
      </c>
      <c r="G78" s="139"/>
      <c r="H78" s="139"/>
      <c r="I78" s="139">
        <f>'D1.1 1.00 Pol'!G184</f>
        <v>0</v>
      </c>
      <c r="J78" s="135" t="str">
        <f>IF(I85=0,"",I78/I85*100)</f>
        <v/>
      </c>
    </row>
    <row r="79" spans="1:10" ht="36.75" customHeight="1" x14ac:dyDescent="0.2">
      <c r="A79" s="126"/>
      <c r="B79" s="131" t="s">
        <v>108</v>
      </c>
      <c r="C79" s="194" t="s">
        <v>109</v>
      </c>
      <c r="D79" s="195"/>
      <c r="E79" s="195"/>
      <c r="F79" s="138" t="s">
        <v>25</v>
      </c>
      <c r="G79" s="139"/>
      <c r="H79" s="139"/>
      <c r="I79" s="139">
        <f>'D1.1 1.00 Pol'!G210</f>
        <v>0</v>
      </c>
      <c r="J79" s="135" t="str">
        <f>IF(I85=0,"",I79/I85*100)</f>
        <v/>
      </c>
    </row>
    <row r="80" spans="1:10" ht="36.75" customHeight="1" x14ac:dyDescent="0.2">
      <c r="A80" s="126"/>
      <c r="B80" s="131" t="s">
        <v>110</v>
      </c>
      <c r="C80" s="194" t="s">
        <v>111</v>
      </c>
      <c r="D80" s="195"/>
      <c r="E80" s="195"/>
      <c r="F80" s="138" t="s">
        <v>25</v>
      </c>
      <c r="G80" s="139"/>
      <c r="H80" s="139"/>
      <c r="I80" s="139">
        <f>'D1.1 1.00 Pol'!G237</f>
        <v>0</v>
      </c>
      <c r="J80" s="135" t="str">
        <f>IF(I85=0,"",I80/I85*100)</f>
        <v/>
      </c>
    </row>
    <row r="81" spans="1:10" ht="36.75" customHeight="1" x14ac:dyDescent="0.2">
      <c r="A81" s="126"/>
      <c r="B81" s="131" t="s">
        <v>112</v>
      </c>
      <c r="C81" s="194" t="s">
        <v>113</v>
      </c>
      <c r="D81" s="195"/>
      <c r="E81" s="195"/>
      <c r="F81" s="138" t="s">
        <v>25</v>
      </c>
      <c r="G81" s="139"/>
      <c r="H81" s="139"/>
      <c r="I81" s="139">
        <f>'D1.1 1.00 Pol'!G244</f>
        <v>0</v>
      </c>
      <c r="J81" s="135" t="str">
        <f>IF(I85=0,"",I81/I85*100)</f>
        <v/>
      </c>
    </row>
    <row r="82" spans="1:10" ht="36.75" customHeight="1" x14ac:dyDescent="0.2">
      <c r="A82" s="126"/>
      <c r="B82" s="131" t="s">
        <v>114</v>
      </c>
      <c r="C82" s="194" t="s">
        <v>115</v>
      </c>
      <c r="D82" s="195"/>
      <c r="E82" s="195"/>
      <c r="F82" s="138" t="s">
        <v>26</v>
      </c>
      <c r="G82" s="139"/>
      <c r="H82" s="139"/>
      <c r="I82" s="139">
        <f>'D1.2 1.00 Pol'!G246</f>
        <v>0</v>
      </c>
      <c r="J82" s="135" t="str">
        <f>IF(I85=0,"",I82/I85*100)</f>
        <v/>
      </c>
    </row>
    <row r="83" spans="1:10" ht="36.75" customHeight="1" x14ac:dyDescent="0.2">
      <c r="A83" s="126"/>
      <c r="B83" s="131" t="s">
        <v>116</v>
      </c>
      <c r="C83" s="194" t="s">
        <v>117</v>
      </c>
      <c r="D83" s="195"/>
      <c r="E83" s="195"/>
      <c r="F83" s="138" t="s">
        <v>118</v>
      </c>
      <c r="G83" s="139"/>
      <c r="H83" s="139"/>
      <c r="I83" s="139">
        <f>'D1.1 1.00 Pol'!G252+'D1.2 1.00 Pol'!G255</f>
        <v>0</v>
      </c>
      <c r="J83" s="135" t="str">
        <f>IF(I85=0,"",I83/I85*100)</f>
        <v/>
      </c>
    </row>
    <row r="84" spans="1:10" ht="36.75" customHeight="1" x14ac:dyDescent="0.2">
      <c r="A84" s="126"/>
      <c r="B84" s="131" t="s">
        <v>119</v>
      </c>
      <c r="C84" s="194" t="s">
        <v>28</v>
      </c>
      <c r="D84" s="195"/>
      <c r="E84" s="195"/>
      <c r="F84" s="138" t="s">
        <v>119</v>
      </c>
      <c r="G84" s="139"/>
      <c r="H84" s="139"/>
      <c r="I84" s="139">
        <f>'D1.1 1.00 Pol'!G270+'D1.2 1.00 Pol'!G259</f>
        <v>0</v>
      </c>
      <c r="J84" s="135" t="str">
        <f>IF(I85=0,"",I84/I85*100)</f>
        <v/>
      </c>
    </row>
    <row r="85" spans="1:10" ht="25.5" customHeight="1" x14ac:dyDescent="0.2">
      <c r="A85" s="127"/>
      <c r="B85" s="132" t="s">
        <v>1</v>
      </c>
      <c r="C85" s="133"/>
      <c r="D85" s="134"/>
      <c r="E85" s="134"/>
      <c r="F85" s="140"/>
      <c r="G85" s="141"/>
      <c r="H85" s="141"/>
      <c r="I85" s="141">
        <f>SUM(I57:I84)</f>
        <v>0</v>
      </c>
      <c r="J85" s="136">
        <f>SUM(J57:J84)</f>
        <v>0</v>
      </c>
    </row>
    <row r="86" spans="1:10" x14ac:dyDescent="0.2">
      <c r="F86" s="86"/>
      <c r="G86" s="86"/>
      <c r="H86" s="86"/>
      <c r="I86" s="86"/>
      <c r="J86" s="137"/>
    </row>
    <row r="87" spans="1:10" x14ac:dyDescent="0.2">
      <c r="F87" s="86"/>
      <c r="G87" s="86"/>
      <c r="H87" s="86"/>
      <c r="I87" s="86"/>
      <c r="J87" s="137"/>
    </row>
    <row r="88" spans="1:10" x14ac:dyDescent="0.2">
      <c r="F88" s="86"/>
      <c r="G88" s="86"/>
      <c r="H88" s="86"/>
      <c r="I88" s="86"/>
      <c r="J88" s="137"/>
    </row>
  </sheetData>
  <sheetProtection algorithmName="SHA-512" hashValue="eporAqbXNAGiVwjaN4puNwbna/Jo078VrD16aEwDIEZFcn6yY9NloP+GnjA+wn0HDTZD0h9A8vJfbsEyGzGIgg==" saltValue="PQsH3MDGPD24KvQS7HakqA==" spinCount="100000" sheet="1" formatRows="0"/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76"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C39:E39"/>
    <mergeCell ref="C40:E40"/>
    <mergeCell ref="C41:E41"/>
    <mergeCell ref="C42:E42"/>
    <mergeCell ref="C43:E43"/>
    <mergeCell ref="C44:E44"/>
    <mergeCell ref="B45:E45"/>
    <mergeCell ref="C57:E57"/>
    <mergeCell ref="C58:E58"/>
    <mergeCell ref="C59:E59"/>
    <mergeCell ref="C60:E60"/>
    <mergeCell ref="C61:E61"/>
    <mergeCell ref="C62:E62"/>
    <mergeCell ref="C63:E63"/>
    <mergeCell ref="C64:E64"/>
    <mergeCell ref="C65:E65"/>
    <mergeCell ref="C66:E66"/>
    <mergeCell ref="C67:E67"/>
    <mergeCell ref="C68:E68"/>
    <mergeCell ref="C69:E69"/>
    <mergeCell ref="C70:E70"/>
    <mergeCell ref="C71:E71"/>
    <mergeCell ref="C72:E72"/>
    <mergeCell ref="C73:E73"/>
    <mergeCell ref="C74:E74"/>
    <mergeCell ref="C75:E75"/>
    <mergeCell ref="C76:E76"/>
    <mergeCell ref="C77:E77"/>
    <mergeCell ref="C78:E78"/>
    <mergeCell ref="C79:E79"/>
    <mergeCell ref="C80:E80"/>
    <mergeCell ref="C81:E81"/>
    <mergeCell ref="C82:E82"/>
    <mergeCell ref="C83:E83"/>
    <mergeCell ref="C84:E84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2" manualBreakCount="2">
    <brk id="36" max="16383" man="1"/>
    <brk id="51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RowHeight="12.75" x14ac:dyDescent="0.2"/>
  <cols>
    <col min="1" max="1" width="4.28515625" style="3" customWidth="1"/>
    <col min="2" max="2" width="14.42578125" style="3" customWidth="1"/>
    <col min="3" max="3" width="38.28515625" style="7" customWidth="1"/>
    <col min="4" max="4" width="4.5703125" style="3" customWidth="1"/>
    <col min="5" max="5" width="10.5703125" style="3" customWidth="1"/>
    <col min="6" max="6" width="9.85546875" style="3" customWidth="1"/>
    <col min="7" max="7" width="12.7109375" style="3" customWidth="1"/>
    <col min="8" max="16384" width="9.140625" style="3"/>
  </cols>
  <sheetData>
    <row r="1" spans="1:7" ht="15.75" x14ac:dyDescent="0.2">
      <c r="A1" s="244" t="s">
        <v>6</v>
      </c>
      <c r="B1" s="244"/>
      <c r="C1" s="245"/>
      <c r="D1" s="244"/>
      <c r="E1" s="244"/>
      <c r="F1" s="244"/>
      <c r="G1" s="244"/>
    </row>
    <row r="2" spans="1:7" ht="24.95" customHeight="1" x14ac:dyDescent="0.2">
      <c r="A2" s="50" t="s">
        <v>7</v>
      </c>
      <c r="B2" s="49"/>
      <c r="C2" s="246"/>
      <c r="D2" s="246"/>
      <c r="E2" s="246"/>
      <c r="F2" s="246"/>
      <c r="G2" s="247"/>
    </row>
    <row r="3" spans="1:7" ht="24.95" customHeight="1" x14ac:dyDescent="0.2">
      <c r="A3" s="50" t="s">
        <v>8</v>
      </c>
      <c r="B3" s="49"/>
      <c r="C3" s="246"/>
      <c r="D3" s="246"/>
      <c r="E3" s="246"/>
      <c r="F3" s="246"/>
      <c r="G3" s="247"/>
    </row>
    <row r="4" spans="1:7" ht="24.95" customHeight="1" x14ac:dyDescent="0.2">
      <c r="A4" s="50" t="s">
        <v>9</v>
      </c>
      <c r="B4" s="49"/>
      <c r="C4" s="246"/>
      <c r="D4" s="246"/>
      <c r="E4" s="246"/>
      <c r="F4" s="246"/>
      <c r="G4" s="247"/>
    </row>
    <row r="5" spans="1:7" x14ac:dyDescent="0.2">
      <c r="B5" s="4"/>
      <c r="C5" s="5"/>
      <c r="D5" s="6"/>
    </row>
  </sheetData>
  <sheetProtection algorithmName="SHA-512" hashValue="4kF7nVJUtEFXWFP6oE4w7OodFC8JV90lu5la3wHBk2xcSp8ZzLSl0wij29sXc6zdZWd/LnjJDTWCqHvT7J8xhQ==" saltValue="TAy1fcd1wfYaF8IWieVnlA==" spinCount="100000" sheet="1" formatRows="0"/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AAE1B6-8806-4D30-A343-B88B81AACDB6}">
  <sheetPr>
    <outlinePr summaryBelow="0"/>
  </sheetPr>
  <dimension ref="A1:BH5000"/>
  <sheetViews>
    <sheetView workbookViewId="0">
      <pane ySplit="7" topLeftCell="A8" activePane="bottomLeft" state="frozen"/>
      <selection pane="bottomLeft" sqref="A1:G1"/>
    </sheetView>
  </sheetViews>
  <sheetFormatPr defaultRowHeight="12.75" outlineLevelRow="3" x14ac:dyDescent="0.2"/>
  <cols>
    <col min="1" max="1" width="3.42578125" customWidth="1"/>
    <col min="2" max="2" width="12.5703125" style="124" customWidth="1"/>
    <col min="3" max="3" width="63.28515625" style="124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11" width="0" hidden="1" customWidth="1"/>
    <col min="14" max="17" width="0" hidden="1" customWidth="1"/>
    <col min="18" max="18" width="6.85546875" customWidth="1"/>
    <col min="20" max="25" width="0" hidden="1" customWidth="1"/>
    <col min="29" max="29" width="0" hidden="1" customWidth="1"/>
    <col min="31" max="41" width="0" hidden="1" customWidth="1"/>
    <col min="53" max="53" width="98.7109375" customWidth="1"/>
  </cols>
  <sheetData>
    <row r="1" spans="1:60" ht="15.75" customHeight="1" x14ac:dyDescent="0.25">
      <c r="A1" s="254" t="s">
        <v>121</v>
      </c>
      <c r="B1" s="254"/>
      <c r="C1" s="254"/>
      <c r="D1" s="254"/>
      <c r="E1" s="254"/>
      <c r="F1" s="254"/>
      <c r="G1" s="254"/>
      <c r="AG1" t="s">
        <v>122</v>
      </c>
    </row>
    <row r="2" spans="1:60" ht="24.95" customHeight="1" x14ac:dyDescent="0.2">
      <c r="A2" s="50" t="s">
        <v>7</v>
      </c>
      <c r="B2" s="49" t="s">
        <v>43</v>
      </c>
      <c r="C2" s="255" t="s">
        <v>44</v>
      </c>
      <c r="D2" s="256"/>
      <c r="E2" s="256"/>
      <c r="F2" s="256"/>
      <c r="G2" s="257"/>
      <c r="AG2" t="s">
        <v>123</v>
      </c>
    </row>
    <row r="3" spans="1:60" ht="24.95" customHeight="1" x14ac:dyDescent="0.2">
      <c r="A3" s="50" t="s">
        <v>8</v>
      </c>
      <c r="B3" s="49" t="s">
        <v>47</v>
      </c>
      <c r="C3" s="255" t="s">
        <v>48</v>
      </c>
      <c r="D3" s="256"/>
      <c r="E3" s="256"/>
      <c r="F3" s="256"/>
      <c r="G3" s="257"/>
      <c r="AC3" s="124" t="s">
        <v>123</v>
      </c>
      <c r="AG3" t="s">
        <v>124</v>
      </c>
    </row>
    <row r="4" spans="1:60" ht="24.95" customHeight="1" x14ac:dyDescent="0.2">
      <c r="A4" s="143" t="s">
        <v>9</v>
      </c>
      <c r="B4" s="144" t="s">
        <v>49</v>
      </c>
      <c r="C4" s="258" t="s">
        <v>50</v>
      </c>
      <c r="D4" s="259"/>
      <c r="E4" s="259"/>
      <c r="F4" s="259"/>
      <c r="G4" s="260"/>
      <c r="AG4" t="s">
        <v>125</v>
      </c>
    </row>
    <row r="5" spans="1:60" x14ac:dyDescent="0.2">
      <c r="D5" s="10"/>
    </row>
    <row r="6" spans="1:60" ht="38.25" x14ac:dyDescent="0.2">
      <c r="A6" s="146" t="s">
        <v>126</v>
      </c>
      <c r="B6" s="148" t="s">
        <v>127</v>
      </c>
      <c r="C6" s="148" t="s">
        <v>128</v>
      </c>
      <c r="D6" s="147" t="s">
        <v>129</v>
      </c>
      <c r="E6" s="146" t="s">
        <v>130</v>
      </c>
      <c r="F6" s="145" t="s">
        <v>131</v>
      </c>
      <c r="G6" s="146" t="s">
        <v>29</v>
      </c>
      <c r="H6" s="149" t="s">
        <v>30</v>
      </c>
      <c r="I6" s="149" t="s">
        <v>132</v>
      </c>
      <c r="J6" s="149" t="s">
        <v>31</v>
      </c>
      <c r="K6" s="149" t="s">
        <v>133</v>
      </c>
      <c r="L6" s="149" t="s">
        <v>134</v>
      </c>
      <c r="M6" s="149" t="s">
        <v>135</v>
      </c>
      <c r="N6" s="149" t="s">
        <v>136</v>
      </c>
      <c r="O6" s="149" t="s">
        <v>137</v>
      </c>
      <c r="P6" s="149" t="s">
        <v>138</v>
      </c>
      <c r="Q6" s="149" t="s">
        <v>139</v>
      </c>
      <c r="R6" s="149" t="s">
        <v>140</v>
      </c>
      <c r="S6" s="149" t="s">
        <v>141</v>
      </c>
      <c r="T6" s="149" t="s">
        <v>142</v>
      </c>
      <c r="U6" s="149" t="s">
        <v>143</v>
      </c>
      <c r="V6" s="149" t="s">
        <v>144</v>
      </c>
      <c r="W6" s="149" t="s">
        <v>145</v>
      </c>
      <c r="X6" s="149" t="s">
        <v>146</v>
      </c>
      <c r="Y6" s="149" t="s">
        <v>147</v>
      </c>
    </row>
    <row r="7" spans="1:60" hidden="1" x14ac:dyDescent="0.2">
      <c r="A7" s="3"/>
      <c r="B7" s="4"/>
      <c r="C7" s="4"/>
      <c r="D7" s="6"/>
      <c r="E7" s="151"/>
      <c r="F7" s="152"/>
      <c r="G7" s="152"/>
      <c r="H7" s="152"/>
      <c r="I7" s="152"/>
      <c r="J7" s="152"/>
      <c r="K7" s="152"/>
      <c r="L7" s="152"/>
      <c r="M7" s="152"/>
      <c r="N7" s="151"/>
      <c r="O7" s="151"/>
      <c r="P7" s="151"/>
      <c r="Q7" s="151"/>
      <c r="R7" s="152"/>
      <c r="S7" s="152"/>
      <c r="T7" s="152"/>
      <c r="U7" s="152"/>
      <c r="V7" s="152"/>
      <c r="W7" s="152"/>
      <c r="X7" s="152"/>
      <c r="Y7" s="152"/>
    </row>
    <row r="8" spans="1:60" x14ac:dyDescent="0.2">
      <c r="A8" s="164" t="s">
        <v>148</v>
      </c>
      <c r="B8" s="165" t="s">
        <v>64</v>
      </c>
      <c r="C8" s="186" t="s">
        <v>65</v>
      </c>
      <c r="D8" s="166"/>
      <c r="E8" s="167"/>
      <c r="F8" s="168"/>
      <c r="G8" s="168">
        <f>SUMIF(AG9:AG19,"&lt;&gt;NOR",G9:G19)</f>
        <v>0</v>
      </c>
      <c r="H8" s="168"/>
      <c r="I8" s="168">
        <f>SUM(I9:I19)</f>
        <v>0</v>
      </c>
      <c r="J8" s="168"/>
      <c r="K8" s="168">
        <f>SUM(K9:K19)</f>
        <v>0</v>
      </c>
      <c r="L8" s="168"/>
      <c r="M8" s="168">
        <f>SUM(M9:M19)</f>
        <v>0</v>
      </c>
      <c r="N8" s="167"/>
      <c r="O8" s="167">
        <f>SUM(O9:O19)</f>
        <v>1.19</v>
      </c>
      <c r="P8" s="167"/>
      <c r="Q8" s="167">
        <f>SUM(Q9:Q19)</f>
        <v>0</v>
      </c>
      <c r="R8" s="168"/>
      <c r="S8" s="168"/>
      <c r="T8" s="169"/>
      <c r="U8" s="163"/>
      <c r="V8" s="163">
        <f>SUM(V9:V19)</f>
        <v>18.93</v>
      </c>
      <c r="W8" s="163"/>
      <c r="X8" s="163"/>
      <c r="Y8" s="163"/>
      <c r="AG8" t="s">
        <v>149</v>
      </c>
    </row>
    <row r="9" spans="1:60" ht="22.5" outlineLevel="1" x14ac:dyDescent="0.2">
      <c r="A9" s="178">
        <v>1</v>
      </c>
      <c r="B9" s="179" t="s">
        <v>150</v>
      </c>
      <c r="C9" s="187" t="s">
        <v>151</v>
      </c>
      <c r="D9" s="180" t="s">
        <v>152</v>
      </c>
      <c r="E9" s="181">
        <v>5</v>
      </c>
      <c r="F9" s="182"/>
      <c r="G9" s="183">
        <f>ROUND(E9*F9,2)</f>
        <v>0</v>
      </c>
      <c r="H9" s="182"/>
      <c r="I9" s="183">
        <f>ROUND(E9*H9,2)</f>
        <v>0</v>
      </c>
      <c r="J9" s="182"/>
      <c r="K9" s="183">
        <f>ROUND(E9*J9,2)</f>
        <v>0</v>
      </c>
      <c r="L9" s="183">
        <v>21</v>
      </c>
      <c r="M9" s="183">
        <f>G9*(1+L9/100)</f>
        <v>0</v>
      </c>
      <c r="N9" s="181">
        <v>6.5049999999999997E-2</v>
      </c>
      <c r="O9" s="181">
        <f>ROUND(E9*N9,2)</f>
        <v>0.33</v>
      </c>
      <c r="P9" s="181">
        <v>0</v>
      </c>
      <c r="Q9" s="181">
        <f>ROUND(E9*P9,2)</f>
        <v>0</v>
      </c>
      <c r="R9" s="183" t="s">
        <v>153</v>
      </c>
      <c r="S9" s="183" t="s">
        <v>154</v>
      </c>
      <c r="T9" s="184" t="s">
        <v>155</v>
      </c>
      <c r="U9" s="160">
        <v>0.30099999999999999</v>
      </c>
      <c r="V9" s="160">
        <f>ROUND(E9*U9,2)</f>
        <v>1.51</v>
      </c>
      <c r="W9" s="160"/>
      <c r="X9" s="160" t="s">
        <v>156</v>
      </c>
      <c r="Y9" s="160" t="s">
        <v>157</v>
      </c>
      <c r="Z9" s="150"/>
      <c r="AA9" s="150"/>
      <c r="AB9" s="150"/>
      <c r="AC9" s="150"/>
      <c r="AD9" s="150"/>
      <c r="AE9" s="150"/>
      <c r="AF9" s="150"/>
      <c r="AG9" s="150" t="s">
        <v>158</v>
      </c>
      <c r="AH9" s="150"/>
      <c r="AI9" s="150"/>
      <c r="AJ9" s="150"/>
      <c r="AK9" s="150"/>
      <c r="AL9" s="150"/>
      <c r="AM9" s="150"/>
      <c r="AN9" s="150"/>
      <c r="AO9" s="150"/>
      <c r="AP9" s="150"/>
      <c r="AQ9" s="150"/>
      <c r="AR9" s="150"/>
      <c r="AS9" s="150"/>
      <c r="AT9" s="150"/>
      <c r="AU9" s="150"/>
      <c r="AV9" s="150"/>
      <c r="AW9" s="150"/>
      <c r="AX9" s="150"/>
      <c r="AY9" s="150"/>
      <c r="AZ9" s="150"/>
      <c r="BA9" s="150"/>
      <c r="BB9" s="150"/>
      <c r="BC9" s="150"/>
      <c r="BD9" s="150"/>
      <c r="BE9" s="150"/>
      <c r="BF9" s="150"/>
      <c r="BG9" s="150"/>
      <c r="BH9" s="150"/>
    </row>
    <row r="10" spans="1:60" ht="22.5" outlineLevel="1" x14ac:dyDescent="0.2">
      <c r="A10" s="171">
        <v>2</v>
      </c>
      <c r="B10" s="172" t="s">
        <v>159</v>
      </c>
      <c r="C10" s="188" t="s">
        <v>160</v>
      </c>
      <c r="D10" s="173" t="s">
        <v>152</v>
      </c>
      <c r="E10" s="174">
        <v>6</v>
      </c>
      <c r="F10" s="175"/>
      <c r="G10" s="176">
        <f>ROUND(E10*F10,2)</f>
        <v>0</v>
      </c>
      <c r="H10" s="175"/>
      <c r="I10" s="176">
        <f>ROUND(E10*H10,2)</f>
        <v>0</v>
      </c>
      <c r="J10" s="175"/>
      <c r="K10" s="176">
        <f>ROUND(E10*J10,2)</f>
        <v>0</v>
      </c>
      <c r="L10" s="176">
        <v>21</v>
      </c>
      <c r="M10" s="176">
        <f>G10*(1+L10/100)</f>
        <v>0</v>
      </c>
      <c r="N10" s="174">
        <v>1.6000000000000001E-4</v>
      </c>
      <c r="O10" s="174">
        <f>ROUND(E10*N10,2)</f>
        <v>0</v>
      </c>
      <c r="P10" s="174">
        <v>0</v>
      </c>
      <c r="Q10" s="174">
        <f>ROUND(E10*P10,2)</f>
        <v>0</v>
      </c>
      <c r="R10" s="176" t="s">
        <v>153</v>
      </c>
      <c r="S10" s="176" t="s">
        <v>154</v>
      </c>
      <c r="T10" s="177" t="s">
        <v>155</v>
      </c>
      <c r="U10" s="160">
        <v>0.94</v>
      </c>
      <c r="V10" s="160">
        <f>ROUND(E10*U10,2)</f>
        <v>5.64</v>
      </c>
      <c r="W10" s="160"/>
      <c r="X10" s="160" t="s">
        <v>156</v>
      </c>
      <c r="Y10" s="160" t="s">
        <v>157</v>
      </c>
      <c r="Z10" s="150"/>
      <c r="AA10" s="150"/>
      <c r="AB10" s="150"/>
      <c r="AC10" s="150"/>
      <c r="AD10" s="150"/>
      <c r="AE10" s="150"/>
      <c r="AF10" s="150"/>
      <c r="AG10" s="150" t="s">
        <v>158</v>
      </c>
      <c r="AH10" s="150"/>
      <c r="AI10" s="150"/>
      <c r="AJ10" s="150"/>
      <c r="AK10" s="150"/>
      <c r="AL10" s="150"/>
      <c r="AM10" s="150"/>
      <c r="AN10" s="150"/>
      <c r="AO10" s="150"/>
      <c r="AP10" s="150"/>
      <c r="AQ10" s="150"/>
      <c r="AR10" s="150"/>
      <c r="AS10" s="150"/>
      <c r="AT10" s="150"/>
      <c r="AU10" s="150"/>
      <c r="AV10" s="150"/>
      <c r="AW10" s="150"/>
      <c r="AX10" s="150"/>
      <c r="AY10" s="150"/>
      <c r="AZ10" s="150"/>
      <c r="BA10" s="150"/>
      <c r="BB10" s="150"/>
      <c r="BC10" s="150"/>
      <c r="BD10" s="150"/>
      <c r="BE10" s="150"/>
      <c r="BF10" s="150"/>
      <c r="BG10" s="150"/>
      <c r="BH10" s="150"/>
    </row>
    <row r="11" spans="1:60" outlineLevel="2" x14ac:dyDescent="0.2">
      <c r="A11" s="157"/>
      <c r="B11" s="158"/>
      <c r="C11" s="250" t="s">
        <v>161</v>
      </c>
      <c r="D11" s="251"/>
      <c r="E11" s="251"/>
      <c r="F11" s="251"/>
      <c r="G11" s="251"/>
      <c r="H11" s="160"/>
      <c r="I11" s="160"/>
      <c r="J11" s="160"/>
      <c r="K11" s="160"/>
      <c r="L11" s="160"/>
      <c r="M11" s="160"/>
      <c r="N11" s="159"/>
      <c r="O11" s="159"/>
      <c r="P11" s="159"/>
      <c r="Q11" s="159"/>
      <c r="R11" s="160"/>
      <c r="S11" s="160"/>
      <c r="T11" s="160"/>
      <c r="U11" s="160"/>
      <c r="V11" s="160"/>
      <c r="W11" s="160"/>
      <c r="X11" s="160"/>
      <c r="Y11" s="160"/>
      <c r="Z11" s="150"/>
      <c r="AA11" s="150"/>
      <c r="AB11" s="150"/>
      <c r="AC11" s="150"/>
      <c r="AD11" s="150"/>
      <c r="AE11" s="150"/>
      <c r="AF11" s="150"/>
      <c r="AG11" s="150" t="s">
        <v>162</v>
      </c>
      <c r="AH11" s="150"/>
      <c r="AI11" s="150"/>
      <c r="AJ11" s="150"/>
      <c r="AK11" s="150"/>
      <c r="AL11" s="150"/>
      <c r="AM11" s="150"/>
      <c r="AN11" s="150"/>
      <c r="AO11" s="150"/>
      <c r="AP11" s="150"/>
      <c r="AQ11" s="150"/>
      <c r="AR11" s="150"/>
      <c r="AS11" s="150"/>
      <c r="AT11" s="150"/>
      <c r="AU11" s="150"/>
      <c r="AV11" s="150"/>
      <c r="AW11" s="150"/>
      <c r="AX11" s="150"/>
      <c r="AY11" s="150"/>
      <c r="AZ11" s="150"/>
      <c r="BA11" s="150"/>
      <c r="BB11" s="150"/>
      <c r="BC11" s="150"/>
      <c r="BD11" s="150"/>
      <c r="BE11" s="150"/>
      <c r="BF11" s="150"/>
      <c r="BG11" s="150"/>
      <c r="BH11" s="150"/>
    </row>
    <row r="12" spans="1:60" outlineLevel="1" x14ac:dyDescent="0.2">
      <c r="A12" s="171">
        <v>3</v>
      </c>
      <c r="B12" s="172" t="s">
        <v>163</v>
      </c>
      <c r="C12" s="188" t="s">
        <v>164</v>
      </c>
      <c r="D12" s="173" t="s">
        <v>165</v>
      </c>
      <c r="E12" s="174">
        <v>7.6</v>
      </c>
      <c r="F12" s="175"/>
      <c r="G12" s="176">
        <f>ROUND(E12*F12,2)</f>
        <v>0</v>
      </c>
      <c r="H12" s="175"/>
      <c r="I12" s="176">
        <f>ROUND(E12*H12,2)</f>
        <v>0</v>
      </c>
      <c r="J12" s="175"/>
      <c r="K12" s="176">
        <f>ROUND(E12*J12,2)</f>
        <v>0</v>
      </c>
      <c r="L12" s="176">
        <v>21</v>
      </c>
      <c r="M12" s="176">
        <f>G12*(1+L12/100)</f>
        <v>0</v>
      </c>
      <c r="N12" s="174">
        <v>0.11223</v>
      </c>
      <c r="O12" s="174">
        <f>ROUND(E12*N12,2)</f>
        <v>0.85</v>
      </c>
      <c r="P12" s="174">
        <v>0</v>
      </c>
      <c r="Q12" s="174">
        <f>ROUND(E12*P12,2)</f>
        <v>0</v>
      </c>
      <c r="R12" s="176" t="s">
        <v>153</v>
      </c>
      <c r="S12" s="176" t="s">
        <v>154</v>
      </c>
      <c r="T12" s="177" t="s">
        <v>155</v>
      </c>
      <c r="U12" s="160">
        <v>0.62324999999999997</v>
      </c>
      <c r="V12" s="160">
        <f>ROUND(E12*U12,2)</f>
        <v>4.74</v>
      </c>
      <c r="W12" s="160"/>
      <c r="X12" s="160" t="s">
        <v>156</v>
      </c>
      <c r="Y12" s="160" t="s">
        <v>157</v>
      </c>
      <c r="Z12" s="150"/>
      <c r="AA12" s="150"/>
      <c r="AB12" s="150"/>
      <c r="AC12" s="150"/>
      <c r="AD12" s="150"/>
      <c r="AE12" s="150"/>
      <c r="AF12" s="150"/>
      <c r="AG12" s="150" t="s">
        <v>158</v>
      </c>
      <c r="AH12" s="150"/>
      <c r="AI12" s="150"/>
      <c r="AJ12" s="150"/>
      <c r="AK12" s="150"/>
      <c r="AL12" s="150"/>
      <c r="AM12" s="150"/>
      <c r="AN12" s="150"/>
      <c r="AO12" s="150"/>
      <c r="AP12" s="150"/>
      <c r="AQ12" s="150"/>
      <c r="AR12" s="150"/>
      <c r="AS12" s="150"/>
      <c r="AT12" s="150"/>
      <c r="AU12" s="150"/>
      <c r="AV12" s="150"/>
      <c r="AW12" s="150"/>
      <c r="AX12" s="150"/>
      <c r="AY12" s="150"/>
      <c r="AZ12" s="150"/>
      <c r="BA12" s="150"/>
      <c r="BB12" s="150"/>
      <c r="BC12" s="150"/>
      <c r="BD12" s="150"/>
      <c r="BE12" s="150"/>
      <c r="BF12" s="150"/>
      <c r="BG12" s="150"/>
      <c r="BH12" s="150"/>
    </row>
    <row r="13" spans="1:60" outlineLevel="2" x14ac:dyDescent="0.2">
      <c r="A13" s="157"/>
      <c r="B13" s="158"/>
      <c r="C13" s="248" t="s">
        <v>166</v>
      </c>
      <c r="D13" s="249"/>
      <c r="E13" s="249"/>
      <c r="F13" s="249"/>
      <c r="G13" s="249"/>
      <c r="H13" s="160"/>
      <c r="I13" s="160"/>
      <c r="J13" s="160"/>
      <c r="K13" s="160"/>
      <c r="L13" s="160"/>
      <c r="M13" s="160"/>
      <c r="N13" s="159"/>
      <c r="O13" s="159"/>
      <c r="P13" s="159"/>
      <c r="Q13" s="159"/>
      <c r="R13" s="160"/>
      <c r="S13" s="160"/>
      <c r="T13" s="160"/>
      <c r="U13" s="160"/>
      <c r="V13" s="160"/>
      <c r="W13" s="160"/>
      <c r="X13" s="160"/>
      <c r="Y13" s="160"/>
      <c r="Z13" s="150"/>
      <c r="AA13" s="150"/>
      <c r="AB13" s="150"/>
      <c r="AC13" s="150"/>
      <c r="AD13" s="150"/>
      <c r="AE13" s="150"/>
      <c r="AF13" s="150"/>
      <c r="AG13" s="150" t="s">
        <v>167</v>
      </c>
      <c r="AH13" s="150"/>
      <c r="AI13" s="150"/>
      <c r="AJ13" s="150"/>
      <c r="AK13" s="150"/>
      <c r="AL13" s="150"/>
      <c r="AM13" s="150"/>
      <c r="AN13" s="150"/>
      <c r="AO13" s="150"/>
      <c r="AP13" s="150"/>
      <c r="AQ13" s="150"/>
      <c r="AR13" s="150"/>
      <c r="AS13" s="150"/>
      <c r="AT13" s="150"/>
      <c r="AU13" s="150"/>
      <c r="AV13" s="150"/>
      <c r="AW13" s="150"/>
      <c r="AX13" s="150"/>
      <c r="AY13" s="150"/>
      <c r="AZ13" s="150"/>
      <c r="BA13" s="150"/>
      <c r="BB13" s="150"/>
      <c r="BC13" s="150"/>
      <c r="BD13" s="150"/>
      <c r="BE13" s="150"/>
      <c r="BF13" s="150"/>
      <c r="BG13" s="150"/>
      <c r="BH13" s="150"/>
    </row>
    <row r="14" spans="1:60" outlineLevel="2" x14ac:dyDescent="0.2">
      <c r="A14" s="157"/>
      <c r="B14" s="158"/>
      <c r="C14" s="189" t="s">
        <v>168</v>
      </c>
      <c r="D14" s="161"/>
      <c r="E14" s="162">
        <v>7.6</v>
      </c>
      <c r="F14" s="160"/>
      <c r="G14" s="160"/>
      <c r="H14" s="160"/>
      <c r="I14" s="160"/>
      <c r="J14" s="160"/>
      <c r="K14" s="160"/>
      <c r="L14" s="160"/>
      <c r="M14" s="160"/>
      <c r="N14" s="159"/>
      <c r="O14" s="159"/>
      <c r="P14" s="159"/>
      <c r="Q14" s="159"/>
      <c r="R14" s="160"/>
      <c r="S14" s="160"/>
      <c r="T14" s="160"/>
      <c r="U14" s="160"/>
      <c r="V14" s="160"/>
      <c r="W14" s="160"/>
      <c r="X14" s="160"/>
      <c r="Y14" s="160"/>
      <c r="Z14" s="150"/>
      <c r="AA14" s="150"/>
      <c r="AB14" s="150"/>
      <c r="AC14" s="150"/>
      <c r="AD14" s="150"/>
      <c r="AE14" s="150"/>
      <c r="AF14" s="150"/>
      <c r="AG14" s="150" t="s">
        <v>169</v>
      </c>
      <c r="AH14" s="150">
        <v>0</v>
      </c>
      <c r="AI14" s="150"/>
      <c r="AJ14" s="150"/>
      <c r="AK14" s="150"/>
      <c r="AL14" s="150"/>
      <c r="AM14" s="150"/>
      <c r="AN14" s="150"/>
      <c r="AO14" s="150"/>
      <c r="AP14" s="150"/>
      <c r="AQ14" s="150"/>
      <c r="AR14" s="150"/>
      <c r="AS14" s="150"/>
      <c r="AT14" s="150"/>
      <c r="AU14" s="150"/>
      <c r="AV14" s="150"/>
      <c r="AW14" s="150"/>
      <c r="AX14" s="150"/>
      <c r="AY14" s="150"/>
      <c r="AZ14" s="150"/>
      <c r="BA14" s="150"/>
      <c r="BB14" s="150"/>
      <c r="BC14" s="150"/>
      <c r="BD14" s="150"/>
      <c r="BE14" s="150"/>
      <c r="BF14" s="150"/>
      <c r="BG14" s="150"/>
      <c r="BH14" s="150"/>
    </row>
    <row r="15" spans="1:60" outlineLevel="1" x14ac:dyDescent="0.2">
      <c r="A15" s="171">
        <v>4</v>
      </c>
      <c r="B15" s="172" t="s">
        <v>170</v>
      </c>
      <c r="C15" s="188" t="s">
        <v>171</v>
      </c>
      <c r="D15" s="173" t="s">
        <v>152</v>
      </c>
      <c r="E15" s="174">
        <v>32</v>
      </c>
      <c r="F15" s="175"/>
      <c r="G15" s="176">
        <f>ROUND(E15*F15,2)</f>
        <v>0</v>
      </c>
      <c r="H15" s="175"/>
      <c r="I15" s="176">
        <f>ROUND(E15*H15,2)</f>
        <v>0</v>
      </c>
      <c r="J15" s="175"/>
      <c r="K15" s="176">
        <f>ROUND(E15*J15,2)</f>
        <v>0</v>
      </c>
      <c r="L15" s="176">
        <v>21</v>
      </c>
      <c r="M15" s="176">
        <f>G15*(1+L15/100)</f>
        <v>0</v>
      </c>
      <c r="N15" s="174">
        <v>1.6000000000000001E-4</v>
      </c>
      <c r="O15" s="174">
        <f>ROUND(E15*N15,2)</f>
        <v>0.01</v>
      </c>
      <c r="P15" s="174">
        <v>0</v>
      </c>
      <c r="Q15" s="174">
        <f>ROUND(E15*P15,2)</f>
        <v>0</v>
      </c>
      <c r="R15" s="176"/>
      <c r="S15" s="176" t="s">
        <v>154</v>
      </c>
      <c r="T15" s="177" t="s">
        <v>155</v>
      </c>
      <c r="U15" s="160">
        <v>0.22</v>
      </c>
      <c r="V15" s="160">
        <f>ROUND(E15*U15,2)</f>
        <v>7.04</v>
      </c>
      <c r="W15" s="160"/>
      <c r="X15" s="160" t="s">
        <v>156</v>
      </c>
      <c r="Y15" s="160" t="s">
        <v>157</v>
      </c>
      <c r="Z15" s="150"/>
      <c r="AA15" s="150"/>
      <c r="AB15" s="150"/>
      <c r="AC15" s="150"/>
      <c r="AD15" s="150"/>
      <c r="AE15" s="150"/>
      <c r="AF15" s="150"/>
      <c r="AG15" s="150" t="s">
        <v>158</v>
      </c>
      <c r="AH15" s="150"/>
      <c r="AI15" s="150"/>
      <c r="AJ15" s="150"/>
      <c r="AK15" s="150"/>
      <c r="AL15" s="150"/>
      <c r="AM15" s="150"/>
      <c r="AN15" s="150"/>
      <c r="AO15" s="150"/>
      <c r="AP15" s="150"/>
      <c r="AQ15" s="150"/>
      <c r="AR15" s="150"/>
      <c r="AS15" s="150"/>
      <c r="AT15" s="150"/>
      <c r="AU15" s="150"/>
      <c r="AV15" s="150"/>
      <c r="AW15" s="150"/>
      <c r="AX15" s="150"/>
      <c r="AY15" s="150"/>
      <c r="AZ15" s="150"/>
      <c r="BA15" s="150"/>
      <c r="BB15" s="150"/>
      <c r="BC15" s="150"/>
      <c r="BD15" s="150"/>
      <c r="BE15" s="150"/>
      <c r="BF15" s="150"/>
      <c r="BG15" s="150"/>
      <c r="BH15" s="150"/>
    </row>
    <row r="16" spans="1:60" outlineLevel="2" x14ac:dyDescent="0.2">
      <c r="A16" s="157"/>
      <c r="B16" s="158"/>
      <c r="C16" s="250" t="s">
        <v>172</v>
      </c>
      <c r="D16" s="251"/>
      <c r="E16" s="251"/>
      <c r="F16" s="251"/>
      <c r="G16" s="251"/>
      <c r="H16" s="160"/>
      <c r="I16" s="160"/>
      <c r="J16" s="160"/>
      <c r="K16" s="160"/>
      <c r="L16" s="160"/>
      <c r="M16" s="160"/>
      <c r="N16" s="159"/>
      <c r="O16" s="159"/>
      <c r="P16" s="159"/>
      <c r="Q16" s="159"/>
      <c r="R16" s="160"/>
      <c r="S16" s="160"/>
      <c r="T16" s="160"/>
      <c r="U16" s="160"/>
      <c r="V16" s="160"/>
      <c r="W16" s="160"/>
      <c r="X16" s="160"/>
      <c r="Y16" s="160"/>
      <c r="Z16" s="150"/>
      <c r="AA16" s="150"/>
      <c r="AB16" s="150"/>
      <c r="AC16" s="150"/>
      <c r="AD16" s="150"/>
      <c r="AE16" s="150"/>
      <c r="AF16" s="150"/>
      <c r="AG16" s="150" t="s">
        <v>162</v>
      </c>
      <c r="AH16" s="150"/>
      <c r="AI16" s="150"/>
      <c r="AJ16" s="150"/>
      <c r="AK16" s="150"/>
      <c r="AL16" s="150"/>
      <c r="AM16" s="150"/>
      <c r="AN16" s="150"/>
      <c r="AO16" s="150"/>
      <c r="AP16" s="150"/>
      <c r="AQ16" s="150"/>
      <c r="AR16" s="150"/>
      <c r="AS16" s="150"/>
      <c r="AT16" s="150"/>
      <c r="AU16" s="150"/>
      <c r="AV16" s="150"/>
      <c r="AW16" s="150"/>
      <c r="AX16" s="150"/>
      <c r="AY16" s="150"/>
      <c r="AZ16" s="150"/>
      <c r="BA16" s="150"/>
      <c r="BB16" s="150"/>
      <c r="BC16" s="150"/>
      <c r="BD16" s="150"/>
      <c r="BE16" s="150"/>
      <c r="BF16" s="150"/>
      <c r="BG16" s="150"/>
      <c r="BH16" s="150"/>
    </row>
    <row r="17" spans="1:60" outlineLevel="3" x14ac:dyDescent="0.2">
      <c r="A17" s="157"/>
      <c r="B17" s="158"/>
      <c r="C17" s="252" t="s">
        <v>173</v>
      </c>
      <c r="D17" s="253"/>
      <c r="E17" s="253"/>
      <c r="F17" s="253"/>
      <c r="G17" s="253"/>
      <c r="H17" s="160"/>
      <c r="I17" s="160"/>
      <c r="J17" s="160"/>
      <c r="K17" s="160"/>
      <c r="L17" s="160"/>
      <c r="M17" s="160"/>
      <c r="N17" s="159"/>
      <c r="O17" s="159"/>
      <c r="P17" s="159"/>
      <c r="Q17" s="159"/>
      <c r="R17" s="160"/>
      <c r="S17" s="160"/>
      <c r="T17" s="160"/>
      <c r="U17" s="160"/>
      <c r="V17" s="160"/>
      <c r="W17" s="160"/>
      <c r="X17" s="160"/>
      <c r="Y17" s="160"/>
      <c r="Z17" s="150"/>
      <c r="AA17" s="150"/>
      <c r="AB17" s="150"/>
      <c r="AC17" s="150"/>
      <c r="AD17" s="150"/>
      <c r="AE17" s="150"/>
      <c r="AF17" s="150"/>
      <c r="AG17" s="150" t="s">
        <v>162</v>
      </c>
      <c r="AH17" s="150"/>
      <c r="AI17" s="150"/>
      <c r="AJ17" s="150"/>
      <c r="AK17" s="150"/>
      <c r="AL17" s="150"/>
      <c r="AM17" s="150"/>
      <c r="AN17" s="150"/>
      <c r="AO17" s="150"/>
      <c r="AP17" s="150"/>
      <c r="AQ17" s="150"/>
      <c r="AR17" s="150"/>
      <c r="AS17" s="150"/>
      <c r="AT17" s="150"/>
      <c r="AU17" s="150"/>
      <c r="AV17" s="150"/>
      <c r="AW17" s="150"/>
      <c r="AX17" s="150"/>
      <c r="AY17" s="150"/>
      <c r="AZ17" s="150"/>
      <c r="BA17" s="150"/>
      <c r="BB17" s="150"/>
      <c r="BC17" s="150"/>
      <c r="BD17" s="150"/>
      <c r="BE17" s="150"/>
      <c r="BF17" s="150"/>
      <c r="BG17" s="150"/>
      <c r="BH17" s="150"/>
    </row>
    <row r="18" spans="1:60" outlineLevel="2" x14ac:dyDescent="0.2">
      <c r="A18" s="157"/>
      <c r="B18" s="158"/>
      <c r="C18" s="189" t="s">
        <v>174</v>
      </c>
      <c r="D18" s="161"/>
      <c r="E18" s="162">
        <v>32</v>
      </c>
      <c r="F18" s="160"/>
      <c r="G18" s="160"/>
      <c r="H18" s="160"/>
      <c r="I18" s="160"/>
      <c r="J18" s="160"/>
      <c r="K18" s="160"/>
      <c r="L18" s="160"/>
      <c r="M18" s="160"/>
      <c r="N18" s="159"/>
      <c r="O18" s="159"/>
      <c r="P18" s="159"/>
      <c r="Q18" s="159"/>
      <c r="R18" s="160"/>
      <c r="S18" s="160"/>
      <c r="T18" s="160"/>
      <c r="U18" s="160"/>
      <c r="V18" s="160"/>
      <c r="W18" s="160"/>
      <c r="X18" s="160"/>
      <c r="Y18" s="160"/>
      <c r="Z18" s="150"/>
      <c r="AA18" s="150"/>
      <c r="AB18" s="150"/>
      <c r="AC18" s="150"/>
      <c r="AD18" s="150"/>
      <c r="AE18" s="150"/>
      <c r="AF18" s="150"/>
      <c r="AG18" s="150" t="s">
        <v>169</v>
      </c>
      <c r="AH18" s="150">
        <v>0</v>
      </c>
      <c r="AI18" s="150"/>
      <c r="AJ18" s="150"/>
      <c r="AK18" s="150"/>
      <c r="AL18" s="150"/>
      <c r="AM18" s="150"/>
      <c r="AN18" s="150"/>
      <c r="AO18" s="150"/>
      <c r="AP18" s="150"/>
      <c r="AQ18" s="150"/>
      <c r="AR18" s="150"/>
      <c r="AS18" s="150"/>
      <c r="AT18" s="150"/>
      <c r="AU18" s="150"/>
      <c r="AV18" s="150"/>
      <c r="AW18" s="150"/>
      <c r="AX18" s="150"/>
      <c r="AY18" s="150"/>
      <c r="AZ18" s="150"/>
      <c r="BA18" s="150"/>
      <c r="BB18" s="150"/>
      <c r="BC18" s="150"/>
      <c r="BD18" s="150"/>
      <c r="BE18" s="150"/>
      <c r="BF18" s="150"/>
      <c r="BG18" s="150"/>
      <c r="BH18" s="150"/>
    </row>
    <row r="19" spans="1:60" ht="22.5" outlineLevel="1" x14ac:dyDescent="0.2">
      <c r="A19" s="178">
        <v>5</v>
      </c>
      <c r="B19" s="179" t="s">
        <v>175</v>
      </c>
      <c r="C19" s="187" t="s">
        <v>176</v>
      </c>
      <c r="D19" s="180" t="s">
        <v>152</v>
      </c>
      <c r="E19" s="181">
        <v>6</v>
      </c>
      <c r="F19" s="182"/>
      <c r="G19" s="183">
        <f>ROUND(E19*F19,2)</f>
        <v>0</v>
      </c>
      <c r="H19" s="182"/>
      <c r="I19" s="183">
        <f>ROUND(E19*H19,2)</f>
        <v>0</v>
      </c>
      <c r="J19" s="182"/>
      <c r="K19" s="183">
        <f>ROUND(E19*J19,2)</f>
        <v>0</v>
      </c>
      <c r="L19" s="183">
        <v>21</v>
      </c>
      <c r="M19" s="183">
        <f>G19*(1+L19/100)</f>
        <v>0</v>
      </c>
      <c r="N19" s="181">
        <v>5.9999999999999995E-4</v>
      </c>
      <c r="O19" s="181">
        <f>ROUND(E19*N19,2)</f>
        <v>0</v>
      </c>
      <c r="P19" s="181">
        <v>0</v>
      </c>
      <c r="Q19" s="181">
        <f>ROUND(E19*P19,2)</f>
        <v>0</v>
      </c>
      <c r="R19" s="183" t="s">
        <v>177</v>
      </c>
      <c r="S19" s="183" t="s">
        <v>154</v>
      </c>
      <c r="T19" s="184" t="s">
        <v>155</v>
      </c>
      <c r="U19" s="160">
        <v>0</v>
      </c>
      <c r="V19" s="160">
        <f>ROUND(E19*U19,2)</f>
        <v>0</v>
      </c>
      <c r="W19" s="160"/>
      <c r="X19" s="160" t="s">
        <v>178</v>
      </c>
      <c r="Y19" s="160" t="s">
        <v>157</v>
      </c>
      <c r="Z19" s="150"/>
      <c r="AA19" s="150"/>
      <c r="AB19" s="150"/>
      <c r="AC19" s="150"/>
      <c r="AD19" s="150"/>
      <c r="AE19" s="150"/>
      <c r="AF19" s="150"/>
      <c r="AG19" s="150" t="s">
        <v>179</v>
      </c>
      <c r="AH19" s="150"/>
      <c r="AI19" s="150"/>
      <c r="AJ19" s="150"/>
      <c r="AK19" s="150"/>
      <c r="AL19" s="150"/>
      <c r="AM19" s="150"/>
      <c r="AN19" s="150"/>
      <c r="AO19" s="150"/>
      <c r="AP19" s="150"/>
      <c r="AQ19" s="150"/>
      <c r="AR19" s="150"/>
      <c r="AS19" s="150"/>
      <c r="AT19" s="150"/>
      <c r="AU19" s="150"/>
      <c r="AV19" s="150"/>
      <c r="AW19" s="150"/>
      <c r="AX19" s="150"/>
      <c r="AY19" s="150"/>
      <c r="AZ19" s="150"/>
      <c r="BA19" s="150"/>
      <c r="BB19" s="150"/>
      <c r="BC19" s="150"/>
      <c r="BD19" s="150"/>
      <c r="BE19" s="150"/>
      <c r="BF19" s="150"/>
      <c r="BG19" s="150"/>
      <c r="BH19" s="150"/>
    </row>
    <row r="20" spans="1:60" x14ac:dyDescent="0.2">
      <c r="A20" s="164" t="s">
        <v>148</v>
      </c>
      <c r="B20" s="165" t="s">
        <v>66</v>
      </c>
      <c r="C20" s="186" t="s">
        <v>67</v>
      </c>
      <c r="D20" s="166"/>
      <c r="E20" s="167"/>
      <c r="F20" s="168"/>
      <c r="G20" s="168">
        <f>SUMIF(AG21:AG23,"&lt;&gt;NOR",G21:G23)</f>
        <v>0</v>
      </c>
      <c r="H20" s="168"/>
      <c r="I20" s="168">
        <f>SUM(I21:I23)</f>
        <v>0</v>
      </c>
      <c r="J20" s="168"/>
      <c r="K20" s="168">
        <f>SUM(K21:K23)</f>
        <v>0</v>
      </c>
      <c r="L20" s="168"/>
      <c r="M20" s="168">
        <f>SUM(M21:M23)</f>
        <v>0</v>
      </c>
      <c r="N20" s="167"/>
      <c r="O20" s="167">
        <f>SUM(O21:O23)</f>
        <v>0.41</v>
      </c>
      <c r="P20" s="167"/>
      <c r="Q20" s="167">
        <f>SUM(Q21:Q23)</f>
        <v>0</v>
      </c>
      <c r="R20" s="168"/>
      <c r="S20" s="168"/>
      <c r="T20" s="169"/>
      <c r="U20" s="163"/>
      <c r="V20" s="163">
        <f>SUM(V21:V23)</f>
        <v>12.24</v>
      </c>
      <c r="W20" s="163"/>
      <c r="X20" s="163"/>
      <c r="Y20" s="163"/>
      <c r="AG20" t="s">
        <v>149</v>
      </c>
    </row>
    <row r="21" spans="1:60" ht="33.75" outlineLevel="1" x14ac:dyDescent="0.2">
      <c r="A21" s="171">
        <v>6</v>
      </c>
      <c r="B21" s="172" t="s">
        <v>180</v>
      </c>
      <c r="C21" s="188" t="s">
        <v>181</v>
      </c>
      <c r="D21" s="173" t="s">
        <v>165</v>
      </c>
      <c r="E21" s="174">
        <v>13.025</v>
      </c>
      <c r="F21" s="175"/>
      <c r="G21" s="176">
        <f>ROUND(E21*F21,2)</f>
        <v>0</v>
      </c>
      <c r="H21" s="175"/>
      <c r="I21" s="176">
        <f>ROUND(E21*H21,2)</f>
        <v>0</v>
      </c>
      <c r="J21" s="175"/>
      <c r="K21" s="176">
        <f>ROUND(E21*J21,2)</f>
        <v>0</v>
      </c>
      <c r="L21" s="176">
        <v>21</v>
      </c>
      <c r="M21" s="176">
        <f>G21*(1+L21/100)</f>
        <v>0</v>
      </c>
      <c r="N21" s="174">
        <v>3.1130000000000001E-2</v>
      </c>
      <c r="O21" s="174">
        <f>ROUND(E21*N21,2)</f>
        <v>0.41</v>
      </c>
      <c r="P21" s="174">
        <v>0</v>
      </c>
      <c r="Q21" s="174">
        <f>ROUND(E21*P21,2)</f>
        <v>0</v>
      </c>
      <c r="R21" s="176" t="s">
        <v>153</v>
      </c>
      <c r="S21" s="176" t="s">
        <v>154</v>
      </c>
      <c r="T21" s="177" t="s">
        <v>155</v>
      </c>
      <c r="U21" s="160">
        <v>0.94</v>
      </c>
      <c r="V21" s="160">
        <f>ROUND(E21*U21,2)</f>
        <v>12.24</v>
      </c>
      <c r="W21" s="160"/>
      <c r="X21" s="160" t="s">
        <v>156</v>
      </c>
      <c r="Y21" s="160" t="s">
        <v>157</v>
      </c>
      <c r="Z21" s="150"/>
      <c r="AA21" s="150"/>
      <c r="AB21" s="150"/>
      <c r="AC21" s="150"/>
      <c r="AD21" s="150"/>
      <c r="AE21" s="150"/>
      <c r="AF21" s="150"/>
      <c r="AG21" s="150" t="s">
        <v>158</v>
      </c>
      <c r="AH21" s="150"/>
      <c r="AI21" s="150"/>
      <c r="AJ21" s="150"/>
      <c r="AK21" s="150"/>
      <c r="AL21" s="150"/>
      <c r="AM21" s="150"/>
      <c r="AN21" s="150"/>
      <c r="AO21" s="150"/>
      <c r="AP21" s="150"/>
      <c r="AQ21" s="150"/>
      <c r="AR21" s="150"/>
      <c r="AS21" s="150"/>
      <c r="AT21" s="150"/>
      <c r="AU21" s="150"/>
      <c r="AV21" s="150"/>
      <c r="AW21" s="150"/>
      <c r="AX21" s="150"/>
      <c r="AY21" s="150"/>
      <c r="AZ21" s="150"/>
      <c r="BA21" s="150"/>
      <c r="BB21" s="150"/>
      <c r="BC21" s="150"/>
      <c r="BD21" s="150"/>
      <c r="BE21" s="150"/>
      <c r="BF21" s="150"/>
      <c r="BG21" s="150"/>
      <c r="BH21" s="150"/>
    </row>
    <row r="22" spans="1:60" ht="22.5" outlineLevel="2" x14ac:dyDescent="0.2">
      <c r="A22" s="157"/>
      <c r="B22" s="158"/>
      <c r="C22" s="248" t="s">
        <v>182</v>
      </c>
      <c r="D22" s="249"/>
      <c r="E22" s="249"/>
      <c r="F22" s="249"/>
      <c r="G22" s="249"/>
      <c r="H22" s="160"/>
      <c r="I22" s="160"/>
      <c r="J22" s="160"/>
      <c r="K22" s="160"/>
      <c r="L22" s="160"/>
      <c r="M22" s="160"/>
      <c r="N22" s="159"/>
      <c r="O22" s="159"/>
      <c r="P22" s="159"/>
      <c r="Q22" s="159"/>
      <c r="R22" s="160"/>
      <c r="S22" s="160"/>
      <c r="T22" s="160"/>
      <c r="U22" s="160"/>
      <c r="V22" s="160"/>
      <c r="W22" s="160"/>
      <c r="X22" s="160"/>
      <c r="Y22" s="160"/>
      <c r="Z22" s="150"/>
      <c r="AA22" s="150"/>
      <c r="AB22" s="150"/>
      <c r="AC22" s="150"/>
      <c r="AD22" s="150"/>
      <c r="AE22" s="150"/>
      <c r="AF22" s="150"/>
      <c r="AG22" s="150" t="s">
        <v>167</v>
      </c>
      <c r="AH22" s="150"/>
      <c r="AI22" s="150"/>
      <c r="AJ22" s="150"/>
      <c r="AK22" s="150"/>
      <c r="AL22" s="150"/>
      <c r="AM22" s="150"/>
      <c r="AN22" s="150"/>
      <c r="AO22" s="150"/>
      <c r="AP22" s="150"/>
      <c r="AQ22" s="150"/>
      <c r="AR22" s="150"/>
      <c r="AS22" s="150"/>
      <c r="AT22" s="150"/>
      <c r="AU22" s="150"/>
      <c r="AV22" s="150"/>
      <c r="AW22" s="150"/>
      <c r="AX22" s="150"/>
      <c r="AY22" s="150"/>
      <c r="AZ22" s="150"/>
      <c r="BA22" s="185" t="str">
        <f>C22</f>
        <v>zřízení nosné konstrukce příčky, vložení tepelné izolace tl. do 5 cm, montáž desek, tmelení spár Q2 a úprava rohů. Včetně dodávek materiálu.</v>
      </c>
      <c r="BB22" s="150"/>
      <c r="BC22" s="150"/>
      <c r="BD22" s="150"/>
      <c r="BE22" s="150"/>
      <c r="BF22" s="150"/>
      <c r="BG22" s="150"/>
      <c r="BH22" s="150"/>
    </row>
    <row r="23" spans="1:60" outlineLevel="2" x14ac:dyDescent="0.2">
      <c r="A23" s="157"/>
      <c r="B23" s="158"/>
      <c r="C23" s="189" t="s">
        <v>183</v>
      </c>
      <c r="D23" s="161"/>
      <c r="E23" s="162">
        <v>13.025</v>
      </c>
      <c r="F23" s="160"/>
      <c r="G23" s="160"/>
      <c r="H23" s="160"/>
      <c r="I23" s="160"/>
      <c r="J23" s="160"/>
      <c r="K23" s="160"/>
      <c r="L23" s="160"/>
      <c r="M23" s="160"/>
      <c r="N23" s="159"/>
      <c r="O23" s="159"/>
      <c r="P23" s="159"/>
      <c r="Q23" s="159"/>
      <c r="R23" s="160"/>
      <c r="S23" s="160"/>
      <c r="T23" s="160"/>
      <c r="U23" s="160"/>
      <c r="V23" s="160"/>
      <c r="W23" s="160"/>
      <c r="X23" s="160"/>
      <c r="Y23" s="160"/>
      <c r="Z23" s="150"/>
      <c r="AA23" s="150"/>
      <c r="AB23" s="150"/>
      <c r="AC23" s="150"/>
      <c r="AD23" s="150"/>
      <c r="AE23" s="150"/>
      <c r="AF23" s="150"/>
      <c r="AG23" s="150" t="s">
        <v>169</v>
      </c>
      <c r="AH23" s="150">
        <v>0</v>
      </c>
      <c r="AI23" s="150"/>
      <c r="AJ23" s="150"/>
      <c r="AK23" s="150"/>
      <c r="AL23" s="150"/>
      <c r="AM23" s="150"/>
      <c r="AN23" s="150"/>
      <c r="AO23" s="150"/>
      <c r="AP23" s="150"/>
      <c r="AQ23" s="150"/>
      <c r="AR23" s="150"/>
      <c r="AS23" s="150"/>
      <c r="AT23" s="150"/>
      <c r="AU23" s="150"/>
      <c r="AV23" s="150"/>
      <c r="AW23" s="150"/>
      <c r="AX23" s="150"/>
      <c r="AY23" s="150"/>
      <c r="AZ23" s="150"/>
      <c r="BA23" s="150"/>
      <c r="BB23" s="150"/>
      <c r="BC23" s="150"/>
      <c r="BD23" s="150"/>
      <c r="BE23" s="150"/>
      <c r="BF23" s="150"/>
      <c r="BG23" s="150"/>
      <c r="BH23" s="150"/>
    </row>
    <row r="24" spans="1:60" x14ac:dyDescent="0.2">
      <c r="A24" s="164" t="s">
        <v>148</v>
      </c>
      <c r="B24" s="165" t="s">
        <v>68</v>
      </c>
      <c r="C24" s="186" t="s">
        <v>69</v>
      </c>
      <c r="D24" s="166"/>
      <c r="E24" s="167"/>
      <c r="F24" s="168"/>
      <c r="G24" s="168">
        <f>SUMIF(AG25:AG28,"&lt;&gt;NOR",G25:G28)</f>
        <v>0</v>
      </c>
      <c r="H24" s="168"/>
      <c r="I24" s="168">
        <f>SUM(I25:I28)</f>
        <v>0</v>
      </c>
      <c r="J24" s="168"/>
      <c r="K24" s="168">
        <f>SUM(K25:K28)</f>
        <v>0</v>
      </c>
      <c r="L24" s="168"/>
      <c r="M24" s="168">
        <f>SUM(M25:M28)</f>
        <v>0</v>
      </c>
      <c r="N24" s="167"/>
      <c r="O24" s="167">
        <f>SUM(O25:O28)</f>
        <v>0.01</v>
      </c>
      <c r="P24" s="167"/>
      <c r="Q24" s="167">
        <f>SUM(Q25:Q28)</f>
        <v>0</v>
      </c>
      <c r="R24" s="168"/>
      <c r="S24" s="168"/>
      <c r="T24" s="169"/>
      <c r="U24" s="163"/>
      <c r="V24" s="163">
        <f>SUM(V25:V28)</f>
        <v>2.35</v>
      </c>
      <c r="W24" s="163"/>
      <c r="X24" s="163"/>
      <c r="Y24" s="163"/>
      <c r="AG24" t="s">
        <v>149</v>
      </c>
    </row>
    <row r="25" spans="1:60" ht="22.5" outlineLevel="1" x14ac:dyDescent="0.2">
      <c r="A25" s="171">
        <v>7</v>
      </c>
      <c r="B25" s="172" t="s">
        <v>184</v>
      </c>
      <c r="C25" s="188" t="s">
        <v>185</v>
      </c>
      <c r="D25" s="173" t="s">
        <v>165</v>
      </c>
      <c r="E25" s="174">
        <v>33.6</v>
      </c>
      <c r="F25" s="175"/>
      <c r="G25" s="176">
        <f>ROUND(E25*F25,2)</f>
        <v>0</v>
      </c>
      <c r="H25" s="175"/>
      <c r="I25" s="176">
        <f>ROUND(E25*H25,2)</f>
        <v>0</v>
      </c>
      <c r="J25" s="175"/>
      <c r="K25" s="176">
        <f>ROUND(E25*J25,2)</f>
        <v>0</v>
      </c>
      <c r="L25" s="176">
        <v>21</v>
      </c>
      <c r="M25" s="176">
        <f>G25*(1+L25/100)</f>
        <v>0</v>
      </c>
      <c r="N25" s="174">
        <v>3.2000000000000003E-4</v>
      </c>
      <c r="O25" s="174">
        <f>ROUND(E25*N25,2)</f>
        <v>0.01</v>
      </c>
      <c r="P25" s="174">
        <v>0</v>
      </c>
      <c r="Q25" s="174">
        <f>ROUND(E25*P25,2)</f>
        <v>0</v>
      </c>
      <c r="R25" s="176" t="s">
        <v>153</v>
      </c>
      <c r="S25" s="176" t="s">
        <v>154</v>
      </c>
      <c r="T25" s="177" t="s">
        <v>155</v>
      </c>
      <c r="U25" s="160">
        <v>7.0000000000000007E-2</v>
      </c>
      <c r="V25" s="160">
        <f>ROUND(E25*U25,2)</f>
        <v>2.35</v>
      </c>
      <c r="W25" s="160"/>
      <c r="X25" s="160" t="s">
        <v>156</v>
      </c>
      <c r="Y25" s="160" t="s">
        <v>157</v>
      </c>
      <c r="Z25" s="150"/>
      <c r="AA25" s="150"/>
      <c r="AB25" s="150"/>
      <c r="AC25" s="150"/>
      <c r="AD25" s="150"/>
      <c r="AE25" s="150"/>
      <c r="AF25" s="150"/>
      <c r="AG25" s="150" t="s">
        <v>158</v>
      </c>
      <c r="AH25" s="150"/>
      <c r="AI25" s="150"/>
      <c r="AJ25" s="150"/>
      <c r="AK25" s="150"/>
      <c r="AL25" s="150"/>
      <c r="AM25" s="150"/>
      <c r="AN25" s="150"/>
      <c r="AO25" s="150"/>
      <c r="AP25" s="150"/>
      <c r="AQ25" s="150"/>
      <c r="AR25" s="150"/>
      <c r="AS25" s="150"/>
      <c r="AT25" s="150"/>
      <c r="AU25" s="150"/>
      <c r="AV25" s="150"/>
      <c r="AW25" s="150"/>
      <c r="AX25" s="150"/>
      <c r="AY25" s="150"/>
      <c r="AZ25" s="150"/>
      <c r="BA25" s="150"/>
      <c r="BB25" s="150"/>
      <c r="BC25" s="150"/>
      <c r="BD25" s="150"/>
      <c r="BE25" s="150"/>
      <c r="BF25" s="150"/>
      <c r="BG25" s="150"/>
      <c r="BH25" s="150"/>
    </row>
    <row r="26" spans="1:60" outlineLevel="2" x14ac:dyDescent="0.2">
      <c r="A26" s="157"/>
      <c r="B26" s="158"/>
      <c r="C26" s="248" t="s">
        <v>186</v>
      </c>
      <c r="D26" s="249"/>
      <c r="E26" s="249"/>
      <c r="F26" s="249"/>
      <c r="G26" s="249"/>
      <c r="H26" s="160"/>
      <c r="I26" s="160"/>
      <c r="J26" s="160"/>
      <c r="K26" s="160"/>
      <c r="L26" s="160"/>
      <c r="M26" s="160"/>
      <c r="N26" s="159"/>
      <c r="O26" s="159"/>
      <c r="P26" s="159"/>
      <c r="Q26" s="159"/>
      <c r="R26" s="160"/>
      <c r="S26" s="160"/>
      <c r="T26" s="160"/>
      <c r="U26" s="160"/>
      <c r="V26" s="160"/>
      <c r="W26" s="160"/>
      <c r="X26" s="160"/>
      <c r="Y26" s="160"/>
      <c r="Z26" s="150"/>
      <c r="AA26" s="150"/>
      <c r="AB26" s="150"/>
      <c r="AC26" s="150"/>
      <c r="AD26" s="150"/>
      <c r="AE26" s="150"/>
      <c r="AF26" s="150"/>
      <c r="AG26" s="150" t="s">
        <v>167</v>
      </c>
      <c r="AH26" s="150"/>
      <c r="AI26" s="150"/>
      <c r="AJ26" s="150"/>
      <c r="AK26" s="150"/>
      <c r="AL26" s="150"/>
      <c r="AM26" s="150"/>
      <c r="AN26" s="150"/>
      <c r="AO26" s="150"/>
      <c r="AP26" s="150"/>
      <c r="AQ26" s="150"/>
      <c r="AR26" s="150"/>
      <c r="AS26" s="150"/>
      <c r="AT26" s="150"/>
      <c r="AU26" s="150"/>
      <c r="AV26" s="150"/>
      <c r="AW26" s="150"/>
      <c r="AX26" s="150"/>
      <c r="AY26" s="150"/>
      <c r="AZ26" s="150"/>
      <c r="BA26" s="150"/>
      <c r="BB26" s="150"/>
      <c r="BC26" s="150"/>
      <c r="BD26" s="150"/>
      <c r="BE26" s="150"/>
      <c r="BF26" s="150"/>
      <c r="BG26" s="150"/>
      <c r="BH26" s="150"/>
    </row>
    <row r="27" spans="1:60" outlineLevel="2" x14ac:dyDescent="0.2">
      <c r="A27" s="157"/>
      <c r="B27" s="158"/>
      <c r="C27" s="252" t="s">
        <v>186</v>
      </c>
      <c r="D27" s="253"/>
      <c r="E27" s="253"/>
      <c r="F27" s="253"/>
      <c r="G27" s="253"/>
      <c r="H27" s="160"/>
      <c r="I27" s="160"/>
      <c r="J27" s="160"/>
      <c r="K27" s="160"/>
      <c r="L27" s="160"/>
      <c r="M27" s="160"/>
      <c r="N27" s="159"/>
      <c r="O27" s="159"/>
      <c r="P27" s="159"/>
      <c r="Q27" s="159"/>
      <c r="R27" s="160"/>
      <c r="S27" s="160"/>
      <c r="T27" s="160"/>
      <c r="U27" s="160"/>
      <c r="V27" s="160"/>
      <c r="W27" s="160"/>
      <c r="X27" s="160"/>
      <c r="Y27" s="160"/>
      <c r="Z27" s="150"/>
      <c r="AA27" s="150"/>
      <c r="AB27" s="150"/>
      <c r="AC27" s="150"/>
      <c r="AD27" s="150"/>
      <c r="AE27" s="150"/>
      <c r="AF27" s="150"/>
      <c r="AG27" s="150" t="s">
        <v>162</v>
      </c>
      <c r="AH27" s="150"/>
      <c r="AI27" s="150"/>
      <c r="AJ27" s="150"/>
      <c r="AK27" s="150"/>
      <c r="AL27" s="150"/>
      <c r="AM27" s="150"/>
      <c r="AN27" s="150"/>
      <c r="AO27" s="150"/>
      <c r="AP27" s="150"/>
      <c r="AQ27" s="150"/>
      <c r="AR27" s="150"/>
      <c r="AS27" s="150"/>
      <c r="AT27" s="150"/>
      <c r="AU27" s="150"/>
      <c r="AV27" s="150"/>
      <c r="AW27" s="150"/>
      <c r="AX27" s="150"/>
      <c r="AY27" s="150"/>
      <c r="AZ27" s="150"/>
      <c r="BA27" s="150"/>
      <c r="BB27" s="150"/>
      <c r="BC27" s="150"/>
      <c r="BD27" s="150"/>
      <c r="BE27" s="150"/>
      <c r="BF27" s="150"/>
      <c r="BG27" s="150"/>
      <c r="BH27" s="150"/>
    </row>
    <row r="28" spans="1:60" outlineLevel="2" x14ac:dyDescent="0.2">
      <c r="A28" s="157"/>
      <c r="B28" s="158"/>
      <c r="C28" s="189" t="s">
        <v>187</v>
      </c>
      <c r="D28" s="161"/>
      <c r="E28" s="162">
        <v>33.6</v>
      </c>
      <c r="F28" s="160"/>
      <c r="G28" s="160"/>
      <c r="H28" s="160"/>
      <c r="I28" s="160"/>
      <c r="J28" s="160"/>
      <c r="K28" s="160"/>
      <c r="L28" s="160"/>
      <c r="M28" s="160"/>
      <c r="N28" s="159"/>
      <c r="O28" s="159"/>
      <c r="P28" s="159"/>
      <c r="Q28" s="159"/>
      <c r="R28" s="160"/>
      <c r="S28" s="160"/>
      <c r="T28" s="160"/>
      <c r="U28" s="160"/>
      <c r="V28" s="160"/>
      <c r="W28" s="160"/>
      <c r="X28" s="160"/>
      <c r="Y28" s="160"/>
      <c r="Z28" s="150"/>
      <c r="AA28" s="150"/>
      <c r="AB28" s="150"/>
      <c r="AC28" s="150"/>
      <c r="AD28" s="150"/>
      <c r="AE28" s="150"/>
      <c r="AF28" s="150"/>
      <c r="AG28" s="150" t="s">
        <v>169</v>
      </c>
      <c r="AH28" s="150">
        <v>5</v>
      </c>
      <c r="AI28" s="150"/>
      <c r="AJ28" s="150"/>
      <c r="AK28" s="150"/>
      <c r="AL28" s="150"/>
      <c r="AM28" s="150"/>
      <c r="AN28" s="150"/>
      <c r="AO28" s="150"/>
      <c r="AP28" s="150"/>
      <c r="AQ28" s="150"/>
      <c r="AR28" s="150"/>
      <c r="AS28" s="150"/>
      <c r="AT28" s="150"/>
      <c r="AU28" s="150"/>
      <c r="AV28" s="150"/>
      <c r="AW28" s="150"/>
      <c r="AX28" s="150"/>
      <c r="AY28" s="150"/>
      <c r="AZ28" s="150"/>
      <c r="BA28" s="150"/>
      <c r="BB28" s="150"/>
      <c r="BC28" s="150"/>
      <c r="BD28" s="150"/>
      <c r="BE28" s="150"/>
      <c r="BF28" s="150"/>
      <c r="BG28" s="150"/>
      <c r="BH28" s="150"/>
    </row>
    <row r="29" spans="1:60" x14ac:dyDescent="0.2">
      <c r="A29" s="164" t="s">
        <v>148</v>
      </c>
      <c r="B29" s="165" t="s">
        <v>70</v>
      </c>
      <c r="C29" s="186" t="s">
        <v>71</v>
      </c>
      <c r="D29" s="166"/>
      <c r="E29" s="167"/>
      <c r="F29" s="168"/>
      <c r="G29" s="168">
        <f>SUMIF(AG30:AG42,"&lt;&gt;NOR",G30:G42)</f>
        <v>0</v>
      </c>
      <c r="H29" s="168"/>
      <c r="I29" s="168">
        <f>SUM(I30:I42)</f>
        <v>0</v>
      </c>
      <c r="J29" s="168"/>
      <c r="K29" s="168">
        <f>SUM(K30:K42)</f>
        <v>0</v>
      </c>
      <c r="L29" s="168"/>
      <c r="M29" s="168">
        <f>SUM(M30:M42)</f>
        <v>0</v>
      </c>
      <c r="N29" s="167"/>
      <c r="O29" s="167">
        <f>SUM(O30:O42)</f>
        <v>2.5700000000000003</v>
      </c>
      <c r="P29" s="167"/>
      <c r="Q29" s="167">
        <f>SUM(Q30:Q42)</f>
        <v>0</v>
      </c>
      <c r="R29" s="168"/>
      <c r="S29" s="168"/>
      <c r="T29" s="169"/>
      <c r="U29" s="163"/>
      <c r="V29" s="163">
        <f>SUM(V30:V42)</f>
        <v>108.02</v>
      </c>
      <c r="W29" s="163"/>
      <c r="X29" s="163"/>
      <c r="Y29" s="163"/>
      <c r="AG29" t="s">
        <v>149</v>
      </c>
    </row>
    <row r="30" spans="1:60" outlineLevel="1" x14ac:dyDescent="0.2">
      <c r="A30" s="171">
        <v>8</v>
      </c>
      <c r="B30" s="172" t="s">
        <v>188</v>
      </c>
      <c r="C30" s="188" t="s">
        <v>189</v>
      </c>
      <c r="D30" s="173" t="s">
        <v>165</v>
      </c>
      <c r="E30" s="174">
        <v>7.8025000000000002</v>
      </c>
      <c r="F30" s="175"/>
      <c r="G30" s="176">
        <f>ROUND(E30*F30,2)</f>
        <v>0</v>
      </c>
      <c r="H30" s="175"/>
      <c r="I30" s="176">
        <f>ROUND(E30*H30,2)</f>
        <v>0</v>
      </c>
      <c r="J30" s="175"/>
      <c r="K30" s="176">
        <f>ROUND(E30*J30,2)</f>
        <v>0</v>
      </c>
      <c r="L30" s="176">
        <v>21</v>
      </c>
      <c r="M30" s="176">
        <f>G30*(1+L30/100)</f>
        <v>0</v>
      </c>
      <c r="N30" s="174">
        <v>4.0000000000000003E-5</v>
      </c>
      <c r="O30" s="174">
        <f>ROUND(E30*N30,2)</f>
        <v>0</v>
      </c>
      <c r="P30" s="174">
        <v>0</v>
      </c>
      <c r="Q30" s="174">
        <f>ROUND(E30*P30,2)</f>
        <v>0</v>
      </c>
      <c r="R30" s="176" t="s">
        <v>153</v>
      </c>
      <c r="S30" s="176" t="s">
        <v>154</v>
      </c>
      <c r="T30" s="177" t="s">
        <v>155</v>
      </c>
      <c r="U30" s="160">
        <v>0.08</v>
      </c>
      <c r="V30" s="160">
        <f>ROUND(E30*U30,2)</f>
        <v>0.62</v>
      </c>
      <c r="W30" s="160"/>
      <c r="X30" s="160" t="s">
        <v>156</v>
      </c>
      <c r="Y30" s="160" t="s">
        <v>157</v>
      </c>
      <c r="Z30" s="150"/>
      <c r="AA30" s="150"/>
      <c r="AB30" s="150"/>
      <c r="AC30" s="150"/>
      <c r="AD30" s="150"/>
      <c r="AE30" s="150"/>
      <c r="AF30" s="150"/>
      <c r="AG30" s="150" t="s">
        <v>158</v>
      </c>
      <c r="AH30" s="150"/>
      <c r="AI30" s="150"/>
      <c r="AJ30" s="150"/>
      <c r="AK30" s="150"/>
      <c r="AL30" s="150"/>
      <c r="AM30" s="150"/>
      <c r="AN30" s="150"/>
      <c r="AO30" s="150"/>
      <c r="AP30" s="150"/>
      <c r="AQ30" s="150"/>
      <c r="AR30" s="150"/>
      <c r="AS30" s="150"/>
      <c r="AT30" s="150"/>
      <c r="AU30" s="150"/>
      <c r="AV30" s="150"/>
      <c r="AW30" s="150"/>
      <c r="AX30" s="150"/>
      <c r="AY30" s="150"/>
      <c r="AZ30" s="150"/>
      <c r="BA30" s="150"/>
      <c r="BB30" s="150"/>
      <c r="BC30" s="150"/>
      <c r="BD30" s="150"/>
      <c r="BE30" s="150"/>
      <c r="BF30" s="150"/>
      <c r="BG30" s="150"/>
      <c r="BH30" s="150"/>
    </row>
    <row r="31" spans="1:60" ht="22.5" outlineLevel="2" x14ac:dyDescent="0.2">
      <c r="A31" s="157"/>
      <c r="B31" s="158"/>
      <c r="C31" s="248" t="s">
        <v>190</v>
      </c>
      <c r="D31" s="249"/>
      <c r="E31" s="249"/>
      <c r="F31" s="249"/>
      <c r="G31" s="249"/>
      <c r="H31" s="160"/>
      <c r="I31" s="160"/>
      <c r="J31" s="160"/>
      <c r="K31" s="160"/>
      <c r="L31" s="160"/>
      <c r="M31" s="160"/>
      <c r="N31" s="159"/>
      <c r="O31" s="159"/>
      <c r="P31" s="159"/>
      <c r="Q31" s="159"/>
      <c r="R31" s="160"/>
      <c r="S31" s="160"/>
      <c r="T31" s="160"/>
      <c r="U31" s="160"/>
      <c r="V31" s="160"/>
      <c r="W31" s="160"/>
      <c r="X31" s="160"/>
      <c r="Y31" s="160"/>
      <c r="Z31" s="150"/>
      <c r="AA31" s="150"/>
      <c r="AB31" s="150"/>
      <c r="AC31" s="150"/>
      <c r="AD31" s="150"/>
      <c r="AE31" s="150"/>
      <c r="AF31" s="150"/>
      <c r="AG31" s="150" t="s">
        <v>167</v>
      </c>
      <c r="AH31" s="150"/>
      <c r="AI31" s="150"/>
      <c r="AJ31" s="150"/>
      <c r="AK31" s="150"/>
      <c r="AL31" s="150"/>
      <c r="AM31" s="150"/>
      <c r="AN31" s="150"/>
      <c r="AO31" s="150"/>
      <c r="AP31" s="150"/>
      <c r="AQ31" s="150"/>
      <c r="AR31" s="150"/>
      <c r="AS31" s="150"/>
      <c r="AT31" s="150"/>
      <c r="AU31" s="150"/>
      <c r="AV31" s="150"/>
      <c r="AW31" s="150"/>
      <c r="AX31" s="150"/>
      <c r="AY31" s="150"/>
      <c r="AZ31" s="150"/>
      <c r="BA31" s="185" t="str">
        <f>C31</f>
        <v>které se zřizují před úpravami povrchu, a obalení osazených dveřních zárubní před znečištěním při úpravách povrchu nástřikem plastických maltovin včetně pozdějšího odkrytí,</v>
      </c>
      <c r="BB31" s="150"/>
      <c r="BC31" s="150"/>
      <c r="BD31" s="150"/>
      <c r="BE31" s="150"/>
      <c r="BF31" s="150"/>
      <c r="BG31" s="150"/>
      <c r="BH31" s="150"/>
    </row>
    <row r="32" spans="1:60" ht="22.5" outlineLevel="2" x14ac:dyDescent="0.2">
      <c r="A32" s="157"/>
      <c r="B32" s="158"/>
      <c r="C32" s="252" t="s">
        <v>190</v>
      </c>
      <c r="D32" s="253"/>
      <c r="E32" s="253"/>
      <c r="F32" s="253"/>
      <c r="G32" s="253"/>
      <c r="H32" s="160"/>
      <c r="I32" s="160"/>
      <c r="J32" s="160"/>
      <c r="K32" s="160"/>
      <c r="L32" s="160"/>
      <c r="M32" s="160"/>
      <c r="N32" s="159"/>
      <c r="O32" s="159"/>
      <c r="P32" s="159"/>
      <c r="Q32" s="159"/>
      <c r="R32" s="160"/>
      <c r="S32" s="160"/>
      <c r="T32" s="160"/>
      <c r="U32" s="160"/>
      <c r="V32" s="160"/>
      <c r="W32" s="160"/>
      <c r="X32" s="160"/>
      <c r="Y32" s="160"/>
      <c r="Z32" s="150"/>
      <c r="AA32" s="150"/>
      <c r="AB32" s="150"/>
      <c r="AC32" s="150"/>
      <c r="AD32" s="150"/>
      <c r="AE32" s="150"/>
      <c r="AF32" s="150"/>
      <c r="AG32" s="150" t="s">
        <v>162</v>
      </c>
      <c r="AH32" s="150"/>
      <c r="AI32" s="150"/>
      <c r="AJ32" s="150"/>
      <c r="AK32" s="150"/>
      <c r="AL32" s="150"/>
      <c r="AM32" s="150"/>
      <c r="AN32" s="150"/>
      <c r="AO32" s="150"/>
      <c r="AP32" s="150"/>
      <c r="AQ32" s="150"/>
      <c r="AR32" s="150"/>
      <c r="AS32" s="150"/>
      <c r="AT32" s="150"/>
      <c r="AU32" s="150"/>
      <c r="AV32" s="150"/>
      <c r="AW32" s="150"/>
      <c r="AX32" s="150"/>
      <c r="AY32" s="150"/>
      <c r="AZ32" s="150"/>
      <c r="BA32" s="185" t="str">
        <f>C32</f>
        <v>které se zřizují před úpravami povrchu, a obalení osazených dveřních zárubní před znečištěním při úpravách povrchu nástřikem plastických maltovin včetně pozdějšího odkrytí,</v>
      </c>
      <c r="BB32" s="150"/>
      <c r="BC32" s="150"/>
      <c r="BD32" s="150"/>
      <c r="BE32" s="150"/>
      <c r="BF32" s="150"/>
      <c r="BG32" s="150"/>
      <c r="BH32" s="150"/>
    </row>
    <row r="33" spans="1:60" outlineLevel="2" x14ac:dyDescent="0.2">
      <c r="A33" s="157"/>
      <c r="B33" s="158"/>
      <c r="C33" s="189" t="s">
        <v>191</v>
      </c>
      <c r="D33" s="161"/>
      <c r="E33" s="162">
        <v>7.8025000000000002</v>
      </c>
      <c r="F33" s="160"/>
      <c r="G33" s="160"/>
      <c r="H33" s="160"/>
      <c r="I33" s="160"/>
      <c r="J33" s="160"/>
      <c r="K33" s="160"/>
      <c r="L33" s="160"/>
      <c r="M33" s="160"/>
      <c r="N33" s="159"/>
      <c r="O33" s="159"/>
      <c r="P33" s="159"/>
      <c r="Q33" s="159"/>
      <c r="R33" s="160"/>
      <c r="S33" s="160"/>
      <c r="T33" s="160"/>
      <c r="U33" s="160"/>
      <c r="V33" s="160"/>
      <c r="W33" s="160"/>
      <c r="X33" s="160"/>
      <c r="Y33" s="160"/>
      <c r="Z33" s="150"/>
      <c r="AA33" s="150"/>
      <c r="AB33" s="150"/>
      <c r="AC33" s="150"/>
      <c r="AD33" s="150"/>
      <c r="AE33" s="150"/>
      <c r="AF33" s="150"/>
      <c r="AG33" s="150" t="s">
        <v>169</v>
      </c>
      <c r="AH33" s="150">
        <v>0</v>
      </c>
      <c r="AI33" s="150"/>
      <c r="AJ33" s="150"/>
      <c r="AK33" s="150"/>
      <c r="AL33" s="150"/>
      <c r="AM33" s="150"/>
      <c r="AN33" s="150"/>
      <c r="AO33" s="150"/>
      <c r="AP33" s="150"/>
      <c r="AQ33" s="150"/>
      <c r="AR33" s="150"/>
      <c r="AS33" s="150"/>
      <c r="AT33" s="150"/>
      <c r="AU33" s="150"/>
      <c r="AV33" s="150"/>
      <c r="AW33" s="150"/>
      <c r="AX33" s="150"/>
      <c r="AY33" s="150"/>
      <c r="AZ33" s="150"/>
      <c r="BA33" s="150"/>
      <c r="BB33" s="150"/>
      <c r="BC33" s="150"/>
      <c r="BD33" s="150"/>
      <c r="BE33" s="150"/>
      <c r="BF33" s="150"/>
      <c r="BG33" s="150"/>
      <c r="BH33" s="150"/>
    </row>
    <row r="34" spans="1:60" ht="22.5" outlineLevel="1" x14ac:dyDescent="0.2">
      <c r="A34" s="171">
        <v>9</v>
      </c>
      <c r="B34" s="172" t="s">
        <v>192</v>
      </c>
      <c r="C34" s="188" t="s">
        <v>193</v>
      </c>
      <c r="D34" s="173" t="s">
        <v>165</v>
      </c>
      <c r="E34" s="174">
        <v>94.275000000000006</v>
      </c>
      <c r="F34" s="175"/>
      <c r="G34" s="176">
        <f>ROUND(E34*F34,2)</f>
        <v>0</v>
      </c>
      <c r="H34" s="175"/>
      <c r="I34" s="176">
        <f>ROUND(E34*H34,2)</f>
        <v>0</v>
      </c>
      <c r="J34" s="175"/>
      <c r="K34" s="176">
        <f>ROUND(E34*J34,2)</f>
        <v>0</v>
      </c>
      <c r="L34" s="176">
        <v>21</v>
      </c>
      <c r="M34" s="176">
        <f>G34*(1+L34/100)</f>
        <v>0</v>
      </c>
      <c r="N34" s="174">
        <v>5.4299999999999999E-3</v>
      </c>
      <c r="O34" s="174">
        <f>ROUND(E34*N34,2)</f>
        <v>0.51</v>
      </c>
      <c r="P34" s="174">
        <v>0</v>
      </c>
      <c r="Q34" s="174">
        <f>ROUND(E34*P34,2)</f>
        <v>0</v>
      </c>
      <c r="R34" s="176" t="s">
        <v>194</v>
      </c>
      <c r="S34" s="176" t="s">
        <v>154</v>
      </c>
      <c r="T34" s="177" t="s">
        <v>155</v>
      </c>
      <c r="U34" s="160">
        <v>0.17</v>
      </c>
      <c r="V34" s="160">
        <f>ROUND(E34*U34,2)</f>
        <v>16.03</v>
      </c>
      <c r="W34" s="160"/>
      <c r="X34" s="160" t="s">
        <v>156</v>
      </c>
      <c r="Y34" s="160" t="s">
        <v>157</v>
      </c>
      <c r="Z34" s="150"/>
      <c r="AA34" s="150"/>
      <c r="AB34" s="150"/>
      <c r="AC34" s="150"/>
      <c r="AD34" s="150"/>
      <c r="AE34" s="150"/>
      <c r="AF34" s="150"/>
      <c r="AG34" s="150" t="s">
        <v>158</v>
      </c>
      <c r="AH34" s="150"/>
      <c r="AI34" s="150"/>
      <c r="AJ34" s="150"/>
      <c r="AK34" s="150"/>
      <c r="AL34" s="150"/>
      <c r="AM34" s="150"/>
      <c r="AN34" s="150"/>
      <c r="AO34" s="150"/>
      <c r="AP34" s="150"/>
      <c r="AQ34" s="150"/>
      <c r="AR34" s="150"/>
      <c r="AS34" s="150"/>
      <c r="AT34" s="150"/>
      <c r="AU34" s="150"/>
      <c r="AV34" s="150"/>
      <c r="AW34" s="150"/>
      <c r="AX34" s="150"/>
      <c r="AY34" s="150"/>
      <c r="AZ34" s="150"/>
      <c r="BA34" s="150"/>
      <c r="BB34" s="150"/>
      <c r="BC34" s="150"/>
      <c r="BD34" s="150"/>
      <c r="BE34" s="150"/>
      <c r="BF34" s="150"/>
      <c r="BG34" s="150"/>
      <c r="BH34" s="150"/>
    </row>
    <row r="35" spans="1:60" outlineLevel="2" x14ac:dyDescent="0.2">
      <c r="A35" s="157"/>
      <c r="B35" s="158"/>
      <c r="C35" s="189" t="s">
        <v>195</v>
      </c>
      <c r="D35" s="161"/>
      <c r="E35" s="162">
        <v>92.594999999999999</v>
      </c>
      <c r="F35" s="160"/>
      <c r="G35" s="160"/>
      <c r="H35" s="160"/>
      <c r="I35" s="160"/>
      <c r="J35" s="160"/>
      <c r="K35" s="160"/>
      <c r="L35" s="160"/>
      <c r="M35" s="160"/>
      <c r="N35" s="159"/>
      <c r="O35" s="159"/>
      <c r="P35" s="159"/>
      <c r="Q35" s="159"/>
      <c r="R35" s="160"/>
      <c r="S35" s="160"/>
      <c r="T35" s="160"/>
      <c r="U35" s="160"/>
      <c r="V35" s="160"/>
      <c r="W35" s="160"/>
      <c r="X35" s="160"/>
      <c r="Y35" s="160"/>
      <c r="Z35" s="150"/>
      <c r="AA35" s="150"/>
      <c r="AB35" s="150"/>
      <c r="AC35" s="150"/>
      <c r="AD35" s="150"/>
      <c r="AE35" s="150"/>
      <c r="AF35" s="150"/>
      <c r="AG35" s="150" t="s">
        <v>169</v>
      </c>
      <c r="AH35" s="150">
        <v>0</v>
      </c>
      <c r="AI35" s="150"/>
      <c r="AJ35" s="150"/>
      <c r="AK35" s="150"/>
      <c r="AL35" s="150"/>
      <c r="AM35" s="150"/>
      <c r="AN35" s="150"/>
      <c r="AO35" s="150"/>
      <c r="AP35" s="150"/>
      <c r="AQ35" s="150"/>
      <c r="AR35" s="150"/>
      <c r="AS35" s="150"/>
      <c r="AT35" s="150"/>
      <c r="AU35" s="150"/>
      <c r="AV35" s="150"/>
      <c r="AW35" s="150"/>
      <c r="AX35" s="150"/>
      <c r="AY35" s="150"/>
      <c r="AZ35" s="150"/>
      <c r="BA35" s="150"/>
      <c r="BB35" s="150"/>
      <c r="BC35" s="150"/>
      <c r="BD35" s="150"/>
      <c r="BE35" s="150"/>
      <c r="BF35" s="150"/>
      <c r="BG35" s="150"/>
      <c r="BH35" s="150"/>
    </row>
    <row r="36" spans="1:60" outlineLevel="3" x14ac:dyDescent="0.2">
      <c r="A36" s="157"/>
      <c r="B36" s="158"/>
      <c r="C36" s="189" t="s">
        <v>196</v>
      </c>
      <c r="D36" s="161"/>
      <c r="E36" s="162">
        <v>1.68</v>
      </c>
      <c r="F36" s="160"/>
      <c r="G36" s="160"/>
      <c r="H36" s="160"/>
      <c r="I36" s="160"/>
      <c r="J36" s="160"/>
      <c r="K36" s="160"/>
      <c r="L36" s="160"/>
      <c r="M36" s="160"/>
      <c r="N36" s="159"/>
      <c r="O36" s="159"/>
      <c r="P36" s="159"/>
      <c r="Q36" s="159"/>
      <c r="R36" s="160"/>
      <c r="S36" s="160"/>
      <c r="T36" s="160"/>
      <c r="U36" s="160"/>
      <c r="V36" s="160"/>
      <c r="W36" s="160"/>
      <c r="X36" s="160"/>
      <c r="Y36" s="160"/>
      <c r="Z36" s="150"/>
      <c r="AA36" s="150"/>
      <c r="AB36" s="150"/>
      <c r="AC36" s="150"/>
      <c r="AD36" s="150"/>
      <c r="AE36" s="150"/>
      <c r="AF36" s="150"/>
      <c r="AG36" s="150" t="s">
        <v>169</v>
      </c>
      <c r="AH36" s="150">
        <v>0</v>
      </c>
      <c r="AI36" s="150"/>
      <c r="AJ36" s="150"/>
      <c r="AK36" s="150"/>
      <c r="AL36" s="150"/>
      <c r="AM36" s="150"/>
      <c r="AN36" s="150"/>
      <c r="AO36" s="150"/>
      <c r="AP36" s="150"/>
      <c r="AQ36" s="150"/>
      <c r="AR36" s="150"/>
      <c r="AS36" s="150"/>
      <c r="AT36" s="150"/>
      <c r="AU36" s="150"/>
      <c r="AV36" s="150"/>
      <c r="AW36" s="150"/>
      <c r="AX36" s="150"/>
      <c r="AY36" s="150"/>
      <c r="AZ36" s="150"/>
      <c r="BA36" s="150"/>
      <c r="BB36" s="150"/>
      <c r="BC36" s="150"/>
      <c r="BD36" s="150"/>
      <c r="BE36" s="150"/>
      <c r="BF36" s="150"/>
      <c r="BG36" s="150"/>
      <c r="BH36" s="150"/>
    </row>
    <row r="37" spans="1:60" ht="22.5" outlineLevel="1" x14ac:dyDescent="0.2">
      <c r="A37" s="171">
        <v>10</v>
      </c>
      <c r="B37" s="172" t="s">
        <v>197</v>
      </c>
      <c r="C37" s="188" t="s">
        <v>198</v>
      </c>
      <c r="D37" s="173" t="s">
        <v>165</v>
      </c>
      <c r="E37" s="174">
        <v>103.8</v>
      </c>
      <c r="F37" s="175"/>
      <c r="G37" s="176">
        <f>ROUND(E37*F37,2)</f>
        <v>0</v>
      </c>
      <c r="H37" s="175"/>
      <c r="I37" s="176">
        <f>ROUND(E37*H37,2)</f>
        <v>0</v>
      </c>
      <c r="J37" s="175"/>
      <c r="K37" s="176">
        <f>ROUND(E37*J37,2)</f>
        <v>0</v>
      </c>
      <c r="L37" s="176">
        <v>21</v>
      </c>
      <c r="M37" s="176">
        <f>G37*(1+L37/100)</f>
        <v>0</v>
      </c>
      <c r="N37" s="174">
        <v>1.9869999999999999E-2</v>
      </c>
      <c r="O37" s="174">
        <f>ROUND(E37*N37,2)</f>
        <v>2.06</v>
      </c>
      <c r="P37" s="174">
        <v>0</v>
      </c>
      <c r="Q37" s="174">
        <f>ROUND(E37*P37,2)</f>
        <v>0</v>
      </c>
      <c r="R37" s="176" t="s">
        <v>194</v>
      </c>
      <c r="S37" s="176" t="s">
        <v>154</v>
      </c>
      <c r="T37" s="177" t="s">
        <v>155</v>
      </c>
      <c r="U37" s="160">
        <v>0.47</v>
      </c>
      <c r="V37" s="160">
        <f>ROUND(E37*U37,2)</f>
        <v>48.79</v>
      </c>
      <c r="W37" s="160"/>
      <c r="X37" s="160" t="s">
        <v>156</v>
      </c>
      <c r="Y37" s="160" t="s">
        <v>157</v>
      </c>
      <c r="Z37" s="150"/>
      <c r="AA37" s="150"/>
      <c r="AB37" s="150"/>
      <c r="AC37" s="150"/>
      <c r="AD37" s="150"/>
      <c r="AE37" s="150"/>
      <c r="AF37" s="150"/>
      <c r="AG37" s="150" t="s">
        <v>158</v>
      </c>
      <c r="AH37" s="150"/>
      <c r="AI37" s="150"/>
      <c r="AJ37" s="150"/>
      <c r="AK37" s="150"/>
      <c r="AL37" s="150"/>
      <c r="AM37" s="150"/>
      <c r="AN37" s="150"/>
      <c r="AO37" s="150"/>
      <c r="AP37" s="150"/>
      <c r="AQ37" s="150"/>
      <c r="AR37" s="150"/>
      <c r="AS37" s="150"/>
      <c r="AT37" s="150"/>
      <c r="AU37" s="150"/>
      <c r="AV37" s="150"/>
      <c r="AW37" s="150"/>
      <c r="AX37" s="150"/>
      <c r="AY37" s="150"/>
      <c r="AZ37" s="150"/>
      <c r="BA37" s="150"/>
      <c r="BB37" s="150"/>
      <c r="BC37" s="150"/>
      <c r="BD37" s="150"/>
      <c r="BE37" s="150"/>
      <c r="BF37" s="150"/>
      <c r="BG37" s="150"/>
      <c r="BH37" s="150"/>
    </row>
    <row r="38" spans="1:60" outlineLevel="2" x14ac:dyDescent="0.2">
      <c r="A38" s="157"/>
      <c r="B38" s="158"/>
      <c r="C38" s="250" t="s">
        <v>199</v>
      </c>
      <c r="D38" s="251"/>
      <c r="E38" s="251"/>
      <c r="F38" s="251"/>
      <c r="G38" s="251"/>
      <c r="H38" s="160"/>
      <c r="I38" s="160"/>
      <c r="J38" s="160"/>
      <c r="K38" s="160"/>
      <c r="L38" s="160"/>
      <c r="M38" s="160"/>
      <c r="N38" s="159"/>
      <c r="O38" s="159"/>
      <c r="P38" s="159"/>
      <c r="Q38" s="159"/>
      <c r="R38" s="160"/>
      <c r="S38" s="160"/>
      <c r="T38" s="160"/>
      <c r="U38" s="160"/>
      <c r="V38" s="160"/>
      <c r="W38" s="160"/>
      <c r="X38" s="160"/>
      <c r="Y38" s="160"/>
      <c r="Z38" s="150"/>
      <c r="AA38" s="150"/>
      <c r="AB38" s="150"/>
      <c r="AC38" s="150"/>
      <c r="AD38" s="150"/>
      <c r="AE38" s="150"/>
      <c r="AF38" s="150"/>
      <c r="AG38" s="150" t="s">
        <v>162</v>
      </c>
      <c r="AH38" s="150"/>
      <c r="AI38" s="150"/>
      <c r="AJ38" s="150"/>
      <c r="AK38" s="150"/>
      <c r="AL38" s="150"/>
      <c r="AM38" s="150"/>
      <c r="AN38" s="150"/>
      <c r="AO38" s="150"/>
      <c r="AP38" s="150"/>
      <c r="AQ38" s="150"/>
      <c r="AR38" s="150"/>
      <c r="AS38" s="150"/>
      <c r="AT38" s="150"/>
      <c r="AU38" s="150"/>
      <c r="AV38" s="150"/>
      <c r="AW38" s="150"/>
      <c r="AX38" s="150"/>
      <c r="AY38" s="150"/>
      <c r="AZ38" s="150"/>
      <c r="BA38" s="150"/>
      <c r="BB38" s="150"/>
      <c r="BC38" s="150"/>
      <c r="BD38" s="150"/>
      <c r="BE38" s="150"/>
      <c r="BF38" s="150"/>
      <c r="BG38" s="150"/>
      <c r="BH38" s="150"/>
    </row>
    <row r="39" spans="1:60" outlineLevel="2" x14ac:dyDescent="0.2">
      <c r="A39" s="157"/>
      <c r="B39" s="158"/>
      <c r="C39" s="189" t="s">
        <v>200</v>
      </c>
      <c r="D39" s="161"/>
      <c r="E39" s="162">
        <v>103.8</v>
      </c>
      <c r="F39" s="160"/>
      <c r="G39" s="160"/>
      <c r="H39" s="160"/>
      <c r="I39" s="160"/>
      <c r="J39" s="160"/>
      <c r="K39" s="160"/>
      <c r="L39" s="160"/>
      <c r="M39" s="160"/>
      <c r="N39" s="159"/>
      <c r="O39" s="159"/>
      <c r="P39" s="159"/>
      <c r="Q39" s="159"/>
      <c r="R39" s="160"/>
      <c r="S39" s="160"/>
      <c r="T39" s="160"/>
      <c r="U39" s="160"/>
      <c r="V39" s="160"/>
      <c r="W39" s="160"/>
      <c r="X39" s="160"/>
      <c r="Y39" s="160"/>
      <c r="Z39" s="150"/>
      <c r="AA39" s="150"/>
      <c r="AB39" s="150"/>
      <c r="AC39" s="150"/>
      <c r="AD39" s="150"/>
      <c r="AE39" s="150"/>
      <c r="AF39" s="150"/>
      <c r="AG39" s="150" t="s">
        <v>169</v>
      </c>
      <c r="AH39" s="150">
        <v>5</v>
      </c>
      <c r="AI39" s="150"/>
      <c r="AJ39" s="150"/>
      <c r="AK39" s="150"/>
      <c r="AL39" s="150"/>
      <c r="AM39" s="150"/>
      <c r="AN39" s="150"/>
      <c r="AO39" s="150"/>
      <c r="AP39" s="150"/>
      <c r="AQ39" s="150"/>
      <c r="AR39" s="150"/>
      <c r="AS39" s="150"/>
      <c r="AT39" s="150"/>
      <c r="AU39" s="150"/>
      <c r="AV39" s="150"/>
      <c r="AW39" s="150"/>
      <c r="AX39" s="150"/>
      <c r="AY39" s="150"/>
      <c r="AZ39" s="150"/>
      <c r="BA39" s="150"/>
      <c r="BB39" s="150"/>
      <c r="BC39" s="150"/>
      <c r="BD39" s="150"/>
      <c r="BE39" s="150"/>
      <c r="BF39" s="150"/>
      <c r="BG39" s="150"/>
      <c r="BH39" s="150"/>
    </row>
    <row r="40" spans="1:60" ht="22.5" outlineLevel="1" x14ac:dyDescent="0.2">
      <c r="A40" s="171">
        <v>11</v>
      </c>
      <c r="B40" s="172" t="s">
        <v>201</v>
      </c>
      <c r="C40" s="188" t="s">
        <v>202</v>
      </c>
      <c r="D40" s="173" t="s">
        <v>165</v>
      </c>
      <c r="E40" s="174">
        <v>118.27</v>
      </c>
      <c r="F40" s="175"/>
      <c r="G40" s="176">
        <f>ROUND(E40*F40,2)</f>
        <v>0</v>
      </c>
      <c r="H40" s="175"/>
      <c r="I40" s="176">
        <f>ROUND(E40*H40,2)</f>
        <v>0</v>
      </c>
      <c r="J40" s="175"/>
      <c r="K40" s="176">
        <f>ROUND(E40*J40,2)</f>
        <v>0</v>
      </c>
      <c r="L40" s="176">
        <v>21</v>
      </c>
      <c r="M40" s="176">
        <f>G40*(1+L40/100)</f>
        <v>0</v>
      </c>
      <c r="N40" s="174">
        <v>0</v>
      </c>
      <c r="O40" s="174">
        <f>ROUND(E40*N40,2)</f>
        <v>0</v>
      </c>
      <c r="P40" s="174">
        <v>0</v>
      </c>
      <c r="Q40" s="174">
        <f>ROUND(E40*P40,2)</f>
        <v>0</v>
      </c>
      <c r="R40" s="176" t="s">
        <v>153</v>
      </c>
      <c r="S40" s="176" t="s">
        <v>154</v>
      </c>
      <c r="T40" s="177" t="s">
        <v>155</v>
      </c>
      <c r="U40" s="160">
        <v>0.36</v>
      </c>
      <c r="V40" s="160">
        <f>ROUND(E40*U40,2)</f>
        <v>42.58</v>
      </c>
      <c r="W40" s="160"/>
      <c r="X40" s="160" t="s">
        <v>156</v>
      </c>
      <c r="Y40" s="160" t="s">
        <v>157</v>
      </c>
      <c r="Z40" s="150"/>
      <c r="AA40" s="150"/>
      <c r="AB40" s="150"/>
      <c r="AC40" s="150"/>
      <c r="AD40" s="150"/>
      <c r="AE40" s="150"/>
      <c r="AF40" s="150"/>
      <c r="AG40" s="150" t="s">
        <v>158</v>
      </c>
      <c r="AH40" s="150"/>
      <c r="AI40" s="150"/>
      <c r="AJ40" s="150"/>
      <c r="AK40" s="150"/>
      <c r="AL40" s="150"/>
      <c r="AM40" s="150"/>
      <c r="AN40" s="150"/>
      <c r="AO40" s="150"/>
      <c r="AP40" s="150"/>
      <c r="AQ40" s="150"/>
      <c r="AR40" s="150"/>
      <c r="AS40" s="150"/>
      <c r="AT40" s="150"/>
      <c r="AU40" s="150"/>
      <c r="AV40" s="150"/>
      <c r="AW40" s="150"/>
      <c r="AX40" s="150"/>
      <c r="AY40" s="150"/>
      <c r="AZ40" s="150"/>
      <c r="BA40" s="150"/>
      <c r="BB40" s="150"/>
      <c r="BC40" s="150"/>
      <c r="BD40" s="150"/>
      <c r="BE40" s="150"/>
      <c r="BF40" s="150"/>
      <c r="BG40" s="150"/>
      <c r="BH40" s="150"/>
    </row>
    <row r="41" spans="1:60" outlineLevel="2" x14ac:dyDescent="0.2">
      <c r="A41" s="157"/>
      <c r="B41" s="158"/>
      <c r="C41" s="189" t="s">
        <v>168</v>
      </c>
      <c r="D41" s="161"/>
      <c r="E41" s="162">
        <v>7.6</v>
      </c>
      <c r="F41" s="160"/>
      <c r="G41" s="160"/>
      <c r="H41" s="160"/>
      <c r="I41" s="160"/>
      <c r="J41" s="160"/>
      <c r="K41" s="160"/>
      <c r="L41" s="160"/>
      <c r="M41" s="160"/>
      <c r="N41" s="159"/>
      <c r="O41" s="159"/>
      <c r="P41" s="159"/>
      <c r="Q41" s="159"/>
      <c r="R41" s="160"/>
      <c r="S41" s="160"/>
      <c r="T41" s="160"/>
      <c r="U41" s="160"/>
      <c r="V41" s="160"/>
      <c r="W41" s="160"/>
      <c r="X41" s="160"/>
      <c r="Y41" s="160"/>
      <c r="Z41" s="150"/>
      <c r="AA41" s="150"/>
      <c r="AB41" s="150"/>
      <c r="AC41" s="150"/>
      <c r="AD41" s="150"/>
      <c r="AE41" s="150"/>
      <c r="AF41" s="150"/>
      <c r="AG41" s="150" t="s">
        <v>169</v>
      </c>
      <c r="AH41" s="150">
        <v>0</v>
      </c>
      <c r="AI41" s="150"/>
      <c r="AJ41" s="150"/>
      <c r="AK41" s="150"/>
      <c r="AL41" s="150"/>
      <c r="AM41" s="150"/>
      <c r="AN41" s="150"/>
      <c r="AO41" s="150"/>
      <c r="AP41" s="150"/>
      <c r="AQ41" s="150"/>
      <c r="AR41" s="150"/>
      <c r="AS41" s="150"/>
      <c r="AT41" s="150"/>
      <c r="AU41" s="150"/>
      <c r="AV41" s="150"/>
      <c r="AW41" s="150"/>
      <c r="AX41" s="150"/>
      <c r="AY41" s="150"/>
      <c r="AZ41" s="150"/>
      <c r="BA41" s="150"/>
      <c r="BB41" s="150"/>
      <c r="BC41" s="150"/>
      <c r="BD41" s="150"/>
      <c r="BE41" s="150"/>
      <c r="BF41" s="150"/>
      <c r="BG41" s="150"/>
      <c r="BH41" s="150"/>
    </row>
    <row r="42" spans="1:60" outlineLevel="3" x14ac:dyDescent="0.2">
      <c r="A42" s="157"/>
      <c r="B42" s="158"/>
      <c r="C42" s="189" t="s">
        <v>203</v>
      </c>
      <c r="D42" s="161"/>
      <c r="E42" s="162">
        <v>110.67</v>
      </c>
      <c r="F42" s="160"/>
      <c r="G42" s="160"/>
      <c r="H42" s="160"/>
      <c r="I42" s="160"/>
      <c r="J42" s="160"/>
      <c r="K42" s="160"/>
      <c r="L42" s="160"/>
      <c r="M42" s="160"/>
      <c r="N42" s="159"/>
      <c r="O42" s="159"/>
      <c r="P42" s="159"/>
      <c r="Q42" s="159"/>
      <c r="R42" s="160"/>
      <c r="S42" s="160"/>
      <c r="T42" s="160"/>
      <c r="U42" s="160"/>
      <c r="V42" s="160"/>
      <c r="W42" s="160"/>
      <c r="X42" s="160"/>
      <c r="Y42" s="160"/>
      <c r="Z42" s="150"/>
      <c r="AA42" s="150"/>
      <c r="AB42" s="150"/>
      <c r="AC42" s="150"/>
      <c r="AD42" s="150"/>
      <c r="AE42" s="150"/>
      <c r="AF42" s="150"/>
      <c r="AG42" s="150" t="s">
        <v>169</v>
      </c>
      <c r="AH42" s="150">
        <v>0</v>
      </c>
      <c r="AI42" s="150"/>
      <c r="AJ42" s="150"/>
      <c r="AK42" s="150"/>
      <c r="AL42" s="150"/>
      <c r="AM42" s="150"/>
      <c r="AN42" s="150"/>
      <c r="AO42" s="150"/>
      <c r="AP42" s="150"/>
      <c r="AQ42" s="150"/>
      <c r="AR42" s="150"/>
      <c r="AS42" s="150"/>
      <c r="AT42" s="150"/>
      <c r="AU42" s="150"/>
      <c r="AV42" s="150"/>
      <c r="AW42" s="150"/>
      <c r="AX42" s="150"/>
      <c r="AY42" s="150"/>
      <c r="AZ42" s="150"/>
      <c r="BA42" s="150"/>
      <c r="BB42" s="150"/>
      <c r="BC42" s="150"/>
      <c r="BD42" s="150"/>
      <c r="BE42" s="150"/>
      <c r="BF42" s="150"/>
      <c r="BG42" s="150"/>
      <c r="BH42" s="150"/>
    </row>
    <row r="43" spans="1:60" x14ac:dyDescent="0.2">
      <c r="A43" s="164" t="s">
        <v>148</v>
      </c>
      <c r="B43" s="165" t="s">
        <v>72</v>
      </c>
      <c r="C43" s="186" t="s">
        <v>73</v>
      </c>
      <c r="D43" s="166"/>
      <c r="E43" s="167"/>
      <c r="F43" s="168"/>
      <c r="G43" s="168">
        <f>SUMIF(AG44:AG52,"&lt;&gt;NOR",G44:G52)</f>
        <v>0</v>
      </c>
      <c r="H43" s="168"/>
      <c r="I43" s="168">
        <f>SUM(I44:I52)</f>
        <v>0</v>
      </c>
      <c r="J43" s="168"/>
      <c r="K43" s="168">
        <f>SUM(K44:K52)</f>
        <v>0</v>
      </c>
      <c r="L43" s="168"/>
      <c r="M43" s="168">
        <f>SUM(M44:M52)</f>
        <v>0</v>
      </c>
      <c r="N43" s="167"/>
      <c r="O43" s="167">
        <f>SUM(O44:O52)</f>
        <v>0.26</v>
      </c>
      <c r="P43" s="167"/>
      <c r="Q43" s="167">
        <f>SUM(Q44:Q52)</f>
        <v>0</v>
      </c>
      <c r="R43" s="168"/>
      <c r="S43" s="168"/>
      <c r="T43" s="169"/>
      <c r="U43" s="163"/>
      <c r="V43" s="163">
        <f>SUM(V44:V52)</f>
        <v>3.6500000000000004</v>
      </c>
      <c r="W43" s="163"/>
      <c r="X43" s="163"/>
      <c r="Y43" s="163"/>
      <c r="AG43" t="s">
        <v>149</v>
      </c>
    </row>
    <row r="44" spans="1:60" outlineLevel="1" x14ac:dyDescent="0.2">
      <c r="A44" s="171">
        <v>12</v>
      </c>
      <c r="B44" s="172" t="s">
        <v>204</v>
      </c>
      <c r="C44" s="188" t="s">
        <v>205</v>
      </c>
      <c r="D44" s="173" t="s">
        <v>206</v>
      </c>
      <c r="E44" s="174">
        <v>9.6000000000000002E-2</v>
      </c>
      <c r="F44" s="175"/>
      <c r="G44" s="176">
        <f>ROUND(E44*F44,2)</f>
        <v>0</v>
      </c>
      <c r="H44" s="175"/>
      <c r="I44" s="176">
        <f>ROUND(E44*H44,2)</f>
        <v>0</v>
      </c>
      <c r="J44" s="175"/>
      <c r="K44" s="176">
        <f>ROUND(E44*J44,2)</f>
        <v>0</v>
      </c>
      <c r="L44" s="176">
        <v>21</v>
      </c>
      <c r="M44" s="176">
        <f>G44*(1+L44/100)</f>
        <v>0</v>
      </c>
      <c r="N44" s="174">
        <v>2.5</v>
      </c>
      <c r="O44" s="174">
        <f>ROUND(E44*N44,2)</f>
        <v>0.24</v>
      </c>
      <c r="P44" s="174">
        <v>0</v>
      </c>
      <c r="Q44" s="174">
        <f>ROUND(E44*P44,2)</f>
        <v>0</v>
      </c>
      <c r="R44" s="176" t="s">
        <v>194</v>
      </c>
      <c r="S44" s="176" t="s">
        <v>154</v>
      </c>
      <c r="T44" s="177" t="s">
        <v>155</v>
      </c>
      <c r="U44" s="160">
        <v>5.33</v>
      </c>
      <c r="V44" s="160">
        <f>ROUND(E44*U44,2)</f>
        <v>0.51</v>
      </c>
      <c r="W44" s="160"/>
      <c r="X44" s="160" t="s">
        <v>156</v>
      </c>
      <c r="Y44" s="160" t="s">
        <v>157</v>
      </c>
      <c r="Z44" s="150"/>
      <c r="AA44" s="150"/>
      <c r="AB44" s="150"/>
      <c r="AC44" s="150"/>
      <c r="AD44" s="150"/>
      <c r="AE44" s="150"/>
      <c r="AF44" s="150"/>
      <c r="AG44" s="150" t="s">
        <v>158</v>
      </c>
      <c r="AH44" s="150"/>
      <c r="AI44" s="150"/>
      <c r="AJ44" s="150"/>
      <c r="AK44" s="150"/>
      <c r="AL44" s="150"/>
      <c r="AM44" s="150"/>
      <c r="AN44" s="150"/>
      <c r="AO44" s="150"/>
      <c r="AP44" s="150"/>
      <c r="AQ44" s="150"/>
      <c r="AR44" s="150"/>
      <c r="AS44" s="150"/>
      <c r="AT44" s="150"/>
      <c r="AU44" s="150"/>
      <c r="AV44" s="150"/>
      <c r="AW44" s="150"/>
      <c r="AX44" s="150"/>
      <c r="AY44" s="150"/>
      <c r="AZ44" s="150"/>
      <c r="BA44" s="150"/>
      <c r="BB44" s="150"/>
      <c r="BC44" s="150"/>
      <c r="BD44" s="150"/>
      <c r="BE44" s="150"/>
      <c r="BF44" s="150"/>
      <c r="BG44" s="150"/>
      <c r="BH44" s="150"/>
    </row>
    <row r="45" spans="1:60" outlineLevel="2" x14ac:dyDescent="0.2">
      <c r="A45" s="157"/>
      <c r="B45" s="158"/>
      <c r="C45" s="248" t="s">
        <v>207</v>
      </c>
      <c r="D45" s="249"/>
      <c r="E45" s="249"/>
      <c r="F45" s="249"/>
      <c r="G45" s="249"/>
      <c r="H45" s="160"/>
      <c r="I45" s="160"/>
      <c r="J45" s="160"/>
      <c r="K45" s="160"/>
      <c r="L45" s="160"/>
      <c r="M45" s="160"/>
      <c r="N45" s="159"/>
      <c r="O45" s="159"/>
      <c r="P45" s="159"/>
      <c r="Q45" s="159"/>
      <c r="R45" s="160"/>
      <c r="S45" s="160"/>
      <c r="T45" s="160"/>
      <c r="U45" s="160"/>
      <c r="V45" s="160"/>
      <c r="W45" s="160"/>
      <c r="X45" s="160"/>
      <c r="Y45" s="160"/>
      <c r="Z45" s="150"/>
      <c r="AA45" s="150"/>
      <c r="AB45" s="150"/>
      <c r="AC45" s="150"/>
      <c r="AD45" s="150"/>
      <c r="AE45" s="150"/>
      <c r="AF45" s="150"/>
      <c r="AG45" s="150" t="s">
        <v>167</v>
      </c>
      <c r="AH45" s="150"/>
      <c r="AI45" s="150"/>
      <c r="AJ45" s="150"/>
      <c r="AK45" s="150"/>
      <c r="AL45" s="150"/>
      <c r="AM45" s="150"/>
      <c r="AN45" s="150"/>
      <c r="AO45" s="150"/>
      <c r="AP45" s="150"/>
      <c r="AQ45" s="150"/>
      <c r="AR45" s="150"/>
      <c r="AS45" s="150"/>
      <c r="AT45" s="150"/>
      <c r="AU45" s="150"/>
      <c r="AV45" s="150"/>
      <c r="AW45" s="150"/>
      <c r="AX45" s="150"/>
      <c r="AY45" s="150"/>
      <c r="AZ45" s="150"/>
      <c r="BA45" s="150"/>
      <c r="BB45" s="150"/>
      <c r="BC45" s="150"/>
      <c r="BD45" s="150"/>
      <c r="BE45" s="150"/>
      <c r="BF45" s="150"/>
      <c r="BG45" s="150"/>
      <c r="BH45" s="150"/>
    </row>
    <row r="46" spans="1:60" outlineLevel="2" x14ac:dyDescent="0.2">
      <c r="A46" s="157"/>
      <c r="B46" s="158"/>
      <c r="C46" s="252" t="s">
        <v>207</v>
      </c>
      <c r="D46" s="253"/>
      <c r="E46" s="253"/>
      <c r="F46" s="253"/>
      <c r="G46" s="253"/>
      <c r="H46" s="160"/>
      <c r="I46" s="160"/>
      <c r="J46" s="160"/>
      <c r="K46" s="160"/>
      <c r="L46" s="160"/>
      <c r="M46" s="160"/>
      <c r="N46" s="159"/>
      <c r="O46" s="159"/>
      <c r="P46" s="159"/>
      <c r="Q46" s="159"/>
      <c r="R46" s="160"/>
      <c r="S46" s="160"/>
      <c r="T46" s="160"/>
      <c r="U46" s="160"/>
      <c r="V46" s="160"/>
      <c r="W46" s="160"/>
      <c r="X46" s="160"/>
      <c r="Y46" s="160"/>
      <c r="Z46" s="150"/>
      <c r="AA46" s="150"/>
      <c r="AB46" s="150"/>
      <c r="AC46" s="150"/>
      <c r="AD46" s="150"/>
      <c r="AE46" s="150"/>
      <c r="AF46" s="150"/>
      <c r="AG46" s="150" t="s">
        <v>162</v>
      </c>
      <c r="AH46" s="150"/>
      <c r="AI46" s="150"/>
      <c r="AJ46" s="150"/>
      <c r="AK46" s="150"/>
      <c r="AL46" s="150"/>
      <c r="AM46" s="150"/>
      <c r="AN46" s="150"/>
      <c r="AO46" s="150"/>
      <c r="AP46" s="150"/>
      <c r="AQ46" s="150"/>
      <c r="AR46" s="150"/>
      <c r="AS46" s="150"/>
      <c r="AT46" s="150"/>
      <c r="AU46" s="150"/>
      <c r="AV46" s="150"/>
      <c r="AW46" s="150"/>
      <c r="AX46" s="150"/>
      <c r="AY46" s="150"/>
      <c r="AZ46" s="150"/>
      <c r="BA46" s="150"/>
      <c r="BB46" s="150"/>
      <c r="BC46" s="150"/>
      <c r="BD46" s="150"/>
      <c r="BE46" s="150"/>
      <c r="BF46" s="150"/>
      <c r="BG46" s="150"/>
      <c r="BH46" s="150"/>
    </row>
    <row r="47" spans="1:60" outlineLevel="2" x14ac:dyDescent="0.2">
      <c r="A47" s="157"/>
      <c r="B47" s="158"/>
      <c r="C47" s="189" t="s">
        <v>208</v>
      </c>
      <c r="D47" s="161"/>
      <c r="E47" s="162">
        <v>9.6000000000000002E-2</v>
      </c>
      <c r="F47" s="160"/>
      <c r="G47" s="160"/>
      <c r="H47" s="160"/>
      <c r="I47" s="160"/>
      <c r="J47" s="160"/>
      <c r="K47" s="160"/>
      <c r="L47" s="160"/>
      <c r="M47" s="160"/>
      <c r="N47" s="159"/>
      <c r="O47" s="159"/>
      <c r="P47" s="159"/>
      <c r="Q47" s="159"/>
      <c r="R47" s="160"/>
      <c r="S47" s="160"/>
      <c r="T47" s="160"/>
      <c r="U47" s="160"/>
      <c r="V47" s="160"/>
      <c r="W47" s="160"/>
      <c r="X47" s="160"/>
      <c r="Y47" s="160"/>
      <c r="Z47" s="150"/>
      <c r="AA47" s="150"/>
      <c r="AB47" s="150"/>
      <c r="AC47" s="150"/>
      <c r="AD47" s="150"/>
      <c r="AE47" s="150"/>
      <c r="AF47" s="150"/>
      <c r="AG47" s="150" t="s">
        <v>169</v>
      </c>
      <c r="AH47" s="150">
        <v>5</v>
      </c>
      <c r="AI47" s="150"/>
      <c r="AJ47" s="150"/>
      <c r="AK47" s="150"/>
      <c r="AL47" s="150"/>
      <c r="AM47" s="150"/>
      <c r="AN47" s="150"/>
      <c r="AO47" s="150"/>
      <c r="AP47" s="150"/>
      <c r="AQ47" s="150"/>
      <c r="AR47" s="150"/>
      <c r="AS47" s="150"/>
      <c r="AT47" s="150"/>
      <c r="AU47" s="150"/>
      <c r="AV47" s="150"/>
      <c r="AW47" s="150"/>
      <c r="AX47" s="150"/>
      <c r="AY47" s="150"/>
      <c r="AZ47" s="150"/>
      <c r="BA47" s="150"/>
      <c r="BB47" s="150"/>
      <c r="BC47" s="150"/>
      <c r="BD47" s="150"/>
      <c r="BE47" s="150"/>
      <c r="BF47" s="150"/>
      <c r="BG47" s="150"/>
      <c r="BH47" s="150"/>
    </row>
    <row r="48" spans="1:60" ht="22.5" outlineLevel="1" x14ac:dyDescent="0.2">
      <c r="A48" s="171">
        <v>13</v>
      </c>
      <c r="B48" s="172" t="s">
        <v>209</v>
      </c>
      <c r="C48" s="188" t="s">
        <v>210</v>
      </c>
      <c r="D48" s="173" t="s">
        <v>165</v>
      </c>
      <c r="E48" s="174">
        <v>33.6</v>
      </c>
      <c r="F48" s="175"/>
      <c r="G48" s="176">
        <f>ROUND(E48*F48,2)</f>
        <v>0</v>
      </c>
      <c r="H48" s="175"/>
      <c r="I48" s="176">
        <f>ROUND(E48*H48,2)</f>
        <v>0</v>
      </c>
      <c r="J48" s="175"/>
      <c r="K48" s="176">
        <f>ROUND(E48*J48,2)</f>
        <v>0</v>
      </c>
      <c r="L48" s="176">
        <v>21</v>
      </c>
      <c r="M48" s="176">
        <f>G48*(1+L48/100)</f>
        <v>0</v>
      </c>
      <c r="N48" s="174">
        <v>2.1000000000000001E-4</v>
      </c>
      <c r="O48" s="174">
        <f>ROUND(E48*N48,2)</f>
        <v>0.01</v>
      </c>
      <c r="P48" s="174">
        <v>0</v>
      </c>
      <c r="Q48" s="174">
        <f>ROUND(E48*P48,2)</f>
        <v>0</v>
      </c>
      <c r="R48" s="176" t="s">
        <v>153</v>
      </c>
      <c r="S48" s="176" t="s">
        <v>154</v>
      </c>
      <c r="T48" s="177" t="s">
        <v>155</v>
      </c>
      <c r="U48" s="160">
        <v>0.09</v>
      </c>
      <c r="V48" s="160">
        <f>ROUND(E48*U48,2)</f>
        <v>3.02</v>
      </c>
      <c r="W48" s="160"/>
      <c r="X48" s="160" t="s">
        <v>156</v>
      </c>
      <c r="Y48" s="160" t="s">
        <v>157</v>
      </c>
      <c r="Z48" s="150"/>
      <c r="AA48" s="150"/>
      <c r="AB48" s="150"/>
      <c r="AC48" s="150"/>
      <c r="AD48" s="150"/>
      <c r="AE48" s="150"/>
      <c r="AF48" s="150"/>
      <c r="AG48" s="150" t="s">
        <v>158</v>
      </c>
      <c r="AH48" s="150"/>
      <c r="AI48" s="150"/>
      <c r="AJ48" s="150"/>
      <c r="AK48" s="150"/>
      <c r="AL48" s="150"/>
      <c r="AM48" s="150"/>
      <c r="AN48" s="150"/>
      <c r="AO48" s="150"/>
      <c r="AP48" s="150"/>
      <c r="AQ48" s="150"/>
      <c r="AR48" s="150"/>
      <c r="AS48" s="150"/>
      <c r="AT48" s="150"/>
      <c r="AU48" s="150"/>
      <c r="AV48" s="150"/>
      <c r="AW48" s="150"/>
      <c r="AX48" s="150"/>
      <c r="AY48" s="150"/>
      <c r="AZ48" s="150"/>
      <c r="BA48" s="150"/>
      <c r="BB48" s="150"/>
      <c r="BC48" s="150"/>
      <c r="BD48" s="150"/>
      <c r="BE48" s="150"/>
      <c r="BF48" s="150"/>
      <c r="BG48" s="150"/>
      <c r="BH48" s="150"/>
    </row>
    <row r="49" spans="1:60" outlineLevel="2" x14ac:dyDescent="0.2">
      <c r="A49" s="157"/>
      <c r="B49" s="158"/>
      <c r="C49" s="189" t="s">
        <v>211</v>
      </c>
      <c r="D49" s="161"/>
      <c r="E49" s="162">
        <v>33.6</v>
      </c>
      <c r="F49" s="160"/>
      <c r="G49" s="160"/>
      <c r="H49" s="160"/>
      <c r="I49" s="160"/>
      <c r="J49" s="160"/>
      <c r="K49" s="160"/>
      <c r="L49" s="160"/>
      <c r="M49" s="160"/>
      <c r="N49" s="159"/>
      <c r="O49" s="159"/>
      <c r="P49" s="159"/>
      <c r="Q49" s="159"/>
      <c r="R49" s="160"/>
      <c r="S49" s="160"/>
      <c r="T49" s="160"/>
      <c r="U49" s="160"/>
      <c r="V49" s="160"/>
      <c r="W49" s="160"/>
      <c r="X49" s="160"/>
      <c r="Y49" s="160"/>
      <c r="Z49" s="150"/>
      <c r="AA49" s="150"/>
      <c r="AB49" s="150"/>
      <c r="AC49" s="150"/>
      <c r="AD49" s="150"/>
      <c r="AE49" s="150"/>
      <c r="AF49" s="150"/>
      <c r="AG49" s="150" t="s">
        <v>169</v>
      </c>
      <c r="AH49" s="150">
        <v>0</v>
      </c>
      <c r="AI49" s="150"/>
      <c r="AJ49" s="150"/>
      <c r="AK49" s="150"/>
      <c r="AL49" s="150"/>
      <c r="AM49" s="150"/>
      <c r="AN49" s="150"/>
      <c r="AO49" s="150"/>
      <c r="AP49" s="150"/>
      <c r="AQ49" s="150"/>
      <c r="AR49" s="150"/>
      <c r="AS49" s="150"/>
      <c r="AT49" s="150"/>
      <c r="AU49" s="150"/>
      <c r="AV49" s="150"/>
      <c r="AW49" s="150"/>
      <c r="AX49" s="150"/>
      <c r="AY49" s="150"/>
      <c r="AZ49" s="150"/>
      <c r="BA49" s="150"/>
      <c r="BB49" s="150"/>
      <c r="BC49" s="150"/>
      <c r="BD49" s="150"/>
      <c r="BE49" s="150"/>
      <c r="BF49" s="150"/>
      <c r="BG49" s="150"/>
      <c r="BH49" s="150"/>
    </row>
    <row r="50" spans="1:60" ht="22.5" outlineLevel="1" x14ac:dyDescent="0.2">
      <c r="A50" s="171">
        <v>14</v>
      </c>
      <c r="B50" s="172" t="s">
        <v>212</v>
      </c>
      <c r="C50" s="188" t="s">
        <v>213</v>
      </c>
      <c r="D50" s="173" t="s">
        <v>214</v>
      </c>
      <c r="E50" s="174">
        <v>7.6800000000000002E-3</v>
      </c>
      <c r="F50" s="175"/>
      <c r="G50" s="176">
        <f>ROUND(E50*F50,2)</f>
        <v>0</v>
      </c>
      <c r="H50" s="175"/>
      <c r="I50" s="176">
        <f>ROUND(E50*H50,2)</f>
        <v>0</v>
      </c>
      <c r="J50" s="175"/>
      <c r="K50" s="176">
        <f>ROUND(E50*J50,2)</f>
        <v>0</v>
      </c>
      <c r="L50" s="176">
        <v>21</v>
      </c>
      <c r="M50" s="176">
        <f>G50*(1+L50/100)</f>
        <v>0</v>
      </c>
      <c r="N50" s="174">
        <v>1.0800399999999999</v>
      </c>
      <c r="O50" s="174">
        <f>ROUND(E50*N50,2)</f>
        <v>0.01</v>
      </c>
      <c r="P50" s="174">
        <v>0</v>
      </c>
      <c r="Q50" s="174">
        <f>ROUND(E50*P50,2)</f>
        <v>0</v>
      </c>
      <c r="R50" s="176" t="s">
        <v>153</v>
      </c>
      <c r="S50" s="176" t="s">
        <v>154</v>
      </c>
      <c r="T50" s="177" t="s">
        <v>155</v>
      </c>
      <c r="U50" s="160">
        <v>15.23</v>
      </c>
      <c r="V50" s="160">
        <f>ROUND(E50*U50,2)</f>
        <v>0.12</v>
      </c>
      <c r="W50" s="160"/>
      <c r="X50" s="160" t="s">
        <v>156</v>
      </c>
      <c r="Y50" s="160" t="s">
        <v>157</v>
      </c>
      <c r="Z50" s="150"/>
      <c r="AA50" s="150"/>
      <c r="AB50" s="150"/>
      <c r="AC50" s="150"/>
      <c r="AD50" s="150"/>
      <c r="AE50" s="150"/>
      <c r="AF50" s="150"/>
      <c r="AG50" s="150" t="s">
        <v>158</v>
      </c>
      <c r="AH50" s="150"/>
      <c r="AI50" s="150"/>
      <c r="AJ50" s="150"/>
      <c r="AK50" s="150"/>
      <c r="AL50" s="150"/>
      <c r="AM50" s="150"/>
      <c r="AN50" s="150"/>
      <c r="AO50" s="150"/>
      <c r="AP50" s="150"/>
      <c r="AQ50" s="150"/>
      <c r="AR50" s="150"/>
      <c r="AS50" s="150"/>
      <c r="AT50" s="150"/>
      <c r="AU50" s="150"/>
      <c r="AV50" s="150"/>
      <c r="AW50" s="150"/>
      <c r="AX50" s="150"/>
      <c r="AY50" s="150"/>
      <c r="AZ50" s="150"/>
      <c r="BA50" s="150"/>
      <c r="BB50" s="150"/>
      <c r="BC50" s="150"/>
      <c r="BD50" s="150"/>
      <c r="BE50" s="150"/>
      <c r="BF50" s="150"/>
      <c r="BG50" s="150"/>
      <c r="BH50" s="150"/>
    </row>
    <row r="51" spans="1:60" outlineLevel="2" x14ac:dyDescent="0.2">
      <c r="A51" s="157"/>
      <c r="B51" s="158"/>
      <c r="C51" s="248" t="s">
        <v>215</v>
      </c>
      <c r="D51" s="249"/>
      <c r="E51" s="249"/>
      <c r="F51" s="249"/>
      <c r="G51" s="249"/>
      <c r="H51" s="160"/>
      <c r="I51" s="160"/>
      <c r="J51" s="160"/>
      <c r="K51" s="160"/>
      <c r="L51" s="160"/>
      <c r="M51" s="160"/>
      <c r="N51" s="159"/>
      <c r="O51" s="159"/>
      <c r="P51" s="159"/>
      <c r="Q51" s="159"/>
      <c r="R51" s="160"/>
      <c r="S51" s="160"/>
      <c r="T51" s="160"/>
      <c r="U51" s="160"/>
      <c r="V51" s="160"/>
      <c r="W51" s="160"/>
      <c r="X51" s="160"/>
      <c r="Y51" s="160"/>
      <c r="Z51" s="150"/>
      <c r="AA51" s="150"/>
      <c r="AB51" s="150"/>
      <c r="AC51" s="150"/>
      <c r="AD51" s="150"/>
      <c r="AE51" s="150"/>
      <c r="AF51" s="150"/>
      <c r="AG51" s="150" t="s">
        <v>167</v>
      </c>
      <c r="AH51" s="150"/>
      <c r="AI51" s="150"/>
      <c r="AJ51" s="150"/>
      <c r="AK51" s="150"/>
      <c r="AL51" s="150"/>
      <c r="AM51" s="150"/>
      <c r="AN51" s="150"/>
      <c r="AO51" s="150"/>
      <c r="AP51" s="150"/>
      <c r="AQ51" s="150"/>
      <c r="AR51" s="150"/>
      <c r="AS51" s="150"/>
      <c r="AT51" s="150"/>
      <c r="AU51" s="150"/>
      <c r="AV51" s="150"/>
      <c r="AW51" s="150"/>
      <c r="AX51" s="150"/>
      <c r="AY51" s="150"/>
      <c r="AZ51" s="150"/>
      <c r="BA51" s="150"/>
      <c r="BB51" s="150"/>
      <c r="BC51" s="150"/>
      <c r="BD51" s="150"/>
      <c r="BE51" s="150"/>
      <c r="BF51" s="150"/>
      <c r="BG51" s="150"/>
      <c r="BH51" s="150"/>
    </row>
    <row r="52" spans="1:60" outlineLevel="2" x14ac:dyDescent="0.2">
      <c r="A52" s="157"/>
      <c r="B52" s="158"/>
      <c r="C52" s="189" t="s">
        <v>216</v>
      </c>
      <c r="D52" s="161"/>
      <c r="E52" s="162">
        <v>7.6800000000000002E-3</v>
      </c>
      <c r="F52" s="160"/>
      <c r="G52" s="160"/>
      <c r="H52" s="160"/>
      <c r="I52" s="160"/>
      <c r="J52" s="160"/>
      <c r="K52" s="160"/>
      <c r="L52" s="160"/>
      <c r="M52" s="160"/>
      <c r="N52" s="159"/>
      <c r="O52" s="159"/>
      <c r="P52" s="159"/>
      <c r="Q52" s="159"/>
      <c r="R52" s="160"/>
      <c r="S52" s="160"/>
      <c r="T52" s="160"/>
      <c r="U52" s="160"/>
      <c r="V52" s="160"/>
      <c r="W52" s="160"/>
      <c r="X52" s="160"/>
      <c r="Y52" s="160"/>
      <c r="Z52" s="150"/>
      <c r="AA52" s="150"/>
      <c r="AB52" s="150"/>
      <c r="AC52" s="150"/>
      <c r="AD52" s="150"/>
      <c r="AE52" s="150"/>
      <c r="AF52" s="150"/>
      <c r="AG52" s="150" t="s">
        <v>169</v>
      </c>
      <c r="AH52" s="150">
        <v>0</v>
      </c>
      <c r="AI52" s="150"/>
      <c r="AJ52" s="150"/>
      <c r="AK52" s="150"/>
      <c r="AL52" s="150"/>
      <c r="AM52" s="150"/>
      <c r="AN52" s="150"/>
      <c r="AO52" s="150"/>
      <c r="AP52" s="150"/>
      <c r="AQ52" s="150"/>
      <c r="AR52" s="150"/>
      <c r="AS52" s="150"/>
      <c r="AT52" s="150"/>
      <c r="AU52" s="150"/>
      <c r="AV52" s="150"/>
      <c r="AW52" s="150"/>
      <c r="AX52" s="150"/>
      <c r="AY52" s="150"/>
      <c r="AZ52" s="150"/>
      <c r="BA52" s="150"/>
      <c r="BB52" s="150"/>
      <c r="BC52" s="150"/>
      <c r="BD52" s="150"/>
      <c r="BE52" s="150"/>
      <c r="BF52" s="150"/>
      <c r="BG52" s="150"/>
      <c r="BH52" s="150"/>
    </row>
    <row r="53" spans="1:60" x14ac:dyDescent="0.2">
      <c r="A53" s="164" t="s">
        <v>148</v>
      </c>
      <c r="B53" s="165" t="s">
        <v>74</v>
      </c>
      <c r="C53" s="186" t="s">
        <v>75</v>
      </c>
      <c r="D53" s="166"/>
      <c r="E53" s="167"/>
      <c r="F53" s="168"/>
      <c r="G53" s="168">
        <f>SUMIF(AG54:AG59,"&lt;&gt;NOR",G54:G59)</f>
        <v>0</v>
      </c>
      <c r="H53" s="168"/>
      <c r="I53" s="168">
        <f>SUM(I54:I59)</f>
        <v>0</v>
      </c>
      <c r="J53" s="168"/>
      <c r="K53" s="168">
        <f>SUM(K54:K59)</f>
        <v>0</v>
      </c>
      <c r="L53" s="168"/>
      <c r="M53" s="168">
        <f>SUM(M54:M59)</f>
        <v>0</v>
      </c>
      <c r="N53" s="167"/>
      <c r="O53" s="167">
        <f>SUM(O54:O59)</f>
        <v>0.12000000000000001</v>
      </c>
      <c r="P53" s="167"/>
      <c r="Q53" s="167">
        <f>SUM(Q54:Q59)</f>
        <v>0</v>
      </c>
      <c r="R53" s="168"/>
      <c r="S53" s="168"/>
      <c r="T53" s="169"/>
      <c r="U53" s="163"/>
      <c r="V53" s="163">
        <f>SUM(V54:V59)</f>
        <v>6.7</v>
      </c>
      <c r="W53" s="163"/>
      <c r="X53" s="163"/>
      <c r="Y53" s="163"/>
      <c r="AG53" t="s">
        <v>149</v>
      </c>
    </row>
    <row r="54" spans="1:60" ht="22.5" outlineLevel="1" x14ac:dyDescent="0.2">
      <c r="A54" s="171">
        <v>15</v>
      </c>
      <c r="B54" s="172" t="s">
        <v>217</v>
      </c>
      <c r="C54" s="188" t="s">
        <v>218</v>
      </c>
      <c r="D54" s="173" t="s">
        <v>152</v>
      </c>
      <c r="E54" s="174">
        <v>1</v>
      </c>
      <c r="F54" s="175"/>
      <c r="G54" s="176">
        <f>ROUND(E54*F54,2)</f>
        <v>0</v>
      </c>
      <c r="H54" s="175"/>
      <c r="I54" s="176">
        <f>ROUND(E54*H54,2)</f>
        <v>0</v>
      </c>
      <c r="J54" s="175"/>
      <c r="K54" s="176">
        <f>ROUND(E54*J54,2)</f>
        <v>0</v>
      </c>
      <c r="L54" s="176">
        <v>21</v>
      </c>
      <c r="M54" s="176">
        <f>G54*(1+L54/100)</f>
        <v>0</v>
      </c>
      <c r="N54" s="174">
        <v>6.9809999999999997E-2</v>
      </c>
      <c r="O54" s="174">
        <f>ROUND(E54*N54,2)</f>
        <v>7.0000000000000007E-2</v>
      </c>
      <c r="P54" s="174">
        <v>0</v>
      </c>
      <c r="Q54" s="174">
        <f>ROUND(E54*P54,2)</f>
        <v>0</v>
      </c>
      <c r="R54" s="176" t="s">
        <v>194</v>
      </c>
      <c r="S54" s="176" t="s">
        <v>154</v>
      </c>
      <c r="T54" s="177" t="s">
        <v>155</v>
      </c>
      <c r="U54" s="160">
        <v>2.097</v>
      </c>
      <c r="V54" s="160">
        <f>ROUND(E54*U54,2)</f>
        <v>2.1</v>
      </c>
      <c r="W54" s="160"/>
      <c r="X54" s="160" t="s">
        <v>156</v>
      </c>
      <c r="Y54" s="160" t="s">
        <v>157</v>
      </c>
      <c r="Z54" s="150"/>
      <c r="AA54" s="150"/>
      <c r="AB54" s="150"/>
      <c r="AC54" s="150"/>
      <c r="AD54" s="150"/>
      <c r="AE54" s="150"/>
      <c r="AF54" s="150"/>
      <c r="AG54" s="150" t="s">
        <v>158</v>
      </c>
      <c r="AH54" s="150"/>
      <c r="AI54" s="150"/>
      <c r="AJ54" s="150"/>
      <c r="AK54" s="150"/>
      <c r="AL54" s="150"/>
      <c r="AM54" s="150"/>
      <c r="AN54" s="150"/>
      <c r="AO54" s="150"/>
      <c r="AP54" s="150"/>
      <c r="AQ54" s="150"/>
      <c r="AR54" s="150"/>
      <c r="AS54" s="150"/>
      <c r="AT54" s="150"/>
      <c r="AU54" s="150"/>
      <c r="AV54" s="150"/>
      <c r="AW54" s="150"/>
      <c r="AX54" s="150"/>
      <c r="AY54" s="150"/>
      <c r="AZ54" s="150"/>
      <c r="BA54" s="150"/>
      <c r="BB54" s="150"/>
      <c r="BC54" s="150"/>
      <c r="BD54" s="150"/>
      <c r="BE54" s="150"/>
      <c r="BF54" s="150"/>
      <c r="BG54" s="150"/>
      <c r="BH54" s="150"/>
    </row>
    <row r="55" spans="1:60" ht="22.5" outlineLevel="2" x14ac:dyDescent="0.2">
      <c r="A55" s="157"/>
      <c r="B55" s="158"/>
      <c r="C55" s="248" t="s">
        <v>219</v>
      </c>
      <c r="D55" s="249"/>
      <c r="E55" s="249"/>
      <c r="F55" s="249"/>
      <c r="G55" s="249"/>
      <c r="H55" s="160"/>
      <c r="I55" s="160"/>
      <c r="J55" s="160"/>
      <c r="K55" s="160"/>
      <c r="L55" s="160"/>
      <c r="M55" s="160"/>
      <c r="N55" s="159"/>
      <c r="O55" s="159"/>
      <c r="P55" s="159"/>
      <c r="Q55" s="159"/>
      <c r="R55" s="160"/>
      <c r="S55" s="160"/>
      <c r="T55" s="160"/>
      <c r="U55" s="160"/>
      <c r="V55" s="160"/>
      <c r="W55" s="160"/>
      <c r="X55" s="160"/>
      <c r="Y55" s="160"/>
      <c r="Z55" s="150"/>
      <c r="AA55" s="150"/>
      <c r="AB55" s="150"/>
      <c r="AC55" s="150"/>
      <c r="AD55" s="150"/>
      <c r="AE55" s="150"/>
      <c r="AF55" s="150"/>
      <c r="AG55" s="150" t="s">
        <v>167</v>
      </c>
      <c r="AH55" s="150"/>
      <c r="AI55" s="150"/>
      <c r="AJ55" s="150"/>
      <c r="AK55" s="150"/>
      <c r="AL55" s="150"/>
      <c r="AM55" s="150"/>
      <c r="AN55" s="150"/>
      <c r="AO55" s="150"/>
      <c r="AP55" s="150"/>
      <c r="AQ55" s="150"/>
      <c r="AR55" s="150"/>
      <c r="AS55" s="150"/>
      <c r="AT55" s="150"/>
      <c r="AU55" s="150"/>
      <c r="AV55" s="150"/>
      <c r="AW55" s="150"/>
      <c r="AX55" s="150"/>
      <c r="AY55" s="150"/>
      <c r="AZ55" s="150"/>
      <c r="BA55" s="185" t="str">
        <f>C55</f>
        <v>lisované nebo z úhelníků s vybetonováním prahu, z pomocného pracovního lešení o výšce podlahy do 1900 mm a pro zatížení do 1,5 kPa, včetně dodávky zárubně</v>
      </c>
      <c r="BB55" s="150"/>
      <c r="BC55" s="150"/>
      <c r="BD55" s="150"/>
      <c r="BE55" s="150"/>
      <c r="BF55" s="150"/>
      <c r="BG55" s="150"/>
      <c r="BH55" s="150"/>
    </row>
    <row r="56" spans="1:60" ht="22.5" outlineLevel="1" x14ac:dyDescent="0.2">
      <c r="A56" s="171">
        <v>16</v>
      </c>
      <c r="B56" s="172" t="s">
        <v>220</v>
      </c>
      <c r="C56" s="188" t="s">
        <v>221</v>
      </c>
      <c r="D56" s="173" t="s">
        <v>152</v>
      </c>
      <c r="E56" s="174">
        <v>1</v>
      </c>
      <c r="F56" s="175"/>
      <c r="G56" s="176">
        <f>ROUND(E56*F56,2)</f>
        <v>0</v>
      </c>
      <c r="H56" s="175"/>
      <c r="I56" s="176">
        <f>ROUND(E56*H56,2)</f>
        <v>0</v>
      </c>
      <c r="J56" s="175"/>
      <c r="K56" s="176">
        <f>ROUND(E56*J56,2)</f>
        <v>0</v>
      </c>
      <c r="L56" s="176">
        <v>21</v>
      </c>
      <c r="M56" s="176">
        <f>G56*(1+L56/100)</f>
        <v>0</v>
      </c>
      <c r="N56" s="174">
        <v>2.1999999999999999E-2</v>
      </c>
      <c r="O56" s="174">
        <f>ROUND(E56*N56,2)</f>
        <v>0.02</v>
      </c>
      <c r="P56" s="174">
        <v>0</v>
      </c>
      <c r="Q56" s="174">
        <f>ROUND(E56*P56,2)</f>
        <v>0</v>
      </c>
      <c r="R56" s="176" t="s">
        <v>194</v>
      </c>
      <c r="S56" s="176" t="s">
        <v>154</v>
      </c>
      <c r="T56" s="177" t="s">
        <v>155</v>
      </c>
      <c r="U56" s="160">
        <v>2.2999999999999998</v>
      </c>
      <c r="V56" s="160">
        <f>ROUND(E56*U56,2)</f>
        <v>2.2999999999999998</v>
      </c>
      <c r="W56" s="160"/>
      <c r="X56" s="160" t="s">
        <v>156</v>
      </c>
      <c r="Y56" s="160" t="s">
        <v>157</v>
      </c>
      <c r="Z56" s="150"/>
      <c r="AA56" s="150"/>
      <c r="AB56" s="150"/>
      <c r="AC56" s="150"/>
      <c r="AD56" s="150"/>
      <c r="AE56" s="150"/>
      <c r="AF56" s="150"/>
      <c r="AG56" s="150" t="s">
        <v>222</v>
      </c>
      <c r="AH56" s="150"/>
      <c r="AI56" s="150"/>
      <c r="AJ56" s="150"/>
      <c r="AK56" s="150"/>
      <c r="AL56" s="150"/>
      <c r="AM56" s="150"/>
      <c r="AN56" s="150"/>
      <c r="AO56" s="150"/>
      <c r="AP56" s="150"/>
      <c r="AQ56" s="150"/>
      <c r="AR56" s="150"/>
      <c r="AS56" s="150"/>
      <c r="AT56" s="150"/>
      <c r="AU56" s="150"/>
      <c r="AV56" s="150"/>
      <c r="AW56" s="150"/>
      <c r="AX56" s="150"/>
      <c r="AY56" s="150"/>
      <c r="AZ56" s="150"/>
      <c r="BA56" s="150"/>
      <c r="BB56" s="150"/>
      <c r="BC56" s="150"/>
      <c r="BD56" s="150"/>
      <c r="BE56" s="150"/>
      <c r="BF56" s="150"/>
      <c r="BG56" s="150"/>
      <c r="BH56" s="150"/>
    </row>
    <row r="57" spans="1:60" outlineLevel="2" x14ac:dyDescent="0.2">
      <c r="A57" s="157"/>
      <c r="B57" s="158"/>
      <c r="C57" s="248" t="s">
        <v>223</v>
      </c>
      <c r="D57" s="249"/>
      <c r="E57" s="249"/>
      <c r="F57" s="249"/>
      <c r="G57" s="249"/>
      <c r="H57" s="160"/>
      <c r="I57" s="160"/>
      <c r="J57" s="160"/>
      <c r="K57" s="160"/>
      <c r="L57" s="160"/>
      <c r="M57" s="160"/>
      <c r="N57" s="159"/>
      <c r="O57" s="159"/>
      <c r="P57" s="159"/>
      <c r="Q57" s="159"/>
      <c r="R57" s="160"/>
      <c r="S57" s="160"/>
      <c r="T57" s="160"/>
      <c r="U57" s="160"/>
      <c r="V57" s="160"/>
      <c r="W57" s="160"/>
      <c r="X57" s="160"/>
      <c r="Y57" s="160"/>
      <c r="Z57" s="150"/>
      <c r="AA57" s="150"/>
      <c r="AB57" s="150"/>
      <c r="AC57" s="150"/>
      <c r="AD57" s="150"/>
      <c r="AE57" s="150"/>
      <c r="AF57" s="150"/>
      <c r="AG57" s="150" t="s">
        <v>167</v>
      </c>
      <c r="AH57" s="150"/>
      <c r="AI57" s="150"/>
      <c r="AJ57" s="150"/>
      <c r="AK57" s="150"/>
      <c r="AL57" s="150"/>
      <c r="AM57" s="150"/>
      <c r="AN57" s="150"/>
      <c r="AO57" s="150"/>
      <c r="AP57" s="150"/>
      <c r="AQ57" s="150"/>
      <c r="AR57" s="150"/>
      <c r="AS57" s="150"/>
      <c r="AT57" s="150"/>
      <c r="AU57" s="150"/>
      <c r="AV57" s="150"/>
      <c r="AW57" s="150"/>
      <c r="AX57" s="150"/>
      <c r="AY57" s="150"/>
      <c r="AZ57" s="150"/>
      <c r="BA57" s="185" t="str">
        <f>C57</f>
        <v>z pomocného pracovního lešení o výšce podlahy do 1900 mm a pro zatížení do 1,5 kPa včetně dodávky zárubně</v>
      </c>
      <c r="BB57" s="150"/>
      <c r="BC57" s="150"/>
      <c r="BD57" s="150"/>
      <c r="BE57" s="150"/>
      <c r="BF57" s="150"/>
      <c r="BG57" s="150"/>
      <c r="BH57" s="150"/>
    </row>
    <row r="58" spans="1:60" ht="22.5" outlineLevel="1" x14ac:dyDescent="0.2">
      <c r="A58" s="171">
        <v>17</v>
      </c>
      <c r="B58" s="172" t="s">
        <v>224</v>
      </c>
      <c r="C58" s="188" t="s">
        <v>225</v>
      </c>
      <c r="D58" s="173" t="s">
        <v>152</v>
      </c>
      <c r="E58" s="174">
        <v>1</v>
      </c>
      <c r="F58" s="175"/>
      <c r="G58" s="176">
        <f>ROUND(E58*F58,2)</f>
        <v>0</v>
      </c>
      <c r="H58" s="175"/>
      <c r="I58" s="176">
        <f>ROUND(E58*H58,2)</f>
        <v>0</v>
      </c>
      <c r="J58" s="175"/>
      <c r="K58" s="176">
        <f>ROUND(E58*J58,2)</f>
        <v>0</v>
      </c>
      <c r="L58" s="176">
        <v>21</v>
      </c>
      <c r="M58" s="176">
        <f>G58*(1+L58/100)</f>
        <v>0</v>
      </c>
      <c r="N58" s="174">
        <v>3.2000000000000001E-2</v>
      </c>
      <c r="O58" s="174">
        <f>ROUND(E58*N58,2)</f>
        <v>0.03</v>
      </c>
      <c r="P58" s="174">
        <v>0</v>
      </c>
      <c r="Q58" s="174">
        <f>ROUND(E58*P58,2)</f>
        <v>0</v>
      </c>
      <c r="R58" s="176" t="s">
        <v>194</v>
      </c>
      <c r="S58" s="176" t="s">
        <v>154</v>
      </c>
      <c r="T58" s="177" t="s">
        <v>155</v>
      </c>
      <c r="U58" s="160">
        <v>2.2999999999999998</v>
      </c>
      <c r="V58" s="160">
        <f>ROUND(E58*U58,2)</f>
        <v>2.2999999999999998</v>
      </c>
      <c r="W58" s="160"/>
      <c r="X58" s="160" t="s">
        <v>156</v>
      </c>
      <c r="Y58" s="160" t="s">
        <v>157</v>
      </c>
      <c r="Z58" s="150"/>
      <c r="AA58" s="150"/>
      <c r="AB58" s="150"/>
      <c r="AC58" s="150"/>
      <c r="AD58" s="150"/>
      <c r="AE58" s="150"/>
      <c r="AF58" s="150"/>
      <c r="AG58" s="150" t="s">
        <v>158</v>
      </c>
      <c r="AH58" s="150"/>
      <c r="AI58" s="150"/>
      <c r="AJ58" s="150"/>
      <c r="AK58" s="150"/>
      <c r="AL58" s="150"/>
      <c r="AM58" s="150"/>
      <c r="AN58" s="150"/>
      <c r="AO58" s="150"/>
      <c r="AP58" s="150"/>
      <c r="AQ58" s="150"/>
      <c r="AR58" s="150"/>
      <c r="AS58" s="150"/>
      <c r="AT58" s="150"/>
      <c r="AU58" s="150"/>
      <c r="AV58" s="150"/>
      <c r="AW58" s="150"/>
      <c r="AX58" s="150"/>
      <c r="AY58" s="150"/>
      <c r="AZ58" s="150"/>
      <c r="BA58" s="150"/>
      <c r="BB58" s="150"/>
      <c r="BC58" s="150"/>
      <c r="BD58" s="150"/>
      <c r="BE58" s="150"/>
      <c r="BF58" s="150"/>
      <c r="BG58" s="150"/>
      <c r="BH58" s="150"/>
    </row>
    <row r="59" spans="1:60" outlineLevel="2" x14ac:dyDescent="0.2">
      <c r="A59" s="157"/>
      <c r="B59" s="158"/>
      <c r="C59" s="248" t="s">
        <v>223</v>
      </c>
      <c r="D59" s="249"/>
      <c r="E59" s="249"/>
      <c r="F59" s="249"/>
      <c r="G59" s="249"/>
      <c r="H59" s="160"/>
      <c r="I59" s="160"/>
      <c r="J59" s="160"/>
      <c r="K59" s="160"/>
      <c r="L59" s="160"/>
      <c r="M59" s="160"/>
      <c r="N59" s="159"/>
      <c r="O59" s="159"/>
      <c r="P59" s="159"/>
      <c r="Q59" s="159"/>
      <c r="R59" s="160"/>
      <c r="S59" s="160"/>
      <c r="T59" s="160"/>
      <c r="U59" s="160"/>
      <c r="V59" s="160"/>
      <c r="W59" s="160"/>
      <c r="X59" s="160"/>
      <c r="Y59" s="160"/>
      <c r="Z59" s="150"/>
      <c r="AA59" s="150"/>
      <c r="AB59" s="150"/>
      <c r="AC59" s="150"/>
      <c r="AD59" s="150"/>
      <c r="AE59" s="150"/>
      <c r="AF59" s="150"/>
      <c r="AG59" s="150" t="s">
        <v>167</v>
      </c>
      <c r="AH59" s="150"/>
      <c r="AI59" s="150"/>
      <c r="AJ59" s="150"/>
      <c r="AK59" s="150"/>
      <c r="AL59" s="150"/>
      <c r="AM59" s="150"/>
      <c r="AN59" s="150"/>
      <c r="AO59" s="150"/>
      <c r="AP59" s="150"/>
      <c r="AQ59" s="150"/>
      <c r="AR59" s="150"/>
      <c r="AS59" s="150"/>
      <c r="AT59" s="150"/>
      <c r="AU59" s="150"/>
      <c r="AV59" s="150"/>
      <c r="AW59" s="150"/>
      <c r="AX59" s="150"/>
      <c r="AY59" s="150"/>
      <c r="AZ59" s="150"/>
      <c r="BA59" s="185" t="str">
        <f>C59</f>
        <v>z pomocného pracovního lešení o výšce podlahy do 1900 mm a pro zatížení do 1,5 kPa včetně dodávky zárubně</v>
      </c>
      <c r="BB59" s="150"/>
      <c r="BC59" s="150"/>
      <c r="BD59" s="150"/>
      <c r="BE59" s="150"/>
      <c r="BF59" s="150"/>
      <c r="BG59" s="150"/>
      <c r="BH59" s="150"/>
    </row>
    <row r="60" spans="1:60" x14ac:dyDescent="0.2">
      <c r="A60" s="164" t="s">
        <v>148</v>
      </c>
      <c r="B60" s="165" t="s">
        <v>76</v>
      </c>
      <c r="C60" s="186" t="s">
        <v>77</v>
      </c>
      <c r="D60" s="166"/>
      <c r="E60" s="167"/>
      <c r="F60" s="168"/>
      <c r="G60" s="168">
        <f>SUMIF(AG61:AG61,"&lt;&gt;NOR",G61:G61)</f>
        <v>0</v>
      </c>
      <c r="H60" s="168"/>
      <c r="I60" s="168">
        <f>SUM(I61:I61)</f>
        <v>0</v>
      </c>
      <c r="J60" s="168"/>
      <c r="K60" s="168">
        <f>SUM(K61:K61)</f>
        <v>0</v>
      </c>
      <c r="L60" s="168"/>
      <c r="M60" s="168">
        <f>SUM(M61:M61)</f>
        <v>0</v>
      </c>
      <c r="N60" s="167"/>
      <c r="O60" s="167">
        <f>SUM(O61:O61)</f>
        <v>0.01</v>
      </c>
      <c r="P60" s="167"/>
      <c r="Q60" s="167">
        <f>SUM(Q61:Q61)</f>
        <v>0</v>
      </c>
      <c r="R60" s="168"/>
      <c r="S60" s="168"/>
      <c r="T60" s="169"/>
      <c r="U60" s="163"/>
      <c r="V60" s="163">
        <f>SUM(V61:V61)</f>
        <v>0.4</v>
      </c>
      <c r="W60" s="163"/>
      <c r="X60" s="163"/>
      <c r="Y60" s="163"/>
      <c r="AG60" t="s">
        <v>149</v>
      </c>
    </row>
    <row r="61" spans="1:60" outlineLevel="1" x14ac:dyDescent="0.2">
      <c r="A61" s="178">
        <v>18</v>
      </c>
      <c r="B61" s="179" t="s">
        <v>226</v>
      </c>
      <c r="C61" s="187" t="s">
        <v>227</v>
      </c>
      <c r="D61" s="180" t="s">
        <v>152</v>
      </c>
      <c r="E61" s="181">
        <v>1</v>
      </c>
      <c r="F61" s="182"/>
      <c r="G61" s="183">
        <f>ROUND(E61*F61,2)</f>
        <v>0</v>
      </c>
      <c r="H61" s="182"/>
      <c r="I61" s="183">
        <f>ROUND(E61*H61,2)</f>
        <v>0</v>
      </c>
      <c r="J61" s="182"/>
      <c r="K61" s="183">
        <f>ROUND(E61*J61,2)</f>
        <v>0</v>
      </c>
      <c r="L61" s="183">
        <v>21</v>
      </c>
      <c r="M61" s="183">
        <f>G61*(1+L61/100)</f>
        <v>0</v>
      </c>
      <c r="N61" s="181">
        <v>9.3600000000000003E-3</v>
      </c>
      <c r="O61" s="181">
        <f>ROUND(E61*N61,2)</f>
        <v>0.01</v>
      </c>
      <c r="P61" s="181">
        <v>0</v>
      </c>
      <c r="Q61" s="181">
        <f>ROUND(E61*P61,2)</f>
        <v>0</v>
      </c>
      <c r="R61" s="183"/>
      <c r="S61" s="183" t="s">
        <v>228</v>
      </c>
      <c r="T61" s="184" t="s">
        <v>229</v>
      </c>
      <c r="U61" s="160">
        <v>0.4</v>
      </c>
      <c r="V61" s="160">
        <f>ROUND(E61*U61,2)</f>
        <v>0.4</v>
      </c>
      <c r="W61" s="160"/>
      <c r="X61" s="160" t="s">
        <v>156</v>
      </c>
      <c r="Y61" s="160" t="s">
        <v>157</v>
      </c>
      <c r="Z61" s="150"/>
      <c r="AA61" s="150"/>
      <c r="AB61" s="150"/>
      <c r="AC61" s="150"/>
      <c r="AD61" s="150"/>
      <c r="AE61" s="150"/>
      <c r="AF61" s="150"/>
      <c r="AG61" s="150" t="s">
        <v>222</v>
      </c>
      <c r="AH61" s="150"/>
      <c r="AI61" s="150"/>
      <c r="AJ61" s="150"/>
      <c r="AK61" s="150"/>
      <c r="AL61" s="150"/>
      <c r="AM61" s="150"/>
      <c r="AN61" s="150"/>
      <c r="AO61" s="150"/>
      <c r="AP61" s="150"/>
      <c r="AQ61" s="150"/>
      <c r="AR61" s="150"/>
      <c r="AS61" s="150"/>
      <c r="AT61" s="150"/>
      <c r="AU61" s="150"/>
      <c r="AV61" s="150"/>
      <c r="AW61" s="150"/>
      <c r="AX61" s="150"/>
      <c r="AY61" s="150"/>
      <c r="AZ61" s="150"/>
      <c r="BA61" s="150"/>
      <c r="BB61" s="150"/>
      <c r="BC61" s="150"/>
      <c r="BD61" s="150"/>
      <c r="BE61" s="150"/>
      <c r="BF61" s="150"/>
      <c r="BG61" s="150"/>
      <c r="BH61" s="150"/>
    </row>
    <row r="62" spans="1:60" x14ac:dyDescent="0.2">
      <c r="A62" s="164" t="s">
        <v>148</v>
      </c>
      <c r="B62" s="165" t="s">
        <v>78</v>
      </c>
      <c r="C62" s="186" t="s">
        <v>79</v>
      </c>
      <c r="D62" s="166"/>
      <c r="E62" s="167"/>
      <c r="F62" s="168"/>
      <c r="G62" s="168">
        <f>SUMIF(AG63:AG82,"&lt;&gt;NOR",G63:G82)</f>
        <v>0</v>
      </c>
      <c r="H62" s="168"/>
      <c r="I62" s="168">
        <f>SUM(I63:I82)</f>
        <v>0</v>
      </c>
      <c r="J62" s="168"/>
      <c r="K62" s="168">
        <f>SUM(K63:K82)</f>
        <v>0</v>
      </c>
      <c r="L62" s="168"/>
      <c r="M62" s="168">
        <f>SUM(M63:M82)</f>
        <v>0</v>
      </c>
      <c r="N62" s="167"/>
      <c r="O62" s="167">
        <f>SUM(O63:O82)</f>
        <v>0</v>
      </c>
      <c r="P62" s="167"/>
      <c r="Q62" s="167">
        <f>SUM(Q63:Q82)</f>
        <v>3.2199999999999998</v>
      </c>
      <c r="R62" s="168"/>
      <c r="S62" s="168"/>
      <c r="T62" s="169"/>
      <c r="U62" s="163"/>
      <c r="V62" s="163">
        <f>SUM(V63:V82)</f>
        <v>13.700000000000001</v>
      </c>
      <c r="W62" s="163"/>
      <c r="X62" s="163"/>
      <c r="Y62" s="163"/>
      <c r="AG62" t="s">
        <v>149</v>
      </c>
    </row>
    <row r="63" spans="1:60" ht="22.5" outlineLevel="1" x14ac:dyDescent="0.2">
      <c r="A63" s="171">
        <v>19</v>
      </c>
      <c r="B63" s="172" t="s">
        <v>230</v>
      </c>
      <c r="C63" s="188" t="s">
        <v>231</v>
      </c>
      <c r="D63" s="173" t="s">
        <v>206</v>
      </c>
      <c r="E63" s="174">
        <v>0.39300000000000002</v>
      </c>
      <c r="F63" s="175"/>
      <c r="G63" s="176">
        <f>ROUND(E63*F63,2)</f>
        <v>0</v>
      </c>
      <c r="H63" s="175"/>
      <c r="I63" s="176">
        <f>ROUND(E63*H63,2)</f>
        <v>0</v>
      </c>
      <c r="J63" s="175"/>
      <c r="K63" s="176">
        <f>ROUND(E63*J63,2)</f>
        <v>0</v>
      </c>
      <c r="L63" s="176">
        <v>21</v>
      </c>
      <c r="M63" s="176">
        <f>G63*(1+L63/100)</f>
        <v>0</v>
      </c>
      <c r="N63" s="174">
        <v>1.2800000000000001E-3</v>
      </c>
      <c r="O63" s="174">
        <f>ROUND(E63*N63,2)</f>
        <v>0</v>
      </c>
      <c r="P63" s="174">
        <v>1.8</v>
      </c>
      <c r="Q63" s="174">
        <f>ROUND(E63*P63,2)</f>
        <v>0.71</v>
      </c>
      <c r="R63" s="176" t="s">
        <v>232</v>
      </c>
      <c r="S63" s="176" t="s">
        <v>154</v>
      </c>
      <c r="T63" s="177" t="s">
        <v>155</v>
      </c>
      <c r="U63" s="160">
        <v>1.52</v>
      </c>
      <c r="V63" s="160">
        <f>ROUND(E63*U63,2)</f>
        <v>0.6</v>
      </c>
      <c r="W63" s="160"/>
      <c r="X63" s="160" t="s">
        <v>156</v>
      </c>
      <c r="Y63" s="160" t="s">
        <v>157</v>
      </c>
      <c r="Z63" s="150"/>
      <c r="AA63" s="150"/>
      <c r="AB63" s="150"/>
      <c r="AC63" s="150"/>
      <c r="AD63" s="150"/>
      <c r="AE63" s="150"/>
      <c r="AF63" s="150"/>
      <c r="AG63" s="150" t="s">
        <v>158</v>
      </c>
      <c r="AH63" s="150"/>
      <c r="AI63" s="150"/>
      <c r="AJ63" s="150"/>
      <c r="AK63" s="150"/>
      <c r="AL63" s="150"/>
      <c r="AM63" s="150"/>
      <c r="AN63" s="150"/>
      <c r="AO63" s="150"/>
      <c r="AP63" s="150"/>
      <c r="AQ63" s="150"/>
      <c r="AR63" s="150"/>
      <c r="AS63" s="150"/>
      <c r="AT63" s="150"/>
      <c r="AU63" s="150"/>
      <c r="AV63" s="150"/>
      <c r="AW63" s="150"/>
      <c r="AX63" s="150"/>
      <c r="AY63" s="150"/>
      <c r="AZ63" s="150"/>
      <c r="BA63" s="150"/>
      <c r="BB63" s="150"/>
      <c r="BC63" s="150"/>
      <c r="BD63" s="150"/>
      <c r="BE63" s="150"/>
      <c r="BF63" s="150"/>
      <c r="BG63" s="150"/>
      <c r="BH63" s="150"/>
    </row>
    <row r="64" spans="1:60" ht="22.5" outlineLevel="2" x14ac:dyDescent="0.2">
      <c r="A64" s="157"/>
      <c r="B64" s="158"/>
      <c r="C64" s="248" t="s">
        <v>233</v>
      </c>
      <c r="D64" s="249"/>
      <c r="E64" s="249"/>
      <c r="F64" s="249"/>
      <c r="G64" s="249"/>
      <c r="H64" s="160"/>
      <c r="I64" s="160"/>
      <c r="J64" s="160"/>
      <c r="K64" s="160"/>
      <c r="L64" s="160"/>
      <c r="M64" s="160"/>
      <c r="N64" s="159"/>
      <c r="O64" s="159"/>
      <c r="P64" s="159"/>
      <c r="Q64" s="159"/>
      <c r="R64" s="160"/>
      <c r="S64" s="160"/>
      <c r="T64" s="160"/>
      <c r="U64" s="160"/>
      <c r="V64" s="160"/>
      <c r="W64" s="160"/>
      <c r="X64" s="160"/>
      <c r="Y64" s="160"/>
      <c r="Z64" s="150"/>
      <c r="AA64" s="150"/>
      <c r="AB64" s="150"/>
      <c r="AC64" s="150"/>
      <c r="AD64" s="150"/>
      <c r="AE64" s="150"/>
      <c r="AF64" s="150"/>
      <c r="AG64" s="150" t="s">
        <v>167</v>
      </c>
      <c r="AH64" s="150"/>
      <c r="AI64" s="150"/>
      <c r="AJ64" s="150"/>
      <c r="AK64" s="150"/>
      <c r="AL64" s="150"/>
      <c r="AM64" s="150"/>
      <c r="AN64" s="150"/>
      <c r="AO64" s="150"/>
      <c r="AP64" s="150"/>
      <c r="AQ64" s="150"/>
      <c r="AR64" s="150"/>
      <c r="AS64" s="150"/>
      <c r="AT64" s="150"/>
      <c r="AU64" s="150"/>
      <c r="AV64" s="150"/>
      <c r="AW64" s="150"/>
      <c r="AX64" s="150"/>
      <c r="AY64" s="150"/>
      <c r="AZ64" s="150"/>
      <c r="BA64" s="185" t="str">
        <f>C64</f>
        <v>nebo vybourání otvorů průřezové plochy přes 4 m2 ve zdivu nadzákladovém, včetně pomocného lešení o výšce podlahy do 1900 mm a pro zatížení do 1,5 kPa  (150 kg/m2)</v>
      </c>
      <c r="BB64" s="150"/>
      <c r="BC64" s="150"/>
      <c r="BD64" s="150"/>
      <c r="BE64" s="150"/>
      <c r="BF64" s="150"/>
      <c r="BG64" s="150"/>
      <c r="BH64" s="150"/>
    </row>
    <row r="65" spans="1:60" ht="22.5" outlineLevel="2" x14ac:dyDescent="0.2">
      <c r="A65" s="157"/>
      <c r="B65" s="158"/>
      <c r="C65" s="252" t="s">
        <v>233</v>
      </c>
      <c r="D65" s="253"/>
      <c r="E65" s="253"/>
      <c r="F65" s="253"/>
      <c r="G65" s="253"/>
      <c r="H65" s="160"/>
      <c r="I65" s="160"/>
      <c r="J65" s="160"/>
      <c r="K65" s="160"/>
      <c r="L65" s="160"/>
      <c r="M65" s="160"/>
      <c r="N65" s="159"/>
      <c r="O65" s="159"/>
      <c r="P65" s="159"/>
      <c r="Q65" s="159"/>
      <c r="R65" s="160"/>
      <c r="S65" s="160"/>
      <c r="T65" s="160"/>
      <c r="U65" s="160"/>
      <c r="V65" s="160"/>
      <c r="W65" s="160"/>
      <c r="X65" s="160"/>
      <c r="Y65" s="160"/>
      <c r="Z65" s="150"/>
      <c r="AA65" s="150"/>
      <c r="AB65" s="150"/>
      <c r="AC65" s="150"/>
      <c r="AD65" s="150"/>
      <c r="AE65" s="150"/>
      <c r="AF65" s="150"/>
      <c r="AG65" s="150" t="s">
        <v>162</v>
      </c>
      <c r="AH65" s="150"/>
      <c r="AI65" s="150"/>
      <c r="AJ65" s="150"/>
      <c r="AK65" s="150"/>
      <c r="AL65" s="150"/>
      <c r="AM65" s="150"/>
      <c r="AN65" s="150"/>
      <c r="AO65" s="150"/>
      <c r="AP65" s="150"/>
      <c r="AQ65" s="150"/>
      <c r="AR65" s="150"/>
      <c r="AS65" s="150"/>
      <c r="AT65" s="150"/>
      <c r="AU65" s="150"/>
      <c r="AV65" s="150"/>
      <c r="AW65" s="150"/>
      <c r="AX65" s="150"/>
      <c r="AY65" s="150"/>
      <c r="AZ65" s="150"/>
      <c r="BA65" s="185" t="str">
        <f>C65</f>
        <v>nebo vybourání otvorů průřezové plochy přes 4 m2 ve zdivu nadzákladovém, včetně pomocného lešení o výšce podlahy do 1900 mm a pro zatížení do 1,5 kPa  (150 kg/m2)</v>
      </c>
      <c r="BB65" s="150"/>
      <c r="BC65" s="150"/>
      <c r="BD65" s="150"/>
      <c r="BE65" s="150"/>
      <c r="BF65" s="150"/>
      <c r="BG65" s="150"/>
      <c r="BH65" s="150"/>
    </row>
    <row r="66" spans="1:60" outlineLevel="2" x14ac:dyDescent="0.2">
      <c r="A66" s="157"/>
      <c r="B66" s="158"/>
      <c r="C66" s="189" t="s">
        <v>234</v>
      </c>
      <c r="D66" s="161"/>
      <c r="E66" s="162">
        <v>0.39300000000000002</v>
      </c>
      <c r="F66" s="160"/>
      <c r="G66" s="160"/>
      <c r="H66" s="160"/>
      <c r="I66" s="160"/>
      <c r="J66" s="160"/>
      <c r="K66" s="160"/>
      <c r="L66" s="160"/>
      <c r="M66" s="160"/>
      <c r="N66" s="159"/>
      <c r="O66" s="159"/>
      <c r="P66" s="159"/>
      <c r="Q66" s="159"/>
      <c r="R66" s="160"/>
      <c r="S66" s="160"/>
      <c r="T66" s="160"/>
      <c r="U66" s="160"/>
      <c r="V66" s="160"/>
      <c r="W66" s="160"/>
      <c r="X66" s="160"/>
      <c r="Y66" s="160"/>
      <c r="Z66" s="150"/>
      <c r="AA66" s="150"/>
      <c r="AB66" s="150"/>
      <c r="AC66" s="150"/>
      <c r="AD66" s="150"/>
      <c r="AE66" s="150"/>
      <c r="AF66" s="150"/>
      <c r="AG66" s="150" t="s">
        <v>169</v>
      </c>
      <c r="AH66" s="150">
        <v>0</v>
      </c>
      <c r="AI66" s="150"/>
      <c r="AJ66" s="150"/>
      <c r="AK66" s="150"/>
      <c r="AL66" s="150"/>
      <c r="AM66" s="150"/>
      <c r="AN66" s="150"/>
      <c r="AO66" s="150"/>
      <c r="AP66" s="150"/>
      <c r="AQ66" s="150"/>
      <c r="AR66" s="150"/>
      <c r="AS66" s="150"/>
      <c r="AT66" s="150"/>
      <c r="AU66" s="150"/>
      <c r="AV66" s="150"/>
      <c r="AW66" s="150"/>
      <c r="AX66" s="150"/>
      <c r="AY66" s="150"/>
      <c r="AZ66" s="150"/>
      <c r="BA66" s="150"/>
      <c r="BB66" s="150"/>
      <c r="BC66" s="150"/>
      <c r="BD66" s="150"/>
      <c r="BE66" s="150"/>
      <c r="BF66" s="150"/>
      <c r="BG66" s="150"/>
      <c r="BH66" s="150"/>
    </row>
    <row r="67" spans="1:60" ht="22.5" outlineLevel="1" x14ac:dyDescent="0.2">
      <c r="A67" s="171">
        <v>20</v>
      </c>
      <c r="B67" s="172" t="s">
        <v>235</v>
      </c>
      <c r="C67" s="188" t="s">
        <v>236</v>
      </c>
      <c r="D67" s="173" t="s">
        <v>206</v>
      </c>
      <c r="E67" s="174">
        <v>9.6000000000000002E-2</v>
      </c>
      <c r="F67" s="175"/>
      <c r="G67" s="176">
        <f>ROUND(E67*F67,2)</f>
        <v>0</v>
      </c>
      <c r="H67" s="175"/>
      <c r="I67" s="176">
        <f>ROUND(E67*H67,2)</f>
        <v>0</v>
      </c>
      <c r="J67" s="175"/>
      <c r="K67" s="176">
        <f>ROUND(E67*J67,2)</f>
        <v>0</v>
      </c>
      <c r="L67" s="176">
        <v>21</v>
      </c>
      <c r="M67" s="176">
        <f>G67*(1+L67/100)</f>
        <v>0</v>
      </c>
      <c r="N67" s="174">
        <v>0</v>
      </c>
      <c r="O67" s="174">
        <f>ROUND(E67*N67,2)</f>
        <v>0</v>
      </c>
      <c r="P67" s="174">
        <v>2.2000000000000002</v>
      </c>
      <c r="Q67" s="174">
        <f>ROUND(E67*P67,2)</f>
        <v>0.21</v>
      </c>
      <c r="R67" s="176" t="s">
        <v>232</v>
      </c>
      <c r="S67" s="176" t="s">
        <v>154</v>
      </c>
      <c r="T67" s="177" t="s">
        <v>155</v>
      </c>
      <c r="U67" s="160">
        <v>12.56</v>
      </c>
      <c r="V67" s="160">
        <f>ROUND(E67*U67,2)</f>
        <v>1.21</v>
      </c>
      <c r="W67" s="160"/>
      <c r="X67" s="160" t="s">
        <v>156</v>
      </c>
      <c r="Y67" s="160" t="s">
        <v>157</v>
      </c>
      <c r="Z67" s="150"/>
      <c r="AA67" s="150"/>
      <c r="AB67" s="150"/>
      <c r="AC67" s="150"/>
      <c r="AD67" s="150"/>
      <c r="AE67" s="150"/>
      <c r="AF67" s="150"/>
      <c r="AG67" s="150" t="s">
        <v>158</v>
      </c>
      <c r="AH67" s="150"/>
      <c r="AI67" s="150"/>
      <c r="AJ67" s="150"/>
      <c r="AK67" s="150"/>
      <c r="AL67" s="150"/>
      <c r="AM67" s="150"/>
      <c r="AN67" s="150"/>
      <c r="AO67" s="150"/>
      <c r="AP67" s="150"/>
      <c r="AQ67" s="150"/>
      <c r="AR67" s="150"/>
      <c r="AS67" s="150"/>
      <c r="AT67" s="150"/>
      <c r="AU67" s="150"/>
      <c r="AV67" s="150"/>
      <c r="AW67" s="150"/>
      <c r="AX67" s="150"/>
      <c r="AY67" s="150"/>
      <c r="AZ67" s="150"/>
      <c r="BA67" s="150"/>
      <c r="BB67" s="150"/>
      <c r="BC67" s="150"/>
      <c r="BD67" s="150"/>
      <c r="BE67" s="150"/>
      <c r="BF67" s="150"/>
      <c r="BG67" s="150"/>
      <c r="BH67" s="150"/>
    </row>
    <row r="68" spans="1:60" outlineLevel="2" x14ac:dyDescent="0.2">
      <c r="A68" s="157"/>
      <c r="B68" s="158"/>
      <c r="C68" s="189" t="s">
        <v>237</v>
      </c>
      <c r="D68" s="161"/>
      <c r="E68" s="162">
        <v>9.6000000000000002E-2</v>
      </c>
      <c r="F68" s="160"/>
      <c r="G68" s="160"/>
      <c r="H68" s="160"/>
      <c r="I68" s="160"/>
      <c r="J68" s="160"/>
      <c r="K68" s="160"/>
      <c r="L68" s="160"/>
      <c r="M68" s="160"/>
      <c r="N68" s="159"/>
      <c r="O68" s="159"/>
      <c r="P68" s="159"/>
      <c r="Q68" s="159"/>
      <c r="R68" s="160"/>
      <c r="S68" s="160"/>
      <c r="T68" s="160"/>
      <c r="U68" s="160"/>
      <c r="V68" s="160"/>
      <c r="W68" s="160"/>
      <c r="X68" s="160"/>
      <c r="Y68" s="160"/>
      <c r="Z68" s="150"/>
      <c r="AA68" s="150"/>
      <c r="AB68" s="150"/>
      <c r="AC68" s="150"/>
      <c r="AD68" s="150"/>
      <c r="AE68" s="150"/>
      <c r="AF68" s="150"/>
      <c r="AG68" s="150" t="s">
        <v>169</v>
      </c>
      <c r="AH68" s="150">
        <v>0</v>
      </c>
      <c r="AI68" s="150"/>
      <c r="AJ68" s="150"/>
      <c r="AK68" s="150"/>
      <c r="AL68" s="150"/>
      <c r="AM68" s="150"/>
      <c r="AN68" s="150"/>
      <c r="AO68" s="150"/>
      <c r="AP68" s="150"/>
      <c r="AQ68" s="150"/>
      <c r="AR68" s="150"/>
      <c r="AS68" s="150"/>
      <c r="AT68" s="150"/>
      <c r="AU68" s="150"/>
      <c r="AV68" s="150"/>
      <c r="AW68" s="150"/>
      <c r="AX68" s="150"/>
      <c r="AY68" s="150"/>
      <c r="AZ68" s="150"/>
      <c r="BA68" s="150"/>
      <c r="BB68" s="150"/>
      <c r="BC68" s="150"/>
      <c r="BD68" s="150"/>
      <c r="BE68" s="150"/>
      <c r="BF68" s="150"/>
      <c r="BG68" s="150"/>
      <c r="BH68" s="150"/>
    </row>
    <row r="69" spans="1:60" ht="22.5" outlineLevel="1" x14ac:dyDescent="0.2">
      <c r="A69" s="171">
        <v>21</v>
      </c>
      <c r="B69" s="172" t="s">
        <v>238</v>
      </c>
      <c r="C69" s="188" t="s">
        <v>239</v>
      </c>
      <c r="D69" s="173" t="s">
        <v>165</v>
      </c>
      <c r="E69" s="174">
        <v>34.4</v>
      </c>
      <c r="F69" s="175"/>
      <c r="G69" s="176">
        <f>ROUND(E69*F69,2)</f>
        <v>0</v>
      </c>
      <c r="H69" s="175"/>
      <c r="I69" s="176">
        <f>ROUND(E69*H69,2)</f>
        <v>0</v>
      </c>
      <c r="J69" s="175"/>
      <c r="K69" s="176">
        <f>ROUND(E69*J69,2)</f>
        <v>0</v>
      </c>
      <c r="L69" s="176">
        <v>21</v>
      </c>
      <c r="M69" s="176">
        <f>G69*(1+L69/100)</f>
        <v>0</v>
      </c>
      <c r="N69" s="174">
        <v>0</v>
      </c>
      <c r="O69" s="174">
        <f>ROUND(E69*N69,2)</f>
        <v>0</v>
      </c>
      <c r="P69" s="174">
        <v>1.5299999999999999E-2</v>
      </c>
      <c r="Q69" s="174">
        <f>ROUND(E69*P69,2)</f>
        <v>0.53</v>
      </c>
      <c r="R69" s="176" t="s">
        <v>232</v>
      </c>
      <c r="S69" s="176" t="s">
        <v>154</v>
      </c>
      <c r="T69" s="177" t="s">
        <v>155</v>
      </c>
      <c r="U69" s="160">
        <v>7.0000000000000007E-2</v>
      </c>
      <c r="V69" s="160">
        <f>ROUND(E69*U69,2)</f>
        <v>2.41</v>
      </c>
      <c r="W69" s="160"/>
      <c r="X69" s="160" t="s">
        <v>156</v>
      </c>
      <c r="Y69" s="160" t="s">
        <v>157</v>
      </c>
      <c r="Z69" s="150"/>
      <c r="AA69" s="150"/>
      <c r="AB69" s="150"/>
      <c r="AC69" s="150"/>
      <c r="AD69" s="150"/>
      <c r="AE69" s="150"/>
      <c r="AF69" s="150"/>
      <c r="AG69" s="150" t="s">
        <v>158</v>
      </c>
      <c r="AH69" s="150"/>
      <c r="AI69" s="150"/>
      <c r="AJ69" s="150"/>
      <c r="AK69" s="150"/>
      <c r="AL69" s="150"/>
      <c r="AM69" s="150"/>
      <c r="AN69" s="150"/>
      <c r="AO69" s="150"/>
      <c r="AP69" s="150"/>
      <c r="AQ69" s="150"/>
      <c r="AR69" s="150"/>
      <c r="AS69" s="150"/>
      <c r="AT69" s="150"/>
      <c r="AU69" s="150"/>
      <c r="AV69" s="150"/>
      <c r="AW69" s="150"/>
      <c r="AX69" s="150"/>
      <c r="AY69" s="150"/>
      <c r="AZ69" s="150"/>
      <c r="BA69" s="150"/>
      <c r="BB69" s="150"/>
      <c r="BC69" s="150"/>
      <c r="BD69" s="150"/>
      <c r="BE69" s="150"/>
      <c r="BF69" s="150"/>
      <c r="BG69" s="150"/>
      <c r="BH69" s="150"/>
    </row>
    <row r="70" spans="1:60" outlineLevel="2" x14ac:dyDescent="0.2">
      <c r="A70" s="157"/>
      <c r="B70" s="158"/>
      <c r="C70" s="189" t="s">
        <v>240</v>
      </c>
      <c r="D70" s="161"/>
      <c r="E70" s="162">
        <v>34.4</v>
      </c>
      <c r="F70" s="160"/>
      <c r="G70" s="160"/>
      <c r="H70" s="160"/>
      <c r="I70" s="160"/>
      <c r="J70" s="160"/>
      <c r="K70" s="160"/>
      <c r="L70" s="160"/>
      <c r="M70" s="160"/>
      <c r="N70" s="159"/>
      <c r="O70" s="159"/>
      <c r="P70" s="159"/>
      <c r="Q70" s="159"/>
      <c r="R70" s="160"/>
      <c r="S70" s="160"/>
      <c r="T70" s="160"/>
      <c r="U70" s="160"/>
      <c r="V70" s="160"/>
      <c r="W70" s="160"/>
      <c r="X70" s="160"/>
      <c r="Y70" s="160"/>
      <c r="Z70" s="150"/>
      <c r="AA70" s="150"/>
      <c r="AB70" s="150"/>
      <c r="AC70" s="150"/>
      <c r="AD70" s="150"/>
      <c r="AE70" s="150"/>
      <c r="AF70" s="150"/>
      <c r="AG70" s="150" t="s">
        <v>169</v>
      </c>
      <c r="AH70" s="150">
        <v>5</v>
      </c>
      <c r="AI70" s="150"/>
      <c r="AJ70" s="150"/>
      <c r="AK70" s="150"/>
      <c r="AL70" s="150"/>
      <c r="AM70" s="150"/>
      <c r="AN70" s="150"/>
      <c r="AO70" s="150"/>
      <c r="AP70" s="150"/>
      <c r="AQ70" s="150"/>
      <c r="AR70" s="150"/>
      <c r="AS70" s="150"/>
      <c r="AT70" s="150"/>
      <c r="AU70" s="150"/>
      <c r="AV70" s="150"/>
      <c r="AW70" s="150"/>
      <c r="AX70" s="150"/>
      <c r="AY70" s="150"/>
      <c r="AZ70" s="150"/>
      <c r="BA70" s="150"/>
      <c r="BB70" s="150"/>
      <c r="BC70" s="150"/>
      <c r="BD70" s="150"/>
      <c r="BE70" s="150"/>
      <c r="BF70" s="150"/>
      <c r="BG70" s="150"/>
      <c r="BH70" s="150"/>
    </row>
    <row r="71" spans="1:60" outlineLevel="1" x14ac:dyDescent="0.2">
      <c r="A71" s="171">
        <v>22</v>
      </c>
      <c r="B71" s="172" t="s">
        <v>241</v>
      </c>
      <c r="C71" s="188" t="s">
        <v>242</v>
      </c>
      <c r="D71" s="173" t="s">
        <v>165</v>
      </c>
      <c r="E71" s="174">
        <v>34.4</v>
      </c>
      <c r="F71" s="175"/>
      <c r="G71" s="176">
        <f>ROUND(E71*F71,2)</f>
        <v>0</v>
      </c>
      <c r="H71" s="175"/>
      <c r="I71" s="176">
        <f>ROUND(E71*H71,2)</f>
        <v>0</v>
      </c>
      <c r="J71" s="175"/>
      <c r="K71" s="176">
        <f>ROUND(E71*J71,2)</f>
        <v>0</v>
      </c>
      <c r="L71" s="176">
        <v>21</v>
      </c>
      <c r="M71" s="176">
        <f>G71*(1+L71/100)</f>
        <v>0</v>
      </c>
      <c r="N71" s="174">
        <v>0</v>
      </c>
      <c r="O71" s="174">
        <f>ROUND(E71*N71,2)</f>
        <v>0</v>
      </c>
      <c r="P71" s="174">
        <v>0.02</v>
      </c>
      <c r="Q71" s="174">
        <f>ROUND(E71*P71,2)</f>
        <v>0.69</v>
      </c>
      <c r="R71" s="176" t="s">
        <v>232</v>
      </c>
      <c r="S71" s="176" t="s">
        <v>154</v>
      </c>
      <c r="T71" s="177" t="s">
        <v>155</v>
      </c>
      <c r="U71" s="160">
        <v>0.15</v>
      </c>
      <c r="V71" s="160">
        <f>ROUND(E71*U71,2)</f>
        <v>5.16</v>
      </c>
      <c r="W71" s="160"/>
      <c r="X71" s="160" t="s">
        <v>156</v>
      </c>
      <c r="Y71" s="160" t="s">
        <v>157</v>
      </c>
      <c r="Z71" s="150"/>
      <c r="AA71" s="150"/>
      <c r="AB71" s="150"/>
      <c r="AC71" s="150"/>
      <c r="AD71" s="150"/>
      <c r="AE71" s="150"/>
      <c r="AF71" s="150"/>
      <c r="AG71" s="150" t="s">
        <v>158</v>
      </c>
      <c r="AH71" s="150"/>
      <c r="AI71" s="150"/>
      <c r="AJ71" s="150"/>
      <c r="AK71" s="150"/>
      <c r="AL71" s="150"/>
      <c r="AM71" s="150"/>
      <c r="AN71" s="150"/>
      <c r="AO71" s="150"/>
      <c r="AP71" s="150"/>
      <c r="AQ71" s="150"/>
      <c r="AR71" s="150"/>
      <c r="AS71" s="150"/>
      <c r="AT71" s="150"/>
      <c r="AU71" s="150"/>
      <c r="AV71" s="150"/>
      <c r="AW71" s="150"/>
      <c r="AX71" s="150"/>
      <c r="AY71" s="150"/>
      <c r="AZ71" s="150"/>
      <c r="BA71" s="150"/>
      <c r="BB71" s="150"/>
      <c r="BC71" s="150"/>
      <c r="BD71" s="150"/>
      <c r="BE71" s="150"/>
      <c r="BF71" s="150"/>
      <c r="BG71" s="150"/>
      <c r="BH71" s="150"/>
    </row>
    <row r="72" spans="1:60" outlineLevel="2" x14ac:dyDescent="0.2">
      <c r="A72" s="157"/>
      <c r="B72" s="158"/>
      <c r="C72" s="248" t="s">
        <v>243</v>
      </c>
      <c r="D72" s="249"/>
      <c r="E72" s="249"/>
      <c r="F72" s="249"/>
      <c r="G72" s="249"/>
      <c r="H72" s="160"/>
      <c r="I72" s="160"/>
      <c r="J72" s="160"/>
      <c r="K72" s="160"/>
      <c r="L72" s="160"/>
      <c r="M72" s="160"/>
      <c r="N72" s="159"/>
      <c r="O72" s="159"/>
      <c r="P72" s="159"/>
      <c r="Q72" s="159"/>
      <c r="R72" s="160"/>
      <c r="S72" s="160"/>
      <c r="T72" s="160"/>
      <c r="U72" s="160"/>
      <c r="V72" s="160"/>
      <c r="W72" s="160"/>
      <c r="X72" s="160"/>
      <c r="Y72" s="160"/>
      <c r="Z72" s="150"/>
      <c r="AA72" s="150"/>
      <c r="AB72" s="150"/>
      <c r="AC72" s="150"/>
      <c r="AD72" s="150"/>
      <c r="AE72" s="150"/>
      <c r="AF72" s="150"/>
      <c r="AG72" s="150" t="s">
        <v>167</v>
      </c>
      <c r="AH72" s="150"/>
      <c r="AI72" s="150"/>
      <c r="AJ72" s="150"/>
      <c r="AK72" s="150"/>
      <c r="AL72" s="150"/>
      <c r="AM72" s="150"/>
      <c r="AN72" s="150"/>
      <c r="AO72" s="150"/>
      <c r="AP72" s="150"/>
      <c r="AQ72" s="150"/>
      <c r="AR72" s="150"/>
      <c r="AS72" s="150"/>
      <c r="AT72" s="150"/>
      <c r="AU72" s="150"/>
      <c r="AV72" s="150"/>
      <c r="AW72" s="150"/>
      <c r="AX72" s="150"/>
      <c r="AY72" s="150"/>
      <c r="AZ72" s="150"/>
      <c r="BA72" s="150"/>
      <c r="BB72" s="150"/>
      <c r="BC72" s="150"/>
      <c r="BD72" s="150"/>
      <c r="BE72" s="150"/>
      <c r="BF72" s="150"/>
      <c r="BG72" s="150"/>
      <c r="BH72" s="150"/>
    </row>
    <row r="73" spans="1:60" outlineLevel="2" x14ac:dyDescent="0.2">
      <c r="A73" s="157"/>
      <c r="B73" s="158"/>
      <c r="C73" s="252" t="s">
        <v>243</v>
      </c>
      <c r="D73" s="253"/>
      <c r="E73" s="253"/>
      <c r="F73" s="253"/>
      <c r="G73" s="253"/>
      <c r="H73" s="160"/>
      <c r="I73" s="160"/>
      <c r="J73" s="160"/>
      <c r="K73" s="160"/>
      <c r="L73" s="160"/>
      <c r="M73" s="160"/>
      <c r="N73" s="159"/>
      <c r="O73" s="159"/>
      <c r="P73" s="159"/>
      <c r="Q73" s="159"/>
      <c r="R73" s="160"/>
      <c r="S73" s="160"/>
      <c r="T73" s="160"/>
      <c r="U73" s="160"/>
      <c r="V73" s="160"/>
      <c r="W73" s="160"/>
      <c r="X73" s="160"/>
      <c r="Y73" s="160"/>
      <c r="Z73" s="150"/>
      <c r="AA73" s="150"/>
      <c r="AB73" s="150"/>
      <c r="AC73" s="150"/>
      <c r="AD73" s="150"/>
      <c r="AE73" s="150"/>
      <c r="AF73" s="150"/>
      <c r="AG73" s="150" t="s">
        <v>162</v>
      </c>
      <c r="AH73" s="150"/>
      <c r="AI73" s="150"/>
      <c r="AJ73" s="150"/>
      <c r="AK73" s="150"/>
      <c r="AL73" s="150"/>
      <c r="AM73" s="150"/>
      <c r="AN73" s="150"/>
      <c r="AO73" s="150"/>
      <c r="AP73" s="150"/>
      <c r="AQ73" s="150"/>
      <c r="AR73" s="150"/>
      <c r="AS73" s="150"/>
      <c r="AT73" s="150"/>
      <c r="AU73" s="150"/>
      <c r="AV73" s="150"/>
      <c r="AW73" s="150"/>
      <c r="AX73" s="150"/>
      <c r="AY73" s="150"/>
      <c r="AZ73" s="150"/>
      <c r="BA73" s="150"/>
      <c r="BB73" s="150"/>
      <c r="BC73" s="150"/>
      <c r="BD73" s="150"/>
      <c r="BE73" s="150"/>
      <c r="BF73" s="150"/>
      <c r="BG73" s="150"/>
      <c r="BH73" s="150"/>
    </row>
    <row r="74" spans="1:60" outlineLevel="2" x14ac:dyDescent="0.2">
      <c r="A74" s="157"/>
      <c r="B74" s="158"/>
      <c r="C74" s="189" t="s">
        <v>244</v>
      </c>
      <c r="D74" s="161"/>
      <c r="E74" s="162">
        <v>34.4</v>
      </c>
      <c r="F74" s="160"/>
      <c r="G74" s="160"/>
      <c r="H74" s="160"/>
      <c r="I74" s="160"/>
      <c r="J74" s="160"/>
      <c r="K74" s="160"/>
      <c r="L74" s="160"/>
      <c r="M74" s="160"/>
      <c r="N74" s="159"/>
      <c r="O74" s="159"/>
      <c r="P74" s="159"/>
      <c r="Q74" s="159"/>
      <c r="R74" s="160"/>
      <c r="S74" s="160"/>
      <c r="T74" s="160"/>
      <c r="U74" s="160"/>
      <c r="V74" s="160"/>
      <c r="W74" s="160"/>
      <c r="X74" s="160"/>
      <c r="Y74" s="160"/>
      <c r="Z74" s="150"/>
      <c r="AA74" s="150"/>
      <c r="AB74" s="150"/>
      <c r="AC74" s="150"/>
      <c r="AD74" s="150"/>
      <c r="AE74" s="150"/>
      <c r="AF74" s="150"/>
      <c r="AG74" s="150" t="s">
        <v>169</v>
      </c>
      <c r="AH74" s="150">
        <v>0</v>
      </c>
      <c r="AI74" s="150"/>
      <c r="AJ74" s="150"/>
      <c r="AK74" s="150"/>
      <c r="AL74" s="150"/>
      <c r="AM74" s="150"/>
      <c r="AN74" s="150"/>
      <c r="AO74" s="150"/>
      <c r="AP74" s="150"/>
      <c r="AQ74" s="150"/>
      <c r="AR74" s="150"/>
      <c r="AS74" s="150"/>
      <c r="AT74" s="150"/>
      <c r="AU74" s="150"/>
      <c r="AV74" s="150"/>
      <c r="AW74" s="150"/>
      <c r="AX74" s="150"/>
      <c r="AY74" s="150"/>
      <c r="AZ74" s="150"/>
      <c r="BA74" s="150"/>
      <c r="BB74" s="150"/>
      <c r="BC74" s="150"/>
      <c r="BD74" s="150"/>
      <c r="BE74" s="150"/>
      <c r="BF74" s="150"/>
      <c r="BG74" s="150"/>
      <c r="BH74" s="150"/>
    </row>
    <row r="75" spans="1:60" outlineLevel="1" x14ac:dyDescent="0.2">
      <c r="A75" s="171">
        <v>23</v>
      </c>
      <c r="B75" s="172" t="s">
        <v>245</v>
      </c>
      <c r="C75" s="188" t="s">
        <v>246</v>
      </c>
      <c r="D75" s="173" t="s">
        <v>152</v>
      </c>
      <c r="E75" s="174">
        <v>3</v>
      </c>
      <c r="F75" s="175"/>
      <c r="G75" s="176">
        <f>ROUND(E75*F75,2)</f>
        <v>0</v>
      </c>
      <c r="H75" s="175"/>
      <c r="I75" s="176">
        <f>ROUND(E75*H75,2)</f>
        <v>0</v>
      </c>
      <c r="J75" s="175"/>
      <c r="K75" s="176">
        <f>ROUND(E75*J75,2)</f>
        <v>0</v>
      </c>
      <c r="L75" s="176">
        <v>21</v>
      </c>
      <c r="M75" s="176">
        <f>G75*(1+L75/100)</f>
        <v>0</v>
      </c>
      <c r="N75" s="174">
        <v>0</v>
      </c>
      <c r="O75" s="174">
        <f>ROUND(E75*N75,2)</f>
        <v>0</v>
      </c>
      <c r="P75" s="174">
        <v>0</v>
      </c>
      <c r="Q75" s="174">
        <f>ROUND(E75*P75,2)</f>
        <v>0</v>
      </c>
      <c r="R75" s="176" t="s">
        <v>232</v>
      </c>
      <c r="S75" s="176" t="s">
        <v>154</v>
      </c>
      <c r="T75" s="177" t="s">
        <v>155</v>
      </c>
      <c r="U75" s="160">
        <v>0.05</v>
      </c>
      <c r="V75" s="160">
        <f>ROUND(E75*U75,2)</f>
        <v>0.15</v>
      </c>
      <c r="W75" s="160"/>
      <c r="X75" s="160" t="s">
        <v>156</v>
      </c>
      <c r="Y75" s="160" t="s">
        <v>157</v>
      </c>
      <c r="Z75" s="150"/>
      <c r="AA75" s="150"/>
      <c r="AB75" s="150"/>
      <c r="AC75" s="150"/>
      <c r="AD75" s="150"/>
      <c r="AE75" s="150"/>
      <c r="AF75" s="150"/>
      <c r="AG75" s="150" t="s">
        <v>158</v>
      </c>
      <c r="AH75" s="150"/>
      <c r="AI75" s="150"/>
      <c r="AJ75" s="150"/>
      <c r="AK75" s="150"/>
      <c r="AL75" s="150"/>
      <c r="AM75" s="150"/>
      <c r="AN75" s="150"/>
      <c r="AO75" s="150"/>
      <c r="AP75" s="150"/>
      <c r="AQ75" s="150"/>
      <c r="AR75" s="150"/>
      <c r="AS75" s="150"/>
      <c r="AT75" s="150"/>
      <c r="AU75" s="150"/>
      <c r="AV75" s="150"/>
      <c r="AW75" s="150"/>
      <c r="AX75" s="150"/>
      <c r="AY75" s="150"/>
      <c r="AZ75" s="150"/>
      <c r="BA75" s="150"/>
      <c r="BB75" s="150"/>
      <c r="BC75" s="150"/>
      <c r="BD75" s="150"/>
      <c r="BE75" s="150"/>
      <c r="BF75" s="150"/>
      <c r="BG75" s="150"/>
      <c r="BH75" s="150"/>
    </row>
    <row r="76" spans="1:60" outlineLevel="2" x14ac:dyDescent="0.2">
      <c r="A76" s="157"/>
      <c r="B76" s="158"/>
      <c r="C76" s="248" t="s">
        <v>247</v>
      </c>
      <c r="D76" s="249"/>
      <c r="E76" s="249"/>
      <c r="F76" s="249"/>
      <c r="G76" s="249"/>
      <c r="H76" s="160"/>
      <c r="I76" s="160"/>
      <c r="J76" s="160"/>
      <c r="K76" s="160"/>
      <c r="L76" s="160"/>
      <c r="M76" s="160"/>
      <c r="N76" s="159"/>
      <c r="O76" s="159"/>
      <c r="P76" s="159"/>
      <c r="Q76" s="159"/>
      <c r="R76" s="160"/>
      <c r="S76" s="160"/>
      <c r="T76" s="160"/>
      <c r="U76" s="160"/>
      <c r="V76" s="160"/>
      <c r="W76" s="160"/>
      <c r="X76" s="160"/>
      <c r="Y76" s="160"/>
      <c r="Z76" s="150"/>
      <c r="AA76" s="150"/>
      <c r="AB76" s="150"/>
      <c r="AC76" s="150"/>
      <c r="AD76" s="150"/>
      <c r="AE76" s="150"/>
      <c r="AF76" s="150"/>
      <c r="AG76" s="150" t="s">
        <v>167</v>
      </c>
      <c r="AH76" s="150"/>
      <c r="AI76" s="150"/>
      <c r="AJ76" s="150"/>
      <c r="AK76" s="150"/>
      <c r="AL76" s="150"/>
      <c r="AM76" s="150"/>
      <c r="AN76" s="150"/>
      <c r="AO76" s="150"/>
      <c r="AP76" s="150"/>
      <c r="AQ76" s="150"/>
      <c r="AR76" s="150"/>
      <c r="AS76" s="150"/>
      <c r="AT76" s="150"/>
      <c r="AU76" s="150"/>
      <c r="AV76" s="150"/>
      <c r="AW76" s="150"/>
      <c r="AX76" s="150"/>
      <c r="AY76" s="150"/>
      <c r="AZ76" s="150"/>
      <c r="BA76" s="150"/>
      <c r="BB76" s="150"/>
      <c r="BC76" s="150"/>
      <c r="BD76" s="150"/>
      <c r="BE76" s="150"/>
      <c r="BF76" s="150"/>
      <c r="BG76" s="150"/>
      <c r="BH76" s="150"/>
    </row>
    <row r="77" spans="1:60" outlineLevel="2" x14ac:dyDescent="0.2">
      <c r="A77" s="157"/>
      <c r="B77" s="158"/>
      <c r="C77" s="252" t="s">
        <v>247</v>
      </c>
      <c r="D77" s="253"/>
      <c r="E77" s="253"/>
      <c r="F77" s="253"/>
      <c r="G77" s="253"/>
      <c r="H77" s="160"/>
      <c r="I77" s="160"/>
      <c r="J77" s="160"/>
      <c r="K77" s="160"/>
      <c r="L77" s="160"/>
      <c r="M77" s="160"/>
      <c r="N77" s="159"/>
      <c r="O77" s="159"/>
      <c r="P77" s="159"/>
      <c r="Q77" s="159"/>
      <c r="R77" s="160"/>
      <c r="S77" s="160"/>
      <c r="T77" s="160"/>
      <c r="U77" s="160"/>
      <c r="V77" s="160"/>
      <c r="W77" s="160"/>
      <c r="X77" s="160"/>
      <c r="Y77" s="160"/>
      <c r="Z77" s="150"/>
      <c r="AA77" s="150"/>
      <c r="AB77" s="150"/>
      <c r="AC77" s="150"/>
      <c r="AD77" s="150"/>
      <c r="AE77" s="150"/>
      <c r="AF77" s="150"/>
      <c r="AG77" s="150" t="s">
        <v>162</v>
      </c>
      <c r="AH77" s="150"/>
      <c r="AI77" s="150"/>
      <c r="AJ77" s="150"/>
      <c r="AK77" s="150"/>
      <c r="AL77" s="150"/>
      <c r="AM77" s="150"/>
      <c r="AN77" s="150"/>
      <c r="AO77" s="150"/>
      <c r="AP77" s="150"/>
      <c r="AQ77" s="150"/>
      <c r="AR77" s="150"/>
      <c r="AS77" s="150"/>
      <c r="AT77" s="150"/>
      <c r="AU77" s="150"/>
      <c r="AV77" s="150"/>
      <c r="AW77" s="150"/>
      <c r="AX77" s="150"/>
      <c r="AY77" s="150"/>
      <c r="AZ77" s="150"/>
      <c r="BA77" s="150"/>
      <c r="BB77" s="150"/>
      <c r="BC77" s="150"/>
      <c r="BD77" s="150"/>
      <c r="BE77" s="150"/>
      <c r="BF77" s="150"/>
      <c r="BG77" s="150"/>
      <c r="BH77" s="150"/>
    </row>
    <row r="78" spans="1:60" ht="33.75" outlineLevel="1" x14ac:dyDescent="0.2">
      <c r="A78" s="178">
        <v>24</v>
      </c>
      <c r="B78" s="179" t="s">
        <v>248</v>
      </c>
      <c r="C78" s="187" t="s">
        <v>249</v>
      </c>
      <c r="D78" s="180" t="s">
        <v>165</v>
      </c>
      <c r="E78" s="181">
        <v>3</v>
      </c>
      <c r="F78" s="182"/>
      <c r="G78" s="183">
        <f>ROUND(E78*F78,2)</f>
        <v>0</v>
      </c>
      <c r="H78" s="182"/>
      <c r="I78" s="183">
        <f>ROUND(E78*H78,2)</f>
        <v>0</v>
      </c>
      <c r="J78" s="182"/>
      <c r="K78" s="183">
        <f>ROUND(E78*J78,2)</f>
        <v>0</v>
      </c>
      <c r="L78" s="183">
        <v>21</v>
      </c>
      <c r="M78" s="183">
        <f>G78*(1+L78/100)</f>
        <v>0</v>
      </c>
      <c r="N78" s="181">
        <v>1.17E-3</v>
      </c>
      <c r="O78" s="181">
        <f>ROUND(E78*N78,2)</f>
        <v>0</v>
      </c>
      <c r="P78" s="181">
        <v>7.5999999999999998E-2</v>
      </c>
      <c r="Q78" s="181">
        <f>ROUND(E78*P78,2)</f>
        <v>0.23</v>
      </c>
      <c r="R78" s="183" t="s">
        <v>232</v>
      </c>
      <c r="S78" s="183" t="s">
        <v>154</v>
      </c>
      <c r="T78" s="184" t="s">
        <v>155</v>
      </c>
      <c r="U78" s="160">
        <v>0.93899999999999995</v>
      </c>
      <c r="V78" s="160">
        <f>ROUND(E78*U78,2)</f>
        <v>2.82</v>
      </c>
      <c r="W78" s="160"/>
      <c r="X78" s="160" t="s">
        <v>156</v>
      </c>
      <c r="Y78" s="160" t="s">
        <v>157</v>
      </c>
      <c r="Z78" s="150"/>
      <c r="AA78" s="150"/>
      <c r="AB78" s="150"/>
      <c r="AC78" s="150"/>
      <c r="AD78" s="150"/>
      <c r="AE78" s="150"/>
      <c r="AF78" s="150"/>
      <c r="AG78" s="150" t="s">
        <v>158</v>
      </c>
      <c r="AH78" s="150"/>
      <c r="AI78" s="150"/>
      <c r="AJ78" s="150"/>
      <c r="AK78" s="150"/>
      <c r="AL78" s="150"/>
      <c r="AM78" s="150"/>
      <c r="AN78" s="150"/>
      <c r="AO78" s="150"/>
      <c r="AP78" s="150"/>
      <c r="AQ78" s="150"/>
      <c r="AR78" s="150"/>
      <c r="AS78" s="150"/>
      <c r="AT78" s="150"/>
      <c r="AU78" s="150"/>
      <c r="AV78" s="150"/>
      <c r="AW78" s="150"/>
      <c r="AX78" s="150"/>
      <c r="AY78" s="150"/>
      <c r="AZ78" s="150"/>
      <c r="BA78" s="150"/>
      <c r="BB78" s="150"/>
      <c r="BC78" s="150"/>
      <c r="BD78" s="150"/>
      <c r="BE78" s="150"/>
      <c r="BF78" s="150"/>
      <c r="BG78" s="150"/>
      <c r="BH78" s="150"/>
    </row>
    <row r="79" spans="1:60" ht="22.5" outlineLevel="1" x14ac:dyDescent="0.2">
      <c r="A79" s="171">
        <v>25</v>
      </c>
      <c r="B79" s="172" t="s">
        <v>250</v>
      </c>
      <c r="C79" s="188" t="s">
        <v>251</v>
      </c>
      <c r="D79" s="173" t="s">
        <v>165</v>
      </c>
      <c r="E79" s="174">
        <v>3.15</v>
      </c>
      <c r="F79" s="175"/>
      <c r="G79" s="176">
        <f>ROUND(E79*F79,2)</f>
        <v>0</v>
      </c>
      <c r="H79" s="175"/>
      <c r="I79" s="176">
        <f>ROUND(E79*H79,2)</f>
        <v>0</v>
      </c>
      <c r="J79" s="175"/>
      <c r="K79" s="176">
        <f>ROUND(E79*J79,2)</f>
        <v>0</v>
      </c>
      <c r="L79" s="176">
        <v>21</v>
      </c>
      <c r="M79" s="176">
        <f>G79*(1+L79/100)</f>
        <v>0</v>
      </c>
      <c r="N79" s="174">
        <v>5.4000000000000001E-4</v>
      </c>
      <c r="O79" s="174">
        <f>ROUND(E79*N79,2)</f>
        <v>0</v>
      </c>
      <c r="P79" s="174">
        <v>0.27</v>
      </c>
      <c r="Q79" s="174">
        <f>ROUND(E79*P79,2)</f>
        <v>0.85</v>
      </c>
      <c r="R79" s="176" t="s">
        <v>232</v>
      </c>
      <c r="S79" s="176" t="s">
        <v>154</v>
      </c>
      <c r="T79" s="177" t="s">
        <v>155</v>
      </c>
      <c r="U79" s="160">
        <v>0.43</v>
      </c>
      <c r="V79" s="160">
        <f>ROUND(E79*U79,2)</f>
        <v>1.35</v>
      </c>
      <c r="W79" s="160"/>
      <c r="X79" s="160" t="s">
        <v>156</v>
      </c>
      <c r="Y79" s="160" t="s">
        <v>157</v>
      </c>
      <c r="Z79" s="150"/>
      <c r="AA79" s="150"/>
      <c r="AB79" s="150"/>
      <c r="AC79" s="150"/>
      <c r="AD79" s="150"/>
      <c r="AE79" s="150"/>
      <c r="AF79" s="150"/>
      <c r="AG79" s="150" t="s">
        <v>158</v>
      </c>
      <c r="AH79" s="150"/>
      <c r="AI79" s="150"/>
      <c r="AJ79" s="150"/>
      <c r="AK79" s="150"/>
      <c r="AL79" s="150"/>
      <c r="AM79" s="150"/>
      <c r="AN79" s="150"/>
      <c r="AO79" s="150"/>
      <c r="AP79" s="150"/>
      <c r="AQ79" s="150"/>
      <c r="AR79" s="150"/>
      <c r="AS79" s="150"/>
      <c r="AT79" s="150"/>
      <c r="AU79" s="150"/>
      <c r="AV79" s="150"/>
      <c r="AW79" s="150"/>
      <c r="AX79" s="150"/>
      <c r="AY79" s="150"/>
      <c r="AZ79" s="150"/>
      <c r="BA79" s="150"/>
      <c r="BB79" s="150"/>
      <c r="BC79" s="150"/>
      <c r="BD79" s="150"/>
      <c r="BE79" s="150"/>
      <c r="BF79" s="150"/>
      <c r="BG79" s="150"/>
      <c r="BH79" s="150"/>
    </row>
    <row r="80" spans="1:60" outlineLevel="2" x14ac:dyDescent="0.2">
      <c r="A80" s="157"/>
      <c r="B80" s="158"/>
      <c r="C80" s="248" t="s">
        <v>252</v>
      </c>
      <c r="D80" s="249"/>
      <c r="E80" s="249"/>
      <c r="F80" s="249"/>
      <c r="G80" s="249"/>
      <c r="H80" s="160"/>
      <c r="I80" s="160"/>
      <c r="J80" s="160"/>
      <c r="K80" s="160"/>
      <c r="L80" s="160"/>
      <c r="M80" s="160"/>
      <c r="N80" s="159"/>
      <c r="O80" s="159"/>
      <c r="P80" s="159"/>
      <c r="Q80" s="159"/>
      <c r="R80" s="160"/>
      <c r="S80" s="160"/>
      <c r="T80" s="160"/>
      <c r="U80" s="160"/>
      <c r="V80" s="160"/>
      <c r="W80" s="160"/>
      <c r="X80" s="160"/>
      <c r="Y80" s="160"/>
      <c r="Z80" s="150"/>
      <c r="AA80" s="150"/>
      <c r="AB80" s="150"/>
      <c r="AC80" s="150"/>
      <c r="AD80" s="150"/>
      <c r="AE80" s="150"/>
      <c r="AF80" s="150"/>
      <c r="AG80" s="150" t="s">
        <v>167</v>
      </c>
      <c r="AH80" s="150"/>
      <c r="AI80" s="150"/>
      <c r="AJ80" s="150"/>
      <c r="AK80" s="150"/>
      <c r="AL80" s="150"/>
      <c r="AM80" s="150"/>
      <c r="AN80" s="150"/>
      <c r="AO80" s="150"/>
      <c r="AP80" s="150"/>
      <c r="AQ80" s="150"/>
      <c r="AR80" s="150"/>
      <c r="AS80" s="150"/>
      <c r="AT80" s="150"/>
      <c r="AU80" s="150"/>
      <c r="AV80" s="150"/>
      <c r="AW80" s="150"/>
      <c r="AX80" s="150"/>
      <c r="AY80" s="150"/>
      <c r="AZ80" s="150"/>
      <c r="BA80" s="150"/>
      <c r="BB80" s="150"/>
      <c r="BC80" s="150"/>
      <c r="BD80" s="150"/>
      <c r="BE80" s="150"/>
      <c r="BF80" s="150"/>
      <c r="BG80" s="150"/>
      <c r="BH80" s="150"/>
    </row>
    <row r="81" spans="1:60" outlineLevel="2" x14ac:dyDescent="0.2">
      <c r="A81" s="157"/>
      <c r="B81" s="158"/>
      <c r="C81" s="252" t="s">
        <v>253</v>
      </c>
      <c r="D81" s="253"/>
      <c r="E81" s="253"/>
      <c r="F81" s="253"/>
      <c r="G81" s="253"/>
      <c r="H81" s="160"/>
      <c r="I81" s="160"/>
      <c r="J81" s="160"/>
      <c r="K81" s="160"/>
      <c r="L81" s="160"/>
      <c r="M81" s="160"/>
      <c r="N81" s="159"/>
      <c r="O81" s="159"/>
      <c r="P81" s="159"/>
      <c r="Q81" s="159"/>
      <c r="R81" s="160"/>
      <c r="S81" s="160"/>
      <c r="T81" s="160"/>
      <c r="U81" s="160"/>
      <c r="V81" s="160"/>
      <c r="W81" s="160"/>
      <c r="X81" s="160"/>
      <c r="Y81" s="160"/>
      <c r="Z81" s="150"/>
      <c r="AA81" s="150"/>
      <c r="AB81" s="150"/>
      <c r="AC81" s="150"/>
      <c r="AD81" s="150"/>
      <c r="AE81" s="150"/>
      <c r="AF81" s="150"/>
      <c r="AG81" s="150" t="s">
        <v>162</v>
      </c>
      <c r="AH81" s="150"/>
      <c r="AI81" s="150"/>
      <c r="AJ81" s="150"/>
      <c r="AK81" s="150"/>
      <c r="AL81" s="150"/>
      <c r="AM81" s="150"/>
      <c r="AN81" s="150"/>
      <c r="AO81" s="150"/>
      <c r="AP81" s="150"/>
      <c r="AQ81" s="150"/>
      <c r="AR81" s="150"/>
      <c r="AS81" s="150"/>
      <c r="AT81" s="150"/>
      <c r="AU81" s="150"/>
      <c r="AV81" s="150"/>
      <c r="AW81" s="150"/>
      <c r="AX81" s="150"/>
      <c r="AY81" s="150"/>
      <c r="AZ81" s="150"/>
      <c r="BA81" s="150"/>
      <c r="BB81" s="150"/>
      <c r="BC81" s="150"/>
      <c r="BD81" s="150"/>
      <c r="BE81" s="150"/>
      <c r="BF81" s="150"/>
      <c r="BG81" s="150"/>
      <c r="BH81" s="150"/>
    </row>
    <row r="82" spans="1:60" outlineLevel="2" x14ac:dyDescent="0.2">
      <c r="A82" s="157"/>
      <c r="B82" s="158"/>
      <c r="C82" s="189" t="s">
        <v>254</v>
      </c>
      <c r="D82" s="161"/>
      <c r="E82" s="162">
        <v>3.15</v>
      </c>
      <c r="F82" s="160"/>
      <c r="G82" s="160"/>
      <c r="H82" s="160"/>
      <c r="I82" s="160"/>
      <c r="J82" s="160"/>
      <c r="K82" s="160"/>
      <c r="L82" s="160"/>
      <c r="M82" s="160"/>
      <c r="N82" s="159"/>
      <c r="O82" s="159"/>
      <c r="P82" s="159"/>
      <c r="Q82" s="159"/>
      <c r="R82" s="160"/>
      <c r="S82" s="160"/>
      <c r="T82" s="160"/>
      <c r="U82" s="160"/>
      <c r="V82" s="160"/>
      <c r="W82" s="160"/>
      <c r="X82" s="160"/>
      <c r="Y82" s="160"/>
      <c r="Z82" s="150"/>
      <c r="AA82" s="150"/>
      <c r="AB82" s="150"/>
      <c r="AC82" s="150"/>
      <c r="AD82" s="150"/>
      <c r="AE82" s="150"/>
      <c r="AF82" s="150"/>
      <c r="AG82" s="150" t="s">
        <v>169</v>
      </c>
      <c r="AH82" s="150">
        <v>0</v>
      </c>
      <c r="AI82" s="150"/>
      <c r="AJ82" s="150"/>
      <c r="AK82" s="150"/>
      <c r="AL82" s="150"/>
      <c r="AM82" s="150"/>
      <c r="AN82" s="150"/>
      <c r="AO82" s="150"/>
      <c r="AP82" s="150"/>
      <c r="AQ82" s="150"/>
      <c r="AR82" s="150"/>
      <c r="AS82" s="150"/>
      <c r="AT82" s="150"/>
      <c r="AU82" s="150"/>
      <c r="AV82" s="150"/>
      <c r="AW82" s="150"/>
      <c r="AX82" s="150"/>
      <c r="AY82" s="150"/>
      <c r="AZ82" s="150"/>
      <c r="BA82" s="150"/>
      <c r="BB82" s="150"/>
      <c r="BC82" s="150"/>
      <c r="BD82" s="150"/>
      <c r="BE82" s="150"/>
      <c r="BF82" s="150"/>
      <c r="BG82" s="150"/>
      <c r="BH82" s="150"/>
    </row>
    <row r="83" spans="1:60" x14ac:dyDescent="0.2">
      <c r="A83" s="164" t="s">
        <v>148</v>
      </c>
      <c r="B83" s="165" t="s">
        <v>80</v>
      </c>
      <c r="C83" s="186" t="s">
        <v>81</v>
      </c>
      <c r="D83" s="166"/>
      <c r="E83" s="167"/>
      <c r="F83" s="168"/>
      <c r="G83" s="168">
        <f>SUMIF(AG84:AG89,"&lt;&gt;NOR",G84:G89)</f>
        <v>0</v>
      </c>
      <c r="H83" s="168"/>
      <c r="I83" s="168">
        <f>SUM(I84:I89)</f>
        <v>0</v>
      </c>
      <c r="J83" s="168"/>
      <c r="K83" s="168">
        <f>SUM(K84:K89)</f>
        <v>0</v>
      </c>
      <c r="L83" s="168"/>
      <c r="M83" s="168">
        <f>SUM(M84:M89)</f>
        <v>0</v>
      </c>
      <c r="N83" s="167"/>
      <c r="O83" s="167">
        <f>SUM(O84:O89)</f>
        <v>0</v>
      </c>
      <c r="P83" s="167"/>
      <c r="Q83" s="167">
        <f>SUM(Q84:Q89)</f>
        <v>7.06</v>
      </c>
      <c r="R83" s="168"/>
      <c r="S83" s="168"/>
      <c r="T83" s="169"/>
      <c r="U83" s="163"/>
      <c r="V83" s="163">
        <f>SUM(V84:V89)</f>
        <v>38.340000000000003</v>
      </c>
      <c r="W83" s="163"/>
      <c r="X83" s="163"/>
      <c r="Y83" s="163"/>
      <c r="AG83" t="s">
        <v>149</v>
      </c>
    </row>
    <row r="84" spans="1:60" outlineLevel="1" x14ac:dyDescent="0.2">
      <c r="A84" s="171">
        <v>26</v>
      </c>
      <c r="B84" s="172" t="s">
        <v>255</v>
      </c>
      <c r="C84" s="188" t="s">
        <v>256</v>
      </c>
      <c r="D84" s="173" t="s">
        <v>257</v>
      </c>
      <c r="E84" s="174">
        <v>8</v>
      </c>
      <c r="F84" s="175"/>
      <c r="G84" s="176">
        <f>ROUND(E84*F84,2)</f>
        <v>0</v>
      </c>
      <c r="H84" s="175"/>
      <c r="I84" s="176">
        <f>ROUND(E84*H84,2)</f>
        <v>0</v>
      </c>
      <c r="J84" s="175"/>
      <c r="K84" s="176">
        <f>ROUND(E84*J84,2)</f>
        <v>0</v>
      </c>
      <c r="L84" s="176">
        <v>21</v>
      </c>
      <c r="M84" s="176">
        <f>G84*(1+L84/100)</f>
        <v>0</v>
      </c>
      <c r="N84" s="174">
        <v>0</v>
      </c>
      <c r="O84" s="174">
        <f>ROUND(E84*N84,2)</f>
        <v>0</v>
      </c>
      <c r="P84" s="174">
        <v>4.6000000000000001E-4</v>
      </c>
      <c r="Q84" s="174">
        <f>ROUND(E84*P84,2)</f>
        <v>0</v>
      </c>
      <c r="R84" s="176" t="s">
        <v>232</v>
      </c>
      <c r="S84" s="176" t="s">
        <v>154</v>
      </c>
      <c r="T84" s="177" t="s">
        <v>155</v>
      </c>
      <c r="U84" s="160">
        <v>0.9</v>
      </c>
      <c r="V84" s="160">
        <f>ROUND(E84*U84,2)</f>
        <v>7.2</v>
      </c>
      <c r="W84" s="160"/>
      <c r="X84" s="160" t="s">
        <v>156</v>
      </c>
      <c r="Y84" s="160" t="s">
        <v>157</v>
      </c>
      <c r="Z84" s="150"/>
      <c r="AA84" s="150"/>
      <c r="AB84" s="150"/>
      <c r="AC84" s="150"/>
      <c r="AD84" s="150"/>
      <c r="AE84" s="150"/>
      <c r="AF84" s="150"/>
      <c r="AG84" s="150" t="s">
        <v>158</v>
      </c>
      <c r="AH84" s="150"/>
      <c r="AI84" s="150"/>
      <c r="AJ84" s="150"/>
      <c r="AK84" s="150"/>
      <c r="AL84" s="150"/>
      <c r="AM84" s="150"/>
      <c r="AN84" s="150"/>
      <c r="AO84" s="150"/>
      <c r="AP84" s="150"/>
      <c r="AQ84" s="150"/>
      <c r="AR84" s="150"/>
      <c r="AS84" s="150"/>
      <c r="AT84" s="150"/>
      <c r="AU84" s="150"/>
      <c r="AV84" s="150"/>
      <c r="AW84" s="150"/>
      <c r="AX84" s="150"/>
      <c r="AY84" s="150"/>
      <c r="AZ84" s="150"/>
      <c r="BA84" s="150"/>
      <c r="BB84" s="150"/>
      <c r="BC84" s="150"/>
      <c r="BD84" s="150"/>
      <c r="BE84" s="150"/>
      <c r="BF84" s="150"/>
      <c r="BG84" s="150"/>
      <c r="BH84" s="150"/>
    </row>
    <row r="85" spans="1:60" outlineLevel="2" x14ac:dyDescent="0.2">
      <c r="A85" s="157"/>
      <c r="B85" s="158"/>
      <c r="C85" s="189" t="s">
        <v>258</v>
      </c>
      <c r="D85" s="161"/>
      <c r="E85" s="162">
        <v>8</v>
      </c>
      <c r="F85" s="160"/>
      <c r="G85" s="160"/>
      <c r="H85" s="160"/>
      <c r="I85" s="160"/>
      <c r="J85" s="160"/>
      <c r="K85" s="160"/>
      <c r="L85" s="160"/>
      <c r="M85" s="160"/>
      <c r="N85" s="159"/>
      <c r="O85" s="159"/>
      <c r="P85" s="159"/>
      <c r="Q85" s="159"/>
      <c r="R85" s="160"/>
      <c r="S85" s="160"/>
      <c r="T85" s="160"/>
      <c r="U85" s="160"/>
      <c r="V85" s="160"/>
      <c r="W85" s="160"/>
      <c r="X85" s="160"/>
      <c r="Y85" s="160"/>
      <c r="Z85" s="150"/>
      <c r="AA85" s="150"/>
      <c r="AB85" s="150"/>
      <c r="AC85" s="150"/>
      <c r="AD85" s="150"/>
      <c r="AE85" s="150"/>
      <c r="AF85" s="150"/>
      <c r="AG85" s="150" t="s">
        <v>169</v>
      </c>
      <c r="AH85" s="150">
        <v>0</v>
      </c>
      <c r="AI85" s="150"/>
      <c r="AJ85" s="150"/>
      <c r="AK85" s="150"/>
      <c r="AL85" s="150"/>
      <c r="AM85" s="150"/>
      <c r="AN85" s="150"/>
      <c r="AO85" s="150"/>
      <c r="AP85" s="150"/>
      <c r="AQ85" s="150"/>
      <c r="AR85" s="150"/>
      <c r="AS85" s="150"/>
      <c r="AT85" s="150"/>
      <c r="AU85" s="150"/>
      <c r="AV85" s="150"/>
      <c r="AW85" s="150"/>
      <c r="AX85" s="150"/>
      <c r="AY85" s="150"/>
      <c r="AZ85" s="150"/>
      <c r="BA85" s="150"/>
      <c r="BB85" s="150"/>
      <c r="BC85" s="150"/>
      <c r="BD85" s="150"/>
      <c r="BE85" s="150"/>
      <c r="BF85" s="150"/>
      <c r="BG85" s="150"/>
      <c r="BH85" s="150"/>
    </row>
    <row r="86" spans="1:60" ht="22.5" outlineLevel="1" x14ac:dyDescent="0.2">
      <c r="A86" s="171">
        <v>27</v>
      </c>
      <c r="B86" s="172" t="s">
        <v>259</v>
      </c>
      <c r="C86" s="188" t="s">
        <v>260</v>
      </c>
      <c r="D86" s="173" t="s">
        <v>165</v>
      </c>
      <c r="E86" s="174">
        <v>103.8</v>
      </c>
      <c r="F86" s="175"/>
      <c r="G86" s="176">
        <f>ROUND(E86*F86,2)</f>
        <v>0</v>
      </c>
      <c r="H86" s="175"/>
      <c r="I86" s="176">
        <f>ROUND(E86*H86,2)</f>
        <v>0</v>
      </c>
      <c r="J86" s="175"/>
      <c r="K86" s="176">
        <f>ROUND(E86*J86,2)</f>
        <v>0</v>
      </c>
      <c r="L86" s="176">
        <v>21</v>
      </c>
      <c r="M86" s="176">
        <f>G86*(1+L86/100)</f>
        <v>0</v>
      </c>
      <c r="N86" s="174">
        <v>0</v>
      </c>
      <c r="O86" s="174">
        <f>ROUND(E86*N86,2)</f>
        <v>0</v>
      </c>
      <c r="P86" s="174">
        <v>6.8000000000000005E-2</v>
      </c>
      <c r="Q86" s="174">
        <f>ROUND(E86*P86,2)</f>
        <v>7.06</v>
      </c>
      <c r="R86" s="176" t="s">
        <v>232</v>
      </c>
      <c r="S86" s="176" t="s">
        <v>154</v>
      </c>
      <c r="T86" s="177" t="s">
        <v>155</v>
      </c>
      <c r="U86" s="160">
        <v>0.3</v>
      </c>
      <c r="V86" s="160">
        <f>ROUND(E86*U86,2)</f>
        <v>31.14</v>
      </c>
      <c r="W86" s="160"/>
      <c r="X86" s="160" t="s">
        <v>156</v>
      </c>
      <c r="Y86" s="160" t="s">
        <v>157</v>
      </c>
      <c r="Z86" s="150"/>
      <c r="AA86" s="150"/>
      <c r="AB86" s="150"/>
      <c r="AC86" s="150"/>
      <c r="AD86" s="150"/>
      <c r="AE86" s="150"/>
      <c r="AF86" s="150"/>
      <c r="AG86" s="150" t="s">
        <v>158</v>
      </c>
      <c r="AH86" s="150"/>
      <c r="AI86" s="150"/>
      <c r="AJ86" s="150"/>
      <c r="AK86" s="150"/>
      <c r="AL86" s="150"/>
      <c r="AM86" s="150"/>
      <c r="AN86" s="150"/>
      <c r="AO86" s="150"/>
      <c r="AP86" s="150"/>
      <c r="AQ86" s="150"/>
      <c r="AR86" s="150"/>
      <c r="AS86" s="150"/>
      <c r="AT86" s="150"/>
      <c r="AU86" s="150"/>
      <c r="AV86" s="150"/>
      <c r="AW86" s="150"/>
      <c r="AX86" s="150"/>
      <c r="AY86" s="150"/>
      <c r="AZ86" s="150"/>
      <c r="BA86" s="150"/>
      <c r="BB86" s="150"/>
      <c r="BC86" s="150"/>
      <c r="BD86" s="150"/>
      <c r="BE86" s="150"/>
      <c r="BF86" s="150"/>
      <c r="BG86" s="150"/>
      <c r="BH86" s="150"/>
    </row>
    <row r="87" spans="1:60" outlineLevel="2" x14ac:dyDescent="0.2">
      <c r="A87" s="157"/>
      <c r="B87" s="158"/>
      <c r="C87" s="248" t="s">
        <v>261</v>
      </c>
      <c r="D87" s="249"/>
      <c r="E87" s="249"/>
      <c r="F87" s="249"/>
      <c r="G87" s="249"/>
      <c r="H87" s="160"/>
      <c r="I87" s="160"/>
      <c r="J87" s="160"/>
      <c r="K87" s="160"/>
      <c r="L87" s="160"/>
      <c r="M87" s="160"/>
      <c r="N87" s="159"/>
      <c r="O87" s="159"/>
      <c r="P87" s="159"/>
      <c r="Q87" s="159"/>
      <c r="R87" s="160"/>
      <c r="S87" s="160"/>
      <c r="T87" s="160"/>
      <c r="U87" s="160"/>
      <c r="V87" s="160"/>
      <c r="W87" s="160"/>
      <c r="X87" s="160"/>
      <c r="Y87" s="160"/>
      <c r="Z87" s="150"/>
      <c r="AA87" s="150"/>
      <c r="AB87" s="150"/>
      <c r="AC87" s="150"/>
      <c r="AD87" s="150"/>
      <c r="AE87" s="150"/>
      <c r="AF87" s="150"/>
      <c r="AG87" s="150" t="s">
        <v>167</v>
      </c>
      <c r="AH87" s="150"/>
      <c r="AI87" s="150"/>
      <c r="AJ87" s="150"/>
      <c r="AK87" s="150"/>
      <c r="AL87" s="150"/>
      <c r="AM87" s="150"/>
      <c r="AN87" s="150"/>
      <c r="AO87" s="150"/>
      <c r="AP87" s="150"/>
      <c r="AQ87" s="150"/>
      <c r="AR87" s="150"/>
      <c r="AS87" s="150"/>
      <c r="AT87" s="150"/>
      <c r="AU87" s="150"/>
      <c r="AV87" s="150"/>
      <c r="AW87" s="150"/>
      <c r="AX87" s="150"/>
      <c r="AY87" s="150"/>
      <c r="AZ87" s="150"/>
      <c r="BA87" s="150"/>
      <c r="BB87" s="150"/>
      <c r="BC87" s="150"/>
      <c r="BD87" s="150"/>
      <c r="BE87" s="150"/>
      <c r="BF87" s="150"/>
      <c r="BG87" s="150"/>
      <c r="BH87" s="150"/>
    </row>
    <row r="88" spans="1:60" outlineLevel="2" x14ac:dyDescent="0.2">
      <c r="A88" s="157"/>
      <c r="B88" s="158"/>
      <c r="C88" s="252" t="s">
        <v>261</v>
      </c>
      <c r="D88" s="253"/>
      <c r="E88" s="253"/>
      <c r="F88" s="253"/>
      <c r="G88" s="253"/>
      <c r="H88" s="160"/>
      <c r="I88" s="160"/>
      <c r="J88" s="160"/>
      <c r="K88" s="160"/>
      <c r="L88" s="160"/>
      <c r="M88" s="160"/>
      <c r="N88" s="159"/>
      <c r="O88" s="159"/>
      <c r="P88" s="159"/>
      <c r="Q88" s="159"/>
      <c r="R88" s="160"/>
      <c r="S88" s="160"/>
      <c r="T88" s="160"/>
      <c r="U88" s="160"/>
      <c r="V88" s="160"/>
      <c r="W88" s="160"/>
      <c r="X88" s="160"/>
      <c r="Y88" s="160"/>
      <c r="Z88" s="150"/>
      <c r="AA88" s="150"/>
      <c r="AB88" s="150"/>
      <c r="AC88" s="150"/>
      <c r="AD88" s="150"/>
      <c r="AE88" s="150"/>
      <c r="AF88" s="150"/>
      <c r="AG88" s="150" t="s">
        <v>162</v>
      </c>
      <c r="AH88" s="150"/>
      <c r="AI88" s="150"/>
      <c r="AJ88" s="150"/>
      <c r="AK88" s="150"/>
      <c r="AL88" s="150"/>
      <c r="AM88" s="150"/>
      <c r="AN88" s="150"/>
      <c r="AO88" s="150"/>
      <c r="AP88" s="150"/>
      <c r="AQ88" s="150"/>
      <c r="AR88" s="150"/>
      <c r="AS88" s="150"/>
      <c r="AT88" s="150"/>
      <c r="AU88" s="150"/>
      <c r="AV88" s="150"/>
      <c r="AW88" s="150"/>
      <c r="AX88" s="150"/>
      <c r="AY88" s="150"/>
      <c r="AZ88" s="150"/>
      <c r="BA88" s="150"/>
      <c r="BB88" s="150"/>
      <c r="BC88" s="150"/>
      <c r="BD88" s="150"/>
      <c r="BE88" s="150"/>
      <c r="BF88" s="150"/>
      <c r="BG88" s="150"/>
      <c r="BH88" s="150"/>
    </row>
    <row r="89" spans="1:60" outlineLevel="2" x14ac:dyDescent="0.2">
      <c r="A89" s="157"/>
      <c r="B89" s="158"/>
      <c r="C89" s="189" t="s">
        <v>262</v>
      </c>
      <c r="D89" s="161"/>
      <c r="E89" s="162">
        <v>103.8</v>
      </c>
      <c r="F89" s="160"/>
      <c r="G89" s="160"/>
      <c r="H89" s="160"/>
      <c r="I89" s="160"/>
      <c r="J89" s="160"/>
      <c r="K89" s="160"/>
      <c r="L89" s="160"/>
      <c r="M89" s="160"/>
      <c r="N89" s="159"/>
      <c r="O89" s="159"/>
      <c r="P89" s="159"/>
      <c r="Q89" s="159"/>
      <c r="R89" s="160"/>
      <c r="S89" s="160"/>
      <c r="T89" s="160"/>
      <c r="U89" s="160"/>
      <c r="V89" s="160"/>
      <c r="W89" s="160"/>
      <c r="X89" s="160"/>
      <c r="Y89" s="160"/>
      <c r="Z89" s="150"/>
      <c r="AA89" s="150"/>
      <c r="AB89" s="150"/>
      <c r="AC89" s="150"/>
      <c r="AD89" s="150"/>
      <c r="AE89" s="150"/>
      <c r="AF89" s="150"/>
      <c r="AG89" s="150" t="s">
        <v>169</v>
      </c>
      <c r="AH89" s="150">
        <v>0</v>
      </c>
      <c r="AI89" s="150"/>
      <c r="AJ89" s="150"/>
      <c r="AK89" s="150"/>
      <c r="AL89" s="150"/>
      <c r="AM89" s="150"/>
      <c r="AN89" s="150"/>
      <c r="AO89" s="150"/>
      <c r="AP89" s="150"/>
      <c r="AQ89" s="150"/>
      <c r="AR89" s="150"/>
      <c r="AS89" s="150"/>
      <c r="AT89" s="150"/>
      <c r="AU89" s="150"/>
      <c r="AV89" s="150"/>
      <c r="AW89" s="150"/>
      <c r="AX89" s="150"/>
      <c r="AY89" s="150"/>
      <c r="AZ89" s="150"/>
      <c r="BA89" s="150"/>
      <c r="BB89" s="150"/>
      <c r="BC89" s="150"/>
      <c r="BD89" s="150"/>
      <c r="BE89" s="150"/>
      <c r="BF89" s="150"/>
      <c r="BG89" s="150"/>
      <c r="BH89" s="150"/>
    </row>
    <row r="90" spans="1:60" x14ac:dyDescent="0.2">
      <c r="A90" s="164" t="s">
        <v>148</v>
      </c>
      <c r="B90" s="165" t="s">
        <v>82</v>
      </c>
      <c r="C90" s="186" t="s">
        <v>83</v>
      </c>
      <c r="D90" s="166"/>
      <c r="E90" s="167"/>
      <c r="F90" s="168"/>
      <c r="G90" s="168">
        <f>SUMIF(AG91:AG100,"&lt;&gt;NOR",G91:G100)</f>
        <v>0</v>
      </c>
      <c r="H90" s="168"/>
      <c r="I90" s="168">
        <f>SUM(I91:I100)</f>
        <v>0</v>
      </c>
      <c r="J90" s="168"/>
      <c r="K90" s="168">
        <f>SUM(K91:K100)</f>
        <v>0</v>
      </c>
      <c r="L90" s="168"/>
      <c r="M90" s="168">
        <f>SUM(M91:M100)</f>
        <v>0</v>
      </c>
      <c r="N90" s="167"/>
      <c r="O90" s="167">
        <f>SUM(O91:O100)</f>
        <v>0</v>
      </c>
      <c r="P90" s="167"/>
      <c r="Q90" s="167">
        <f>SUM(Q91:Q100)</f>
        <v>0</v>
      </c>
      <c r="R90" s="168"/>
      <c r="S90" s="168"/>
      <c r="T90" s="169"/>
      <c r="U90" s="163"/>
      <c r="V90" s="163">
        <f>SUM(V91:V100)</f>
        <v>4.29</v>
      </c>
      <c r="W90" s="163"/>
      <c r="X90" s="163"/>
      <c r="Y90" s="163"/>
      <c r="AG90" t="s">
        <v>149</v>
      </c>
    </row>
    <row r="91" spans="1:60" ht="22.5" outlineLevel="1" x14ac:dyDescent="0.2">
      <c r="A91" s="171">
        <v>28</v>
      </c>
      <c r="B91" s="172" t="s">
        <v>263</v>
      </c>
      <c r="C91" s="188" t="s">
        <v>264</v>
      </c>
      <c r="D91" s="173" t="s">
        <v>214</v>
      </c>
      <c r="E91" s="174">
        <v>4.5730599999999999</v>
      </c>
      <c r="F91" s="175"/>
      <c r="G91" s="176">
        <f>ROUND(E91*F91,2)</f>
        <v>0</v>
      </c>
      <c r="H91" s="175"/>
      <c r="I91" s="176">
        <f>ROUND(E91*H91,2)</f>
        <v>0</v>
      </c>
      <c r="J91" s="175"/>
      <c r="K91" s="176">
        <f>ROUND(E91*J91,2)</f>
        <v>0</v>
      </c>
      <c r="L91" s="176">
        <v>21</v>
      </c>
      <c r="M91" s="176">
        <f>G91*(1+L91/100)</f>
        <v>0</v>
      </c>
      <c r="N91" s="174">
        <v>0</v>
      </c>
      <c r="O91" s="174">
        <f>ROUND(E91*N91,2)</f>
        <v>0</v>
      </c>
      <c r="P91" s="174">
        <v>0</v>
      </c>
      <c r="Q91" s="174">
        <f>ROUND(E91*P91,2)</f>
        <v>0</v>
      </c>
      <c r="R91" s="176" t="s">
        <v>194</v>
      </c>
      <c r="S91" s="176" t="s">
        <v>154</v>
      </c>
      <c r="T91" s="177" t="s">
        <v>155</v>
      </c>
      <c r="U91" s="160">
        <v>0.9385</v>
      </c>
      <c r="V91" s="160">
        <f>ROUND(E91*U91,2)</f>
        <v>4.29</v>
      </c>
      <c r="W91" s="160"/>
      <c r="X91" s="160" t="s">
        <v>265</v>
      </c>
      <c r="Y91" s="160" t="s">
        <v>157</v>
      </c>
      <c r="Z91" s="150"/>
      <c r="AA91" s="150"/>
      <c r="AB91" s="150"/>
      <c r="AC91" s="150"/>
      <c r="AD91" s="150"/>
      <c r="AE91" s="150"/>
      <c r="AF91" s="150"/>
      <c r="AG91" s="150" t="s">
        <v>266</v>
      </c>
      <c r="AH91" s="150"/>
      <c r="AI91" s="150"/>
      <c r="AJ91" s="150"/>
      <c r="AK91" s="150"/>
      <c r="AL91" s="150"/>
      <c r="AM91" s="150"/>
      <c r="AN91" s="150"/>
      <c r="AO91" s="150"/>
      <c r="AP91" s="150"/>
      <c r="AQ91" s="150"/>
      <c r="AR91" s="150"/>
      <c r="AS91" s="150"/>
      <c r="AT91" s="150"/>
      <c r="AU91" s="150"/>
      <c r="AV91" s="150"/>
      <c r="AW91" s="150"/>
      <c r="AX91" s="150"/>
      <c r="AY91" s="150"/>
      <c r="AZ91" s="150"/>
      <c r="BA91" s="150"/>
      <c r="BB91" s="150"/>
      <c r="BC91" s="150"/>
      <c r="BD91" s="150"/>
      <c r="BE91" s="150"/>
      <c r="BF91" s="150"/>
      <c r="BG91" s="150"/>
      <c r="BH91" s="150"/>
    </row>
    <row r="92" spans="1:60" outlineLevel="2" x14ac:dyDescent="0.2">
      <c r="A92" s="157"/>
      <c r="B92" s="158"/>
      <c r="C92" s="248" t="s">
        <v>267</v>
      </c>
      <c r="D92" s="249"/>
      <c r="E92" s="249"/>
      <c r="F92" s="249"/>
      <c r="G92" s="249"/>
      <c r="H92" s="160"/>
      <c r="I92" s="160"/>
      <c r="J92" s="160"/>
      <c r="K92" s="160"/>
      <c r="L92" s="160"/>
      <c r="M92" s="160"/>
      <c r="N92" s="159"/>
      <c r="O92" s="159"/>
      <c r="P92" s="159"/>
      <c r="Q92" s="159"/>
      <c r="R92" s="160"/>
      <c r="S92" s="160"/>
      <c r="T92" s="160"/>
      <c r="U92" s="160"/>
      <c r="V92" s="160"/>
      <c r="W92" s="160"/>
      <c r="X92" s="160"/>
      <c r="Y92" s="160"/>
      <c r="Z92" s="150"/>
      <c r="AA92" s="150"/>
      <c r="AB92" s="150"/>
      <c r="AC92" s="150"/>
      <c r="AD92" s="150"/>
      <c r="AE92" s="150"/>
      <c r="AF92" s="150"/>
      <c r="AG92" s="150" t="s">
        <v>167</v>
      </c>
      <c r="AH92" s="150"/>
      <c r="AI92" s="150"/>
      <c r="AJ92" s="150"/>
      <c r="AK92" s="150"/>
      <c r="AL92" s="150"/>
      <c r="AM92" s="150"/>
      <c r="AN92" s="150"/>
      <c r="AO92" s="150"/>
      <c r="AP92" s="150"/>
      <c r="AQ92" s="150"/>
      <c r="AR92" s="150"/>
      <c r="AS92" s="150"/>
      <c r="AT92" s="150"/>
      <c r="AU92" s="150"/>
      <c r="AV92" s="150"/>
      <c r="AW92" s="150"/>
      <c r="AX92" s="150"/>
      <c r="AY92" s="150"/>
      <c r="AZ92" s="150"/>
      <c r="BA92" s="150"/>
      <c r="BB92" s="150"/>
      <c r="BC92" s="150"/>
      <c r="BD92" s="150"/>
      <c r="BE92" s="150"/>
      <c r="BF92" s="150"/>
      <c r="BG92" s="150"/>
      <c r="BH92" s="150"/>
    </row>
    <row r="93" spans="1:60" outlineLevel="2" x14ac:dyDescent="0.2">
      <c r="A93" s="157"/>
      <c r="B93" s="158"/>
      <c r="C93" s="189" t="s">
        <v>268</v>
      </c>
      <c r="D93" s="161"/>
      <c r="E93" s="162"/>
      <c r="F93" s="160"/>
      <c r="G93" s="160"/>
      <c r="H93" s="160"/>
      <c r="I93" s="160"/>
      <c r="J93" s="160"/>
      <c r="K93" s="160"/>
      <c r="L93" s="160"/>
      <c r="M93" s="160"/>
      <c r="N93" s="159"/>
      <c r="O93" s="159"/>
      <c r="P93" s="159"/>
      <c r="Q93" s="159"/>
      <c r="R93" s="160"/>
      <c r="S93" s="160"/>
      <c r="T93" s="160"/>
      <c r="U93" s="160"/>
      <c r="V93" s="160"/>
      <c r="W93" s="160"/>
      <c r="X93" s="160"/>
      <c r="Y93" s="160"/>
      <c r="Z93" s="150"/>
      <c r="AA93" s="150"/>
      <c r="AB93" s="150"/>
      <c r="AC93" s="150"/>
      <c r="AD93" s="150"/>
      <c r="AE93" s="150"/>
      <c r="AF93" s="150"/>
      <c r="AG93" s="150" t="s">
        <v>169</v>
      </c>
      <c r="AH93" s="150">
        <v>0</v>
      </c>
      <c r="AI93" s="150"/>
      <c r="AJ93" s="150"/>
      <c r="AK93" s="150"/>
      <c r="AL93" s="150"/>
      <c r="AM93" s="150"/>
      <c r="AN93" s="150"/>
      <c r="AO93" s="150"/>
      <c r="AP93" s="150"/>
      <c r="AQ93" s="150"/>
      <c r="AR93" s="150"/>
      <c r="AS93" s="150"/>
      <c r="AT93" s="150"/>
      <c r="AU93" s="150"/>
      <c r="AV93" s="150"/>
      <c r="AW93" s="150"/>
      <c r="AX93" s="150"/>
      <c r="AY93" s="150"/>
      <c r="AZ93" s="150"/>
      <c r="BA93" s="150"/>
      <c r="BB93" s="150"/>
      <c r="BC93" s="150"/>
      <c r="BD93" s="150"/>
      <c r="BE93" s="150"/>
      <c r="BF93" s="150"/>
      <c r="BG93" s="150"/>
      <c r="BH93" s="150"/>
    </row>
    <row r="94" spans="1:60" outlineLevel="3" x14ac:dyDescent="0.2">
      <c r="A94" s="157"/>
      <c r="B94" s="158"/>
      <c r="C94" s="189" t="s">
        <v>269</v>
      </c>
      <c r="D94" s="161"/>
      <c r="E94" s="162"/>
      <c r="F94" s="160"/>
      <c r="G94" s="160"/>
      <c r="H94" s="160"/>
      <c r="I94" s="160"/>
      <c r="J94" s="160"/>
      <c r="K94" s="160"/>
      <c r="L94" s="160"/>
      <c r="M94" s="160"/>
      <c r="N94" s="159"/>
      <c r="O94" s="159"/>
      <c r="P94" s="159"/>
      <c r="Q94" s="159"/>
      <c r="R94" s="160"/>
      <c r="S94" s="160"/>
      <c r="T94" s="160"/>
      <c r="U94" s="160"/>
      <c r="V94" s="160"/>
      <c r="W94" s="160"/>
      <c r="X94" s="160"/>
      <c r="Y94" s="160"/>
      <c r="Z94" s="150"/>
      <c r="AA94" s="150"/>
      <c r="AB94" s="150"/>
      <c r="AC94" s="150"/>
      <c r="AD94" s="150"/>
      <c r="AE94" s="150"/>
      <c r="AF94" s="150"/>
      <c r="AG94" s="150" t="s">
        <v>169</v>
      </c>
      <c r="AH94" s="150">
        <v>0</v>
      </c>
      <c r="AI94" s="150"/>
      <c r="AJ94" s="150"/>
      <c r="AK94" s="150"/>
      <c r="AL94" s="150"/>
      <c r="AM94" s="150"/>
      <c r="AN94" s="150"/>
      <c r="AO94" s="150"/>
      <c r="AP94" s="150"/>
      <c r="AQ94" s="150"/>
      <c r="AR94" s="150"/>
      <c r="AS94" s="150"/>
      <c r="AT94" s="150"/>
      <c r="AU94" s="150"/>
      <c r="AV94" s="150"/>
      <c r="AW94" s="150"/>
      <c r="AX94" s="150"/>
      <c r="AY94" s="150"/>
      <c r="AZ94" s="150"/>
      <c r="BA94" s="150"/>
      <c r="BB94" s="150"/>
      <c r="BC94" s="150"/>
      <c r="BD94" s="150"/>
      <c r="BE94" s="150"/>
      <c r="BF94" s="150"/>
      <c r="BG94" s="150"/>
      <c r="BH94" s="150"/>
    </row>
    <row r="95" spans="1:60" outlineLevel="3" x14ac:dyDescent="0.2">
      <c r="A95" s="157"/>
      <c r="B95" s="158"/>
      <c r="C95" s="189" t="s">
        <v>270</v>
      </c>
      <c r="D95" s="161"/>
      <c r="E95" s="162">
        <v>4.5730599999999999</v>
      </c>
      <c r="F95" s="160"/>
      <c r="G95" s="160"/>
      <c r="H95" s="160"/>
      <c r="I95" s="160"/>
      <c r="J95" s="160"/>
      <c r="K95" s="160"/>
      <c r="L95" s="160"/>
      <c r="M95" s="160"/>
      <c r="N95" s="159"/>
      <c r="O95" s="159"/>
      <c r="P95" s="159"/>
      <c r="Q95" s="159"/>
      <c r="R95" s="160"/>
      <c r="S95" s="160"/>
      <c r="T95" s="160"/>
      <c r="U95" s="160"/>
      <c r="V95" s="160"/>
      <c r="W95" s="160"/>
      <c r="X95" s="160"/>
      <c r="Y95" s="160"/>
      <c r="Z95" s="150"/>
      <c r="AA95" s="150"/>
      <c r="AB95" s="150"/>
      <c r="AC95" s="150"/>
      <c r="AD95" s="150"/>
      <c r="AE95" s="150"/>
      <c r="AF95" s="150"/>
      <c r="AG95" s="150" t="s">
        <v>169</v>
      </c>
      <c r="AH95" s="150">
        <v>0</v>
      </c>
      <c r="AI95" s="150"/>
      <c r="AJ95" s="150"/>
      <c r="AK95" s="150"/>
      <c r="AL95" s="150"/>
      <c r="AM95" s="150"/>
      <c r="AN95" s="150"/>
      <c r="AO95" s="150"/>
      <c r="AP95" s="150"/>
      <c r="AQ95" s="150"/>
      <c r="AR95" s="150"/>
      <c r="AS95" s="150"/>
      <c r="AT95" s="150"/>
      <c r="AU95" s="150"/>
      <c r="AV95" s="150"/>
      <c r="AW95" s="150"/>
      <c r="AX95" s="150"/>
      <c r="AY95" s="150"/>
      <c r="AZ95" s="150"/>
      <c r="BA95" s="150"/>
      <c r="BB95" s="150"/>
      <c r="BC95" s="150"/>
      <c r="BD95" s="150"/>
      <c r="BE95" s="150"/>
      <c r="BF95" s="150"/>
      <c r="BG95" s="150"/>
      <c r="BH95" s="150"/>
    </row>
    <row r="96" spans="1:60" ht="33.75" outlineLevel="1" x14ac:dyDescent="0.2">
      <c r="A96" s="171">
        <v>29</v>
      </c>
      <c r="B96" s="172" t="s">
        <v>271</v>
      </c>
      <c r="C96" s="188" t="s">
        <v>272</v>
      </c>
      <c r="D96" s="173" t="s">
        <v>214</v>
      </c>
      <c r="E96" s="174">
        <v>4.5730599999999999</v>
      </c>
      <c r="F96" s="175"/>
      <c r="G96" s="176">
        <f>ROUND(E96*F96,2)</f>
        <v>0</v>
      </c>
      <c r="H96" s="175"/>
      <c r="I96" s="176">
        <f>ROUND(E96*H96,2)</f>
        <v>0</v>
      </c>
      <c r="J96" s="175"/>
      <c r="K96" s="176">
        <f>ROUND(E96*J96,2)</f>
        <v>0</v>
      </c>
      <c r="L96" s="176">
        <v>21</v>
      </c>
      <c r="M96" s="176">
        <f>G96*(1+L96/100)</f>
        <v>0</v>
      </c>
      <c r="N96" s="174">
        <v>0</v>
      </c>
      <c r="O96" s="174">
        <f>ROUND(E96*N96,2)</f>
        <v>0</v>
      </c>
      <c r="P96" s="174">
        <v>0</v>
      </c>
      <c r="Q96" s="174">
        <f>ROUND(E96*P96,2)</f>
        <v>0</v>
      </c>
      <c r="R96" s="176" t="s">
        <v>194</v>
      </c>
      <c r="S96" s="176" t="s">
        <v>154</v>
      </c>
      <c r="T96" s="177" t="s">
        <v>155</v>
      </c>
      <c r="U96" s="160">
        <v>0</v>
      </c>
      <c r="V96" s="160">
        <f>ROUND(E96*U96,2)</f>
        <v>0</v>
      </c>
      <c r="W96" s="160"/>
      <c r="X96" s="160" t="s">
        <v>265</v>
      </c>
      <c r="Y96" s="160" t="s">
        <v>157</v>
      </c>
      <c r="Z96" s="150"/>
      <c r="AA96" s="150"/>
      <c r="AB96" s="150"/>
      <c r="AC96" s="150"/>
      <c r="AD96" s="150"/>
      <c r="AE96" s="150"/>
      <c r="AF96" s="150"/>
      <c r="AG96" s="150" t="s">
        <v>266</v>
      </c>
      <c r="AH96" s="150"/>
      <c r="AI96" s="150"/>
      <c r="AJ96" s="150"/>
      <c r="AK96" s="150"/>
      <c r="AL96" s="150"/>
      <c r="AM96" s="150"/>
      <c r="AN96" s="150"/>
      <c r="AO96" s="150"/>
      <c r="AP96" s="150"/>
      <c r="AQ96" s="150"/>
      <c r="AR96" s="150"/>
      <c r="AS96" s="150"/>
      <c r="AT96" s="150"/>
      <c r="AU96" s="150"/>
      <c r="AV96" s="150"/>
      <c r="AW96" s="150"/>
      <c r="AX96" s="150"/>
      <c r="AY96" s="150"/>
      <c r="AZ96" s="150"/>
      <c r="BA96" s="150"/>
      <c r="BB96" s="150"/>
      <c r="BC96" s="150"/>
      <c r="BD96" s="150"/>
      <c r="BE96" s="150"/>
      <c r="BF96" s="150"/>
      <c r="BG96" s="150"/>
      <c r="BH96" s="150"/>
    </row>
    <row r="97" spans="1:60" outlineLevel="2" x14ac:dyDescent="0.2">
      <c r="A97" s="157"/>
      <c r="B97" s="158"/>
      <c r="C97" s="248" t="s">
        <v>267</v>
      </c>
      <c r="D97" s="249"/>
      <c r="E97" s="249"/>
      <c r="F97" s="249"/>
      <c r="G97" s="249"/>
      <c r="H97" s="160"/>
      <c r="I97" s="160"/>
      <c r="J97" s="160"/>
      <c r="K97" s="160"/>
      <c r="L97" s="160"/>
      <c r="M97" s="160"/>
      <c r="N97" s="159"/>
      <c r="O97" s="159"/>
      <c r="P97" s="159"/>
      <c r="Q97" s="159"/>
      <c r="R97" s="160"/>
      <c r="S97" s="160"/>
      <c r="T97" s="160"/>
      <c r="U97" s="160"/>
      <c r="V97" s="160"/>
      <c r="W97" s="160"/>
      <c r="X97" s="160"/>
      <c r="Y97" s="160"/>
      <c r="Z97" s="150"/>
      <c r="AA97" s="150"/>
      <c r="AB97" s="150"/>
      <c r="AC97" s="150"/>
      <c r="AD97" s="150"/>
      <c r="AE97" s="150"/>
      <c r="AF97" s="150"/>
      <c r="AG97" s="150" t="s">
        <v>167</v>
      </c>
      <c r="AH97" s="150"/>
      <c r="AI97" s="150"/>
      <c r="AJ97" s="150"/>
      <c r="AK97" s="150"/>
      <c r="AL97" s="150"/>
      <c r="AM97" s="150"/>
      <c r="AN97" s="150"/>
      <c r="AO97" s="150"/>
      <c r="AP97" s="150"/>
      <c r="AQ97" s="150"/>
      <c r="AR97" s="150"/>
      <c r="AS97" s="150"/>
      <c r="AT97" s="150"/>
      <c r="AU97" s="150"/>
      <c r="AV97" s="150"/>
      <c r="AW97" s="150"/>
      <c r="AX97" s="150"/>
      <c r="AY97" s="150"/>
      <c r="AZ97" s="150"/>
      <c r="BA97" s="150"/>
      <c r="BB97" s="150"/>
      <c r="BC97" s="150"/>
      <c r="BD97" s="150"/>
      <c r="BE97" s="150"/>
      <c r="BF97" s="150"/>
      <c r="BG97" s="150"/>
      <c r="BH97" s="150"/>
    </row>
    <row r="98" spans="1:60" outlineLevel="2" x14ac:dyDescent="0.2">
      <c r="A98" s="157"/>
      <c r="B98" s="158"/>
      <c r="C98" s="189" t="s">
        <v>268</v>
      </c>
      <c r="D98" s="161"/>
      <c r="E98" s="162"/>
      <c r="F98" s="160"/>
      <c r="G98" s="160"/>
      <c r="H98" s="160"/>
      <c r="I98" s="160"/>
      <c r="J98" s="160"/>
      <c r="K98" s="160"/>
      <c r="L98" s="160"/>
      <c r="M98" s="160"/>
      <c r="N98" s="159"/>
      <c r="O98" s="159"/>
      <c r="P98" s="159"/>
      <c r="Q98" s="159"/>
      <c r="R98" s="160"/>
      <c r="S98" s="160"/>
      <c r="T98" s="160"/>
      <c r="U98" s="160"/>
      <c r="V98" s="160"/>
      <c r="W98" s="160"/>
      <c r="X98" s="160"/>
      <c r="Y98" s="160"/>
      <c r="Z98" s="150"/>
      <c r="AA98" s="150"/>
      <c r="AB98" s="150"/>
      <c r="AC98" s="150"/>
      <c r="AD98" s="150"/>
      <c r="AE98" s="150"/>
      <c r="AF98" s="150"/>
      <c r="AG98" s="150" t="s">
        <v>169</v>
      </c>
      <c r="AH98" s="150">
        <v>0</v>
      </c>
      <c r="AI98" s="150"/>
      <c r="AJ98" s="150"/>
      <c r="AK98" s="150"/>
      <c r="AL98" s="150"/>
      <c r="AM98" s="150"/>
      <c r="AN98" s="150"/>
      <c r="AO98" s="150"/>
      <c r="AP98" s="150"/>
      <c r="AQ98" s="150"/>
      <c r="AR98" s="150"/>
      <c r="AS98" s="150"/>
      <c r="AT98" s="150"/>
      <c r="AU98" s="150"/>
      <c r="AV98" s="150"/>
      <c r="AW98" s="150"/>
      <c r="AX98" s="150"/>
      <c r="AY98" s="150"/>
      <c r="AZ98" s="150"/>
      <c r="BA98" s="150"/>
      <c r="BB98" s="150"/>
      <c r="BC98" s="150"/>
      <c r="BD98" s="150"/>
      <c r="BE98" s="150"/>
      <c r="BF98" s="150"/>
      <c r="BG98" s="150"/>
      <c r="BH98" s="150"/>
    </row>
    <row r="99" spans="1:60" outlineLevel="3" x14ac:dyDescent="0.2">
      <c r="A99" s="157"/>
      <c r="B99" s="158"/>
      <c r="C99" s="189" t="s">
        <v>269</v>
      </c>
      <c r="D99" s="161"/>
      <c r="E99" s="162"/>
      <c r="F99" s="160"/>
      <c r="G99" s="160"/>
      <c r="H99" s="160"/>
      <c r="I99" s="160"/>
      <c r="J99" s="160"/>
      <c r="K99" s="160"/>
      <c r="L99" s="160"/>
      <c r="M99" s="160"/>
      <c r="N99" s="159"/>
      <c r="O99" s="159"/>
      <c r="P99" s="159"/>
      <c r="Q99" s="159"/>
      <c r="R99" s="160"/>
      <c r="S99" s="160"/>
      <c r="T99" s="160"/>
      <c r="U99" s="160"/>
      <c r="V99" s="160"/>
      <c r="W99" s="160"/>
      <c r="X99" s="160"/>
      <c r="Y99" s="160"/>
      <c r="Z99" s="150"/>
      <c r="AA99" s="150"/>
      <c r="AB99" s="150"/>
      <c r="AC99" s="150"/>
      <c r="AD99" s="150"/>
      <c r="AE99" s="150"/>
      <c r="AF99" s="150"/>
      <c r="AG99" s="150" t="s">
        <v>169</v>
      </c>
      <c r="AH99" s="150">
        <v>0</v>
      </c>
      <c r="AI99" s="150"/>
      <c r="AJ99" s="150"/>
      <c r="AK99" s="150"/>
      <c r="AL99" s="150"/>
      <c r="AM99" s="150"/>
      <c r="AN99" s="150"/>
      <c r="AO99" s="150"/>
      <c r="AP99" s="150"/>
      <c r="AQ99" s="150"/>
      <c r="AR99" s="150"/>
      <c r="AS99" s="150"/>
      <c r="AT99" s="150"/>
      <c r="AU99" s="150"/>
      <c r="AV99" s="150"/>
      <c r="AW99" s="150"/>
      <c r="AX99" s="150"/>
      <c r="AY99" s="150"/>
      <c r="AZ99" s="150"/>
      <c r="BA99" s="150"/>
      <c r="BB99" s="150"/>
      <c r="BC99" s="150"/>
      <c r="BD99" s="150"/>
      <c r="BE99" s="150"/>
      <c r="BF99" s="150"/>
      <c r="BG99" s="150"/>
      <c r="BH99" s="150"/>
    </row>
    <row r="100" spans="1:60" outlineLevel="3" x14ac:dyDescent="0.2">
      <c r="A100" s="157"/>
      <c r="B100" s="158"/>
      <c r="C100" s="189" t="s">
        <v>270</v>
      </c>
      <c r="D100" s="161"/>
      <c r="E100" s="162">
        <v>4.5730599999999999</v>
      </c>
      <c r="F100" s="160"/>
      <c r="G100" s="160"/>
      <c r="H100" s="160"/>
      <c r="I100" s="160"/>
      <c r="J100" s="160"/>
      <c r="K100" s="160"/>
      <c r="L100" s="160"/>
      <c r="M100" s="160"/>
      <c r="N100" s="159"/>
      <c r="O100" s="159"/>
      <c r="P100" s="159"/>
      <c r="Q100" s="159"/>
      <c r="R100" s="160"/>
      <c r="S100" s="160"/>
      <c r="T100" s="160"/>
      <c r="U100" s="160"/>
      <c r="V100" s="160"/>
      <c r="W100" s="160"/>
      <c r="X100" s="160"/>
      <c r="Y100" s="160"/>
      <c r="Z100" s="150"/>
      <c r="AA100" s="150"/>
      <c r="AB100" s="150"/>
      <c r="AC100" s="150"/>
      <c r="AD100" s="150"/>
      <c r="AE100" s="150"/>
      <c r="AF100" s="150"/>
      <c r="AG100" s="150" t="s">
        <v>169</v>
      </c>
      <c r="AH100" s="150">
        <v>0</v>
      </c>
      <c r="AI100" s="150"/>
      <c r="AJ100" s="150"/>
      <c r="AK100" s="150"/>
      <c r="AL100" s="150"/>
      <c r="AM100" s="150"/>
      <c r="AN100" s="150"/>
      <c r="AO100" s="150"/>
      <c r="AP100" s="150"/>
      <c r="AQ100" s="150"/>
      <c r="AR100" s="150"/>
      <c r="AS100" s="150"/>
      <c r="AT100" s="150"/>
      <c r="AU100" s="150"/>
      <c r="AV100" s="150"/>
      <c r="AW100" s="150"/>
      <c r="AX100" s="150"/>
      <c r="AY100" s="150"/>
      <c r="AZ100" s="150"/>
      <c r="BA100" s="150"/>
      <c r="BB100" s="150"/>
      <c r="BC100" s="150"/>
      <c r="BD100" s="150"/>
      <c r="BE100" s="150"/>
      <c r="BF100" s="150"/>
      <c r="BG100" s="150"/>
      <c r="BH100" s="150"/>
    </row>
    <row r="101" spans="1:60" x14ac:dyDescent="0.2">
      <c r="A101" s="164" t="s">
        <v>148</v>
      </c>
      <c r="B101" s="165" t="s">
        <v>84</v>
      </c>
      <c r="C101" s="186" t="s">
        <v>85</v>
      </c>
      <c r="D101" s="166"/>
      <c r="E101" s="167"/>
      <c r="F101" s="168"/>
      <c r="G101" s="168">
        <f>SUMIF(AG102:AG124,"&lt;&gt;NOR",G102:G124)</f>
        <v>0</v>
      </c>
      <c r="H101" s="168"/>
      <c r="I101" s="168">
        <f>SUM(I102:I124)</f>
        <v>0</v>
      </c>
      <c r="J101" s="168"/>
      <c r="K101" s="168">
        <f>SUM(K102:K124)</f>
        <v>0</v>
      </c>
      <c r="L101" s="168"/>
      <c r="M101" s="168">
        <f>SUM(M102:M124)</f>
        <v>0</v>
      </c>
      <c r="N101" s="167"/>
      <c r="O101" s="167">
        <f>SUM(O102:O124)</f>
        <v>0.02</v>
      </c>
      <c r="P101" s="167"/>
      <c r="Q101" s="167">
        <f>SUM(Q102:Q124)</f>
        <v>0.01</v>
      </c>
      <c r="R101" s="168"/>
      <c r="S101" s="168"/>
      <c r="T101" s="169"/>
      <c r="U101" s="163"/>
      <c r="V101" s="163">
        <f>SUM(V102:V124)</f>
        <v>1.01</v>
      </c>
      <c r="W101" s="163"/>
      <c r="X101" s="163"/>
      <c r="Y101" s="163"/>
      <c r="AG101" t="s">
        <v>149</v>
      </c>
    </row>
    <row r="102" spans="1:60" ht="22.5" outlineLevel="1" x14ac:dyDescent="0.2">
      <c r="A102" s="171">
        <v>30</v>
      </c>
      <c r="B102" s="172" t="s">
        <v>273</v>
      </c>
      <c r="C102" s="188" t="s">
        <v>274</v>
      </c>
      <c r="D102" s="173" t="s">
        <v>165</v>
      </c>
      <c r="E102" s="174">
        <v>1.92</v>
      </c>
      <c r="F102" s="175"/>
      <c r="G102" s="176">
        <f>ROUND(E102*F102,2)</f>
        <v>0</v>
      </c>
      <c r="H102" s="175"/>
      <c r="I102" s="176">
        <f>ROUND(E102*H102,2)</f>
        <v>0</v>
      </c>
      <c r="J102" s="175"/>
      <c r="K102" s="176">
        <f>ROUND(E102*J102,2)</f>
        <v>0</v>
      </c>
      <c r="L102" s="176">
        <v>21</v>
      </c>
      <c r="M102" s="176">
        <f>G102*(1+L102/100)</f>
        <v>0</v>
      </c>
      <c r="N102" s="174">
        <v>3.3E-4</v>
      </c>
      <c r="O102" s="174">
        <f>ROUND(E102*N102,2)</f>
        <v>0</v>
      </c>
      <c r="P102" s="174">
        <v>0</v>
      </c>
      <c r="Q102" s="174">
        <f>ROUND(E102*P102,2)</f>
        <v>0</v>
      </c>
      <c r="R102" s="176" t="s">
        <v>275</v>
      </c>
      <c r="S102" s="176" t="s">
        <v>154</v>
      </c>
      <c r="T102" s="177" t="s">
        <v>155</v>
      </c>
      <c r="U102" s="160">
        <v>0.03</v>
      </c>
      <c r="V102" s="160">
        <f>ROUND(E102*U102,2)</f>
        <v>0.06</v>
      </c>
      <c r="W102" s="160"/>
      <c r="X102" s="160" t="s">
        <v>156</v>
      </c>
      <c r="Y102" s="160" t="s">
        <v>157</v>
      </c>
      <c r="Z102" s="150"/>
      <c r="AA102" s="150"/>
      <c r="AB102" s="150"/>
      <c r="AC102" s="150"/>
      <c r="AD102" s="150"/>
      <c r="AE102" s="150"/>
      <c r="AF102" s="150"/>
      <c r="AG102" s="150" t="s">
        <v>276</v>
      </c>
      <c r="AH102" s="150"/>
      <c r="AI102" s="150"/>
      <c r="AJ102" s="150"/>
      <c r="AK102" s="150"/>
      <c r="AL102" s="150"/>
      <c r="AM102" s="150"/>
      <c r="AN102" s="150"/>
      <c r="AO102" s="150"/>
      <c r="AP102" s="150"/>
      <c r="AQ102" s="150"/>
      <c r="AR102" s="150"/>
      <c r="AS102" s="150"/>
      <c r="AT102" s="150"/>
      <c r="AU102" s="150"/>
      <c r="AV102" s="150"/>
      <c r="AW102" s="150"/>
      <c r="AX102" s="150"/>
      <c r="AY102" s="150"/>
      <c r="AZ102" s="150"/>
      <c r="BA102" s="150"/>
      <c r="BB102" s="150"/>
      <c r="BC102" s="150"/>
      <c r="BD102" s="150"/>
      <c r="BE102" s="150"/>
      <c r="BF102" s="150"/>
      <c r="BG102" s="150"/>
      <c r="BH102" s="150"/>
    </row>
    <row r="103" spans="1:60" outlineLevel="2" x14ac:dyDescent="0.2">
      <c r="A103" s="157"/>
      <c r="B103" s="158"/>
      <c r="C103" s="250" t="s">
        <v>277</v>
      </c>
      <c r="D103" s="251"/>
      <c r="E103" s="251"/>
      <c r="F103" s="251"/>
      <c r="G103" s="251"/>
      <c r="H103" s="160"/>
      <c r="I103" s="160"/>
      <c r="J103" s="160"/>
      <c r="K103" s="160"/>
      <c r="L103" s="160"/>
      <c r="M103" s="160"/>
      <c r="N103" s="159"/>
      <c r="O103" s="159"/>
      <c r="P103" s="159"/>
      <c r="Q103" s="159"/>
      <c r="R103" s="160"/>
      <c r="S103" s="160"/>
      <c r="T103" s="160"/>
      <c r="U103" s="160"/>
      <c r="V103" s="160"/>
      <c r="W103" s="160"/>
      <c r="X103" s="160"/>
      <c r="Y103" s="160"/>
      <c r="Z103" s="150"/>
      <c r="AA103" s="150"/>
      <c r="AB103" s="150"/>
      <c r="AC103" s="150"/>
      <c r="AD103" s="150"/>
      <c r="AE103" s="150"/>
      <c r="AF103" s="150"/>
      <c r="AG103" s="150" t="s">
        <v>162</v>
      </c>
      <c r="AH103" s="150"/>
      <c r="AI103" s="150"/>
      <c r="AJ103" s="150"/>
      <c r="AK103" s="150"/>
      <c r="AL103" s="150"/>
      <c r="AM103" s="150"/>
      <c r="AN103" s="150"/>
      <c r="AO103" s="150"/>
      <c r="AP103" s="150"/>
      <c r="AQ103" s="150"/>
      <c r="AR103" s="150"/>
      <c r="AS103" s="150"/>
      <c r="AT103" s="150"/>
      <c r="AU103" s="150"/>
      <c r="AV103" s="150"/>
      <c r="AW103" s="150"/>
      <c r="AX103" s="150"/>
      <c r="AY103" s="150"/>
      <c r="AZ103" s="150"/>
      <c r="BA103" s="150"/>
      <c r="BB103" s="150"/>
      <c r="BC103" s="150"/>
      <c r="BD103" s="150"/>
      <c r="BE103" s="150"/>
      <c r="BF103" s="150"/>
      <c r="BG103" s="150"/>
      <c r="BH103" s="150"/>
    </row>
    <row r="104" spans="1:60" outlineLevel="2" x14ac:dyDescent="0.2">
      <c r="A104" s="157"/>
      <c r="B104" s="158"/>
      <c r="C104" s="189" t="s">
        <v>278</v>
      </c>
      <c r="D104" s="161"/>
      <c r="E104" s="162">
        <v>1.92</v>
      </c>
      <c r="F104" s="160"/>
      <c r="G104" s="160"/>
      <c r="H104" s="160"/>
      <c r="I104" s="160"/>
      <c r="J104" s="160"/>
      <c r="K104" s="160"/>
      <c r="L104" s="160"/>
      <c r="M104" s="160"/>
      <c r="N104" s="159"/>
      <c r="O104" s="159"/>
      <c r="P104" s="159"/>
      <c r="Q104" s="159"/>
      <c r="R104" s="160"/>
      <c r="S104" s="160"/>
      <c r="T104" s="160"/>
      <c r="U104" s="160"/>
      <c r="V104" s="160"/>
      <c r="W104" s="160"/>
      <c r="X104" s="160"/>
      <c r="Y104" s="160"/>
      <c r="Z104" s="150"/>
      <c r="AA104" s="150"/>
      <c r="AB104" s="150"/>
      <c r="AC104" s="150"/>
      <c r="AD104" s="150"/>
      <c r="AE104" s="150"/>
      <c r="AF104" s="150"/>
      <c r="AG104" s="150" t="s">
        <v>169</v>
      </c>
      <c r="AH104" s="150">
        <v>0</v>
      </c>
      <c r="AI104" s="150"/>
      <c r="AJ104" s="150"/>
      <c r="AK104" s="150"/>
      <c r="AL104" s="150"/>
      <c r="AM104" s="150"/>
      <c r="AN104" s="150"/>
      <c r="AO104" s="150"/>
      <c r="AP104" s="150"/>
      <c r="AQ104" s="150"/>
      <c r="AR104" s="150"/>
      <c r="AS104" s="150"/>
      <c r="AT104" s="150"/>
      <c r="AU104" s="150"/>
      <c r="AV104" s="150"/>
      <c r="AW104" s="150"/>
      <c r="AX104" s="150"/>
      <c r="AY104" s="150"/>
      <c r="AZ104" s="150"/>
      <c r="BA104" s="150"/>
      <c r="BB104" s="150"/>
      <c r="BC104" s="150"/>
      <c r="BD104" s="150"/>
      <c r="BE104" s="150"/>
      <c r="BF104" s="150"/>
      <c r="BG104" s="150"/>
      <c r="BH104" s="150"/>
    </row>
    <row r="105" spans="1:60" ht="33.75" outlineLevel="1" x14ac:dyDescent="0.2">
      <c r="A105" s="171">
        <v>31</v>
      </c>
      <c r="B105" s="172" t="s">
        <v>279</v>
      </c>
      <c r="C105" s="188" t="s">
        <v>280</v>
      </c>
      <c r="D105" s="173" t="s">
        <v>165</v>
      </c>
      <c r="E105" s="174">
        <v>1.92</v>
      </c>
      <c r="F105" s="175"/>
      <c r="G105" s="176">
        <f>ROUND(E105*F105,2)</f>
        <v>0</v>
      </c>
      <c r="H105" s="175"/>
      <c r="I105" s="176">
        <f>ROUND(E105*H105,2)</f>
        <v>0</v>
      </c>
      <c r="J105" s="175"/>
      <c r="K105" s="176">
        <f>ROUND(E105*J105,2)</f>
        <v>0</v>
      </c>
      <c r="L105" s="176">
        <v>21</v>
      </c>
      <c r="M105" s="176">
        <f>G105*(1+L105/100)</f>
        <v>0</v>
      </c>
      <c r="N105" s="174">
        <v>1.094E-2</v>
      </c>
      <c r="O105" s="174">
        <f>ROUND(E105*N105,2)</f>
        <v>0.02</v>
      </c>
      <c r="P105" s="174">
        <v>0</v>
      </c>
      <c r="Q105" s="174">
        <f>ROUND(E105*P105,2)</f>
        <v>0</v>
      </c>
      <c r="R105" s="176" t="s">
        <v>275</v>
      </c>
      <c r="S105" s="176" t="s">
        <v>154</v>
      </c>
      <c r="T105" s="177" t="s">
        <v>155</v>
      </c>
      <c r="U105" s="160">
        <v>0.46</v>
      </c>
      <c r="V105" s="160">
        <f>ROUND(E105*U105,2)</f>
        <v>0.88</v>
      </c>
      <c r="W105" s="160"/>
      <c r="X105" s="160" t="s">
        <v>156</v>
      </c>
      <c r="Y105" s="160" t="s">
        <v>157</v>
      </c>
      <c r="Z105" s="150"/>
      <c r="AA105" s="150"/>
      <c r="AB105" s="150"/>
      <c r="AC105" s="150"/>
      <c r="AD105" s="150"/>
      <c r="AE105" s="150"/>
      <c r="AF105" s="150"/>
      <c r="AG105" s="150" t="s">
        <v>276</v>
      </c>
      <c r="AH105" s="150"/>
      <c r="AI105" s="150"/>
      <c r="AJ105" s="150"/>
      <c r="AK105" s="150"/>
      <c r="AL105" s="150"/>
      <c r="AM105" s="150"/>
      <c r="AN105" s="150"/>
      <c r="AO105" s="150"/>
      <c r="AP105" s="150"/>
      <c r="AQ105" s="150"/>
      <c r="AR105" s="150"/>
      <c r="AS105" s="150"/>
      <c r="AT105" s="150"/>
      <c r="AU105" s="150"/>
      <c r="AV105" s="150"/>
      <c r="AW105" s="150"/>
      <c r="AX105" s="150"/>
      <c r="AY105" s="150"/>
      <c r="AZ105" s="150"/>
      <c r="BA105" s="150"/>
      <c r="BB105" s="150"/>
      <c r="BC105" s="150"/>
      <c r="BD105" s="150"/>
      <c r="BE105" s="150"/>
      <c r="BF105" s="150"/>
      <c r="BG105" s="150"/>
      <c r="BH105" s="150"/>
    </row>
    <row r="106" spans="1:60" ht="22.5" outlineLevel="2" x14ac:dyDescent="0.2">
      <c r="A106" s="157"/>
      <c r="B106" s="158"/>
      <c r="C106" s="250" t="s">
        <v>281</v>
      </c>
      <c r="D106" s="251"/>
      <c r="E106" s="251"/>
      <c r="F106" s="251"/>
      <c r="G106" s="251"/>
      <c r="H106" s="160"/>
      <c r="I106" s="160"/>
      <c r="J106" s="160"/>
      <c r="K106" s="160"/>
      <c r="L106" s="160"/>
      <c r="M106" s="160"/>
      <c r="N106" s="159"/>
      <c r="O106" s="159"/>
      <c r="P106" s="159"/>
      <c r="Q106" s="159"/>
      <c r="R106" s="160"/>
      <c r="S106" s="160"/>
      <c r="T106" s="160"/>
      <c r="U106" s="160"/>
      <c r="V106" s="160"/>
      <c r="W106" s="160"/>
      <c r="X106" s="160"/>
      <c r="Y106" s="160"/>
      <c r="Z106" s="150"/>
      <c r="AA106" s="150"/>
      <c r="AB106" s="150"/>
      <c r="AC106" s="150"/>
      <c r="AD106" s="150"/>
      <c r="AE106" s="150"/>
      <c r="AF106" s="150"/>
      <c r="AG106" s="150" t="s">
        <v>162</v>
      </c>
      <c r="AH106" s="150"/>
      <c r="AI106" s="150"/>
      <c r="AJ106" s="150"/>
      <c r="AK106" s="150"/>
      <c r="AL106" s="150"/>
      <c r="AM106" s="150"/>
      <c r="AN106" s="150"/>
      <c r="AO106" s="150"/>
      <c r="AP106" s="150"/>
      <c r="AQ106" s="150"/>
      <c r="AR106" s="150"/>
      <c r="AS106" s="150"/>
      <c r="AT106" s="150"/>
      <c r="AU106" s="150"/>
      <c r="AV106" s="150"/>
      <c r="AW106" s="150"/>
      <c r="AX106" s="150"/>
      <c r="AY106" s="150"/>
      <c r="AZ106" s="150"/>
      <c r="BA106" s="185" t="str">
        <f>C106</f>
        <v>Provedení očištění povrchu a natavení dvou vrstev asfaltového těžkého pásu a modifikovaného asfaltového pásu včetně dodávky materiálů.</v>
      </c>
      <c r="BB106" s="150"/>
      <c r="BC106" s="150"/>
      <c r="BD106" s="150"/>
      <c r="BE106" s="150"/>
      <c r="BF106" s="150"/>
      <c r="BG106" s="150"/>
      <c r="BH106" s="150"/>
    </row>
    <row r="107" spans="1:60" outlineLevel="2" x14ac:dyDescent="0.2">
      <c r="A107" s="157"/>
      <c r="B107" s="158"/>
      <c r="C107" s="189" t="s">
        <v>282</v>
      </c>
      <c r="D107" s="161"/>
      <c r="E107" s="162">
        <v>1.92</v>
      </c>
      <c r="F107" s="160"/>
      <c r="G107" s="160"/>
      <c r="H107" s="160"/>
      <c r="I107" s="160"/>
      <c r="J107" s="160"/>
      <c r="K107" s="160"/>
      <c r="L107" s="160"/>
      <c r="M107" s="160"/>
      <c r="N107" s="159"/>
      <c r="O107" s="159"/>
      <c r="P107" s="159"/>
      <c r="Q107" s="159"/>
      <c r="R107" s="160"/>
      <c r="S107" s="160"/>
      <c r="T107" s="160"/>
      <c r="U107" s="160"/>
      <c r="V107" s="160"/>
      <c r="W107" s="160"/>
      <c r="X107" s="160"/>
      <c r="Y107" s="160"/>
      <c r="Z107" s="150"/>
      <c r="AA107" s="150"/>
      <c r="AB107" s="150"/>
      <c r="AC107" s="150"/>
      <c r="AD107" s="150"/>
      <c r="AE107" s="150"/>
      <c r="AF107" s="150"/>
      <c r="AG107" s="150" t="s">
        <v>169</v>
      </c>
      <c r="AH107" s="150">
        <v>5</v>
      </c>
      <c r="AI107" s="150"/>
      <c r="AJ107" s="150"/>
      <c r="AK107" s="150"/>
      <c r="AL107" s="150"/>
      <c r="AM107" s="150"/>
      <c r="AN107" s="150"/>
      <c r="AO107" s="150"/>
      <c r="AP107" s="150"/>
      <c r="AQ107" s="150"/>
      <c r="AR107" s="150"/>
      <c r="AS107" s="150"/>
      <c r="AT107" s="150"/>
      <c r="AU107" s="150"/>
      <c r="AV107" s="150"/>
      <c r="AW107" s="150"/>
      <c r="AX107" s="150"/>
      <c r="AY107" s="150"/>
      <c r="AZ107" s="150"/>
      <c r="BA107" s="150"/>
      <c r="BB107" s="150"/>
      <c r="BC107" s="150"/>
      <c r="BD107" s="150"/>
      <c r="BE107" s="150"/>
      <c r="BF107" s="150"/>
      <c r="BG107" s="150"/>
      <c r="BH107" s="150"/>
    </row>
    <row r="108" spans="1:60" outlineLevel="1" x14ac:dyDescent="0.2">
      <c r="A108" s="171">
        <v>32</v>
      </c>
      <c r="B108" s="172" t="s">
        <v>283</v>
      </c>
      <c r="C108" s="188" t="s">
        <v>284</v>
      </c>
      <c r="D108" s="173" t="s">
        <v>165</v>
      </c>
      <c r="E108" s="174">
        <v>0.96</v>
      </c>
      <c r="F108" s="175"/>
      <c r="G108" s="176">
        <f>ROUND(E108*F108,2)</f>
        <v>0</v>
      </c>
      <c r="H108" s="175"/>
      <c r="I108" s="176">
        <f>ROUND(E108*H108,2)</f>
        <v>0</v>
      </c>
      <c r="J108" s="175"/>
      <c r="K108" s="176">
        <f>ROUND(E108*J108,2)</f>
        <v>0</v>
      </c>
      <c r="L108" s="176">
        <v>21</v>
      </c>
      <c r="M108" s="176">
        <f>G108*(1+L108/100)</f>
        <v>0</v>
      </c>
      <c r="N108" s="174">
        <v>0</v>
      </c>
      <c r="O108" s="174">
        <f>ROUND(E108*N108,2)</f>
        <v>0</v>
      </c>
      <c r="P108" s="174">
        <v>9.7400000000000004E-3</v>
      </c>
      <c r="Q108" s="174">
        <f>ROUND(E108*P108,2)</f>
        <v>0.01</v>
      </c>
      <c r="R108" s="176" t="s">
        <v>275</v>
      </c>
      <c r="S108" s="176" t="s">
        <v>154</v>
      </c>
      <c r="T108" s="177" t="s">
        <v>155</v>
      </c>
      <c r="U108" s="160">
        <v>0.04</v>
      </c>
      <c r="V108" s="160">
        <f>ROUND(E108*U108,2)</f>
        <v>0.04</v>
      </c>
      <c r="W108" s="160"/>
      <c r="X108" s="160" t="s">
        <v>156</v>
      </c>
      <c r="Y108" s="160" t="s">
        <v>157</v>
      </c>
      <c r="Z108" s="150"/>
      <c r="AA108" s="150"/>
      <c r="AB108" s="150"/>
      <c r="AC108" s="150"/>
      <c r="AD108" s="150"/>
      <c r="AE108" s="150"/>
      <c r="AF108" s="150"/>
      <c r="AG108" s="150" t="s">
        <v>276</v>
      </c>
      <c r="AH108" s="150"/>
      <c r="AI108" s="150"/>
      <c r="AJ108" s="150"/>
      <c r="AK108" s="150"/>
      <c r="AL108" s="150"/>
      <c r="AM108" s="150"/>
      <c r="AN108" s="150"/>
      <c r="AO108" s="150"/>
      <c r="AP108" s="150"/>
      <c r="AQ108" s="150"/>
      <c r="AR108" s="150"/>
      <c r="AS108" s="150"/>
      <c r="AT108" s="150"/>
      <c r="AU108" s="150"/>
      <c r="AV108" s="150"/>
      <c r="AW108" s="150"/>
      <c r="AX108" s="150"/>
      <c r="AY108" s="150"/>
      <c r="AZ108" s="150"/>
      <c r="BA108" s="150"/>
      <c r="BB108" s="150"/>
      <c r="BC108" s="150"/>
      <c r="BD108" s="150"/>
      <c r="BE108" s="150"/>
      <c r="BF108" s="150"/>
      <c r="BG108" s="150"/>
      <c r="BH108" s="150"/>
    </row>
    <row r="109" spans="1:60" outlineLevel="2" x14ac:dyDescent="0.2">
      <c r="A109" s="157"/>
      <c r="B109" s="158"/>
      <c r="C109" s="189" t="s">
        <v>285</v>
      </c>
      <c r="D109" s="161"/>
      <c r="E109" s="162">
        <v>0.96</v>
      </c>
      <c r="F109" s="160"/>
      <c r="G109" s="160"/>
      <c r="H109" s="160"/>
      <c r="I109" s="160"/>
      <c r="J109" s="160"/>
      <c r="K109" s="160"/>
      <c r="L109" s="160"/>
      <c r="M109" s="160"/>
      <c r="N109" s="159"/>
      <c r="O109" s="159"/>
      <c r="P109" s="159"/>
      <c r="Q109" s="159"/>
      <c r="R109" s="160"/>
      <c r="S109" s="160"/>
      <c r="T109" s="160"/>
      <c r="U109" s="160"/>
      <c r="V109" s="160"/>
      <c r="W109" s="160"/>
      <c r="X109" s="160"/>
      <c r="Y109" s="160"/>
      <c r="Z109" s="150"/>
      <c r="AA109" s="150"/>
      <c r="AB109" s="150"/>
      <c r="AC109" s="150"/>
      <c r="AD109" s="150"/>
      <c r="AE109" s="150"/>
      <c r="AF109" s="150"/>
      <c r="AG109" s="150" t="s">
        <v>169</v>
      </c>
      <c r="AH109" s="150">
        <v>0</v>
      </c>
      <c r="AI109" s="150"/>
      <c r="AJ109" s="150"/>
      <c r="AK109" s="150"/>
      <c r="AL109" s="150"/>
      <c r="AM109" s="150"/>
      <c r="AN109" s="150"/>
      <c r="AO109" s="150"/>
      <c r="AP109" s="150"/>
      <c r="AQ109" s="150"/>
      <c r="AR109" s="150"/>
      <c r="AS109" s="150"/>
      <c r="AT109" s="150"/>
      <c r="AU109" s="150"/>
      <c r="AV109" s="150"/>
      <c r="AW109" s="150"/>
      <c r="AX109" s="150"/>
      <c r="AY109" s="150"/>
      <c r="AZ109" s="150"/>
      <c r="BA109" s="150"/>
      <c r="BB109" s="150"/>
      <c r="BC109" s="150"/>
      <c r="BD109" s="150"/>
      <c r="BE109" s="150"/>
      <c r="BF109" s="150"/>
      <c r="BG109" s="150"/>
      <c r="BH109" s="150"/>
    </row>
    <row r="110" spans="1:60" outlineLevel="1" x14ac:dyDescent="0.2">
      <c r="A110" s="171">
        <v>33</v>
      </c>
      <c r="B110" s="172" t="s">
        <v>286</v>
      </c>
      <c r="C110" s="188" t="s">
        <v>287</v>
      </c>
      <c r="D110" s="173" t="s">
        <v>214</v>
      </c>
      <c r="E110" s="174">
        <v>2.164E-2</v>
      </c>
      <c r="F110" s="175"/>
      <c r="G110" s="176">
        <f>ROUND(E110*F110,2)</f>
        <v>0</v>
      </c>
      <c r="H110" s="175"/>
      <c r="I110" s="176">
        <f>ROUND(E110*H110,2)</f>
        <v>0</v>
      </c>
      <c r="J110" s="175"/>
      <c r="K110" s="176">
        <f>ROUND(E110*J110,2)</f>
        <v>0</v>
      </c>
      <c r="L110" s="176">
        <v>21</v>
      </c>
      <c r="M110" s="176">
        <f>G110*(1+L110/100)</f>
        <v>0</v>
      </c>
      <c r="N110" s="174">
        <v>0</v>
      </c>
      <c r="O110" s="174">
        <f>ROUND(E110*N110,2)</f>
        <v>0</v>
      </c>
      <c r="P110" s="174">
        <v>0</v>
      </c>
      <c r="Q110" s="174">
        <f>ROUND(E110*P110,2)</f>
        <v>0</v>
      </c>
      <c r="R110" s="176" t="s">
        <v>275</v>
      </c>
      <c r="S110" s="176" t="s">
        <v>154</v>
      </c>
      <c r="T110" s="177" t="s">
        <v>155</v>
      </c>
      <c r="U110" s="160">
        <v>1.5669999999999999</v>
      </c>
      <c r="V110" s="160">
        <f>ROUND(E110*U110,2)</f>
        <v>0.03</v>
      </c>
      <c r="W110" s="160"/>
      <c r="X110" s="160" t="s">
        <v>265</v>
      </c>
      <c r="Y110" s="160" t="s">
        <v>157</v>
      </c>
      <c r="Z110" s="150"/>
      <c r="AA110" s="150"/>
      <c r="AB110" s="150"/>
      <c r="AC110" s="150"/>
      <c r="AD110" s="150"/>
      <c r="AE110" s="150"/>
      <c r="AF110" s="150"/>
      <c r="AG110" s="150" t="s">
        <v>288</v>
      </c>
      <c r="AH110" s="150"/>
      <c r="AI110" s="150"/>
      <c r="AJ110" s="150"/>
      <c r="AK110" s="150"/>
      <c r="AL110" s="150"/>
      <c r="AM110" s="150"/>
      <c r="AN110" s="150"/>
      <c r="AO110" s="150"/>
      <c r="AP110" s="150"/>
      <c r="AQ110" s="150"/>
      <c r="AR110" s="150"/>
      <c r="AS110" s="150"/>
      <c r="AT110" s="150"/>
      <c r="AU110" s="150"/>
      <c r="AV110" s="150"/>
      <c r="AW110" s="150"/>
      <c r="AX110" s="150"/>
      <c r="AY110" s="150"/>
      <c r="AZ110" s="150"/>
      <c r="BA110" s="150"/>
      <c r="BB110" s="150"/>
      <c r="BC110" s="150"/>
      <c r="BD110" s="150"/>
      <c r="BE110" s="150"/>
      <c r="BF110" s="150"/>
      <c r="BG110" s="150"/>
      <c r="BH110" s="150"/>
    </row>
    <row r="111" spans="1:60" outlineLevel="2" x14ac:dyDescent="0.2">
      <c r="A111" s="157"/>
      <c r="B111" s="158"/>
      <c r="C111" s="248" t="s">
        <v>289</v>
      </c>
      <c r="D111" s="249"/>
      <c r="E111" s="249"/>
      <c r="F111" s="249"/>
      <c r="G111" s="249"/>
      <c r="H111" s="160"/>
      <c r="I111" s="160"/>
      <c r="J111" s="160"/>
      <c r="K111" s="160"/>
      <c r="L111" s="160"/>
      <c r="M111" s="160"/>
      <c r="N111" s="159"/>
      <c r="O111" s="159"/>
      <c r="P111" s="159"/>
      <c r="Q111" s="159"/>
      <c r="R111" s="160"/>
      <c r="S111" s="160"/>
      <c r="T111" s="160"/>
      <c r="U111" s="160"/>
      <c r="V111" s="160"/>
      <c r="W111" s="160"/>
      <c r="X111" s="160"/>
      <c r="Y111" s="160"/>
      <c r="Z111" s="150"/>
      <c r="AA111" s="150"/>
      <c r="AB111" s="150"/>
      <c r="AC111" s="150"/>
      <c r="AD111" s="150"/>
      <c r="AE111" s="150"/>
      <c r="AF111" s="150"/>
      <c r="AG111" s="150" t="s">
        <v>167</v>
      </c>
      <c r="AH111" s="150"/>
      <c r="AI111" s="150"/>
      <c r="AJ111" s="150"/>
      <c r="AK111" s="150"/>
      <c r="AL111" s="150"/>
      <c r="AM111" s="150"/>
      <c r="AN111" s="150"/>
      <c r="AO111" s="150"/>
      <c r="AP111" s="150"/>
      <c r="AQ111" s="150"/>
      <c r="AR111" s="150"/>
      <c r="AS111" s="150"/>
      <c r="AT111" s="150"/>
      <c r="AU111" s="150"/>
      <c r="AV111" s="150"/>
      <c r="AW111" s="150"/>
      <c r="AX111" s="150"/>
      <c r="AY111" s="150"/>
      <c r="AZ111" s="150"/>
      <c r="BA111" s="150"/>
      <c r="BB111" s="150"/>
      <c r="BC111" s="150"/>
      <c r="BD111" s="150"/>
      <c r="BE111" s="150"/>
      <c r="BF111" s="150"/>
      <c r="BG111" s="150"/>
      <c r="BH111" s="150"/>
    </row>
    <row r="112" spans="1:60" outlineLevel="2" x14ac:dyDescent="0.2">
      <c r="A112" s="157"/>
      <c r="B112" s="158"/>
      <c r="C112" s="189" t="s">
        <v>268</v>
      </c>
      <c r="D112" s="161"/>
      <c r="E112" s="162"/>
      <c r="F112" s="160"/>
      <c r="G112" s="160"/>
      <c r="H112" s="160"/>
      <c r="I112" s="160"/>
      <c r="J112" s="160"/>
      <c r="K112" s="160"/>
      <c r="L112" s="160"/>
      <c r="M112" s="160"/>
      <c r="N112" s="159"/>
      <c r="O112" s="159"/>
      <c r="P112" s="159"/>
      <c r="Q112" s="159"/>
      <c r="R112" s="160"/>
      <c r="S112" s="160"/>
      <c r="T112" s="160"/>
      <c r="U112" s="160"/>
      <c r="V112" s="160"/>
      <c r="W112" s="160"/>
      <c r="X112" s="160"/>
      <c r="Y112" s="160"/>
      <c r="Z112" s="150"/>
      <c r="AA112" s="150"/>
      <c r="AB112" s="150"/>
      <c r="AC112" s="150"/>
      <c r="AD112" s="150"/>
      <c r="AE112" s="150"/>
      <c r="AF112" s="150"/>
      <c r="AG112" s="150" t="s">
        <v>169</v>
      </c>
      <c r="AH112" s="150">
        <v>0</v>
      </c>
      <c r="AI112" s="150"/>
      <c r="AJ112" s="150"/>
      <c r="AK112" s="150"/>
      <c r="AL112" s="150"/>
      <c r="AM112" s="150"/>
      <c r="AN112" s="150"/>
      <c r="AO112" s="150"/>
      <c r="AP112" s="150"/>
      <c r="AQ112" s="150"/>
      <c r="AR112" s="150"/>
      <c r="AS112" s="150"/>
      <c r="AT112" s="150"/>
      <c r="AU112" s="150"/>
      <c r="AV112" s="150"/>
      <c r="AW112" s="150"/>
      <c r="AX112" s="150"/>
      <c r="AY112" s="150"/>
      <c r="AZ112" s="150"/>
      <c r="BA112" s="150"/>
      <c r="BB112" s="150"/>
      <c r="BC112" s="150"/>
      <c r="BD112" s="150"/>
      <c r="BE112" s="150"/>
      <c r="BF112" s="150"/>
      <c r="BG112" s="150"/>
      <c r="BH112" s="150"/>
    </row>
    <row r="113" spans="1:60" outlineLevel="3" x14ac:dyDescent="0.2">
      <c r="A113" s="157"/>
      <c r="B113" s="158"/>
      <c r="C113" s="189" t="s">
        <v>290</v>
      </c>
      <c r="D113" s="161"/>
      <c r="E113" s="162"/>
      <c r="F113" s="160"/>
      <c r="G113" s="160"/>
      <c r="H113" s="160"/>
      <c r="I113" s="160"/>
      <c r="J113" s="160"/>
      <c r="K113" s="160"/>
      <c r="L113" s="160"/>
      <c r="M113" s="160"/>
      <c r="N113" s="159"/>
      <c r="O113" s="159"/>
      <c r="P113" s="159"/>
      <c r="Q113" s="159"/>
      <c r="R113" s="160"/>
      <c r="S113" s="160"/>
      <c r="T113" s="160"/>
      <c r="U113" s="160"/>
      <c r="V113" s="160"/>
      <c r="W113" s="160"/>
      <c r="X113" s="160"/>
      <c r="Y113" s="160"/>
      <c r="Z113" s="150"/>
      <c r="AA113" s="150"/>
      <c r="AB113" s="150"/>
      <c r="AC113" s="150"/>
      <c r="AD113" s="150"/>
      <c r="AE113" s="150"/>
      <c r="AF113" s="150"/>
      <c r="AG113" s="150" t="s">
        <v>169</v>
      </c>
      <c r="AH113" s="150">
        <v>0</v>
      </c>
      <c r="AI113" s="150"/>
      <c r="AJ113" s="150"/>
      <c r="AK113" s="150"/>
      <c r="AL113" s="150"/>
      <c r="AM113" s="150"/>
      <c r="AN113" s="150"/>
      <c r="AO113" s="150"/>
      <c r="AP113" s="150"/>
      <c r="AQ113" s="150"/>
      <c r="AR113" s="150"/>
      <c r="AS113" s="150"/>
      <c r="AT113" s="150"/>
      <c r="AU113" s="150"/>
      <c r="AV113" s="150"/>
      <c r="AW113" s="150"/>
      <c r="AX113" s="150"/>
      <c r="AY113" s="150"/>
      <c r="AZ113" s="150"/>
      <c r="BA113" s="150"/>
      <c r="BB113" s="150"/>
      <c r="BC113" s="150"/>
      <c r="BD113" s="150"/>
      <c r="BE113" s="150"/>
      <c r="BF113" s="150"/>
      <c r="BG113" s="150"/>
      <c r="BH113" s="150"/>
    </row>
    <row r="114" spans="1:60" outlineLevel="3" x14ac:dyDescent="0.2">
      <c r="A114" s="157"/>
      <c r="B114" s="158"/>
      <c r="C114" s="189" t="s">
        <v>291</v>
      </c>
      <c r="D114" s="161"/>
      <c r="E114" s="162">
        <v>2.164E-2</v>
      </c>
      <c r="F114" s="160"/>
      <c r="G114" s="160"/>
      <c r="H114" s="160"/>
      <c r="I114" s="160"/>
      <c r="J114" s="160"/>
      <c r="K114" s="160"/>
      <c r="L114" s="160"/>
      <c r="M114" s="160"/>
      <c r="N114" s="159"/>
      <c r="O114" s="159"/>
      <c r="P114" s="159"/>
      <c r="Q114" s="159"/>
      <c r="R114" s="160"/>
      <c r="S114" s="160"/>
      <c r="T114" s="160"/>
      <c r="U114" s="160"/>
      <c r="V114" s="160"/>
      <c r="W114" s="160"/>
      <c r="X114" s="160"/>
      <c r="Y114" s="160"/>
      <c r="Z114" s="150"/>
      <c r="AA114" s="150"/>
      <c r="AB114" s="150"/>
      <c r="AC114" s="150"/>
      <c r="AD114" s="150"/>
      <c r="AE114" s="150"/>
      <c r="AF114" s="150"/>
      <c r="AG114" s="150" t="s">
        <v>169</v>
      </c>
      <c r="AH114" s="150">
        <v>0</v>
      </c>
      <c r="AI114" s="150"/>
      <c r="AJ114" s="150"/>
      <c r="AK114" s="150"/>
      <c r="AL114" s="150"/>
      <c r="AM114" s="150"/>
      <c r="AN114" s="150"/>
      <c r="AO114" s="150"/>
      <c r="AP114" s="150"/>
      <c r="AQ114" s="150"/>
      <c r="AR114" s="150"/>
      <c r="AS114" s="150"/>
      <c r="AT114" s="150"/>
      <c r="AU114" s="150"/>
      <c r="AV114" s="150"/>
      <c r="AW114" s="150"/>
      <c r="AX114" s="150"/>
      <c r="AY114" s="150"/>
      <c r="AZ114" s="150"/>
      <c r="BA114" s="150"/>
      <c r="BB114" s="150"/>
      <c r="BC114" s="150"/>
      <c r="BD114" s="150"/>
      <c r="BE114" s="150"/>
      <c r="BF114" s="150"/>
      <c r="BG114" s="150"/>
      <c r="BH114" s="150"/>
    </row>
    <row r="115" spans="1:60" ht="22.5" outlineLevel="1" x14ac:dyDescent="0.2">
      <c r="A115" s="171">
        <v>34</v>
      </c>
      <c r="B115" s="172" t="s">
        <v>292</v>
      </c>
      <c r="C115" s="188" t="s">
        <v>293</v>
      </c>
      <c r="D115" s="173" t="s">
        <v>214</v>
      </c>
      <c r="E115" s="174">
        <v>2.164E-2</v>
      </c>
      <c r="F115" s="175"/>
      <c r="G115" s="176">
        <f>ROUND(E115*F115,2)</f>
        <v>0</v>
      </c>
      <c r="H115" s="175"/>
      <c r="I115" s="176">
        <f>ROUND(E115*H115,2)</f>
        <v>0</v>
      </c>
      <c r="J115" s="175"/>
      <c r="K115" s="176">
        <f>ROUND(E115*J115,2)</f>
        <v>0</v>
      </c>
      <c r="L115" s="176">
        <v>21</v>
      </c>
      <c r="M115" s="176">
        <f>G115*(1+L115/100)</f>
        <v>0</v>
      </c>
      <c r="N115" s="174">
        <v>0</v>
      </c>
      <c r="O115" s="174">
        <f>ROUND(E115*N115,2)</f>
        <v>0</v>
      </c>
      <c r="P115" s="174">
        <v>0</v>
      </c>
      <c r="Q115" s="174">
        <f>ROUND(E115*P115,2)</f>
        <v>0</v>
      </c>
      <c r="R115" s="176" t="s">
        <v>275</v>
      </c>
      <c r="S115" s="176" t="s">
        <v>154</v>
      </c>
      <c r="T115" s="177" t="s">
        <v>155</v>
      </c>
      <c r="U115" s="160">
        <v>0</v>
      </c>
      <c r="V115" s="160">
        <f>ROUND(E115*U115,2)</f>
        <v>0</v>
      </c>
      <c r="W115" s="160"/>
      <c r="X115" s="160" t="s">
        <v>265</v>
      </c>
      <c r="Y115" s="160" t="s">
        <v>157</v>
      </c>
      <c r="Z115" s="150"/>
      <c r="AA115" s="150"/>
      <c r="AB115" s="150"/>
      <c r="AC115" s="150"/>
      <c r="AD115" s="150"/>
      <c r="AE115" s="150"/>
      <c r="AF115" s="150"/>
      <c r="AG115" s="150" t="s">
        <v>288</v>
      </c>
      <c r="AH115" s="150"/>
      <c r="AI115" s="150"/>
      <c r="AJ115" s="150"/>
      <c r="AK115" s="150"/>
      <c r="AL115" s="150"/>
      <c r="AM115" s="150"/>
      <c r="AN115" s="150"/>
      <c r="AO115" s="150"/>
      <c r="AP115" s="150"/>
      <c r="AQ115" s="150"/>
      <c r="AR115" s="150"/>
      <c r="AS115" s="150"/>
      <c r="AT115" s="150"/>
      <c r="AU115" s="150"/>
      <c r="AV115" s="150"/>
      <c r="AW115" s="150"/>
      <c r="AX115" s="150"/>
      <c r="AY115" s="150"/>
      <c r="AZ115" s="150"/>
      <c r="BA115" s="150"/>
      <c r="BB115" s="150"/>
      <c r="BC115" s="150"/>
      <c r="BD115" s="150"/>
      <c r="BE115" s="150"/>
      <c r="BF115" s="150"/>
      <c r="BG115" s="150"/>
      <c r="BH115" s="150"/>
    </row>
    <row r="116" spans="1:60" outlineLevel="2" x14ac:dyDescent="0.2">
      <c r="A116" s="157"/>
      <c r="B116" s="158"/>
      <c r="C116" s="248" t="s">
        <v>289</v>
      </c>
      <c r="D116" s="249"/>
      <c r="E116" s="249"/>
      <c r="F116" s="249"/>
      <c r="G116" s="249"/>
      <c r="H116" s="160"/>
      <c r="I116" s="160"/>
      <c r="J116" s="160"/>
      <c r="K116" s="160"/>
      <c r="L116" s="160"/>
      <c r="M116" s="160"/>
      <c r="N116" s="159"/>
      <c r="O116" s="159"/>
      <c r="P116" s="159"/>
      <c r="Q116" s="159"/>
      <c r="R116" s="160"/>
      <c r="S116" s="160"/>
      <c r="T116" s="160"/>
      <c r="U116" s="160"/>
      <c r="V116" s="160"/>
      <c r="W116" s="160"/>
      <c r="X116" s="160"/>
      <c r="Y116" s="160"/>
      <c r="Z116" s="150"/>
      <c r="AA116" s="150"/>
      <c r="AB116" s="150"/>
      <c r="AC116" s="150"/>
      <c r="AD116" s="150"/>
      <c r="AE116" s="150"/>
      <c r="AF116" s="150"/>
      <c r="AG116" s="150" t="s">
        <v>167</v>
      </c>
      <c r="AH116" s="150"/>
      <c r="AI116" s="150"/>
      <c r="AJ116" s="150"/>
      <c r="AK116" s="150"/>
      <c r="AL116" s="150"/>
      <c r="AM116" s="150"/>
      <c r="AN116" s="150"/>
      <c r="AO116" s="150"/>
      <c r="AP116" s="150"/>
      <c r="AQ116" s="150"/>
      <c r="AR116" s="150"/>
      <c r="AS116" s="150"/>
      <c r="AT116" s="150"/>
      <c r="AU116" s="150"/>
      <c r="AV116" s="150"/>
      <c r="AW116" s="150"/>
      <c r="AX116" s="150"/>
      <c r="AY116" s="150"/>
      <c r="AZ116" s="150"/>
      <c r="BA116" s="150"/>
      <c r="BB116" s="150"/>
      <c r="BC116" s="150"/>
      <c r="BD116" s="150"/>
      <c r="BE116" s="150"/>
      <c r="BF116" s="150"/>
      <c r="BG116" s="150"/>
      <c r="BH116" s="150"/>
    </row>
    <row r="117" spans="1:60" outlineLevel="2" x14ac:dyDescent="0.2">
      <c r="A117" s="157"/>
      <c r="B117" s="158"/>
      <c r="C117" s="189" t="s">
        <v>268</v>
      </c>
      <c r="D117" s="161"/>
      <c r="E117" s="162"/>
      <c r="F117" s="160"/>
      <c r="G117" s="160"/>
      <c r="H117" s="160"/>
      <c r="I117" s="160"/>
      <c r="J117" s="160"/>
      <c r="K117" s="160"/>
      <c r="L117" s="160"/>
      <c r="M117" s="160"/>
      <c r="N117" s="159"/>
      <c r="O117" s="159"/>
      <c r="P117" s="159"/>
      <c r="Q117" s="159"/>
      <c r="R117" s="160"/>
      <c r="S117" s="160"/>
      <c r="T117" s="160"/>
      <c r="U117" s="160"/>
      <c r="V117" s="160"/>
      <c r="W117" s="160"/>
      <c r="X117" s="160"/>
      <c r="Y117" s="160"/>
      <c r="Z117" s="150"/>
      <c r="AA117" s="150"/>
      <c r="AB117" s="150"/>
      <c r="AC117" s="150"/>
      <c r="AD117" s="150"/>
      <c r="AE117" s="150"/>
      <c r="AF117" s="150"/>
      <c r="AG117" s="150" t="s">
        <v>169</v>
      </c>
      <c r="AH117" s="150">
        <v>0</v>
      </c>
      <c r="AI117" s="150"/>
      <c r="AJ117" s="150"/>
      <c r="AK117" s="150"/>
      <c r="AL117" s="150"/>
      <c r="AM117" s="150"/>
      <c r="AN117" s="150"/>
      <c r="AO117" s="150"/>
      <c r="AP117" s="150"/>
      <c r="AQ117" s="150"/>
      <c r="AR117" s="150"/>
      <c r="AS117" s="150"/>
      <c r="AT117" s="150"/>
      <c r="AU117" s="150"/>
      <c r="AV117" s="150"/>
      <c r="AW117" s="150"/>
      <c r="AX117" s="150"/>
      <c r="AY117" s="150"/>
      <c r="AZ117" s="150"/>
      <c r="BA117" s="150"/>
      <c r="BB117" s="150"/>
      <c r="BC117" s="150"/>
      <c r="BD117" s="150"/>
      <c r="BE117" s="150"/>
      <c r="BF117" s="150"/>
      <c r="BG117" s="150"/>
      <c r="BH117" s="150"/>
    </row>
    <row r="118" spans="1:60" outlineLevel="3" x14ac:dyDescent="0.2">
      <c r="A118" s="157"/>
      <c r="B118" s="158"/>
      <c r="C118" s="189" t="s">
        <v>290</v>
      </c>
      <c r="D118" s="161"/>
      <c r="E118" s="162"/>
      <c r="F118" s="160"/>
      <c r="G118" s="160"/>
      <c r="H118" s="160"/>
      <c r="I118" s="160"/>
      <c r="J118" s="160"/>
      <c r="K118" s="160"/>
      <c r="L118" s="160"/>
      <c r="M118" s="160"/>
      <c r="N118" s="159"/>
      <c r="O118" s="159"/>
      <c r="P118" s="159"/>
      <c r="Q118" s="159"/>
      <c r="R118" s="160"/>
      <c r="S118" s="160"/>
      <c r="T118" s="160"/>
      <c r="U118" s="160"/>
      <c r="V118" s="160"/>
      <c r="W118" s="160"/>
      <c r="X118" s="160"/>
      <c r="Y118" s="160"/>
      <c r="Z118" s="150"/>
      <c r="AA118" s="150"/>
      <c r="AB118" s="150"/>
      <c r="AC118" s="150"/>
      <c r="AD118" s="150"/>
      <c r="AE118" s="150"/>
      <c r="AF118" s="150"/>
      <c r="AG118" s="150" t="s">
        <v>169</v>
      </c>
      <c r="AH118" s="150">
        <v>0</v>
      </c>
      <c r="AI118" s="150"/>
      <c r="AJ118" s="150"/>
      <c r="AK118" s="150"/>
      <c r="AL118" s="150"/>
      <c r="AM118" s="150"/>
      <c r="AN118" s="150"/>
      <c r="AO118" s="150"/>
      <c r="AP118" s="150"/>
      <c r="AQ118" s="150"/>
      <c r="AR118" s="150"/>
      <c r="AS118" s="150"/>
      <c r="AT118" s="150"/>
      <c r="AU118" s="150"/>
      <c r="AV118" s="150"/>
      <c r="AW118" s="150"/>
      <c r="AX118" s="150"/>
      <c r="AY118" s="150"/>
      <c r="AZ118" s="150"/>
      <c r="BA118" s="150"/>
      <c r="BB118" s="150"/>
      <c r="BC118" s="150"/>
      <c r="BD118" s="150"/>
      <c r="BE118" s="150"/>
      <c r="BF118" s="150"/>
      <c r="BG118" s="150"/>
      <c r="BH118" s="150"/>
    </row>
    <row r="119" spans="1:60" outlineLevel="3" x14ac:dyDescent="0.2">
      <c r="A119" s="157"/>
      <c r="B119" s="158"/>
      <c r="C119" s="189" t="s">
        <v>291</v>
      </c>
      <c r="D119" s="161"/>
      <c r="E119" s="162">
        <v>2.164E-2</v>
      </c>
      <c r="F119" s="160"/>
      <c r="G119" s="160"/>
      <c r="H119" s="160"/>
      <c r="I119" s="160"/>
      <c r="J119" s="160"/>
      <c r="K119" s="160"/>
      <c r="L119" s="160"/>
      <c r="M119" s="160"/>
      <c r="N119" s="159"/>
      <c r="O119" s="159"/>
      <c r="P119" s="159"/>
      <c r="Q119" s="159"/>
      <c r="R119" s="160"/>
      <c r="S119" s="160"/>
      <c r="T119" s="160"/>
      <c r="U119" s="160"/>
      <c r="V119" s="160"/>
      <c r="W119" s="160"/>
      <c r="X119" s="160"/>
      <c r="Y119" s="160"/>
      <c r="Z119" s="150"/>
      <c r="AA119" s="150"/>
      <c r="AB119" s="150"/>
      <c r="AC119" s="150"/>
      <c r="AD119" s="150"/>
      <c r="AE119" s="150"/>
      <c r="AF119" s="150"/>
      <c r="AG119" s="150" t="s">
        <v>169</v>
      </c>
      <c r="AH119" s="150">
        <v>0</v>
      </c>
      <c r="AI119" s="150"/>
      <c r="AJ119" s="150"/>
      <c r="AK119" s="150"/>
      <c r="AL119" s="150"/>
      <c r="AM119" s="150"/>
      <c r="AN119" s="150"/>
      <c r="AO119" s="150"/>
      <c r="AP119" s="150"/>
      <c r="AQ119" s="150"/>
      <c r="AR119" s="150"/>
      <c r="AS119" s="150"/>
      <c r="AT119" s="150"/>
      <c r="AU119" s="150"/>
      <c r="AV119" s="150"/>
      <c r="AW119" s="150"/>
      <c r="AX119" s="150"/>
      <c r="AY119" s="150"/>
      <c r="AZ119" s="150"/>
      <c r="BA119" s="150"/>
      <c r="BB119" s="150"/>
      <c r="BC119" s="150"/>
      <c r="BD119" s="150"/>
      <c r="BE119" s="150"/>
      <c r="BF119" s="150"/>
      <c r="BG119" s="150"/>
      <c r="BH119" s="150"/>
    </row>
    <row r="120" spans="1:60" ht="33.75" outlineLevel="1" x14ac:dyDescent="0.2">
      <c r="A120" s="171">
        <v>35</v>
      </c>
      <c r="B120" s="172" t="s">
        <v>294</v>
      </c>
      <c r="C120" s="188" t="s">
        <v>295</v>
      </c>
      <c r="D120" s="173" t="s">
        <v>214</v>
      </c>
      <c r="E120" s="174">
        <v>2.164E-2</v>
      </c>
      <c r="F120" s="175"/>
      <c r="G120" s="176">
        <f>ROUND(E120*F120,2)</f>
        <v>0</v>
      </c>
      <c r="H120" s="175"/>
      <c r="I120" s="176">
        <f>ROUND(E120*H120,2)</f>
        <v>0</v>
      </c>
      <c r="J120" s="175"/>
      <c r="K120" s="176">
        <f>ROUND(E120*J120,2)</f>
        <v>0</v>
      </c>
      <c r="L120" s="176">
        <v>21</v>
      </c>
      <c r="M120" s="176">
        <f>G120*(1+L120/100)</f>
        <v>0</v>
      </c>
      <c r="N120" s="174">
        <v>0</v>
      </c>
      <c r="O120" s="174">
        <f>ROUND(E120*N120,2)</f>
        <v>0</v>
      </c>
      <c r="P120" s="174">
        <v>0</v>
      </c>
      <c r="Q120" s="174">
        <f>ROUND(E120*P120,2)</f>
        <v>0</v>
      </c>
      <c r="R120" s="176" t="s">
        <v>275</v>
      </c>
      <c r="S120" s="176" t="s">
        <v>154</v>
      </c>
      <c r="T120" s="177" t="s">
        <v>155</v>
      </c>
      <c r="U120" s="160">
        <v>0</v>
      </c>
      <c r="V120" s="160">
        <f>ROUND(E120*U120,2)</f>
        <v>0</v>
      </c>
      <c r="W120" s="160"/>
      <c r="X120" s="160" t="s">
        <v>265</v>
      </c>
      <c r="Y120" s="160" t="s">
        <v>157</v>
      </c>
      <c r="Z120" s="150"/>
      <c r="AA120" s="150"/>
      <c r="AB120" s="150"/>
      <c r="AC120" s="150"/>
      <c r="AD120" s="150"/>
      <c r="AE120" s="150"/>
      <c r="AF120" s="150"/>
      <c r="AG120" s="150" t="s">
        <v>288</v>
      </c>
      <c r="AH120" s="150"/>
      <c r="AI120" s="150"/>
      <c r="AJ120" s="150"/>
      <c r="AK120" s="150"/>
      <c r="AL120" s="150"/>
      <c r="AM120" s="150"/>
      <c r="AN120" s="150"/>
      <c r="AO120" s="150"/>
      <c r="AP120" s="150"/>
      <c r="AQ120" s="150"/>
      <c r="AR120" s="150"/>
      <c r="AS120" s="150"/>
      <c r="AT120" s="150"/>
      <c r="AU120" s="150"/>
      <c r="AV120" s="150"/>
      <c r="AW120" s="150"/>
      <c r="AX120" s="150"/>
      <c r="AY120" s="150"/>
      <c r="AZ120" s="150"/>
      <c r="BA120" s="150"/>
      <c r="BB120" s="150"/>
      <c r="BC120" s="150"/>
      <c r="BD120" s="150"/>
      <c r="BE120" s="150"/>
      <c r="BF120" s="150"/>
      <c r="BG120" s="150"/>
      <c r="BH120" s="150"/>
    </row>
    <row r="121" spans="1:60" outlineLevel="2" x14ac:dyDescent="0.2">
      <c r="A121" s="157"/>
      <c r="B121" s="158"/>
      <c r="C121" s="248" t="s">
        <v>289</v>
      </c>
      <c r="D121" s="249"/>
      <c r="E121" s="249"/>
      <c r="F121" s="249"/>
      <c r="G121" s="249"/>
      <c r="H121" s="160"/>
      <c r="I121" s="160"/>
      <c r="J121" s="160"/>
      <c r="K121" s="160"/>
      <c r="L121" s="160"/>
      <c r="M121" s="160"/>
      <c r="N121" s="159"/>
      <c r="O121" s="159"/>
      <c r="P121" s="159"/>
      <c r="Q121" s="159"/>
      <c r="R121" s="160"/>
      <c r="S121" s="160"/>
      <c r="T121" s="160"/>
      <c r="U121" s="160"/>
      <c r="V121" s="160"/>
      <c r="W121" s="160"/>
      <c r="X121" s="160"/>
      <c r="Y121" s="160"/>
      <c r="Z121" s="150"/>
      <c r="AA121" s="150"/>
      <c r="AB121" s="150"/>
      <c r="AC121" s="150"/>
      <c r="AD121" s="150"/>
      <c r="AE121" s="150"/>
      <c r="AF121" s="150"/>
      <c r="AG121" s="150" t="s">
        <v>167</v>
      </c>
      <c r="AH121" s="150"/>
      <c r="AI121" s="150"/>
      <c r="AJ121" s="150"/>
      <c r="AK121" s="150"/>
      <c r="AL121" s="150"/>
      <c r="AM121" s="150"/>
      <c r="AN121" s="150"/>
      <c r="AO121" s="150"/>
      <c r="AP121" s="150"/>
      <c r="AQ121" s="150"/>
      <c r="AR121" s="150"/>
      <c r="AS121" s="150"/>
      <c r="AT121" s="150"/>
      <c r="AU121" s="150"/>
      <c r="AV121" s="150"/>
      <c r="AW121" s="150"/>
      <c r="AX121" s="150"/>
      <c r="AY121" s="150"/>
      <c r="AZ121" s="150"/>
      <c r="BA121" s="150"/>
      <c r="BB121" s="150"/>
      <c r="BC121" s="150"/>
      <c r="BD121" s="150"/>
      <c r="BE121" s="150"/>
      <c r="BF121" s="150"/>
      <c r="BG121" s="150"/>
      <c r="BH121" s="150"/>
    </row>
    <row r="122" spans="1:60" outlineLevel="2" x14ac:dyDescent="0.2">
      <c r="A122" s="157"/>
      <c r="B122" s="158"/>
      <c r="C122" s="189" t="s">
        <v>268</v>
      </c>
      <c r="D122" s="161"/>
      <c r="E122" s="162"/>
      <c r="F122" s="160"/>
      <c r="G122" s="160"/>
      <c r="H122" s="160"/>
      <c r="I122" s="160"/>
      <c r="J122" s="160"/>
      <c r="K122" s="160"/>
      <c r="L122" s="160"/>
      <c r="M122" s="160"/>
      <c r="N122" s="159"/>
      <c r="O122" s="159"/>
      <c r="P122" s="159"/>
      <c r="Q122" s="159"/>
      <c r="R122" s="160"/>
      <c r="S122" s="160"/>
      <c r="T122" s="160"/>
      <c r="U122" s="160"/>
      <c r="V122" s="160"/>
      <c r="W122" s="160"/>
      <c r="X122" s="160"/>
      <c r="Y122" s="160"/>
      <c r="Z122" s="150"/>
      <c r="AA122" s="150"/>
      <c r="AB122" s="150"/>
      <c r="AC122" s="150"/>
      <c r="AD122" s="150"/>
      <c r="AE122" s="150"/>
      <c r="AF122" s="150"/>
      <c r="AG122" s="150" t="s">
        <v>169</v>
      </c>
      <c r="AH122" s="150">
        <v>0</v>
      </c>
      <c r="AI122" s="150"/>
      <c r="AJ122" s="150"/>
      <c r="AK122" s="150"/>
      <c r="AL122" s="150"/>
      <c r="AM122" s="150"/>
      <c r="AN122" s="150"/>
      <c r="AO122" s="150"/>
      <c r="AP122" s="150"/>
      <c r="AQ122" s="150"/>
      <c r="AR122" s="150"/>
      <c r="AS122" s="150"/>
      <c r="AT122" s="150"/>
      <c r="AU122" s="150"/>
      <c r="AV122" s="150"/>
      <c r="AW122" s="150"/>
      <c r="AX122" s="150"/>
      <c r="AY122" s="150"/>
      <c r="AZ122" s="150"/>
      <c r="BA122" s="150"/>
      <c r="BB122" s="150"/>
      <c r="BC122" s="150"/>
      <c r="BD122" s="150"/>
      <c r="BE122" s="150"/>
      <c r="BF122" s="150"/>
      <c r="BG122" s="150"/>
      <c r="BH122" s="150"/>
    </row>
    <row r="123" spans="1:60" outlineLevel="3" x14ac:dyDescent="0.2">
      <c r="A123" s="157"/>
      <c r="B123" s="158"/>
      <c r="C123" s="189" t="s">
        <v>290</v>
      </c>
      <c r="D123" s="161"/>
      <c r="E123" s="162"/>
      <c r="F123" s="160"/>
      <c r="G123" s="160"/>
      <c r="H123" s="160"/>
      <c r="I123" s="160"/>
      <c r="J123" s="160"/>
      <c r="K123" s="160"/>
      <c r="L123" s="160"/>
      <c r="M123" s="160"/>
      <c r="N123" s="159"/>
      <c r="O123" s="159"/>
      <c r="P123" s="159"/>
      <c r="Q123" s="159"/>
      <c r="R123" s="160"/>
      <c r="S123" s="160"/>
      <c r="T123" s="160"/>
      <c r="U123" s="160"/>
      <c r="V123" s="160"/>
      <c r="W123" s="160"/>
      <c r="X123" s="160"/>
      <c r="Y123" s="160"/>
      <c r="Z123" s="150"/>
      <c r="AA123" s="150"/>
      <c r="AB123" s="150"/>
      <c r="AC123" s="150"/>
      <c r="AD123" s="150"/>
      <c r="AE123" s="150"/>
      <c r="AF123" s="150"/>
      <c r="AG123" s="150" t="s">
        <v>169</v>
      </c>
      <c r="AH123" s="150">
        <v>0</v>
      </c>
      <c r="AI123" s="150"/>
      <c r="AJ123" s="150"/>
      <c r="AK123" s="150"/>
      <c r="AL123" s="150"/>
      <c r="AM123" s="150"/>
      <c r="AN123" s="150"/>
      <c r="AO123" s="150"/>
      <c r="AP123" s="150"/>
      <c r="AQ123" s="150"/>
      <c r="AR123" s="150"/>
      <c r="AS123" s="150"/>
      <c r="AT123" s="150"/>
      <c r="AU123" s="150"/>
      <c r="AV123" s="150"/>
      <c r="AW123" s="150"/>
      <c r="AX123" s="150"/>
      <c r="AY123" s="150"/>
      <c r="AZ123" s="150"/>
      <c r="BA123" s="150"/>
      <c r="BB123" s="150"/>
      <c r="BC123" s="150"/>
      <c r="BD123" s="150"/>
      <c r="BE123" s="150"/>
      <c r="BF123" s="150"/>
      <c r="BG123" s="150"/>
      <c r="BH123" s="150"/>
    </row>
    <row r="124" spans="1:60" outlineLevel="3" x14ac:dyDescent="0.2">
      <c r="A124" s="157"/>
      <c r="B124" s="158"/>
      <c r="C124" s="189" t="s">
        <v>291</v>
      </c>
      <c r="D124" s="161"/>
      <c r="E124" s="162">
        <v>2.164E-2</v>
      </c>
      <c r="F124" s="160"/>
      <c r="G124" s="160"/>
      <c r="H124" s="160"/>
      <c r="I124" s="160"/>
      <c r="J124" s="160"/>
      <c r="K124" s="160"/>
      <c r="L124" s="160"/>
      <c r="M124" s="160"/>
      <c r="N124" s="159"/>
      <c r="O124" s="159"/>
      <c r="P124" s="159"/>
      <c r="Q124" s="159"/>
      <c r="R124" s="160"/>
      <c r="S124" s="160"/>
      <c r="T124" s="160"/>
      <c r="U124" s="160"/>
      <c r="V124" s="160"/>
      <c r="W124" s="160"/>
      <c r="X124" s="160"/>
      <c r="Y124" s="160"/>
      <c r="Z124" s="150"/>
      <c r="AA124" s="150"/>
      <c r="AB124" s="150"/>
      <c r="AC124" s="150"/>
      <c r="AD124" s="150"/>
      <c r="AE124" s="150"/>
      <c r="AF124" s="150"/>
      <c r="AG124" s="150" t="s">
        <v>169</v>
      </c>
      <c r="AH124" s="150">
        <v>0</v>
      </c>
      <c r="AI124" s="150"/>
      <c r="AJ124" s="150"/>
      <c r="AK124" s="150"/>
      <c r="AL124" s="150"/>
      <c r="AM124" s="150"/>
      <c r="AN124" s="150"/>
      <c r="AO124" s="150"/>
      <c r="AP124" s="150"/>
      <c r="AQ124" s="150"/>
      <c r="AR124" s="150"/>
      <c r="AS124" s="150"/>
      <c r="AT124" s="150"/>
      <c r="AU124" s="150"/>
      <c r="AV124" s="150"/>
      <c r="AW124" s="150"/>
      <c r="AX124" s="150"/>
      <c r="AY124" s="150"/>
      <c r="AZ124" s="150"/>
      <c r="BA124" s="150"/>
      <c r="BB124" s="150"/>
      <c r="BC124" s="150"/>
      <c r="BD124" s="150"/>
      <c r="BE124" s="150"/>
      <c r="BF124" s="150"/>
      <c r="BG124" s="150"/>
      <c r="BH124" s="150"/>
    </row>
    <row r="125" spans="1:60" x14ac:dyDescent="0.2">
      <c r="A125" s="164" t="s">
        <v>148</v>
      </c>
      <c r="B125" s="165" t="s">
        <v>102</v>
      </c>
      <c r="C125" s="186" t="s">
        <v>103</v>
      </c>
      <c r="D125" s="166"/>
      <c r="E125" s="167"/>
      <c r="F125" s="168"/>
      <c r="G125" s="168">
        <f>SUMIF(AG126:AG162,"&lt;&gt;NOR",G126:G162)</f>
        <v>0</v>
      </c>
      <c r="H125" s="168"/>
      <c r="I125" s="168">
        <f>SUM(I126:I162)</f>
        <v>0</v>
      </c>
      <c r="J125" s="168"/>
      <c r="K125" s="168">
        <f>SUM(K126:K162)</f>
        <v>0</v>
      </c>
      <c r="L125" s="168"/>
      <c r="M125" s="168">
        <f>SUM(M126:M162)</f>
        <v>0</v>
      </c>
      <c r="N125" s="167"/>
      <c r="O125" s="167">
        <f>SUM(O126:O162)</f>
        <v>0.1</v>
      </c>
      <c r="P125" s="167"/>
      <c r="Q125" s="167">
        <f>SUM(Q126:Q162)</f>
        <v>0.04</v>
      </c>
      <c r="R125" s="168"/>
      <c r="S125" s="168"/>
      <c r="T125" s="169"/>
      <c r="U125" s="163"/>
      <c r="V125" s="163">
        <f>SUM(V126:V162)</f>
        <v>107.77</v>
      </c>
      <c r="W125" s="163"/>
      <c r="X125" s="163"/>
      <c r="Y125" s="163"/>
      <c r="AG125" t="s">
        <v>149</v>
      </c>
    </row>
    <row r="126" spans="1:60" outlineLevel="1" x14ac:dyDescent="0.2">
      <c r="A126" s="171">
        <v>36</v>
      </c>
      <c r="B126" s="172" t="s">
        <v>296</v>
      </c>
      <c r="C126" s="188" t="s">
        <v>297</v>
      </c>
      <c r="D126" s="173" t="s">
        <v>165</v>
      </c>
      <c r="E126" s="174">
        <v>1.68</v>
      </c>
      <c r="F126" s="175"/>
      <c r="G126" s="176">
        <f>ROUND(E126*F126,2)</f>
        <v>0</v>
      </c>
      <c r="H126" s="175"/>
      <c r="I126" s="176">
        <f>ROUND(E126*H126,2)</f>
        <v>0</v>
      </c>
      <c r="J126" s="175"/>
      <c r="K126" s="176">
        <f>ROUND(E126*J126,2)</f>
        <v>0</v>
      </c>
      <c r="L126" s="176">
        <v>21</v>
      </c>
      <c r="M126" s="176">
        <f>G126*(1+L126/100)</f>
        <v>0</v>
      </c>
      <c r="N126" s="174">
        <v>0</v>
      </c>
      <c r="O126" s="174">
        <f>ROUND(E126*N126,2)</f>
        <v>0</v>
      </c>
      <c r="P126" s="174">
        <v>2.4649999999999998E-2</v>
      </c>
      <c r="Q126" s="174">
        <f>ROUND(E126*P126,2)</f>
        <v>0.04</v>
      </c>
      <c r="R126" s="176" t="s">
        <v>298</v>
      </c>
      <c r="S126" s="176" t="s">
        <v>154</v>
      </c>
      <c r="T126" s="177" t="s">
        <v>155</v>
      </c>
      <c r="U126" s="160">
        <v>0.25</v>
      </c>
      <c r="V126" s="160">
        <f>ROUND(E126*U126,2)</f>
        <v>0.42</v>
      </c>
      <c r="W126" s="160"/>
      <c r="X126" s="160" t="s">
        <v>156</v>
      </c>
      <c r="Y126" s="160" t="s">
        <v>157</v>
      </c>
      <c r="Z126" s="150"/>
      <c r="AA126" s="150"/>
      <c r="AB126" s="150"/>
      <c r="AC126" s="150"/>
      <c r="AD126" s="150"/>
      <c r="AE126" s="150"/>
      <c r="AF126" s="150"/>
      <c r="AG126" s="150" t="s">
        <v>222</v>
      </c>
      <c r="AH126" s="150"/>
      <c r="AI126" s="150"/>
      <c r="AJ126" s="150"/>
      <c r="AK126" s="150"/>
      <c r="AL126" s="150"/>
      <c r="AM126" s="150"/>
      <c r="AN126" s="150"/>
      <c r="AO126" s="150"/>
      <c r="AP126" s="150"/>
      <c r="AQ126" s="150"/>
      <c r="AR126" s="150"/>
      <c r="AS126" s="150"/>
      <c r="AT126" s="150"/>
      <c r="AU126" s="150"/>
      <c r="AV126" s="150"/>
      <c r="AW126" s="150"/>
      <c r="AX126" s="150"/>
      <c r="AY126" s="150"/>
      <c r="AZ126" s="150"/>
      <c r="BA126" s="150"/>
      <c r="BB126" s="150"/>
      <c r="BC126" s="150"/>
      <c r="BD126" s="150"/>
      <c r="BE126" s="150"/>
      <c r="BF126" s="150"/>
      <c r="BG126" s="150"/>
      <c r="BH126" s="150"/>
    </row>
    <row r="127" spans="1:60" outlineLevel="2" x14ac:dyDescent="0.2">
      <c r="A127" s="157"/>
      <c r="B127" s="158"/>
      <c r="C127" s="189" t="s">
        <v>196</v>
      </c>
      <c r="D127" s="161"/>
      <c r="E127" s="162">
        <v>1.68</v>
      </c>
      <c r="F127" s="160"/>
      <c r="G127" s="160"/>
      <c r="H127" s="160"/>
      <c r="I127" s="160"/>
      <c r="J127" s="160"/>
      <c r="K127" s="160"/>
      <c r="L127" s="160"/>
      <c r="M127" s="160"/>
      <c r="N127" s="159"/>
      <c r="O127" s="159"/>
      <c r="P127" s="159"/>
      <c r="Q127" s="159"/>
      <c r="R127" s="160"/>
      <c r="S127" s="160"/>
      <c r="T127" s="160"/>
      <c r="U127" s="160"/>
      <c r="V127" s="160"/>
      <c r="W127" s="160"/>
      <c r="X127" s="160"/>
      <c r="Y127" s="160"/>
      <c r="Z127" s="150"/>
      <c r="AA127" s="150"/>
      <c r="AB127" s="150"/>
      <c r="AC127" s="150"/>
      <c r="AD127" s="150"/>
      <c r="AE127" s="150"/>
      <c r="AF127" s="150"/>
      <c r="AG127" s="150" t="s">
        <v>169</v>
      </c>
      <c r="AH127" s="150">
        <v>0</v>
      </c>
      <c r="AI127" s="150"/>
      <c r="AJ127" s="150"/>
      <c r="AK127" s="150"/>
      <c r="AL127" s="150"/>
      <c r="AM127" s="150"/>
      <c r="AN127" s="150"/>
      <c r="AO127" s="150"/>
      <c r="AP127" s="150"/>
      <c r="AQ127" s="150"/>
      <c r="AR127" s="150"/>
      <c r="AS127" s="150"/>
      <c r="AT127" s="150"/>
      <c r="AU127" s="150"/>
      <c r="AV127" s="150"/>
      <c r="AW127" s="150"/>
      <c r="AX127" s="150"/>
      <c r="AY127" s="150"/>
      <c r="AZ127" s="150"/>
      <c r="BA127" s="150"/>
      <c r="BB127" s="150"/>
      <c r="BC127" s="150"/>
      <c r="BD127" s="150"/>
      <c r="BE127" s="150"/>
      <c r="BF127" s="150"/>
      <c r="BG127" s="150"/>
      <c r="BH127" s="150"/>
    </row>
    <row r="128" spans="1:60" ht="22.5" outlineLevel="1" x14ac:dyDescent="0.2">
      <c r="A128" s="178">
        <v>37</v>
      </c>
      <c r="B128" s="179" t="s">
        <v>299</v>
      </c>
      <c r="C128" s="187" t="s">
        <v>300</v>
      </c>
      <c r="D128" s="180" t="s">
        <v>152</v>
      </c>
      <c r="E128" s="181">
        <v>2</v>
      </c>
      <c r="F128" s="182"/>
      <c r="G128" s="183">
        <f>ROUND(E128*F128,2)</f>
        <v>0</v>
      </c>
      <c r="H128" s="182"/>
      <c r="I128" s="183">
        <f>ROUND(E128*H128,2)</f>
        <v>0</v>
      </c>
      <c r="J128" s="182"/>
      <c r="K128" s="183">
        <f>ROUND(E128*J128,2)</f>
        <v>0</v>
      </c>
      <c r="L128" s="183">
        <v>21</v>
      </c>
      <c r="M128" s="183">
        <f>G128*(1+L128/100)</f>
        <v>0</v>
      </c>
      <c r="N128" s="181">
        <v>0</v>
      </c>
      <c r="O128" s="181">
        <f>ROUND(E128*N128,2)</f>
        <v>0</v>
      </c>
      <c r="P128" s="181">
        <v>0</v>
      </c>
      <c r="Q128" s="181">
        <f>ROUND(E128*P128,2)</f>
        <v>0</v>
      </c>
      <c r="R128" s="183" t="s">
        <v>298</v>
      </c>
      <c r="S128" s="183" t="s">
        <v>154</v>
      </c>
      <c r="T128" s="184" t="s">
        <v>155</v>
      </c>
      <c r="U128" s="160">
        <v>1.45</v>
      </c>
      <c r="V128" s="160">
        <f>ROUND(E128*U128,2)</f>
        <v>2.9</v>
      </c>
      <c r="W128" s="160"/>
      <c r="X128" s="160" t="s">
        <v>156</v>
      </c>
      <c r="Y128" s="160" t="s">
        <v>157</v>
      </c>
      <c r="Z128" s="150"/>
      <c r="AA128" s="150"/>
      <c r="AB128" s="150"/>
      <c r="AC128" s="150"/>
      <c r="AD128" s="150"/>
      <c r="AE128" s="150"/>
      <c r="AF128" s="150"/>
      <c r="AG128" s="150" t="s">
        <v>276</v>
      </c>
      <c r="AH128" s="150"/>
      <c r="AI128" s="150"/>
      <c r="AJ128" s="150"/>
      <c r="AK128" s="150"/>
      <c r="AL128" s="150"/>
      <c r="AM128" s="150"/>
      <c r="AN128" s="150"/>
      <c r="AO128" s="150"/>
      <c r="AP128" s="150"/>
      <c r="AQ128" s="150"/>
      <c r="AR128" s="150"/>
      <c r="AS128" s="150"/>
      <c r="AT128" s="150"/>
      <c r="AU128" s="150"/>
      <c r="AV128" s="150"/>
      <c r="AW128" s="150"/>
      <c r="AX128" s="150"/>
      <c r="AY128" s="150"/>
      <c r="AZ128" s="150"/>
      <c r="BA128" s="150"/>
      <c r="BB128" s="150"/>
      <c r="BC128" s="150"/>
      <c r="BD128" s="150"/>
      <c r="BE128" s="150"/>
      <c r="BF128" s="150"/>
      <c r="BG128" s="150"/>
      <c r="BH128" s="150"/>
    </row>
    <row r="129" spans="1:60" ht="22.5" outlineLevel="1" x14ac:dyDescent="0.2">
      <c r="A129" s="178">
        <v>38</v>
      </c>
      <c r="B129" s="179" t="s">
        <v>301</v>
      </c>
      <c r="C129" s="187" t="s">
        <v>302</v>
      </c>
      <c r="D129" s="180" t="s">
        <v>152</v>
      </c>
      <c r="E129" s="181">
        <v>2</v>
      </c>
      <c r="F129" s="182"/>
      <c r="G129" s="183">
        <f>ROUND(E129*F129,2)</f>
        <v>0</v>
      </c>
      <c r="H129" s="182"/>
      <c r="I129" s="183">
        <f>ROUND(E129*H129,2)</f>
        <v>0</v>
      </c>
      <c r="J129" s="182"/>
      <c r="K129" s="183">
        <f>ROUND(E129*J129,2)</f>
        <v>0</v>
      </c>
      <c r="L129" s="183">
        <v>21</v>
      </c>
      <c r="M129" s="183">
        <f>G129*(1+L129/100)</f>
        <v>0</v>
      </c>
      <c r="N129" s="181">
        <v>0</v>
      </c>
      <c r="O129" s="181">
        <f>ROUND(E129*N129,2)</f>
        <v>0</v>
      </c>
      <c r="P129" s="181">
        <v>0</v>
      </c>
      <c r="Q129" s="181">
        <f>ROUND(E129*P129,2)</f>
        <v>0</v>
      </c>
      <c r="R129" s="183" t="s">
        <v>298</v>
      </c>
      <c r="S129" s="183" t="s">
        <v>154</v>
      </c>
      <c r="T129" s="184" t="s">
        <v>155</v>
      </c>
      <c r="U129" s="160">
        <v>1.5</v>
      </c>
      <c r="V129" s="160">
        <f>ROUND(E129*U129,2)</f>
        <v>3</v>
      </c>
      <c r="W129" s="160"/>
      <c r="X129" s="160" t="s">
        <v>156</v>
      </c>
      <c r="Y129" s="160" t="s">
        <v>157</v>
      </c>
      <c r="Z129" s="150"/>
      <c r="AA129" s="150"/>
      <c r="AB129" s="150"/>
      <c r="AC129" s="150"/>
      <c r="AD129" s="150"/>
      <c r="AE129" s="150"/>
      <c r="AF129" s="150"/>
      <c r="AG129" s="150" t="s">
        <v>222</v>
      </c>
      <c r="AH129" s="150"/>
      <c r="AI129" s="150"/>
      <c r="AJ129" s="150"/>
      <c r="AK129" s="150"/>
      <c r="AL129" s="150"/>
      <c r="AM129" s="150"/>
      <c r="AN129" s="150"/>
      <c r="AO129" s="150"/>
      <c r="AP129" s="150"/>
      <c r="AQ129" s="150"/>
      <c r="AR129" s="150"/>
      <c r="AS129" s="150"/>
      <c r="AT129" s="150"/>
      <c r="AU129" s="150"/>
      <c r="AV129" s="150"/>
      <c r="AW129" s="150"/>
      <c r="AX129" s="150"/>
      <c r="AY129" s="150"/>
      <c r="AZ129" s="150"/>
      <c r="BA129" s="150"/>
      <c r="BB129" s="150"/>
      <c r="BC129" s="150"/>
      <c r="BD129" s="150"/>
      <c r="BE129" s="150"/>
      <c r="BF129" s="150"/>
      <c r="BG129" s="150"/>
      <c r="BH129" s="150"/>
    </row>
    <row r="130" spans="1:60" ht="22.5" outlineLevel="1" x14ac:dyDescent="0.2">
      <c r="A130" s="171">
        <v>39</v>
      </c>
      <c r="B130" s="172" t="s">
        <v>303</v>
      </c>
      <c r="C130" s="188" t="s">
        <v>304</v>
      </c>
      <c r="D130" s="173" t="s">
        <v>152</v>
      </c>
      <c r="E130" s="174">
        <v>1</v>
      </c>
      <c r="F130" s="175"/>
      <c r="G130" s="176">
        <f>ROUND(E130*F130,2)</f>
        <v>0</v>
      </c>
      <c r="H130" s="175"/>
      <c r="I130" s="176">
        <f>ROUND(E130*H130,2)</f>
        <v>0</v>
      </c>
      <c r="J130" s="175"/>
      <c r="K130" s="176">
        <f>ROUND(E130*J130,2)</f>
        <v>0</v>
      </c>
      <c r="L130" s="176">
        <v>21</v>
      </c>
      <c r="M130" s="176">
        <f>G130*(1+L130/100)</f>
        <v>0</v>
      </c>
      <c r="N130" s="174">
        <v>0</v>
      </c>
      <c r="O130" s="174">
        <f>ROUND(E130*N130,2)</f>
        <v>0</v>
      </c>
      <c r="P130" s="174">
        <v>0</v>
      </c>
      <c r="Q130" s="174">
        <f>ROUND(E130*P130,2)</f>
        <v>0</v>
      </c>
      <c r="R130" s="176" t="s">
        <v>298</v>
      </c>
      <c r="S130" s="176" t="s">
        <v>154</v>
      </c>
      <c r="T130" s="177" t="s">
        <v>155</v>
      </c>
      <c r="U130" s="160">
        <v>2.5099999999999998</v>
      </c>
      <c r="V130" s="160">
        <f>ROUND(E130*U130,2)</f>
        <v>2.5099999999999998</v>
      </c>
      <c r="W130" s="160"/>
      <c r="X130" s="160" t="s">
        <v>156</v>
      </c>
      <c r="Y130" s="160" t="s">
        <v>157</v>
      </c>
      <c r="Z130" s="150"/>
      <c r="AA130" s="150"/>
      <c r="AB130" s="150"/>
      <c r="AC130" s="150"/>
      <c r="AD130" s="150"/>
      <c r="AE130" s="150"/>
      <c r="AF130" s="150"/>
      <c r="AG130" s="150" t="s">
        <v>276</v>
      </c>
      <c r="AH130" s="150"/>
      <c r="AI130" s="150"/>
      <c r="AJ130" s="150"/>
      <c r="AK130" s="150"/>
      <c r="AL130" s="150"/>
      <c r="AM130" s="150"/>
      <c r="AN130" s="150"/>
      <c r="AO130" s="150"/>
      <c r="AP130" s="150"/>
      <c r="AQ130" s="150"/>
      <c r="AR130" s="150"/>
      <c r="AS130" s="150"/>
      <c r="AT130" s="150"/>
      <c r="AU130" s="150"/>
      <c r="AV130" s="150"/>
      <c r="AW130" s="150"/>
      <c r="AX130" s="150"/>
      <c r="AY130" s="150"/>
      <c r="AZ130" s="150"/>
      <c r="BA130" s="150"/>
      <c r="BB130" s="150"/>
      <c r="BC130" s="150"/>
      <c r="BD130" s="150"/>
      <c r="BE130" s="150"/>
      <c r="BF130" s="150"/>
      <c r="BG130" s="150"/>
      <c r="BH130" s="150"/>
    </row>
    <row r="131" spans="1:60" outlineLevel="2" x14ac:dyDescent="0.2">
      <c r="A131" s="157"/>
      <c r="B131" s="158"/>
      <c r="C131" s="250" t="s">
        <v>305</v>
      </c>
      <c r="D131" s="251"/>
      <c r="E131" s="251"/>
      <c r="F131" s="251"/>
      <c r="G131" s="251"/>
      <c r="H131" s="160"/>
      <c r="I131" s="160"/>
      <c r="J131" s="160"/>
      <c r="K131" s="160"/>
      <c r="L131" s="160"/>
      <c r="M131" s="160"/>
      <c r="N131" s="159"/>
      <c r="O131" s="159"/>
      <c r="P131" s="159"/>
      <c r="Q131" s="159"/>
      <c r="R131" s="160"/>
      <c r="S131" s="160"/>
      <c r="T131" s="160"/>
      <c r="U131" s="160"/>
      <c r="V131" s="160"/>
      <c r="W131" s="160"/>
      <c r="X131" s="160"/>
      <c r="Y131" s="160"/>
      <c r="Z131" s="150"/>
      <c r="AA131" s="150"/>
      <c r="AB131" s="150"/>
      <c r="AC131" s="150"/>
      <c r="AD131" s="150"/>
      <c r="AE131" s="150"/>
      <c r="AF131" s="150"/>
      <c r="AG131" s="150" t="s">
        <v>162</v>
      </c>
      <c r="AH131" s="150"/>
      <c r="AI131" s="150"/>
      <c r="AJ131" s="150"/>
      <c r="AK131" s="150"/>
      <c r="AL131" s="150"/>
      <c r="AM131" s="150"/>
      <c r="AN131" s="150"/>
      <c r="AO131" s="150"/>
      <c r="AP131" s="150"/>
      <c r="AQ131" s="150"/>
      <c r="AR131" s="150"/>
      <c r="AS131" s="150"/>
      <c r="AT131" s="150"/>
      <c r="AU131" s="150"/>
      <c r="AV131" s="150"/>
      <c r="AW131" s="150"/>
      <c r="AX131" s="150"/>
      <c r="AY131" s="150"/>
      <c r="AZ131" s="150"/>
      <c r="BA131" s="150"/>
      <c r="BB131" s="150"/>
      <c r="BC131" s="150"/>
      <c r="BD131" s="150"/>
      <c r="BE131" s="150"/>
      <c r="BF131" s="150"/>
      <c r="BG131" s="150"/>
      <c r="BH131" s="150"/>
    </row>
    <row r="132" spans="1:60" outlineLevel="1" x14ac:dyDescent="0.2">
      <c r="A132" s="178">
        <v>40</v>
      </c>
      <c r="B132" s="179" t="s">
        <v>306</v>
      </c>
      <c r="C132" s="187" t="s">
        <v>307</v>
      </c>
      <c r="D132" s="180" t="s">
        <v>152</v>
      </c>
      <c r="E132" s="181">
        <v>4</v>
      </c>
      <c r="F132" s="182"/>
      <c r="G132" s="183">
        <f t="shared" ref="G132:G138" si="0">ROUND(E132*F132,2)</f>
        <v>0</v>
      </c>
      <c r="H132" s="182"/>
      <c r="I132" s="183">
        <f t="shared" ref="I132:I138" si="1">ROUND(E132*H132,2)</f>
        <v>0</v>
      </c>
      <c r="J132" s="182"/>
      <c r="K132" s="183">
        <f t="shared" ref="K132:K138" si="2">ROUND(E132*J132,2)</f>
        <v>0</v>
      </c>
      <c r="L132" s="183">
        <v>21</v>
      </c>
      <c r="M132" s="183">
        <f t="shared" ref="M132:M138" si="3">G132*(1+L132/100)</f>
        <v>0</v>
      </c>
      <c r="N132" s="181">
        <v>0</v>
      </c>
      <c r="O132" s="181">
        <f t="shared" ref="O132:O138" si="4">ROUND(E132*N132,2)</f>
        <v>0</v>
      </c>
      <c r="P132" s="181">
        <v>0</v>
      </c>
      <c r="Q132" s="181">
        <f t="shared" ref="Q132:Q138" si="5">ROUND(E132*P132,2)</f>
        <v>0</v>
      </c>
      <c r="R132" s="183" t="s">
        <v>298</v>
      </c>
      <c r="S132" s="183" t="s">
        <v>154</v>
      </c>
      <c r="T132" s="184" t="s">
        <v>155</v>
      </c>
      <c r="U132" s="160">
        <v>0.77500000000000002</v>
      </c>
      <c r="V132" s="160">
        <f t="shared" ref="V132:V138" si="6">ROUND(E132*U132,2)</f>
        <v>3.1</v>
      </c>
      <c r="W132" s="160"/>
      <c r="X132" s="160" t="s">
        <v>156</v>
      </c>
      <c r="Y132" s="160" t="s">
        <v>157</v>
      </c>
      <c r="Z132" s="150"/>
      <c r="AA132" s="150"/>
      <c r="AB132" s="150"/>
      <c r="AC132" s="150"/>
      <c r="AD132" s="150"/>
      <c r="AE132" s="150"/>
      <c r="AF132" s="150"/>
      <c r="AG132" s="150" t="s">
        <v>276</v>
      </c>
      <c r="AH132" s="150"/>
      <c r="AI132" s="150"/>
      <c r="AJ132" s="150"/>
      <c r="AK132" s="150"/>
      <c r="AL132" s="150"/>
      <c r="AM132" s="150"/>
      <c r="AN132" s="150"/>
      <c r="AO132" s="150"/>
      <c r="AP132" s="150"/>
      <c r="AQ132" s="150"/>
      <c r="AR132" s="150"/>
      <c r="AS132" s="150"/>
      <c r="AT132" s="150"/>
      <c r="AU132" s="150"/>
      <c r="AV132" s="150"/>
      <c r="AW132" s="150"/>
      <c r="AX132" s="150"/>
      <c r="AY132" s="150"/>
      <c r="AZ132" s="150"/>
      <c r="BA132" s="150"/>
      <c r="BB132" s="150"/>
      <c r="BC132" s="150"/>
      <c r="BD132" s="150"/>
      <c r="BE132" s="150"/>
      <c r="BF132" s="150"/>
      <c r="BG132" s="150"/>
      <c r="BH132" s="150"/>
    </row>
    <row r="133" spans="1:60" outlineLevel="1" x14ac:dyDescent="0.2">
      <c r="A133" s="178">
        <v>41</v>
      </c>
      <c r="B133" s="179" t="s">
        <v>308</v>
      </c>
      <c r="C133" s="187" t="s">
        <v>309</v>
      </c>
      <c r="D133" s="180" t="s">
        <v>152</v>
      </c>
      <c r="E133" s="181">
        <v>5</v>
      </c>
      <c r="F133" s="182"/>
      <c r="G133" s="183">
        <f t="shared" si="0"/>
        <v>0</v>
      </c>
      <c r="H133" s="182"/>
      <c r="I133" s="183">
        <f t="shared" si="1"/>
        <v>0</v>
      </c>
      <c r="J133" s="182"/>
      <c r="K133" s="183">
        <f t="shared" si="2"/>
        <v>0</v>
      </c>
      <c r="L133" s="183">
        <v>21</v>
      </c>
      <c r="M133" s="183">
        <f t="shared" si="3"/>
        <v>0</v>
      </c>
      <c r="N133" s="181">
        <v>0</v>
      </c>
      <c r="O133" s="181">
        <f t="shared" si="4"/>
        <v>0</v>
      </c>
      <c r="P133" s="181">
        <v>0</v>
      </c>
      <c r="Q133" s="181">
        <f t="shared" si="5"/>
        <v>0</v>
      </c>
      <c r="R133" s="183" t="s">
        <v>298</v>
      </c>
      <c r="S133" s="183" t="s">
        <v>154</v>
      </c>
      <c r="T133" s="184" t="s">
        <v>155</v>
      </c>
      <c r="U133" s="160">
        <v>0.29199999999999998</v>
      </c>
      <c r="V133" s="160">
        <f t="shared" si="6"/>
        <v>1.46</v>
      </c>
      <c r="W133" s="160"/>
      <c r="X133" s="160" t="s">
        <v>156</v>
      </c>
      <c r="Y133" s="160" t="s">
        <v>157</v>
      </c>
      <c r="Z133" s="150"/>
      <c r="AA133" s="150"/>
      <c r="AB133" s="150"/>
      <c r="AC133" s="150"/>
      <c r="AD133" s="150"/>
      <c r="AE133" s="150"/>
      <c r="AF133" s="150"/>
      <c r="AG133" s="150" t="s">
        <v>222</v>
      </c>
      <c r="AH133" s="150"/>
      <c r="AI133" s="150"/>
      <c r="AJ133" s="150"/>
      <c r="AK133" s="150"/>
      <c r="AL133" s="150"/>
      <c r="AM133" s="150"/>
      <c r="AN133" s="150"/>
      <c r="AO133" s="150"/>
      <c r="AP133" s="150"/>
      <c r="AQ133" s="150"/>
      <c r="AR133" s="150"/>
      <c r="AS133" s="150"/>
      <c r="AT133" s="150"/>
      <c r="AU133" s="150"/>
      <c r="AV133" s="150"/>
      <c r="AW133" s="150"/>
      <c r="AX133" s="150"/>
      <c r="AY133" s="150"/>
      <c r="AZ133" s="150"/>
      <c r="BA133" s="150"/>
      <c r="BB133" s="150"/>
      <c r="BC133" s="150"/>
      <c r="BD133" s="150"/>
      <c r="BE133" s="150"/>
      <c r="BF133" s="150"/>
      <c r="BG133" s="150"/>
      <c r="BH133" s="150"/>
    </row>
    <row r="134" spans="1:60" ht="22.5" outlineLevel="1" x14ac:dyDescent="0.2">
      <c r="A134" s="178">
        <v>42</v>
      </c>
      <c r="B134" s="179" t="s">
        <v>310</v>
      </c>
      <c r="C134" s="187" t="s">
        <v>311</v>
      </c>
      <c r="D134" s="180" t="s">
        <v>152</v>
      </c>
      <c r="E134" s="181">
        <v>2</v>
      </c>
      <c r="F134" s="182"/>
      <c r="G134" s="183">
        <f t="shared" si="0"/>
        <v>0</v>
      </c>
      <c r="H134" s="182"/>
      <c r="I134" s="183">
        <f t="shared" si="1"/>
        <v>0</v>
      </c>
      <c r="J134" s="182"/>
      <c r="K134" s="183">
        <f t="shared" si="2"/>
        <v>0</v>
      </c>
      <c r="L134" s="183">
        <v>21</v>
      </c>
      <c r="M134" s="183">
        <f t="shared" si="3"/>
        <v>0</v>
      </c>
      <c r="N134" s="181">
        <v>0</v>
      </c>
      <c r="O134" s="181">
        <f t="shared" si="4"/>
        <v>0</v>
      </c>
      <c r="P134" s="181">
        <v>0</v>
      </c>
      <c r="Q134" s="181">
        <f t="shared" si="5"/>
        <v>0</v>
      </c>
      <c r="R134" s="183" t="s">
        <v>298</v>
      </c>
      <c r="S134" s="183" t="s">
        <v>154</v>
      </c>
      <c r="T134" s="184" t="s">
        <v>155</v>
      </c>
      <c r="U134" s="160">
        <v>0.34599999999999997</v>
      </c>
      <c r="V134" s="160">
        <f t="shared" si="6"/>
        <v>0.69</v>
      </c>
      <c r="W134" s="160"/>
      <c r="X134" s="160" t="s">
        <v>156</v>
      </c>
      <c r="Y134" s="160" t="s">
        <v>157</v>
      </c>
      <c r="Z134" s="150"/>
      <c r="AA134" s="150"/>
      <c r="AB134" s="150"/>
      <c r="AC134" s="150"/>
      <c r="AD134" s="150"/>
      <c r="AE134" s="150"/>
      <c r="AF134" s="150"/>
      <c r="AG134" s="150" t="s">
        <v>222</v>
      </c>
      <c r="AH134" s="150"/>
      <c r="AI134" s="150"/>
      <c r="AJ134" s="150"/>
      <c r="AK134" s="150"/>
      <c r="AL134" s="150"/>
      <c r="AM134" s="150"/>
      <c r="AN134" s="150"/>
      <c r="AO134" s="150"/>
      <c r="AP134" s="150"/>
      <c r="AQ134" s="150"/>
      <c r="AR134" s="150"/>
      <c r="AS134" s="150"/>
      <c r="AT134" s="150"/>
      <c r="AU134" s="150"/>
      <c r="AV134" s="150"/>
      <c r="AW134" s="150"/>
      <c r="AX134" s="150"/>
      <c r="AY134" s="150"/>
      <c r="AZ134" s="150"/>
      <c r="BA134" s="150"/>
      <c r="BB134" s="150"/>
      <c r="BC134" s="150"/>
      <c r="BD134" s="150"/>
      <c r="BE134" s="150"/>
      <c r="BF134" s="150"/>
      <c r="BG134" s="150"/>
      <c r="BH134" s="150"/>
    </row>
    <row r="135" spans="1:60" outlineLevel="1" x14ac:dyDescent="0.2">
      <c r="A135" s="178">
        <v>43</v>
      </c>
      <c r="B135" s="179" t="s">
        <v>312</v>
      </c>
      <c r="C135" s="187" t="s">
        <v>313</v>
      </c>
      <c r="D135" s="180" t="s">
        <v>314</v>
      </c>
      <c r="E135" s="181">
        <v>4</v>
      </c>
      <c r="F135" s="182"/>
      <c r="G135" s="183">
        <f t="shared" si="0"/>
        <v>0</v>
      </c>
      <c r="H135" s="182"/>
      <c r="I135" s="183">
        <f t="shared" si="1"/>
        <v>0</v>
      </c>
      <c r="J135" s="182"/>
      <c r="K135" s="183">
        <f t="shared" si="2"/>
        <v>0</v>
      </c>
      <c r="L135" s="183">
        <v>21</v>
      </c>
      <c r="M135" s="183">
        <f t="shared" si="3"/>
        <v>0</v>
      </c>
      <c r="N135" s="181">
        <v>2.0000000000000002E-5</v>
      </c>
      <c r="O135" s="181">
        <f t="shared" si="4"/>
        <v>0</v>
      </c>
      <c r="P135" s="181">
        <v>0</v>
      </c>
      <c r="Q135" s="181">
        <f t="shared" si="5"/>
        <v>0</v>
      </c>
      <c r="R135" s="183"/>
      <c r="S135" s="183" t="s">
        <v>228</v>
      </c>
      <c r="T135" s="184" t="s">
        <v>229</v>
      </c>
      <c r="U135" s="160">
        <v>0.35</v>
      </c>
      <c r="V135" s="160">
        <f t="shared" si="6"/>
        <v>1.4</v>
      </c>
      <c r="W135" s="160"/>
      <c r="X135" s="160" t="s">
        <v>156</v>
      </c>
      <c r="Y135" s="160" t="s">
        <v>157</v>
      </c>
      <c r="Z135" s="150"/>
      <c r="AA135" s="150"/>
      <c r="AB135" s="150"/>
      <c r="AC135" s="150"/>
      <c r="AD135" s="150"/>
      <c r="AE135" s="150"/>
      <c r="AF135" s="150"/>
      <c r="AG135" s="150" t="s">
        <v>276</v>
      </c>
      <c r="AH135" s="150"/>
      <c r="AI135" s="150"/>
      <c r="AJ135" s="150"/>
      <c r="AK135" s="150"/>
      <c r="AL135" s="150"/>
      <c r="AM135" s="150"/>
      <c r="AN135" s="150"/>
      <c r="AO135" s="150"/>
      <c r="AP135" s="150"/>
      <c r="AQ135" s="150"/>
      <c r="AR135" s="150"/>
      <c r="AS135" s="150"/>
      <c r="AT135" s="150"/>
      <c r="AU135" s="150"/>
      <c r="AV135" s="150"/>
      <c r="AW135" s="150"/>
      <c r="AX135" s="150"/>
      <c r="AY135" s="150"/>
      <c r="AZ135" s="150"/>
      <c r="BA135" s="150"/>
      <c r="BB135" s="150"/>
      <c r="BC135" s="150"/>
      <c r="BD135" s="150"/>
      <c r="BE135" s="150"/>
      <c r="BF135" s="150"/>
      <c r="BG135" s="150"/>
      <c r="BH135" s="150"/>
    </row>
    <row r="136" spans="1:60" outlineLevel="1" x14ac:dyDescent="0.2">
      <c r="A136" s="178">
        <v>44</v>
      </c>
      <c r="B136" s="179" t="s">
        <v>315</v>
      </c>
      <c r="C136" s="187" t="s">
        <v>316</v>
      </c>
      <c r="D136" s="180" t="s">
        <v>314</v>
      </c>
      <c r="E136" s="181">
        <v>1</v>
      </c>
      <c r="F136" s="182"/>
      <c r="G136" s="183">
        <f t="shared" si="0"/>
        <v>0</v>
      </c>
      <c r="H136" s="182"/>
      <c r="I136" s="183">
        <f t="shared" si="1"/>
        <v>0</v>
      </c>
      <c r="J136" s="182"/>
      <c r="K136" s="183">
        <f t="shared" si="2"/>
        <v>0</v>
      </c>
      <c r="L136" s="183">
        <v>21</v>
      </c>
      <c r="M136" s="183">
        <f t="shared" si="3"/>
        <v>0</v>
      </c>
      <c r="N136" s="181">
        <v>2.0000000000000002E-5</v>
      </c>
      <c r="O136" s="181">
        <f t="shared" si="4"/>
        <v>0</v>
      </c>
      <c r="P136" s="181">
        <v>0</v>
      </c>
      <c r="Q136" s="181">
        <f t="shared" si="5"/>
        <v>0</v>
      </c>
      <c r="R136" s="183"/>
      <c r="S136" s="183" t="s">
        <v>228</v>
      </c>
      <c r="T136" s="184" t="s">
        <v>229</v>
      </c>
      <c r="U136" s="160">
        <v>0.35</v>
      </c>
      <c r="V136" s="160">
        <f t="shared" si="6"/>
        <v>0.35</v>
      </c>
      <c r="W136" s="160"/>
      <c r="X136" s="160" t="s">
        <v>156</v>
      </c>
      <c r="Y136" s="160" t="s">
        <v>157</v>
      </c>
      <c r="Z136" s="150"/>
      <c r="AA136" s="150"/>
      <c r="AB136" s="150"/>
      <c r="AC136" s="150"/>
      <c r="AD136" s="150"/>
      <c r="AE136" s="150"/>
      <c r="AF136" s="150"/>
      <c r="AG136" s="150" t="s">
        <v>276</v>
      </c>
      <c r="AH136" s="150"/>
      <c r="AI136" s="150"/>
      <c r="AJ136" s="150"/>
      <c r="AK136" s="150"/>
      <c r="AL136" s="150"/>
      <c r="AM136" s="150"/>
      <c r="AN136" s="150"/>
      <c r="AO136" s="150"/>
      <c r="AP136" s="150"/>
      <c r="AQ136" s="150"/>
      <c r="AR136" s="150"/>
      <c r="AS136" s="150"/>
      <c r="AT136" s="150"/>
      <c r="AU136" s="150"/>
      <c r="AV136" s="150"/>
      <c r="AW136" s="150"/>
      <c r="AX136" s="150"/>
      <c r="AY136" s="150"/>
      <c r="AZ136" s="150"/>
      <c r="BA136" s="150"/>
      <c r="BB136" s="150"/>
      <c r="BC136" s="150"/>
      <c r="BD136" s="150"/>
      <c r="BE136" s="150"/>
      <c r="BF136" s="150"/>
      <c r="BG136" s="150"/>
      <c r="BH136" s="150"/>
    </row>
    <row r="137" spans="1:60" outlineLevel="1" x14ac:dyDescent="0.2">
      <c r="A137" s="178">
        <v>45</v>
      </c>
      <c r="B137" s="179" t="s">
        <v>317</v>
      </c>
      <c r="C137" s="187" t="s">
        <v>318</v>
      </c>
      <c r="D137" s="180" t="s">
        <v>165</v>
      </c>
      <c r="E137" s="181">
        <v>2</v>
      </c>
      <c r="F137" s="182"/>
      <c r="G137" s="183">
        <f t="shared" si="0"/>
        <v>0</v>
      </c>
      <c r="H137" s="182"/>
      <c r="I137" s="183">
        <f t="shared" si="1"/>
        <v>0</v>
      </c>
      <c r="J137" s="182"/>
      <c r="K137" s="183">
        <f t="shared" si="2"/>
        <v>0</v>
      </c>
      <c r="L137" s="183">
        <v>21</v>
      </c>
      <c r="M137" s="183">
        <f t="shared" si="3"/>
        <v>0</v>
      </c>
      <c r="N137" s="181">
        <v>2.0000000000000002E-5</v>
      </c>
      <c r="O137" s="181">
        <f t="shared" si="4"/>
        <v>0</v>
      </c>
      <c r="P137" s="181">
        <v>0</v>
      </c>
      <c r="Q137" s="181">
        <f t="shared" si="5"/>
        <v>0</v>
      </c>
      <c r="R137" s="183"/>
      <c r="S137" s="183" t="s">
        <v>228</v>
      </c>
      <c r="T137" s="184" t="s">
        <v>229</v>
      </c>
      <c r="U137" s="160">
        <v>1.1299999999999999</v>
      </c>
      <c r="V137" s="160">
        <f t="shared" si="6"/>
        <v>2.2599999999999998</v>
      </c>
      <c r="W137" s="160"/>
      <c r="X137" s="160" t="s">
        <v>156</v>
      </c>
      <c r="Y137" s="160" t="s">
        <v>157</v>
      </c>
      <c r="Z137" s="150"/>
      <c r="AA137" s="150"/>
      <c r="AB137" s="150"/>
      <c r="AC137" s="150"/>
      <c r="AD137" s="150"/>
      <c r="AE137" s="150"/>
      <c r="AF137" s="150"/>
      <c r="AG137" s="150" t="s">
        <v>222</v>
      </c>
      <c r="AH137" s="150"/>
      <c r="AI137" s="150"/>
      <c r="AJ137" s="150"/>
      <c r="AK137" s="150"/>
      <c r="AL137" s="150"/>
      <c r="AM137" s="150"/>
      <c r="AN137" s="150"/>
      <c r="AO137" s="150"/>
      <c r="AP137" s="150"/>
      <c r="AQ137" s="150"/>
      <c r="AR137" s="150"/>
      <c r="AS137" s="150"/>
      <c r="AT137" s="150"/>
      <c r="AU137" s="150"/>
      <c r="AV137" s="150"/>
      <c r="AW137" s="150"/>
      <c r="AX137" s="150"/>
      <c r="AY137" s="150"/>
      <c r="AZ137" s="150"/>
      <c r="BA137" s="150"/>
      <c r="BB137" s="150"/>
      <c r="BC137" s="150"/>
      <c r="BD137" s="150"/>
      <c r="BE137" s="150"/>
      <c r="BF137" s="150"/>
      <c r="BG137" s="150"/>
      <c r="BH137" s="150"/>
    </row>
    <row r="138" spans="1:60" outlineLevel="1" x14ac:dyDescent="0.2">
      <c r="A138" s="171">
        <v>46</v>
      </c>
      <c r="B138" s="172" t="s">
        <v>319</v>
      </c>
      <c r="C138" s="188" t="s">
        <v>320</v>
      </c>
      <c r="D138" s="173" t="s">
        <v>152</v>
      </c>
      <c r="E138" s="174">
        <v>51</v>
      </c>
      <c r="F138" s="175"/>
      <c r="G138" s="176">
        <f t="shared" si="0"/>
        <v>0</v>
      </c>
      <c r="H138" s="175"/>
      <c r="I138" s="176">
        <f t="shared" si="1"/>
        <v>0</v>
      </c>
      <c r="J138" s="175"/>
      <c r="K138" s="176">
        <f t="shared" si="2"/>
        <v>0</v>
      </c>
      <c r="L138" s="176">
        <v>21</v>
      </c>
      <c r="M138" s="176">
        <f t="shared" si="3"/>
        <v>0</v>
      </c>
      <c r="N138" s="174">
        <v>1.9000000000000001E-4</v>
      </c>
      <c r="O138" s="174">
        <f t="shared" si="4"/>
        <v>0.01</v>
      </c>
      <c r="P138" s="174">
        <v>0</v>
      </c>
      <c r="Q138" s="174">
        <f t="shared" si="5"/>
        <v>0</v>
      </c>
      <c r="R138" s="176"/>
      <c r="S138" s="176" t="s">
        <v>228</v>
      </c>
      <c r="T138" s="177" t="s">
        <v>229</v>
      </c>
      <c r="U138" s="160">
        <v>1.6970000000000001</v>
      </c>
      <c r="V138" s="160">
        <f t="shared" si="6"/>
        <v>86.55</v>
      </c>
      <c r="W138" s="160"/>
      <c r="X138" s="160" t="s">
        <v>156</v>
      </c>
      <c r="Y138" s="160" t="s">
        <v>157</v>
      </c>
      <c r="Z138" s="150"/>
      <c r="AA138" s="150"/>
      <c r="AB138" s="150"/>
      <c r="AC138" s="150"/>
      <c r="AD138" s="150"/>
      <c r="AE138" s="150"/>
      <c r="AF138" s="150"/>
      <c r="AG138" s="150" t="s">
        <v>222</v>
      </c>
      <c r="AH138" s="150"/>
      <c r="AI138" s="150"/>
      <c r="AJ138" s="150"/>
      <c r="AK138" s="150"/>
      <c r="AL138" s="150"/>
      <c r="AM138" s="150"/>
      <c r="AN138" s="150"/>
      <c r="AO138" s="150"/>
      <c r="AP138" s="150"/>
      <c r="AQ138" s="150"/>
      <c r="AR138" s="150"/>
      <c r="AS138" s="150"/>
      <c r="AT138" s="150"/>
      <c r="AU138" s="150"/>
      <c r="AV138" s="150"/>
      <c r="AW138" s="150"/>
      <c r="AX138" s="150"/>
      <c r="AY138" s="150"/>
      <c r="AZ138" s="150"/>
      <c r="BA138" s="150"/>
      <c r="BB138" s="150"/>
      <c r="BC138" s="150"/>
      <c r="BD138" s="150"/>
      <c r="BE138" s="150"/>
      <c r="BF138" s="150"/>
      <c r="BG138" s="150"/>
      <c r="BH138" s="150"/>
    </row>
    <row r="139" spans="1:60" outlineLevel="2" x14ac:dyDescent="0.2">
      <c r="A139" s="157"/>
      <c r="B139" s="158"/>
      <c r="C139" s="189" t="s">
        <v>321</v>
      </c>
      <c r="D139" s="161"/>
      <c r="E139" s="162">
        <v>51</v>
      </c>
      <c r="F139" s="160"/>
      <c r="G139" s="160"/>
      <c r="H139" s="160"/>
      <c r="I139" s="160"/>
      <c r="J139" s="160"/>
      <c r="K139" s="160"/>
      <c r="L139" s="160"/>
      <c r="M139" s="160"/>
      <c r="N139" s="159"/>
      <c r="O139" s="159"/>
      <c r="P139" s="159"/>
      <c r="Q139" s="159"/>
      <c r="R139" s="160"/>
      <c r="S139" s="160"/>
      <c r="T139" s="160"/>
      <c r="U139" s="160"/>
      <c r="V139" s="160"/>
      <c r="W139" s="160"/>
      <c r="X139" s="160"/>
      <c r="Y139" s="160"/>
      <c r="Z139" s="150"/>
      <c r="AA139" s="150"/>
      <c r="AB139" s="150"/>
      <c r="AC139" s="150"/>
      <c r="AD139" s="150"/>
      <c r="AE139" s="150"/>
      <c r="AF139" s="150"/>
      <c r="AG139" s="150" t="s">
        <v>169</v>
      </c>
      <c r="AH139" s="150">
        <v>0</v>
      </c>
      <c r="AI139" s="150"/>
      <c r="AJ139" s="150"/>
      <c r="AK139" s="150"/>
      <c r="AL139" s="150"/>
      <c r="AM139" s="150"/>
      <c r="AN139" s="150"/>
      <c r="AO139" s="150"/>
      <c r="AP139" s="150"/>
      <c r="AQ139" s="150"/>
      <c r="AR139" s="150"/>
      <c r="AS139" s="150"/>
      <c r="AT139" s="150"/>
      <c r="AU139" s="150"/>
      <c r="AV139" s="150"/>
      <c r="AW139" s="150"/>
      <c r="AX139" s="150"/>
      <c r="AY139" s="150"/>
      <c r="AZ139" s="150"/>
      <c r="BA139" s="150"/>
      <c r="BB139" s="150"/>
      <c r="BC139" s="150"/>
      <c r="BD139" s="150"/>
      <c r="BE139" s="150"/>
      <c r="BF139" s="150"/>
      <c r="BG139" s="150"/>
      <c r="BH139" s="150"/>
    </row>
    <row r="140" spans="1:60" outlineLevel="1" x14ac:dyDescent="0.2">
      <c r="A140" s="178">
        <v>47</v>
      </c>
      <c r="B140" s="179" t="s">
        <v>322</v>
      </c>
      <c r="C140" s="187" t="s">
        <v>323</v>
      </c>
      <c r="D140" s="180" t="s">
        <v>152</v>
      </c>
      <c r="E140" s="181">
        <v>1</v>
      </c>
      <c r="F140" s="182"/>
      <c r="G140" s="183">
        <f t="shared" ref="G140:G148" si="7">ROUND(E140*F140,2)</f>
        <v>0</v>
      </c>
      <c r="H140" s="182"/>
      <c r="I140" s="183">
        <f t="shared" ref="I140:I148" si="8">ROUND(E140*H140,2)</f>
        <v>0</v>
      </c>
      <c r="J140" s="182"/>
      <c r="K140" s="183">
        <f t="shared" ref="K140:K148" si="9">ROUND(E140*J140,2)</f>
        <v>0</v>
      </c>
      <c r="L140" s="183">
        <v>21</v>
      </c>
      <c r="M140" s="183">
        <f t="shared" ref="M140:M148" si="10">G140*(1+L140/100)</f>
        <v>0</v>
      </c>
      <c r="N140" s="181">
        <v>1.9000000000000001E-4</v>
      </c>
      <c r="O140" s="181">
        <f t="shared" ref="O140:O148" si="11">ROUND(E140*N140,2)</f>
        <v>0</v>
      </c>
      <c r="P140" s="181">
        <v>0</v>
      </c>
      <c r="Q140" s="181">
        <f t="shared" ref="Q140:Q148" si="12">ROUND(E140*P140,2)</f>
        <v>0</v>
      </c>
      <c r="R140" s="183"/>
      <c r="S140" s="183" t="s">
        <v>228</v>
      </c>
      <c r="T140" s="184" t="s">
        <v>229</v>
      </c>
      <c r="U140" s="160">
        <v>2.3220000000000001</v>
      </c>
      <c r="V140" s="160">
        <f t="shared" ref="V140:V148" si="13">ROUND(E140*U140,2)</f>
        <v>2.3199999999999998</v>
      </c>
      <c r="W140" s="160"/>
      <c r="X140" s="160" t="s">
        <v>156</v>
      </c>
      <c r="Y140" s="160" t="s">
        <v>157</v>
      </c>
      <c r="Z140" s="150"/>
      <c r="AA140" s="150"/>
      <c r="AB140" s="150"/>
      <c r="AC140" s="150"/>
      <c r="AD140" s="150"/>
      <c r="AE140" s="150"/>
      <c r="AF140" s="150"/>
      <c r="AG140" s="150" t="s">
        <v>222</v>
      </c>
      <c r="AH140" s="150"/>
      <c r="AI140" s="150"/>
      <c r="AJ140" s="150"/>
      <c r="AK140" s="150"/>
      <c r="AL140" s="150"/>
      <c r="AM140" s="150"/>
      <c r="AN140" s="150"/>
      <c r="AO140" s="150"/>
      <c r="AP140" s="150"/>
      <c r="AQ140" s="150"/>
      <c r="AR140" s="150"/>
      <c r="AS140" s="150"/>
      <c r="AT140" s="150"/>
      <c r="AU140" s="150"/>
      <c r="AV140" s="150"/>
      <c r="AW140" s="150"/>
      <c r="AX140" s="150"/>
      <c r="AY140" s="150"/>
      <c r="AZ140" s="150"/>
      <c r="BA140" s="150"/>
      <c r="BB140" s="150"/>
      <c r="BC140" s="150"/>
      <c r="BD140" s="150"/>
      <c r="BE140" s="150"/>
      <c r="BF140" s="150"/>
      <c r="BG140" s="150"/>
      <c r="BH140" s="150"/>
    </row>
    <row r="141" spans="1:60" outlineLevel="1" x14ac:dyDescent="0.2">
      <c r="A141" s="178">
        <v>48</v>
      </c>
      <c r="B141" s="179" t="s">
        <v>324</v>
      </c>
      <c r="C141" s="187" t="s">
        <v>325</v>
      </c>
      <c r="D141" s="180" t="s">
        <v>152</v>
      </c>
      <c r="E141" s="181">
        <v>1</v>
      </c>
      <c r="F141" s="182"/>
      <c r="G141" s="183">
        <f t="shared" si="7"/>
        <v>0</v>
      </c>
      <c r="H141" s="182"/>
      <c r="I141" s="183">
        <f t="shared" si="8"/>
        <v>0</v>
      </c>
      <c r="J141" s="182"/>
      <c r="K141" s="183">
        <f t="shared" si="9"/>
        <v>0</v>
      </c>
      <c r="L141" s="183">
        <v>21</v>
      </c>
      <c r="M141" s="183">
        <f t="shared" si="10"/>
        <v>0</v>
      </c>
      <c r="N141" s="181">
        <v>1.9000000000000001E-4</v>
      </c>
      <c r="O141" s="181">
        <f t="shared" si="11"/>
        <v>0</v>
      </c>
      <c r="P141" s="181">
        <v>0</v>
      </c>
      <c r="Q141" s="181">
        <f t="shared" si="12"/>
        <v>0</v>
      </c>
      <c r="R141" s="183"/>
      <c r="S141" s="183" t="s">
        <v>228</v>
      </c>
      <c r="T141" s="184" t="s">
        <v>229</v>
      </c>
      <c r="U141" s="160">
        <v>0.27200000000000002</v>
      </c>
      <c r="V141" s="160">
        <f t="shared" si="13"/>
        <v>0.27</v>
      </c>
      <c r="W141" s="160"/>
      <c r="X141" s="160" t="s">
        <v>156</v>
      </c>
      <c r="Y141" s="160" t="s">
        <v>157</v>
      </c>
      <c r="Z141" s="150"/>
      <c r="AA141" s="150"/>
      <c r="AB141" s="150"/>
      <c r="AC141" s="150"/>
      <c r="AD141" s="150"/>
      <c r="AE141" s="150"/>
      <c r="AF141" s="150"/>
      <c r="AG141" s="150" t="s">
        <v>222</v>
      </c>
      <c r="AH141" s="150"/>
      <c r="AI141" s="150"/>
      <c r="AJ141" s="150"/>
      <c r="AK141" s="150"/>
      <c r="AL141" s="150"/>
      <c r="AM141" s="150"/>
      <c r="AN141" s="150"/>
      <c r="AO141" s="150"/>
      <c r="AP141" s="150"/>
      <c r="AQ141" s="150"/>
      <c r="AR141" s="150"/>
      <c r="AS141" s="150"/>
      <c r="AT141" s="150"/>
      <c r="AU141" s="150"/>
      <c r="AV141" s="150"/>
      <c r="AW141" s="150"/>
      <c r="AX141" s="150"/>
      <c r="AY141" s="150"/>
      <c r="AZ141" s="150"/>
      <c r="BA141" s="150"/>
      <c r="BB141" s="150"/>
      <c r="BC141" s="150"/>
      <c r="BD141" s="150"/>
      <c r="BE141" s="150"/>
      <c r="BF141" s="150"/>
      <c r="BG141" s="150"/>
      <c r="BH141" s="150"/>
    </row>
    <row r="142" spans="1:60" outlineLevel="1" x14ac:dyDescent="0.2">
      <c r="A142" s="178">
        <v>49</v>
      </c>
      <c r="B142" s="179" t="s">
        <v>326</v>
      </c>
      <c r="C142" s="187" t="s">
        <v>327</v>
      </c>
      <c r="D142" s="180" t="s">
        <v>152</v>
      </c>
      <c r="E142" s="181">
        <v>1</v>
      </c>
      <c r="F142" s="182"/>
      <c r="G142" s="183">
        <f t="shared" si="7"/>
        <v>0</v>
      </c>
      <c r="H142" s="182"/>
      <c r="I142" s="183">
        <f t="shared" si="8"/>
        <v>0</v>
      </c>
      <c r="J142" s="182"/>
      <c r="K142" s="183">
        <f t="shared" si="9"/>
        <v>0</v>
      </c>
      <c r="L142" s="183">
        <v>21</v>
      </c>
      <c r="M142" s="183">
        <f t="shared" si="10"/>
        <v>0</v>
      </c>
      <c r="N142" s="181">
        <v>0</v>
      </c>
      <c r="O142" s="181">
        <f t="shared" si="11"/>
        <v>0</v>
      </c>
      <c r="P142" s="181">
        <v>0</v>
      </c>
      <c r="Q142" s="181">
        <f t="shared" si="12"/>
        <v>0</v>
      </c>
      <c r="R142" s="183"/>
      <c r="S142" s="183" t="s">
        <v>228</v>
      </c>
      <c r="T142" s="184" t="s">
        <v>229</v>
      </c>
      <c r="U142" s="160">
        <v>0.31</v>
      </c>
      <c r="V142" s="160">
        <f t="shared" si="13"/>
        <v>0.31</v>
      </c>
      <c r="W142" s="160"/>
      <c r="X142" s="160" t="s">
        <v>156</v>
      </c>
      <c r="Y142" s="160" t="s">
        <v>157</v>
      </c>
      <c r="Z142" s="150"/>
      <c r="AA142" s="150"/>
      <c r="AB142" s="150"/>
      <c r="AC142" s="150"/>
      <c r="AD142" s="150"/>
      <c r="AE142" s="150"/>
      <c r="AF142" s="150"/>
      <c r="AG142" s="150" t="s">
        <v>222</v>
      </c>
      <c r="AH142" s="150"/>
      <c r="AI142" s="150"/>
      <c r="AJ142" s="150"/>
      <c r="AK142" s="150"/>
      <c r="AL142" s="150"/>
      <c r="AM142" s="150"/>
      <c r="AN142" s="150"/>
      <c r="AO142" s="150"/>
      <c r="AP142" s="150"/>
      <c r="AQ142" s="150"/>
      <c r="AR142" s="150"/>
      <c r="AS142" s="150"/>
      <c r="AT142" s="150"/>
      <c r="AU142" s="150"/>
      <c r="AV142" s="150"/>
      <c r="AW142" s="150"/>
      <c r="AX142" s="150"/>
      <c r="AY142" s="150"/>
      <c r="AZ142" s="150"/>
      <c r="BA142" s="150"/>
      <c r="BB142" s="150"/>
      <c r="BC142" s="150"/>
      <c r="BD142" s="150"/>
      <c r="BE142" s="150"/>
      <c r="BF142" s="150"/>
      <c r="BG142" s="150"/>
      <c r="BH142" s="150"/>
    </row>
    <row r="143" spans="1:60" outlineLevel="1" x14ac:dyDescent="0.2">
      <c r="A143" s="178">
        <v>50</v>
      </c>
      <c r="B143" s="179" t="s">
        <v>328</v>
      </c>
      <c r="C143" s="187" t="s">
        <v>329</v>
      </c>
      <c r="D143" s="180" t="s">
        <v>152</v>
      </c>
      <c r="E143" s="181">
        <v>4</v>
      </c>
      <c r="F143" s="182"/>
      <c r="G143" s="183">
        <f t="shared" si="7"/>
        <v>0</v>
      </c>
      <c r="H143" s="182"/>
      <c r="I143" s="183">
        <f t="shared" si="8"/>
        <v>0</v>
      </c>
      <c r="J143" s="182"/>
      <c r="K143" s="183">
        <f t="shared" si="9"/>
        <v>0</v>
      </c>
      <c r="L143" s="183">
        <v>21</v>
      </c>
      <c r="M143" s="183">
        <f t="shared" si="10"/>
        <v>0</v>
      </c>
      <c r="N143" s="181">
        <v>7.5000000000000002E-4</v>
      </c>
      <c r="O143" s="181">
        <f t="shared" si="11"/>
        <v>0</v>
      </c>
      <c r="P143" s="181">
        <v>0</v>
      </c>
      <c r="Q143" s="181">
        <f t="shared" si="12"/>
        <v>0</v>
      </c>
      <c r="R143" s="183" t="s">
        <v>177</v>
      </c>
      <c r="S143" s="183" t="s">
        <v>154</v>
      </c>
      <c r="T143" s="184" t="s">
        <v>155</v>
      </c>
      <c r="U143" s="160">
        <v>0</v>
      </c>
      <c r="V143" s="160">
        <f t="shared" si="13"/>
        <v>0</v>
      </c>
      <c r="W143" s="160"/>
      <c r="X143" s="160" t="s">
        <v>178</v>
      </c>
      <c r="Y143" s="160" t="s">
        <v>157</v>
      </c>
      <c r="Z143" s="150"/>
      <c r="AA143" s="150"/>
      <c r="AB143" s="150"/>
      <c r="AC143" s="150"/>
      <c r="AD143" s="150"/>
      <c r="AE143" s="150"/>
      <c r="AF143" s="150"/>
      <c r="AG143" s="150" t="s">
        <v>179</v>
      </c>
      <c r="AH143" s="150"/>
      <c r="AI143" s="150"/>
      <c r="AJ143" s="150"/>
      <c r="AK143" s="150"/>
      <c r="AL143" s="150"/>
      <c r="AM143" s="150"/>
      <c r="AN143" s="150"/>
      <c r="AO143" s="150"/>
      <c r="AP143" s="150"/>
      <c r="AQ143" s="150"/>
      <c r="AR143" s="150"/>
      <c r="AS143" s="150"/>
      <c r="AT143" s="150"/>
      <c r="AU143" s="150"/>
      <c r="AV143" s="150"/>
      <c r="AW143" s="150"/>
      <c r="AX143" s="150"/>
      <c r="AY143" s="150"/>
      <c r="AZ143" s="150"/>
      <c r="BA143" s="150"/>
      <c r="BB143" s="150"/>
      <c r="BC143" s="150"/>
      <c r="BD143" s="150"/>
      <c r="BE143" s="150"/>
      <c r="BF143" s="150"/>
      <c r="BG143" s="150"/>
      <c r="BH143" s="150"/>
    </row>
    <row r="144" spans="1:60" ht="33.75" outlineLevel="1" x14ac:dyDescent="0.2">
      <c r="A144" s="178">
        <v>51</v>
      </c>
      <c r="B144" s="179" t="s">
        <v>330</v>
      </c>
      <c r="C144" s="187" t="s">
        <v>331</v>
      </c>
      <c r="D144" s="180" t="s">
        <v>152</v>
      </c>
      <c r="E144" s="181">
        <v>1</v>
      </c>
      <c r="F144" s="182"/>
      <c r="G144" s="183">
        <f t="shared" si="7"/>
        <v>0</v>
      </c>
      <c r="H144" s="182"/>
      <c r="I144" s="183">
        <f t="shared" si="8"/>
        <v>0</v>
      </c>
      <c r="J144" s="182"/>
      <c r="K144" s="183">
        <f t="shared" si="9"/>
        <v>0</v>
      </c>
      <c r="L144" s="183">
        <v>21</v>
      </c>
      <c r="M144" s="183">
        <f t="shared" si="10"/>
        <v>0</v>
      </c>
      <c r="N144" s="181">
        <v>1.38E-2</v>
      </c>
      <c r="O144" s="181">
        <f t="shared" si="11"/>
        <v>0.01</v>
      </c>
      <c r="P144" s="181">
        <v>0</v>
      </c>
      <c r="Q144" s="181">
        <f t="shared" si="12"/>
        <v>0</v>
      </c>
      <c r="R144" s="183" t="s">
        <v>177</v>
      </c>
      <c r="S144" s="183" t="s">
        <v>154</v>
      </c>
      <c r="T144" s="184" t="s">
        <v>155</v>
      </c>
      <c r="U144" s="160">
        <v>0</v>
      </c>
      <c r="V144" s="160">
        <f t="shared" si="13"/>
        <v>0</v>
      </c>
      <c r="W144" s="160"/>
      <c r="X144" s="160" t="s">
        <v>178</v>
      </c>
      <c r="Y144" s="160" t="s">
        <v>157</v>
      </c>
      <c r="Z144" s="150"/>
      <c r="AA144" s="150"/>
      <c r="AB144" s="150"/>
      <c r="AC144" s="150"/>
      <c r="AD144" s="150"/>
      <c r="AE144" s="150"/>
      <c r="AF144" s="150"/>
      <c r="AG144" s="150" t="s">
        <v>179</v>
      </c>
      <c r="AH144" s="150"/>
      <c r="AI144" s="150"/>
      <c r="AJ144" s="150"/>
      <c r="AK144" s="150"/>
      <c r="AL144" s="150"/>
      <c r="AM144" s="150"/>
      <c r="AN144" s="150"/>
      <c r="AO144" s="150"/>
      <c r="AP144" s="150"/>
      <c r="AQ144" s="150"/>
      <c r="AR144" s="150"/>
      <c r="AS144" s="150"/>
      <c r="AT144" s="150"/>
      <c r="AU144" s="150"/>
      <c r="AV144" s="150"/>
      <c r="AW144" s="150"/>
      <c r="AX144" s="150"/>
      <c r="AY144" s="150"/>
      <c r="AZ144" s="150"/>
      <c r="BA144" s="150"/>
      <c r="BB144" s="150"/>
      <c r="BC144" s="150"/>
      <c r="BD144" s="150"/>
      <c r="BE144" s="150"/>
      <c r="BF144" s="150"/>
      <c r="BG144" s="150"/>
      <c r="BH144" s="150"/>
    </row>
    <row r="145" spans="1:60" ht="33.75" outlineLevel="1" x14ac:dyDescent="0.2">
      <c r="A145" s="178">
        <v>52</v>
      </c>
      <c r="B145" s="179" t="s">
        <v>332</v>
      </c>
      <c r="C145" s="187" t="s">
        <v>333</v>
      </c>
      <c r="D145" s="180" t="s">
        <v>152</v>
      </c>
      <c r="E145" s="181">
        <v>1</v>
      </c>
      <c r="F145" s="182"/>
      <c r="G145" s="183">
        <f t="shared" si="7"/>
        <v>0</v>
      </c>
      <c r="H145" s="182"/>
      <c r="I145" s="183">
        <f t="shared" si="8"/>
        <v>0</v>
      </c>
      <c r="J145" s="182"/>
      <c r="K145" s="183">
        <f t="shared" si="9"/>
        <v>0</v>
      </c>
      <c r="L145" s="183">
        <v>21</v>
      </c>
      <c r="M145" s="183">
        <f t="shared" si="10"/>
        <v>0</v>
      </c>
      <c r="N145" s="181">
        <v>1.55E-2</v>
      </c>
      <c r="O145" s="181">
        <f t="shared" si="11"/>
        <v>0.02</v>
      </c>
      <c r="P145" s="181">
        <v>0</v>
      </c>
      <c r="Q145" s="181">
        <f t="shared" si="12"/>
        <v>0</v>
      </c>
      <c r="R145" s="183" t="s">
        <v>177</v>
      </c>
      <c r="S145" s="183" t="s">
        <v>154</v>
      </c>
      <c r="T145" s="184" t="s">
        <v>155</v>
      </c>
      <c r="U145" s="160">
        <v>0</v>
      </c>
      <c r="V145" s="160">
        <f t="shared" si="13"/>
        <v>0</v>
      </c>
      <c r="W145" s="160"/>
      <c r="X145" s="160" t="s">
        <v>178</v>
      </c>
      <c r="Y145" s="160" t="s">
        <v>157</v>
      </c>
      <c r="Z145" s="150"/>
      <c r="AA145" s="150"/>
      <c r="AB145" s="150"/>
      <c r="AC145" s="150"/>
      <c r="AD145" s="150"/>
      <c r="AE145" s="150"/>
      <c r="AF145" s="150"/>
      <c r="AG145" s="150" t="s">
        <v>179</v>
      </c>
      <c r="AH145" s="150"/>
      <c r="AI145" s="150"/>
      <c r="AJ145" s="150"/>
      <c r="AK145" s="150"/>
      <c r="AL145" s="150"/>
      <c r="AM145" s="150"/>
      <c r="AN145" s="150"/>
      <c r="AO145" s="150"/>
      <c r="AP145" s="150"/>
      <c r="AQ145" s="150"/>
      <c r="AR145" s="150"/>
      <c r="AS145" s="150"/>
      <c r="AT145" s="150"/>
      <c r="AU145" s="150"/>
      <c r="AV145" s="150"/>
      <c r="AW145" s="150"/>
      <c r="AX145" s="150"/>
      <c r="AY145" s="150"/>
      <c r="AZ145" s="150"/>
      <c r="BA145" s="150"/>
      <c r="BB145" s="150"/>
      <c r="BC145" s="150"/>
      <c r="BD145" s="150"/>
      <c r="BE145" s="150"/>
      <c r="BF145" s="150"/>
      <c r="BG145" s="150"/>
      <c r="BH145" s="150"/>
    </row>
    <row r="146" spans="1:60" outlineLevel="1" x14ac:dyDescent="0.2">
      <c r="A146" s="178">
        <v>53</v>
      </c>
      <c r="B146" s="179" t="s">
        <v>334</v>
      </c>
      <c r="C146" s="187" t="s">
        <v>335</v>
      </c>
      <c r="D146" s="180" t="s">
        <v>152</v>
      </c>
      <c r="E146" s="181">
        <v>1</v>
      </c>
      <c r="F146" s="182"/>
      <c r="G146" s="183">
        <f t="shared" si="7"/>
        <v>0</v>
      </c>
      <c r="H146" s="182"/>
      <c r="I146" s="183">
        <f t="shared" si="8"/>
        <v>0</v>
      </c>
      <c r="J146" s="182"/>
      <c r="K146" s="183">
        <f t="shared" si="9"/>
        <v>0</v>
      </c>
      <c r="L146" s="183">
        <v>21</v>
      </c>
      <c r="M146" s="183">
        <f t="shared" si="10"/>
        <v>0</v>
      </c>
      <c r="N146" s="181">
        <v>1.7500000000000002E-2</v>
      </c>
      <c r="O146" s="181">
        <f t="shared" si="11"/>
        <v>0.02</v>
      </c>
      <c r="P146" s="181">
        <v>0</v>
      </c>
      <c r="Q146" s="181">
        <f t="shared" si="12"/>
        <v>0</v>
      </c>
      <c r="R146" s="183"/>
      <c r="S146" s="183" t="s">
        <v>228</v>
      </c>
      <c r="T146" s="184" t="s">
        <v>229</v>
      </c>
      <c r="U146" s="160">
        <v>0</v>
      </c>
      <c r="V146" s="160">
        <f t="shared" si="13"/>
        <v>0</v>
      </c>
      <c r="W146" s="160"/>
      <c r="X146" s="160" t="s">
        <v>178</v>
      </c>
      <c r="Y146" s="160" t="s">
        <v>157</v>
      </c>
      <c r="Z146" s="150"/>
      <c r="AA146" s="150"/>
      <c r="AB146" s="150"/>
      <c r="AC146" s="150"/>
      <c r="AD146" s="150"/>
      <c r="AE146" s="150"/>
      <c r="AF146" s="150"/>
      <c r="AG146" s="150" t="s">
        <v>179</v>
      </c>
      <c r="AH146" s="150"/>
      <c r="AI146" s="150"/>
      <c r="AJ146" s="150"/>
      <c r="AK146" s="150"/>
      <c r="AL146" s="150"/>
      <c r="AM146" s="150"/>
      <c r="AN146" s="150"/>
      <c r="AO146" s="150"/>
      <c r="AP146" s="150"/>
      <c r="AQ146" s="150"/>
      <c r="AR146" s="150"/>
      <c r="AS146" s="150"/>
      <c r="AT146" s="150"/>
      <c r="AU146" s="150"/>
      <c r="AV146" s="150"/>
      <c r="AW146" s="150"/>
      <c r="AX146" s="150"/>
      <c r="AY146" s="150"/>
      <c r="AZ146" s="150"/>
      <c r="BA146" s="150"/>
      <c r="BB146" s="150"/>
      <c r="BC146" s="150"/>
      <c r="BD146" s="150"/>
      <c r="BE146" s="150"/>
      <c r="BF146" s="150"/>
      <c r="BG146" s="150"/>
      <c r="BH146" s="150"/>
    </row>
    <row r="147" spans="1:60" outlineLevel="1" x14ac:dyDescent="0.2">
      <c r="A147" s="178">
        <v>54</v>
      </c>
      <c r="B147" s="179" t="s">
        <v>336</v>
      </c>
      <c r="C147" s="187" t="s">
        <v>337</v>
      </c>
      <c r="D147" s="180" t="s">
        <v>152</v>
      </c>
      <c r="E147" s="181">
        <v>1</v>
      </c>
      <c r="F147" s="182"/>
      <c r="G147" s="183">
        <f t="shared" si="7"/>
        <v>0</v>
      </c>
      <c r="H147" s="182"/>
      <c r="I147" s="183">
        <f t="shared" si="8"/>
        <v>0</v>
      </c>
      <c r="J147" s="182"/>
      <c r="K147" s="183">
        <f t="shared" si="9"/>
        <v>0</v>
      </c>
      <c r="L147" s="183">
        <v>21</v>
      </c>
      <c r="M147" s="183">
        <f t="shared" si="10"/>
        <v>0</v>
      </c>
      <c r="N147" s="181">
        <v>0.04</v>
      </c>
      <c r="O147" s="181">
        <f t="shared" si="11"/>
        <v>0.04</v>
      </c>
      <c r="P147" s="181">
        <v>0</v>
      </c>
      <c r="Q147" s="181">
        <f t="shared" si="12"/>
        <v>0</v>
      </c>
      <c r="R147" s="183"/>
      <c r="S147" s="183" t="s">
        <v>228</v>
      </c>
      <c r="T147" s="184" t="s">
        <v>155</v>
      </c>
      <c r="U147" s="160">
        <v>0</v>
      </c>
      <c r="V147" s="160">
        <f t="shared" si="13"/>
        <v>0</v>
      </c>
      <c r="W147" s="160"/>
      <c r="X147" s="160" t="s">
        <v>178</v>
      </c>
      <c r="Y147" s="160" t="s">
        <v>157</v>
      </c>
      <c r="Z147" s="150"/>
      <c r="AA147" s="150"/>
      <c r="AB147" s="150"/>
      <c r="AC147" s="150"/>
      <c r="AD147" s="150"/>
      <c r="AE147" s="150"/>
      <c r="AF147" s="150"/>
      <c r="AG147" s="150" t="s">
        <v>179</v>
      </c>
      <c r="AH147" s="150"/>
      <c r="AI147" s="150"/>
      <c r="AJ147" s="150"/>
      <c r="AK147" s="150"/>
      <c r="AL147" s="150"/>
      <c r="AM147" s="150"/>
      <c r="AN147" s="150"/>
      <c r="AO147" s="150"/>
      <c r="AP147" s="150"/>
      <c r="AQ147" s="150"/>
      <c r="AR147" s="150"/>
      <c r="AS147" s="150"/>
      <c r="AT147" s="150"/>
      <c r="AU147" s="150"/>
      <c r="AV147" s="150"/>
      <c r="AW147" s="150"/>
      <c r="AX147" s="150"/>
      <c r="AY147" s="150"/>
      <c r="AZ147" s="150"/>
      <c r="BA147" s="150"/>
      <c r="BB147" s="150"/>
      <c r="BC147" s="150"/>
      <c r="BD147" s="150"/>
      <c r="BE147" s="150"/>
      <c r="BF147" s="150"/>
      <c r="BG147" s="150"/>
      <c r="BH147" s="150"/>
    </row>
    <row r="148" spans="1:60" outlineLevel="1" x14ac:dyDescent="0.2">
      <c r="A148" s="171">
        <v>55</v>
      </c>
      <c r="B148" s="172" t="s">
        <v>338</v>
      </c>
      <c r="C148" s="188" t="s">
        <v>339</v>
      </c>
      <c r="D148" s="173" t="s">
        <v>214</v>
      </c>
      <c r="E148" s="174">
        <v>0.10001</v>
      </c>
      <c r="F148" s="175"/>
      <c r="G148" s="176">
        <f t="shared" si="7"/>
        <v>0</v>
      </c>
      <c r="H148" s="175"/>
      <c r="I148" s="176">
        <f t="shared" si="8"/>
        <v>0</v>
      </c>
      <c r="J148" s="175"/>
      <c r="K148" s="176">
        <f t="shared" si="9"/>
        <v>0</v>
      </c>
      <c r="L148" s="176">
        <v>21</v>
      </c>
      <c r="M148" s="176">
        <f t="shared" si="10"/>
        <v>0</v>
      </c>
      <c r="N148" s="174">
        <v>0</v>
      </c>
      <c r="O148" s="174">
        <f t="shared" si="11"/>
        <v>0</v>
      </c>
      <c r="P148" s="174">
        <v>0</v>
      </c>
      <c r="Q148" s="174">
        <f t="shared" si="12"/>
        <v>0</v>
      </c>
      <c r="R148" s="176" t="s">
        <v>298</v>
      </c>
      <c r="S148" s="176" t="s">
        <v>154</v>
      </c>
      <c r="T148" s="177" t="s">
        <v>155</v>
      </c>
      <c r="U148" s="160">
        <v>2.2549999999999999</v>
      </c>
      <c r="V148" s="160">
        <f t="shared" si="13"/>
        <v>0.23</v>
      </c>
      <c r="W148" s="160"/>
      <c r="X148" s="160" t="s">
        <v>265</v>
      </c>
      <c r="Y148" s="160" t="s">
        <v>157</v>
      </c>
      <c r="Z148" s="150"/>
      <c r="AA148" s="150"/>
      <c r="AB148" s="150"/>
      <c r="AC148" s="150"/>
      <c r="AD148" s="150"/>
      <c r="AE148" s="150"/>
      <c r="AF148" s="150"/>
      <c r="AG148" s="150" t="s">
        <v>288</v>
      </c>
      <c r="AH148" s="150"/>
      <c r="AI148" s="150"/>
      <c r="AJ148" s="150"/>
      <c r="AK148" s="150"/>
      <c r="AL148" s="150"/>
      <c r="AM148" s="150"/>
      <c r="AN148" s="150"/>
      <c r="AO148" s="150"/>
      <c r="AP148" s="150"/>
      <c r="AQ148" s="150"/>
      <c r="AR148" s="150"/>
      <c r="AS148" s="150"/>
      <c r="AT148" s="150"/>
      <c r="AU148" s="150"/>
      <c r="AV148" s="150"/>
      <c r="AW148" s="150"/>
      <c r="AX148" s="150"/>
      <c r="AY148" s="150"/>
      <c r="AZ148" s="150"/>
      <c r="BA148" s="150"/>
      <c r="BB148" s="150"/>
      <c r="BC148" s="150"/>
      <c r="BD148" s="150"/>
      <c r="BE148" s="150"/>
      <c r="BF148" s="150"/>
      <c r="BG148" s="150"/>
      <c r="BH148" s="150"/>
    </row>
    <row r="149" spans="1:60" outlineLevel="2" x14ac:dyDescent="0.2">
      <c r="A149" s="157"/>
      <c r="B149" s="158"/>
      <c r="C149" s="248" t="s">
        <v>340</v>
      </c>
      <c r="D149" s="249"/>
      <c r="E149" s="249"/>
      <c r="F149" s="249"/>
      <c r="G149" s="249"/>
      <c r="H149" s="160"/>
      <c r="I149" s="160"/>
      <c r="J149" s="160"/>
      <c r="K149" s="160"/>
      <c r="L149" s="160"/>
      <c r="M149" s="160"/>
      <c r="N149" s="159"/>
      <c r="O149" s="159"/>
      <c r="P149" s="159"/>
      <c r="Q149" s="159"/>
      <c r="R149" s="160"/>
      <c r="S149" s="160"/>
      <c r="T149" s="160"/>
      <c r="U149" s="160"/>
      <c r="V149" s="160"/>
      <c r="W149" s="160"/>
      <c r="X149" s="160"/>
      <c r="Y149" s="160"/>
      <c r="Z149" s="150"/>
      <c r="AA149" s="150"/>
      <c r="AB149" s="150"/>
      <c r="AC149" s="150"/>
      <c r="AD149" s="150"/>
      <c r="AE149" s="150"/>
      <c r="AF149" s="150"/>
      <c r="AG149" s="150" t="s">
        <v>167</v>
      </c>
      <c r="AH149" s="150"/>
      <c r="AI149" s="150"/>
      <c r="AJ149" s="150"/>
      <c r="AK149" s="150"/>
      <c r="AL149" s="150"/>
      <c r="AM149" s="150"/>
      <c r="AN149" s="150"/>
      <c r="AO149" s="150"/>
      <c r="AP149" s="150"/>
      <c r="AQ149" s="150"/>
      <c r="AR149" s="150"/>
      <c r="AS149" s="150"/>
      <c r="AT149" s="150"/>
      <c r="AU149" s="150"/>
      <c r="AV149" s="150"/>
      <c r="AW149" s="150"/>
      <c r="AX149" s="150"/>
      <c r="AY149" s="150"/>
      <c r="AZ149" s="150"/>
      <c r="BA149" s="150"/>
      <c r="BB149" s="150"/>
      <c r="BC149" s="150"/>
      <c r="BD149" s="150"/>
      <c r="BE149" s="150"/>
      <c r="BF149" s="150"/>
      <c r="BG149" s="150"/>
      <c r="BH149" s="150"/>
    </row>
    <row r="150" spans="1:60" outlineLevel="2" x14ac:dyDescent="0.2">
      <c r="A150" s="157"/>
      <c r="B150" s="158"/>
      <c r="C150" s="189" t="s">
        <v>268</v>
      </c>
      <c r="D150" s="161"/>
      <c r="E150" s="162"/>
      <c r="F150" s="160"/>
      <c r="G150" s="160"/>
      <c r="H150" s="160"/>
      <c r="I150" s="160"/>
      <c r="J150" s="160"/>
      <c r="K150" s="160"/>
      <c r="L150" s="160"/>
      <c r="M150" s="160"/>
      <c r="N150" s="159"/>
      <c r="O150" s="159"/>
      <c r="P150" s="159"/>
      <c r="Q150" s="159"/>
      <c r="R150" s="160"/>
      <c r="S150" s="160"/>
      <c r="T150" s="160"/>
      <c r="U150" s="160"/>
      <c r="V150" s="160"/>
      <c r="W150" s="160"/>
      <c r="X150" s="160"/>
      <c r="Y150" s="160"/>
      <c r="Z150" s="150"/>
      <c r="AA150" s="150"/>
      <c r="AB150" s="150"/>
      <c r="AC150" s="150"/>
      <c r="AD150" s="150"/>
      <c r="AE150" s="150"/>
      <c r="AF150" s="150"/>
      <c r="AG150" s="150" t="s">
        <v>169</v>
      </c>
      <c r="AH150" s="150">
        <v>0</v>
      </c>
      <c r="AI150" s="150"/>
      <c r="AJ150" s="150"/>
      <c r="AK150" s="150"/>
      <c r="AL150" s="150"/>
      <c r="AM150" s="150"/>
      <c r="AN150" s="150"/>
      <c r="AO150" s="150"/>
      <c r="AP150" s="150"/>
      <c r="AQ150" s="150"/>
      <c r="AR150" s="150"/>
      <c r="AS150" s="150"/>
      <c r="AT150" s="150"/>
      <c r="AU150" s="150"/>
      <c r="AV150" s="150"/>
      <c r="AW150" s="150"/>
      <c r="AX150" s="150"/>
      <c r="AY150" s="150"/>
      <c r="AZ150" s="150"/>
      <c r="BA150" s="150"/>
      <c r="BB150" s="150"/>
      <c r="BC150" s="150"/>
      <c r="BD150" s="150"/>
      <c r="BE150" s="150"/>
      <c r="BF150" s="150"/>
      <c r="BG150" s="150"/>
      <c r="BH150" s="150"/>
    </row>
    <row r="151" spans="1:60" outlineLevel="3" x14ac:dyDescent="0.2">
      <c r="A151" s="157"/>
      <c r="B151" s="158"/>
      <c r="C151" s="189" t="s">
        <v>341</v>
      </c>
      <c r="D151" s="161"/>
      <c r="E151" s="162"/>
      <c r="F151" s="160"/>
      <c r="G151" s="160"/>
      <c r="H151" s="160"/>
      <c r="I151" s="160"/>
      <c r="J151" s="160"/>
      <c r="K151" s="160"/>
      <c r="L151" s="160"/>
      <c r="M151" s="160"/>
      <c r="N151" s="159"/>
      <c r="O151" s="159"/>
      <c r="P151" s="159"/>
      <c r="Q151" s="159"/>
      <c r="R151" s="160"/>
      <c r="S151" s="160"/>
      <c r="T151" s="160"/>
      <c r="U151" s="160"/>
      <c r="V151" s="160"/>
      <c r="W151" s="160"/>
      <c r="X151" s="160"/>
      <c r="Y151" s="160"/>
      <c r="Z151" s="150"/>
      <c r="AA151" s="150"/>
      <c r="AB151" s="150"/>
      <c r="AC151" s="150"/>
      <c r="AD151" s="150"/>
      <c r="AE151" s="150"/>
      <c r="AF151" s="150"/>
      <c r="AG151" s="150" t="s">
        <v>169</v>
      </c>
      <c r="AH151" s="150">
        <v>0</v>
      </c>
      <c r="AI151" s="150"/>
      <c r="AJ151" s="150"/>
      <c r="AK151" s="150"/>
      <c r="AL151" s="150"/>
      <c r="AM151" s="150"/>
      <c r="AN151" s="150"/>
      <c r="AO151" s="150"/>
      <c r="AP151" s="150"/>
      <c r="AQ151" s="150"/>
      <c r="AR151" s="150"/>
      <c r="AS151" s="150"/>
      <c r="AT151" s="150"/>
      <c r="AU151" s="150"/>
      <c r="AV151" s="150"/>
      <c r="AW151" s="150"/>
      <c r="AX151" s="150"/>
      <c r="AY151" s="150"/>
      <c r="AZ151" s="150"/>
      <c r="BA151" s="150"/>
      <c r="BB151" s="150"/>
      <c r="BC151" s="150"/>
      <c r="BD151" s="150"/>
      <c r="BE151" s="150"/>
      <c r="BF151" s="150"/>
      <c r="BG151" s="150"/>
      <c r="BH151" s="150"/>
    </row>
    <row r="152" spans="1:60" outlineLevel="3" x14ac:dyDescent="0.2">
      <c r="A152" s="157"/>
      <c r="B152" s="158"/>
      <c r="C152" s="189" t="s">
        <v>342</v>
      </c>
      <c r="D152" s="161"/>
      <c r="E152" s="162">
        <v>0.10001</v>
      </c>
      <c r="F152" s="160"/>
      <c r="G152" s="160"/>
      <c r="H152" s="160"/>
      <c r="I152" s="160"/>
      <c r="J152" s="160"/>
      <c r="K152" s="160"/>
      <c r="L152" s="160"/>
      <c r="M152" s="160"/>
      <c r="N152" s="159"/>
      <c r="O152" s="159"/>
      <c r="P152" s="159"/>
      <c r="Q152" s="159"/>
      <c r="R152" s="160"/>
      <c r="S152" s="160"/>
      <c r="T152" s="160"/>
      <c r="U152" s="160"/>
      <c r="V152" s="160"/>
      <c r="W152" s="160"/>
      <c r="X152" s="160"/>
      <c r="Y152" s="160"/>
      <c r="Z152" s="150"/>
      <c r="AA152" s="150"/>
      <c r="AB152" s="150"/>
      <c r="AC152" s="150"/>
      <c r="AD152" s="150"/>
      <c r="AE152" s="150"/>
      <c r="AF152" s="150"/>
      <c r="AG152" s="150" t="s">
        <v>169</v>
      </c>
      <c r="AH152" s="150">
        <v>0</v>
      </c>
      <c r="AI152" s="150"/>
      <c r="AJ152" s="150"/>
      <c r="AK152" s="150"/>
      <c r="AL152" s="150"/>
      <c r="AM152" s="150"/>
      <c r="AN152" s="150"/>
      <c r="AO152" s="150"/>
      <c r="AP152" s="150"/>
      <c r="AQ152" s="150"/>
      <c r="AR152" s="150"/>
      <c r="AS152" s="150"/>
      <c r="AT152" s="150"/>
      <c r="AU152" s="150"/>
      <c r="AV152" s="150"/>
      <c r="AW152" s="150"/>
      <c r="AX152" s="150"/>
      <c r="AY152" s="150"/>
      <c r="AZ152" s="150"/>
      <c r="BA152" s="150"/>
      <c r="BB152" s="150"/>
      <c r="BC152" s="150"/>
      <c r="BD152" s="150"/>
      <c r="BE152" s="150"/>
      <c r="BF152" s="150"/>
      <c r="BG152" s="150"/>
      <c r="BH152" s="150"/>
    </row>
    <row r="153" spans="1:60" ht="22.5" outlineLevel="1" x14ac:dyDescent="0.2">
      <c r="A153" s="171">
        <v>56</v>
      </c>
      <c r="B153" s="172" t="s">
        <v>343</v>
      </c>
      <c r="C153" s="188" t="s">
        <v>344</v>
      </c>
      <c r="D153" s="173" t="s">
        <v>214</v>
      </c>
      <c r="E153" s="174">
        <v>0.10001</v>
      </c>
      <c r="F153" s="175"/>
      <c r="G153" s="176">
        <f>ROUND(E153*F153,2)</f>
        <v>0</v>
      </c>
      <c r="H153" s="175"/>
      <c r="I153" s="176">
        <f>ROUND(E153*H153,2)</f>
        <v>0</v>
      </c>
      <c r="J153" s="175"/>
      <c r="K153" s="176">
        <f>ROUND(E153*J153,2)</f>
        <v>0</v>
      </c>
      <c r="L153" s="176">
        <v>21</v>
      </c>
      <c r="M153" s="176">
        <f>G153*(1+L153/100)</f>
        <v>0</v>
      </c>
      <c r="N153" s="174">
        <v>0</v>
      </c>
      <c r="O153" s="174">
        <f>ROUND(E153*N153,2)</f>
        <v>0</v>
      </c>
      <c r="P153" s="174">
        <v>0</v>
      </c>
      <c r="Q153" s="174">
        <f>ROUND(E153*P153,2)</f>
        <v>0</v>
      </c>
      <c r="R153" s="176" t="s">
        <v>298</v>
      </c>
      <c r="S153" s="176" t="s">
        <v>154</v>
      </c>
      <c r="T153" s="177" t="s">
        <v>155</v>
      </c>
      <c r="U153" s="160">
        <v>0</v>
      </c>
      <c r="V153" s="160">
        <f>ROUND(E153*U153,2)</f>
        <v>0</v>
      </c>
      <c r="W153" s="160"/>
      <c r="X153" s="160" t="s">
        <v>265</v>
      </c>
      <c r="Y153" s="160" t="s">
        <v>157</v>
      </c>
      <c r="Z153" s="150"/>
      <c r="AA153" s="150"/>
      <c r="AB153" s="150"/>
      <c r="AC153" s="150"/>
      <c r="AD153" s="150"/>
      <c r="AE153" s="150"/>
      <c r="AF153" s="150"/>
      <c r="AG153" s="150" t="s">
        <v>288</v>
      </c>
      <c r="AH153" s="150"/>
      <c r="AI153" s="150"/>
      <c r="AJ153" s="150"/>
      <c r="AK153" s="150"/>
      <c r="AL153" s="150"/>
      <c r="AM153" s="150"/>
      <c r="AN153" s="150"/>
      <c r="AO153" s="150"/>
      <c r="AP153" s="150"/>
      <c r="AQ153" s="150"/>
      <c r="AR153" s="150"/>
      <c r="AS153" s="150"/>
      <c r="AT153" s="150"/>
      <c r="AU153" s="150"/>
      <c r="AV153" s="150"/>
      <c r="AW153" s="150"/>
      <c r="AX153" s="150"/>
      <c r="AY153" s="150"/>
      <c r="AZ153" s="150"/>
      <c r="BA153" s="150"/>
      <c r="BB153" s="150"/>
      <c r="BC153" s="150"/>
      <c r="BD153" s="150"/>
      <c r="BE153" s="150"/>
      <c r="BF153" s="150"/>
      <c r="BG153" s="150"/>
      <c r="BH153" s="150"/>
    </row>
    <row r="154" spans="1:60" outlineLevel="2" x14ac:dyDescent="0.2">
      <c r="A154" s="157"/>
      <c r="B154" s="158"/>
      <c r="C154" s="248" t="s">
        <v>340</v>
      </c>
      <c r="D154" s="249"/>
      <c r="E154" s="249"/>
      <c r="F154" s="249"/>
      <c r="G154" s="249"/>
      <c r="H154" s="160"/>
      <c r="I154" s="160"/>
      <c r="J154" s="160"/>
      <c r="K154" s="160"/>
      <c r="L154" s="160"/>
      <c r="M154" s="160"/>
      <c r="N154" s="159"/>
      <c r="O154" s="159"/>
      <c r="P154" s="159"/>
      <c r="Q154" s="159"/>
      <c r="R154" s="160"/>
      <c r="S154" s="160"/>
      <c r="T154" s="160"/>
      <c r="U154" s="160"/>
      <c r="V154" s="160"/>
      <c r="W154" s="160"/>
      <c r="X154" s="160"/>
      <c r="Y154" s="160"/>
      <c r="Z154" s="150"/>
      <c r="AA154" s="150"/>
      <c r="AB154" s="150"/>
      <c r="AC154" s="150"/>
      <c r="AD154" s="150"/>
      <c r="AE154" s="150"/>
      <c r="AF154" s="150"/>
      <c r="AG154" s="150" t="s">
        <v>167</v>
      </c>
      <c r="AH154" s="150"/>
      <c r="AI154" s="150"/>
      <c r="AJ154" s="150"/>
      <c r="AK154" s="150"/>
      <c r="AL154" s="150"/>
      <c r="AM154" s="150"/>
      <c r="AN154" s="150"/>
      <c r="AO154" s="150"/>
      <c r="AP154" s="150"/>
      <c r="AQ154" s="150"/>
      <c r="AR154" s="150"/>
      <c r="AS154" s="150"/>
      <c r="AT154" s="150"/>
      <c r="AU154" s="150"/>
      <c r="AV154" s="150"/>
      <c r="AW154" s="150"/>
      <c r="AX154" s="150"/>
      <c r="AY154" s="150"/>
      <c r="AZ154" s="150"/>
      <c r="BA154" s="150"/>
      <c r="BB154" s="150"/>
      <c r="BC154" s="150"/>
      <c r="BD154" s="150"/>
      <c r="BE154" s="150"/>
      <c r="BF154" s="150"/>
      <c r="BG154" s="150"/>
      <c r="BH154" s="150"/>
    </row>
    <row r="155" spans="1:60" outlineLevel="2" x14ac:dyDescent="0.2">
      <c r="A155" s="157"/>
      <c r="B155" s="158"/>
      <c r="C155" s="189" t="s">
        <v>268</v>
      </c>
      <c r="D155" s="161"/>
      <c r="E155" s="162"/>
      <c r="F155" s="160"/>
      <c r="G155" s="160"/>
      <c r="H155" s="160"/>
      <c r="I155" s="160"/>
      <c r="J155" s="160"/>
      <c r="K155" s="160"/>
      <c r="L155" s="160"/>
      <c r="M155" s="160"/>
      <c r="N155" s="159"/>
      <c r="O155" s="159"/>
      <c r="P155" s="159"/>
      <c r="Q155" s="159"/>
      <c r="R155" s="160"/>
      <c r="S155" s="160"/>
      <c r="T155" s="160"/>
      <c r="U155" s="160"/>
      <c r="V155" s="160"/>
      <c r="W155" s="160"/>
      <c r="X155" s="160"/>
      <c r="Y155" s="160"/>
      <c r="Z155" s="150"/>
      <c r="AA155" s="150"/>
      <c r="AB155" s="150"/>
      <c r="AC155" s="150"/>
      <c r="AD155" s="150"/>
      <c r="AE155" s="150"/>
      <c r="AF155" s="150"/>
      <c r="AG155" s="150" t="s">
        <v>169</v>
      </c>
      <c r="AH155" s="150">
        <v>0</v>
      </c>
      <c r="AI155" s="150"/>
      <c r="AJ155" s="150"/>
      <c r="AK155" s="150"/>
      <c r="AL155" s="150"/>
      <c r="AM155" s="150"/>
      <c r="AN155" s="150"/>
      <c r="AO155" s="150"/>
      <c r="AP155" s="150"/>
      <c r="AQ155" s="150"/>
      <c r="AR155" s="150"/>
      <c r="AS155" s="150"/>
      <c r="AT155" s="150"/>
      <c r="AU155" s="150"/>
      <c r="AV155" s="150"/>
      <c r="AW155" s="150"/>
      <c r="AX155" s="150"/>
      <c r="AY155" s="150"/>
      <c r="AZ155" s="150"/>
      <c r="BA155" s="150"/>
      <c r="BB155" s="150"/>
      <c r="BC155" s="150"/>
      <c r="BD155" s="150"/>
      <c r="BE155" s="150"/>
      <c r="BF155" s="150"/>
      <c r="BG155" s="150"/>
      <c r="BH155" s="150"/>
    </row>
    <row r="156" spans="1:60" outlineLevel="3" x14ac:dyDescent="0.2">
      <c r="A156" s="157"/>
      <c r="B156" s="158"/>
      <c r="C156" s="189" t="s">
        <v>341</v>
      </c>
      <c r="D156" s="161"/>
      <c r="E156" s="162"/>
      <c r="F156" s="160"/>
      <c r="G156" s="160"/>
      <c r="H156" s="160"/>
      <c r="I156" s="160"/>
      <c r="J156" s="160"/>
      <c r="K156" s="160"/>
      <c r="L156" s="160"/>
      <c r="M156" s="160"/>
      <c r="N156" s="159"/>
      <c r="O156" s="159"/>
      <c r="P156" s="159"/>
      <c r="Q156" s="159"/>
      <c r="R156" s="160"/>
      <c r="S156" s="160"/>
      <c r="T156" s="160"/>
      <c r="U156" s="160"/>
      <c r="V156" s="160"/>
      <c r="W156" s="160"/>
      <c r="X156" s="160"/>
      <c r="Y156" s="160"/>
      <c r="Z156" s="150"/>
      <c r="AA156" s="150"/>
      <c r="AB156" s="150"/>
      <c r="AC156" s="150"/>
      <c r="AD156" s="150"/>
      <c r="AE156" s="150"/>
      <c r="AF156" s="150"/>
      <c r="AG156" s="150" t="s">
        <v>169</v>
      </c>
      <c r="AH156" s="150">
        <v>0</v>
      </c>
      <c r="AI156" s="150"/>
      <c r="AJ156" s="150"/>
      <c r="AK156" s="150"/>
      <c r="AL156" s="150"/>
      <c r="AM156" s="150"/>
      <c r="AN156" s="150"/>
      <c r="AO156" s="150"/>
      <c r="AP156" s="150"/>
      <c r="AQ156" s="150"/>
      <c r="AR156" s="150"/>
      <c r="AS156" s="150"/>
      <c r="AT156" s="150"/>
      <c r="AU156" s="150"/>
      <c r="AV156" s="150"/>
      <c r="AW156" s="150"/>
      <c r="AX156" s="150"/>
      <c r="AY156" s="150"/>
      <c r="AZ156" s="150"/>
      <c r="BA156" s="150"/>
      <c r="BB156" s="150"/>
      <c r="BC156" s="150"/>
      <c r="BD156" s="150"/>
      <c r="BE156" s="150"/>
      <c r="BF156" s="150"/>
      <c r="BG156" s="150"/>
      <c r="BH156" s="150"/>
    </row>
    <row r="157" spans="1:60" outlineLevel="3" x14ac:dyDescent="0.2">
      <c r="A157" s="157"/>
      <c r="B157" s="158"/>
      <c r="C157" s="189" t="s">
        <v>342</v>
      </c>
      <c r="D157" s="161"/>
      <c r="E157" s="162">
        <v>0.10001</v>
      </c>
      <c r="F157" s="160"/>
      <c r="G157" s="160"/>
      <c r="H157" s="160"/>
      <c r="I157" s="160"/>
      <c r="J157" s="160"/>
      <c r="K157" s="160"/>
      <c r="L157" s="160"/>
      <c r="M157" s="160"/>
      <c r="N157" s="159"/>
      <c r="O157" s="159"/>
      <c r="P157" s="159"/>
      <c r="Q157" s="159"/>
      <c r="R157" s="160"/>
      <c r="S157" s="160"/>
      <c r="T157" s="160"/>
      <c r="U157" s="160"/>
      <c r="V157" s="160"/>
      <c r="W157" s="160"/>
      <c r="X157" s="160"/>
      <c r="Y157" s="160"/>
      <c r="Z157" s="150"/>
      <c r="AA157" s="150"/>
      <c r="AB157" s="150"/>
      <c r="AC157" s="150"/>
      <c r="AD157" s="150"/>
      <c r="AE157" s="150"/>
      <c r="AF157" s="150"/>
      <c r="AG157" s="150" t="s">
        <v>169</v>
      </c>
      <c r="AH157" s="150">
        <v>0</v>
      </c>
      <c r="AI157" s="150"/>
      <c r="AJ157" s="150"/>
      <c r="AK157" s="150"/>
      <c r="AL157" s="150"/>
      <c r="AM157" s="150"/>
      <c r="AN157" s="150"/>
      <c r="AO157" s="150"/>
      <c r="AP157" s="150"/>
      <c r="AQ157" s="150"/>
      <c r="AR157" s="150"/>
      <c r="AS157" s="150"/>
      <c r="AT157" s="150"/>
      <c r="AU157" s="150"/>
      <c r="AV157" s="150"/>
      <c r="AW157" s="150"/>
      <c r="AX157" s="150"/>
      <c r="AY157" s="150"/>
      <c r="AZ157" s="150"/>
      <c r="BA157" s="150"/>
      <c r="BB157" s="150"/>
      <c r="BC157" s="150"/>
      <c r="BD157" s="150"/>
      <c r="BE157" s="150"/>
      <c r="BF157" s="150"/>
      <c r="BG157" s="150"/>
      <c r="BH157" s="150"/>
    </row>
    <row r="158" spans="1:60" ht="33.75" outlineLevel="1" x14ac:dyDescent="0.2">
      <c r="A158" s="171">
        <v>57</v>
      </c>
      <c r="B158" s="172" t="s">
        <v>345</v>
      </c>
      <c r="C158" s="188" t="s">
        <v>346</v>
      </c>
      <c r="D158" s="173" t="s">
        <v>214</v>
      </c>
      <c r="E158" s="174">
        <v>0.10001</v>
      </c>
      <c r="F158" s="175"/>
      <c r="G158" s="176">
        <f>ROUND(E158*F158,2)</f>
        <v>0</v>
      </c>
      <c r="H158" s="175"/>
      <c r="I158" s="176">
        <f>ROUND(E158*H158,2)</f>
        <v>0</v>
      </c>
      <c r="J158" s="175"/>
      <c r="K158" s="176">
        <f>ROUND(E158*J158,2)</f>
        <v>0</v>
      </c>
      <c r="L158" s="176">
        <v>21</v>
      </c>
      <c r="M158" s="176">
        <f>G158*(1+L158/100)</f>
        <v>0</v>
      </c>
      <c r="N158" s="174">
        <v>0</v>
      </c>
      <c r="O158" s="174">
        <f>ROUND(E158*N158,2)</f>
        <v>0</v>
      </c>
      <c r="P158" s="174">
        <v>0</v>
      </c>
      <c r="Q158" s="174">
        <f>ROUND(E158*P158,2)</f>
        <v>0</v>
      </c>
      <c r="R158" s="176" t="s">
        <v>298</v>
      </c>
      <c r="S158" s="176" t="s">
        <v>154</v>
      </c>
      <c r="T158" s="177" t="s">
        <v>155</v>
      </c>
      <c r="U158" s="160">
        <v>0</v>
      </c>
      <c r="V158" s="160">
        <f>ROUND(E158*U158,2)</f>
        <v>0</v>
      </c>
      <c r="W158" s="160"/>
      <c r="X158" s="160" t="s">
        <v>265</v>
      </c>
      <c r="Y158" s="160" t="s">
        <v>157</v>
      </c>
      <c r="Z158" s="150"/>
      <c r="AA158" s="150"/>
      <c r="AB158" s="150"/>
      <c r="AC158" s="150"/>
      <c r="AD158" s="150"/>
      <c r="AE158" s="150"/>
      <c r="AF158" s="150"/>
      <c r="AG158" s="150" t="s">
        <v>288</v>
      </c>
      <c r="AH158" s="150"/>
      <c r="AI158" s="150"/>
      <c r="AJ158" s="150"/>
      <c r="AK158" s="150"/>
      <c r="AL158" s="150"/>
      <c r="AM158" s="150"/>
      <c r="AN158" s="150"/>
      <c r="AO158" s="150"/>
      <c r="AP158" s="150"/>
      <c r="AQ158" s="150"/>
      <c r="AR158" s="150"/>
      <c r="AS158" s="150"/>
      <c r="AT158" s="150"/>
      <c r="AU158" s="150"/>
      <c r="AV158" s="150"/>
      <c r="AW158" s="150"/>
      <c r="AX158" s="150"/>
      <c r="AY158" s="150"/>
      <c r="AZ158" s="150"/>
      <c r="BA158" s="150"/>
      <c r="BB158" s="150"/>
      <c r="BC158" s="150"/>
      <c r="BD158" s="150"/>
      <c r="BE158" s="150"/>
      <c r="BF158" s="150"/>
      <c r="BG158" s="150"/>
      <c r="BH158" s="150"/>
    </row>
    <row r="159" spans="1:60" outlineLevel="2" x14ac:dyDescent="0.2">
      <c r="A159" s="157"/>
      <c r="B159" s="158"/>
      <c r="C159" s="248" t="s">
        <v>340</v>
      </c>
      <c r="D159" s="249"/>
      <c r="E159" s="249"/>
      <c r="F159" s="249"/>
      <c r="G159" s="249"/>
      <c r="H159" s="160"/>
      <c r="I159" s="160"/>
      <c r="J159" s="160"/>
      <c r="K159" s="160"/>
      <c r="L159" s="160"/>
      <c r="M159" s="160"/>
      <c r="N159" s="159"/>
      <c r="O159" s="159"/>
      <c r="P159" s="159"/>
      <c r="Q159" s="159"/>
      <c r="R159" s="160"/>
      <c r="S159" s="160"/>
      <c r="T159" s="160"/>
      <c r="U159" s="160"/>
      <c r="V159" s="160"/>
      <c r="W159" s="160"/>
      <c r="X159" s="160"/>
      <c r="Y159" s="160"/>
      <c r="Z159" s="150"/>
      <c r="AA159" s="150"/>
      <c r="AB159" s="150"/>
      <c r="AC159" s="150"/>
      <c r="AD159" s="150"/>
      <c r="AE159" s="150"/>
      <c r="AF159" s="150"/>
      <c r="AG159" s="150" t="s">
        <v>167</v>
      </c>
      <c r="AH159" s="150"/>
      <c r="AI159" s="150"/>
      <c r="AJ159" s="150"/>
      <c r="AK159" s="150"/>
      <c r="AL159" s="150"/>
      <c r="AM159" s="150"/>
      <c r="AN159" s="150"/>
      <c r="AO159" s="150"/>
      <c r="AP159" s="150"/>
      <c r="AQ159" s="150"/>
      <c r="AR159" s="150"/>
      <c r="AS159" s="150"/>
      <c r="AT159" s="150"/>
      <c r="AU159" s="150"/>
      <c r="AV159" s="150"/>
      <c r="AW159" s="150"/>
      <c r="AX159" s="150"/>
      <c r="AY159" s="150"/>
      <c r="AZ159" s="150"/>
      <c r="BA159" s="150"/>
      <c r="BB159" s="150"/>
      <c r="BC159" s="150"/>
      <c r="BD159" s="150"/>
      <c r="BE159" s="150"/>
      <c r="BF159" s="150"/>
      <c r="BG159" s="150"/>
      <c r="BH159" s="150"/>
    </row>
    <row r="160" spans="1:60" outlineLevel="2" x14ac:dyDescent="0.2">
      <c r="A160" s="157"/>
      <c r="B160" s="158"/>
      <c r="C160" s="189" t="s">
        <v>268</v>
      </c>
      <c r="D160" s="161"/>
      <c r="E160" s="162"/>
      <c r="F160" s="160"/>
      <c r="G160" s="160"/>
      <c r="H160" s="160"/>
      <c r="I160" s="160"/>
      <c r="J160" s="160"/>
      <c r="K160" s="160"/>
      <c r="L160" s="160"/>
      <c r="M160" s="160"/>
      <c r="N160" s="159"/>
      <c r="O160" s="159"/>
      <c r="P160" s="159"/>
      <c r="Q160" s="159"/>
      <c r="R160" s="160"/>
      <c r="S160" s="160"/>
      <c r="T160" s="160"/>
      <c r="U160" s="160"/>
      <c r="V160" s="160"/>
      <c r="W160" s="160"/>
      <c r="X160" s="160"/>
      <c r="Y160" s="160"/>
      <c r="Z160" s="150"/>
      <c r="AA160" s="150"/>
      <c r="AB160" s="150"/>
      <c r="AC160" s="150"/>
      <c r="AD160" s="150"/>
      <c r="AE160" s="150"/>
      <c r="AF160" s="150"/>
      <c r="AG160" s="150" t="s">
        <v>169</v>
      </c>
      <c r="AH160" s="150">
        <v>0</v>
      </c>
      <c r="AI160" s="150"/>
      <c r="AJ160" s="150"/>
      <c r="AK160" s="150"/>
      <c r="AL160" s="150"/>
      <c r="AM160" s="150"/>
      <c r="AN160" s="150"/>
      <c r="AO160" s="150"/>
      <c r="AP160" s="150"/>
      <c r="AQ160" s="150"/>
      <c r="AR160" s="150"/>
      <c r="AS160" s="150"/>
      <c r="AT160" s="150"/>
      <c r="AU160" s="150"/>
      <c r="AV160" s="150"/>
      <c r="AW160" s="150"/>
      <c r="AX160" s="150"/>
      <c r="AY160" s="150"/>
      <c r="AZ160" s="150"/>
      <c r="BA160" s="150"/>
      <c r="BB160" s="150"/>
      <c r="BC160" s="150"/>
      <c r="BD160" s="150"/>
      <c r="BE160" s="150"/>
      <c r="BF160" s="150"/>
      <c r="BG160" s="150"/>
      <c r="BH160" s="150"/>
    </row>
    <row r="161" spans="1:60" outlineLevel="3" x14ac:dyDescent="0.2">
      <c r="A161" s="157"/>
      <c r="B161" s="158"/>
      <c r="C161" s="189" t="s">
        <v>341</v>
      </c>
      <c r="D161" s="161"/>
      <c r="E161" s="162"/>
      <c r="F161" s="160"/>
      <c r="G161" s="160"/>
      <c r="H161" s="160"/>
      <c r="I161" s="160"/>
      <c r="J161" s="160"/>
      <c r="K161" s="160"/>
      <c r="L161" s="160"/>
      <c r="M161" s="160"/>
      <c r="N161" s="159"/>
      <c r="O161" s="159"/>
      <c r="P161" s="159"/>
      <c r="Q161" s="159"/>
      <c r="R161" s="160"/>
      <c r="S161" s="160"/>
      <c r="T161" s="160"/>
      <c r="U161" s="160"/>
      <c r="V161" s="160"/>
      <c r="W161" s="160"/>
      <c r="X161" s="160"/>
      <c r="Y161" s="160"/>
      <c r="Z161" s="150"/>
      <c r="AA161" s="150"/>
      <c r="AB161" s="150"/>
      <c r="AC161" s="150"/>
      <c r="AD161" s="150"/>
      <c r="AE161" s="150"/>
      <c r="AF161" s="150"/>
      <c r="AG161" s="150" t="s">
        <v>169</v>
      </c>
      <c r="AH161" s="150">
        <v>0</v>
      </c>
      <c r="AI161" s="150"/>
      <c r="AJ161" s="150"/>
      <c r="AK161" s="150"/>
      <c r="AL161" s="150"/>
      <c r="AM161" s="150"/>
      <c r="AN161" s="150"/>
      <c r="AO161" s="150"/>
      <c r="AP161" s="150"/>
      <c r="AQ161" s="150"/>
      <c r="AR161" s="150"/>
      <c r="AS161" s="150"/>
      <c r="AT161" s="150"/>
      <c r="AU161" s="150"/>
      <c r="AV161" s="150"/>
      <c r="AW161" s="150"/>
      <c r="AX161" s="150"/>
      <c r="AY161" s="150"/>
      <c r="AZ161" s="150"/>
      <c r="BA161" s="150"/>
      <c r="BB161" s="150"/>
      <c r="BC161" s="150"/>
      <c r="BD161" s="150"/>
      <c r="BE161" s="150"/>
      <c r="BF161" s="150"/>
      <c r="BG161" s="150"/>
      <c r="BH161" s="150"/>
    </row>
    <row r="162" spans="1:60" outlineLevel="3" x14ac:dyDescent="0.2">
      <c r="A162" s="157"/>
      <c r="B162" s="158"/>
      <c r="C162" s="189" t="s">
        <v>342</v>
      </c>
      <c r="D162" s="161"/>
      <c r="E162" s="162">
        <v>0.10001</v>
      </c>
      <c r="F162" s="160"/>
      <c r="G162" s="160"/>
      <c r="H162" s="160"/>
      <c r="I162" s="160"/>
      <c r="J162" s="160"/>
      <c r="K162" s="160"/>
      <c r="L162" s="160"/>
      <c r="M162" s="160"/>
      <c r="N162" s="159"/>
      <c r="O162" s="159"/>
      <c r="P162" s="159"/>
      <c r="Q162" s="159"/>
      <c r="R162" s="160"/>
      <c r="S162" s="160"/>
      <c r="T162" s="160"/>
      <c r="U162" s="160"/>
      <c r="V162" s="160"/>
      <c r="W162" s="160"/>
      <c r="X162" s="160"/>
      <c r="Y162" s="160"/>
      <c r="Z162" s="150"/>
      <c r="AA162" s="150"/>
      <c r="AB162" s="150"/>
      <c r="AC162" s="150"/>
      <c r="AD162" s="150"/>
      <c r="AE162" s="150"/>
      <c r="AF162" s="150"/>
      <c r="AG162" s="150" t="s">
        <v>169</v>
      </c>
      <c r="AH162" s="150">
        <v>0</v>
      </c>
      <c r="AI162" s="150"/>
      <c r="AJ162" s="150"/>
      <c r="AK162" s="150"/>
      <c r="AL162" s="150"/>
      <c r="AM162" s="150"/>
      <c r="AN162" s="150"/>
      <c r="AO162" s="150"/>
      <c r="AP162" s="150"/>
      <c r="AQ162" s="150"/>
      <c r="AR162" s="150"/>
      <c r="AS162" s="150"/>
      <c r="AT162" s="150"/>
      <c r="AU162" s="150"/>
      <c r="AV162" s="150"/>
      <c r="AW162" s="150"/>
      <c r="AX162" s="150"/>
      <c r="AY162" s="150"/>
      <c r="AZ162" s="150"/>
      <c r="BA162" s="150"/>
      <c r="BB162" s="150"/>
      <c r="BC162" s="150"/>
      <c r="BD162" s="150"/>
      <c r="BE162" s="150"/>
      <c r="BF162" s="150"/>
      <c r="BG162" s="150"/>
      <c r="BH162" s="150"/>
    </row>
    <row r="163" spans="1:60" x14ac:dyDescent="0.2">
      <c r="A163" s="164" t="s">
        <v>148</v>
      </c>
      <c r="B163" s="165" t="s">
        <v>104</v>
      </c>
      <c r="C163" s="186" t="s">
        <v>105</v>
      </c>
      <c r="D163" s="166"/>
      <c r="E163" s="167"/>
      <c r="F163" s="168"/>
      <c r="G163" s="168">
        <f>SUMIF(AG164:AG183,"&lt;&gt;NOR",G164:G183)</f>
        <v>0</v>
      </c>
      <c r="H163" s="168"/>
      <c r="I163" s="168">
        <f>SUM(I164:I183)</f>
        <v>0</v>
      </c>
      <c r="J163" s="168"/>
      <c r="K163" s="168">
        <f>SUM(K164:K183)</f>
        <v>0</v>
      </c>
      <c r="L163" s="168"/>
      <c r="M163" s="168">
        <f>SUM(M164:M183)</f>
        <v>0</v>
      </c>
      <c r="N163" s="167"/>
      <c r="O163" s="167">
        <f>SUM(O164:O183)</f>
        <v>0.17</v>
      </c>
      <c r="P163" s="167"/>
      <c r="Q163" s="167">
        <f>SUM(Q164:Q183)</f>
        <v>0</v>
      </c>
      <c r="R163" s="168"/>
      <c r="S163" s="168"/>
      <c r="T163" s="169"/>
      <c r="U163" s="163"/>
      <c r="V163" s="163">
        <f>SUM(V164:V183)</f>
        <v>41.999999999999993</v>
      </c>
      <c r="W163" s="163"/>
      <c r="X163" s="163"/>
      <c r="Y163" s="163"/>
      <c r="AG163" t="s">
        <v>149</v>
      </c>
    </row>
    <row r="164" spans="1:60" ht="22.5" outlineLevel="1" x14ac:dyDescent="0.2">
      <c r="A164" s="178">
        <v>58</v>
      </c>
      <c r="B164" s="179" t="s">
        <v>347</v>
      </c>
      <c r="C164" s="187" t="s">
        <v>348</v>
      </c>
      <c r="D164" s="180" t="s">
        <v>152</v>
      </c>
      <c r="E164" s="181">
        <v>1</v>
      </c>
      <c r="F164" s="182"/>
      <c r="G164" s="183">
        <f>ROUND(E164*F164,2)</f>
        <v>0</v>
      </c>
      <c r="H164" s="182"/>
      <c r="I164" s="183">
        <f>ROUND(E164*H164,2)</f>
        <v>0</v>
      </c>
      <c r="J164" s="182"/>
      <c r="K164" s="183">
        <f>ROUND(E164*J164,2)</f>
        <v>0</v>
      </c>
      <c r="L164" s="183">
        <v>21</v>
      </c>
      <c r="M164" s="183">
        <f>G164*(1+L164/100)</f>
        <v>0</v>
      </c>
      <c r="N164" s="181">
        <v>0</v>
      </c>
      <c r="O164" s="181">
        <f>ROUND(E164*N164,2)</f>
        <v>0</v>
      </c>
      <c r="P164" s="181">
        <v>0</v>
      </c>
      <c r="Q164" s="181">
        <f>ROUND(E164*P164,2)</f>
        <v>0</v>
      </c>
      <c r="R164" s="183" t="s">
        <v>349</v>
      </c>
      <c r="S164" s="183" t="s">
        <v>154</v>
      </c>
      <c r="T164" s="184" t="s">
        <v>155</v>
      </c>
      <c r="U164" s="160">
        <v>0.16</v>
      </c>
      <c r="V164" s="160">
        <f>ROUND(E164*U164,2)</f>
        <v>0.16</v>
      </c>
      <c r="W164" s="160"/>
      <c r="X164" s="160" t="s">
        <v>156</v>
      </c>
      <c r="Y164" s="160" t="s">
        <v>157</v>
      </c>
      <c r="Z164" s="150"/>
      <c r="AA164" s="150"/>
      <c r="AB164" s="150"/>
      <c r="AC164" s="150"/>
      <c r="AD164" s="150"/>
      <c r="AE164" s="150"/>
      <c r="AF164" s="150"/>
      <c r="AG164" s="150" t="s">
        <v>222</v>
      </c>
      <c r="AH164" s="150"/>
      <c r="AI164" s="150"/>
      <c r="AJ164" s="150"/>
      <c r="AK164" s="150"/>
      <c r="AL164" s="150"/>
      <c r="AM164" s="150"/>
      <c r="AN164" s="150"/>
      <c r="AO164" s="150"/>
      <c r="AP164" s="150"/>
      <c r="AQ164" s="150"/>
      <c r="AR164" s="150"/>
      <c r="AS164" s="150"/>
      <c r="AT164" s="150"/>
      <c r="AU164" s="150"/>
      <c r="AV164" s="150"/>
      <c r="AW164" s="150"/>
      <c r="AX164" s="150"/>
      <c r="AY164" s="150"/>
      <c r="AZ164" s="150"/>
      <c r="BA164" s="150"/>
      <c r="BB164" s="150"/>
      <c r="BC164" s="150"/>
      <c r="BD164" s="150"/>
      <c r="BE164" s="150"/>
      <c r="BF164" s="150"/>
      <c r="BG164" s="150"/>
      <c r="BH164" s="150"/>
    </row>
    <row r="165" spans="1:60" ht="22.5" outlineLevel="1" x14ac:dyDescent="0.2">
      <c r="A165" s="171">
        <v>59</v>
      </c>
      <c r="B165" s="172" t="s">
        <v>350</v>
      </c>
      <c r="C165" s="188" t="s">
        <v>351</v>
      </c>
      <c r="D165" s="173" t="s">
        <v>165</v>
      </c>
      <c r="E165" s="174">
        <v>40.9</v>
      </c>
      <c r="F165" s="175"/>
      <c r="G165" s="176">
        <f>ROUND(E165*F165,2)</f>
        <v>0</v>
      </c>
      <c r="H165" s="175"/>
      <c r="I165" s="176">
        <f>ROUND(E165*H165,2)</f>
        <v>0</v>
      </c>
      <c r="J165" s="175"/>
      <c r="K165" s="176">
        <f>ROUND(E165*J165,2)</f>
        <v>0</v>
      </c>
      <c r="L165" s="176">
        <v>21</v>
      </c>
      <c r="M165" s="176">
        <f>G165*(1+L165/100)</f>
        <v>0</v>
      </c>
      <c r="N165" s="174">
        <v>0</v>
      </c>
      <c r="O165" s="174">
        <f>ROUND(E165*N165,2)</f>
        <v>0</v>
      </c>
      <c r="P165" s="174">
        <v>0</v>
      </c>
      <c r="Q165" s="174">
        <f>ROUND(E165*P165,2)</f>
        <v>0</v>
      </c>
      <c r="R165" s="176" t="s">
        <v>349</v>
      </c>
      <c r="S165" s="176" t="s">
        <v>154</v>
      </c>
      <c r="T165" s="177" t="s">
        <v>155</v>
      </c>
      <c r="U165" s="160">
        <v>0.52</v>
      </c>
      <c r="V165" s="160">
        <f>ROUND(E165*U165,2)</f>
        <v>21.27</v>
      </c>
      <c r="W165" s="160"/>
      <c r="X165" s="160" t="s">
        <v>156</v>
      </c>
      <c r="Y165" s="160" t="s">
        <v>157</v>
      </c>
      <c r="Z165" s="150"/>
      <c r="AA165" s="150"/>
      <c r="AB165" s="150"/>
      <c r="AC165" s="150"/>
      <c r="AD165" s="150"/>
      <c r="AE165" s="150"/>
      <c r="AF165" s="150"/>
      <c r="AG165" s="150" t="s">
        <v>222</v>
      </c>
      <c r="AH165" s="150"/>
      <c r="AI165" s="150"/>
      <c r="AJ165" s="150"/>
      <c r="AK165" s="150"/>
      <c r="AL165" s="150"/>
      <c r="AM165" s="150"/>
      <c r="AN165" s="150"/>
      <c r="AO165" s="150"/>
      <c r="AP165" s="150"/>
      <c r="AQ165" s="150"/>
      <c r="AR165" s="150"/>
      <c r="AS165" s="150"/>
      <c r="AT165" s="150"/>
      <c r="AU165" s="150"/>
      <c r="AV165" s="150"/>
      <c r="AW165" s="150"/>
      <c r="AX165" s="150"/>
      <c r="AY165" s="150"/>
      <c r="AZ165" s="150"/>
      <c r="BA165" s="150"/>
      <c r="BB165" s="150"/>
      <c r="BC165" s="150"/>
      <c r="BD165" s="150"/>
      <c r="BE165" s="150"/>
      <c r="BF165" s="150"/>
      <c r="BG165" s="150"/>
      <c r="BH165" s="150"/>
    </row>
    <row r="166" spans="1:60" outlineLevel="2" x14ac:dyDescent="0.2">
      <c r="A166" s="157"/>
      <c r="B166" s="158"/>
      <c r="C166" s="189" t="s">
        <v>352</v>
      </c>
      <c r="D166" s="161"/>
      <c r="E166" s="162">
        <v>40.9</v>
      </c>
      <c r="F166" s="160"/>
      <c r="G166" s="160"/>
      <c r="H166" s="160"/>
      <c r="I166" s="160"/>
      <c r="J166" s="160"/>
      <c r="K166" s="160"/>
      <c r="L166" s="160"/>
      <c r="M166" s="160"/>
      <c r="N166" s="159"/>
      <c r="O166" s="159"/>
      <c r="P166" s="159"/>
      <c r="Q166" s="159"/>
      <c r="R166" s="160"/>
      <c r="S166" s="160"/>
      <c r="T166" s="160"/>
      <c r="U166" s="160"/>
      <c r="V166" s="160"/>
      <c r="W166" s="160"/>
      <c r="X166" s="160"/>
      <c r="Y166" s="160"/>
      <c r="Z166" s="150"/>
      <c r="AA166" s="150"/>
      <c r="AB166" s="150"/>
      <c r="AC166" s="150"/>
      <c r="AD166" s="150"/>
      <c r="AE166" s="150"/>
      <c r="AF166" s="150"/>
      <c r="AG166" s="150" t="s">
        <v>169</v>
      </c>
      <c r="AH166" s="150">
        <v>0</v>
      </c>
      <c r="AI166" s="150"/>
      <c r="AJ166" s="150"/>
      <c r="AK166" s="150"/>
      <c r="AL166" s="150"/>
      <c r="AM166" s="150"/>
      <c r="AN166" s="150"/>
      <c r="AO166" s="150"/>
      <c r="AP166" s="150"/>
      <c r="AQ166" s="150"/>
      <c r="AR166" s="150"/>
      <c r="AS166" s="150"/>
      <c r="AT166" s="150"/>
      <c r="AU166" s="150"/>
      <c r="AV166" s="150"/>
      <c r="AW166" s="150"/>
      <c r="AX166" s="150"/>
      <c r="AY166" s="150"/>
      <c r="AZ166" s="150"/>
      <c r="BA166" s="150"/>
      <c r="BB166" s="150"/>
      <c r="BC166" s="150"/>
      <c r="BD166" s="150"/>
      <c r="BE166" s="150"/>
      <c r="BF166" s="150"/>
      <c r="BG166" s="150"/>
      <c r="BH166" s="150"/>
    </row>
    <row r="167" spans="1:60" ht="22.5" outlineLevel="1" x14ac:dyDescent="0.2">
      <c r="A167" s="171">
        <v>60</v>
      </c>
      <c r="B167" s="172" t="s">
        <v>353</v>
      </c>
      <c r="C167" s="188" t="s">
        <v>354</v>
      </c>
      <c r="D167" s="173" t="s">
        <v>165</v>
      </c>
      <c r="E167" s="174">
        <v>40.9</v>
      </c>
      <c r="F167" s="175"/>
      <c r="G167" s="176">
        <f>ROUND(E167*F167,2)</f>
        <v>0</v>
      </c>
      <c r="H167" s="175"/>
      <c r="I167" s="176">
        <f>ROUND(E167*H167,2)</f>
        <v>0</v>
      </c>
      <c r="J167" s="175"/>
      <c r="K167" s="176">
        <f>ROUND(E167*J167,2)</f>
        <v>0</v>
      </c>
      <c r="L167" s="176">
        <v>21</v>
      </c>
      <c r="M167" s="176">
        <f>G167*(1+L167/100)</f>
        <v>0</v>
      </c>
      <c r="N167" s="174">
        <v>4.1999999999999997E-3</v>
      </c>
      <c r="O167" s="174">
        <f>ROUND(E167*N167,2)</f>
        <v>0.17</v>
      </c>
      <c r="P167" s="174">
        <v>0</v>
      </c>
      <c r="Q167" s="174">
        <f>ROUND(E167*P167,2)</f>
        <v>0</v>
      </c>
      <c r="R167" s="176" t="s">
        <v>349</v>
      </c>
      <c r="S167" s="176" t="s">
        <v>154</v>
      </c>
      <c r="T167" s="177" t="s">
        <v>155</v>
      </c>
      <c r="U167" s="160">
        <v>0.48499999999999999</v>
      </c>
      <c r="V167" s="160">
        <f>ROUND(E167*U167,2)</f>
        <v>19.84</v>
      </c>
      <c r="W167" s="160"/>
      <c r="X167" s="160" t="s">
        <v>156</v>
      </c>
      <c r="Y167" s="160" t="s">
        <v>157</v>
      </c>
      <c r="Z167" s="150"/>
      <c r="AA167" s="150"/>
      <c r="AB167" s="150"/>
      <c r="AC167" s="150"/>
      <c r="AD167" s="150"/>
      <c r="AE167" s="150"/>
      <c r="AF167" s="150"/>
      <c r="AG167" s="150" t="s">
        <v>222</v>
      </c>
      <c r="AH167" s="150"/>
      <c r="AI167" s="150"/>
      <c r="AJ167" s="150"/>
      <c r="AK167" s="150"/>
      <c r="AL167" s="150"/>
      <c r="AM167" s="150"/>
      <c r="AN167" s="150"/>
      <c r="AO167" s="150"/>
      <c r="AP167" s="150"/>
      <c r="AQ167" s="150"/>
      <c r="AR167" s="150"/>
      <c r="AS167" s="150"/>
      <c r="AT167" s="150"/>
      <c r="AU167" s="150"/>
      <c r="AV167" s="150"/>
      <c r="AW167" s="150"/>
      <c r="AX167" s="150"/>
      <c r="AY167" s="150"/>
      <c r="AZ167" s="150"/>
      <c r="BA167" s="150"/>
      <c r="BB167" s="150"/>
      <c r="BC167" s="150"/>
      <c r="BD167" s="150"/>
      <c r="BE167" s="150"/>
      <c r="BF167" s="150"/>
      <c r="BG167" s="150"/>
      <c r="BH167" s="150"/>
    </row>
    <row r="168" spans="1:60" outlineLevel="2" x14ac:dyDescent="0.2">
      <c r="A168" s="157"/>
      <c r="B168" s="158"/>
      <c r="C168" s="189" t="s">
        <v>355</v>
      </c>
      <c r="D168" s="161"/>
      <c r="E168" s="162">
        <v>40.9</v>
      </c>
      <c r="F168" s="160"/>
      <c r="G168" s="160"/>
      <c r="H168" s="160"/>
      <c r="I168" s="160"/>
      <c r="J168" s="160"/>
      <c r="K168" s="160"/>
      <c r="L168" s="160"/>
      <c r="M168" s="160"/>
      <c r="N168" s="159"/>
      <c r="O168" s="159"/>
      <c r="P168" s="159"/>
      <c r="Q168" s="159"/>
      <c r="R168" s="160"/>
      <c r="S168" s="160"/>
      <c r="T168" s="160"/>
      <c r="U168" s="160"/>
      <c r="V168" s="160"/>
      <c r="W168" s="160"/>
      <c r="X168" s="160"/>
      <c r="Y168" s="160"/>
      <c r="Z168" s="150"/>
      <c r="AA168" s="150"/>
      <c r="AB168" s="150"/>
      <c r="AC168" s="150"/>
      <c r="AD168" s="150"/>
      <c r="AE168" s="150"/>
      <c r="AF168" s="150"/>
      <c r="AG168" s="150" t="s">
        <v>169</v>
      </c>
      <c r="AH168" s="150">
        <v>5</v>
      </c>
      <c r="AI168" s="150"/>
      <c r="AJ168" s="150"/>
      <c r="AK168" s="150"/>
      <c r="AL168" s="150"/>
      <c r="AM168" s="150"/>
      <c r="AN168" s="150"/>
      <c r="AO168" s="150"/>
      <c r="AP168" s="150"/>
      <c r="AQ168" s="150"/>
      <c r="AR168" s="150"/>
      <c r="AS168" s="150"/>
      <c r="AT168" s="150"/>
      <c r="AU168" s="150"/>
      <c r="AV168" s="150"/>
      <c r="AW168" s="150"/>
      <c r="AX168" s="150"/>
      <c r="AY168" s="150"/>
      <c r="AZ168" s="150"/>
      <c r="BA168" s="150"/>
      <c r="BB168" s="150"/>
      <c r="BC168" s="150"/>
      <c r="BD168" s="150"/>
      <c r="BE168" s="150"/>
      <c r="BF168" s="150"/>
      <c r="BG168" s="150"/>
      <c r="BH168" s="150"/>
    </row>
    <row r="169" spans="1:60" outlineLevel="1" x14ac:dyDescent="0.2">
      <c r="A169" s="171">
        <v>61</v>
      </c>
      <c r="B169" s="172" t="s">
        <v>356</v>
      </c>
      <c r="C169" s="188" t="s">
        <v>357</v>
      </c>
      <c r="D169" s="173" t="s">
        <v>214</v>
      </c>
      <c r="E169" s="174">
        <v>0.17177999999999999</v>
      </c>
      <c r="F169" s="175"/>
      <c r="G169" s="176">
        <f>ROUND(E169*F169,2)</f>
        <v>0</v>
      </c>
      <c r="H169" s="175"/>
      <c r="I169" s="176">
        <f>ROUND(E169*H169,2)</f>
        <v>0</v>
      </c>
      <c r="J169" s="175"/>
      <c r="K169" s="176">
        <f>ROUND(E169*J169,2)</f>
        <v>0</v>
      </c>
      <c r="L169" s="176">
        <v>21</v>
      </c>
      <c r="M169" s="176">
        <f>G169*(1+L169/100)</f>
        <v>0</v>
      </c>
      <c r="N169" s="174">
        <v>0</v>
      </c>
      <c r="O169" s="174">
        <f>ROUND(E169*N169,2)</f>
        <v>0</v>
      </c>
      <c r="P169" s="174">
        <v>0</v>
      </c>
      <c r="Q169" s="174">
        <f>ROUND(E169*P169,2)</f>
        <v>0</v>
      </c>
      <c r="R169" s="176" t="s">
        <v>349</v>
      </c>
      <c r="S169" s="176" t="s">
        <v>154</v>
      </c>
      <c r="T169" s="177" t="s">
        <v>155</v>
      </c>
      <c r="U169" s="160">
        <v>3.327</v>
      </c>
      <c r="V169" s="160">
        <f>ROUND(E169*U169,2)</f>
        <v>0.56999999999999995</v>
      </c>
      <c r="W169" s="160"/>
      <c r="X169" s="160" t="s">
        <v>265</v>
      </c>
      <c r="Y169" s="160" t="s">
        <v>157</v>
      </c>
      <c r="Z169" s="150"/>
      <c r="AA169" s="150"/>
      <c r="AB169" s="150"/>
      <c r="AC169" s="150"/>
      <c r="AD169" s="150"/>
      <c r="AE169" s="150"/>
      <c r="AF169" s="150"/>
      <c r="AG169" s="150" t="s">
        <v>288</v>
      </c>
      <c r="AH169" s="150"/>
      <c r="AI169" s="150"/>
      <c r="AJ169" s="150"/>
      <c r="AK169" s="150"/>
      <c r="AL169" s="150"/>
      <c r="AM169" s="150"/>
      <c r="AN169" s="150"/>
      <c r="AO169" s="150"/>
      <c r="AP169" s="150"/>
      <c r="AQ169" s="150"/>
      <c r="AR169" s="150"/>
      <c r="AS169" s="150"/>
      <c r="AT169" s="150"/>
      <c r="AU169" s="150"/>
      <c r="AV169" s="150"/>
      <c r="AW169" s="150"/>
      <c r="AX169" s="150"/>
      <c r="AY169" s="150"/>
      <c r="AZ169" s="150"/>
      <c r="BA169" s="150"/>
      <c r="BB169" s="150"/>
      <c r="BC169" s="150"/>
      <c r="BD169" s="150"/>
      <c r="BE169" s="150"/>
      <c r="BF169" s="150"/>
      <c r="BG169" s="150"/>
      <c r="BH169" s="150"/>
    </row>
    <row r="170" spans="1:60" outlineLevel="2" x14ac:dyDescent="0.2">
      <c r="A170" s="157"/>
      <c r="B170" s="158"/>
      <c r="C170" s="248" t="s">
        <v>340</v>
      </c>
      <c r="D170" s="249"/>
      <c r="E170" s="249"/>
      <c r="F170" s="249"/>
      <c r="G170" s="249"/>
      <c r="H170" s="160"/>
      <c r="I170" s="160"/>
      <c r="J170" s="160"/>
      <c r="K170" s="160"/>
      <c r="L170" s="160"/>
      <c r="M170" s="160"/>
      <c r="N170" s="159"/>
      <c r="O170" s="159"/>
      <c r="P170" s="159"/>
      <c r="Q170" s="159"/>
      <c r="R170" s="160"/>
      <c r="S170" s="160"/>
      <c r="T170" s="160"/>
      <c r="U170" s="160"/>
      <c r="V170" s="160"/>
      <c r="W170" s="160"/>
      <c r="X170" s="160"/>
      <c r="Y170" s="160"/>
      <c r="Z170" s="150"/>
      <c r="AA170" s="150"/>
      <c r="AB170" s="150"/>
      <c r="AC170" s="150"/>
      <c r="AD170" s="150"/>
      <c r="AE170" s="150"/>
      <c r="AF170" s="150"/>
      <c r="AG170" s="150" t="s">
        <v>167</v>
      </c>
      <c r="AH170" s="150"/>
      <c r="AI170" s="150"/>
      <c r="AJ170" s="150"/>
      <c r="AK170" s="150"/>
      <c r="AL170" s="150"/>
      <c r="AM170" s="150"/>
      <c r="AN170" s="150"/>
      <c r="AO170" s="150"/>
      <c r="AP170" s="150"/>
      <c r="AQ170" s="150"/>
      <c r="AR170" s="150"/>
      <c r="AS170" s="150"/>
      <c r="AT170" s="150"/>
      <c r="AU170" s="150"/>
      <c r="AV170" s="150"/>
      <c r="AW170" s="150"/>
      <c r="AX170" s="150"/>
      <c r="AY170" s="150"/>
      <c r="AZ170" s="150"/>
      <c r="BA170" s="150"/>
      <c r="BB170" s="150"/>
      <c r="BC170" s="150"/>
      <c r="BD170" s="150"/>
      <c r="BE170" s="150"/>
      <c r="BF170" s="150"/>
      <c r="BG170" s="150"/>
      <c r="BH170" s="150"/>
    </row>
    <row r="171" spans="1:60" outlineLevel="2" x14ac:dyDescent="0.2">
      <c r="A171" s="157"/>
      <c r="B171" s="158"/>
      <c r="C171" s="189" t="s">
        <v>268</v>
      </c>
      <c r="D171" s="161"/>
      <c r="E171" s="162"/>
      <c r="F171" s="160"/>
      <c r="G171" s="160"/>
      <c r="H171" s="160"/>
      <c r="I171" s="160"/>
      <c r="J171" s="160"/>
      <c r="K171" s="160"/>
      <c r="L171" s="160"/>
      <c r="M171" s="160"/>
      <c r="N171" s="159"/>
      <c r="O171" s="159"/>
      <c r="P171" s="159"/>
      <c r="Q171" s="159"/>
      <c r="R171" s="160"/>
      <c r="S171" s="160"/>
      <c r="T171" s="160"/>
      <c r="U171" s="160"/>
      <c r="V171" s="160"/>
      <c r="W171" s="160"/>
      <c r="X171" s="160"/>
      <c r="Y171" s="160"/>
      <c r="Z171" s="150"/>
      <c r="AA171" s="150"/>
      <c r="AB171" s="150"/>
      <c r="AC171" s="150"/>
      <c r="AD171" s="150"/>
      <c r="AE171" s="150"/>
      <c r="AF171" s="150"/>
      <c r="AG171" s="150" t="s">
        <v>169</v>
      </c>
      <c r="AH171" s="150">
        <v>0</v>
      </c>
      <c r="AI171" s="150"/>
      <c r="AJ171" s="150"/>
      <c r="AK171" s="150"/>
      <c r="AL171" s="150"/>
      <c r="AM171" s="150"/>
      <c r="AN171" s="150"/>
      <c r="AO171" s="150"/>
      <c r="AP171" s="150"/>
      <c r="AQ171" s="150"/>
      <c r="AR171" s="150"/>
      <c r="AS171" s="150"/>
      <c r="AT171" s="150"/>
      <c r="AU171" s="150"/>
      <c r="AV171" s="150"/>
      <c r="AW171" s="150"/>
      <c r="AX171" s="150"/>
      <c r="AY171" s="150"/>
      <c r="AZ171" s="150"/>
      <c r="BA171" s="150"/>
      <c r="BB171" s="150"/>
      <c r="BC171" s="150"/>
      <c r="BD171" s="150"/>
      <c r="BE171" s="150"/>
      <c r="BF171" s="150"/>
      <c r="BG171" s="150"/>
      <c r="BH171" s="150"/>
    </row>
    <row r="172" spans="1:60" outlineLevel="3" x14ac:dyDescent="0.2">
      <c r="A172" s="157"/>
      <c r="B172" s="158"/>
      <c r="C172" s="189" t="s">
        <v>358</v>
      </c>
      <c r="D172" s="161"/>
      <c r="E172" s="162"/>
      <c r="F172" s="160"/>
      <c r="G172" s="160"/>
      <c r="H172" s="160"/>
      <c r="I172" s="160"/>
      <c r="J172" s="160"/>
      <c r="K172" s="160"/>
      <c r="L172" s="160"/>
      <c r="M172" s="160"/>
      <c r="N172" s="159"/>
      <c r="O172" s="159"/>
      <c r="P172" s="159"/>
      <c r="Q172" s="159"/>
      <c r="R172" s="160"/>
      <c r="S172" s="160"/>
      <c r="T172" s="160"/>
      <c r="U172" s="160"/>
      <c r="V172" s="160"/>
      <c r="W172" s="160"/>
      <c r="X172" s="160"/>
      <c r="Y172" s="160"/>
      <c r="Z172" s="150"/>
      <c r="AA172" s="150"/>
      <c r="AB172" s="150"/>
      <c r="AC172" s="150"/>
      <c r="AD172" s="150"/>
      <c r="AE172" s="150"/>
      <c r="AF172" s="150"/>
      <c r="AG172" s="150" t="s">
        <v>169</v>
      </c>
      <c r="AH172" s="150">
        <v>0</v>
      </c>
      <c r="AI172" s="150"/>
      <c r="AJ172" s="150"/>
      <c r="AK172" s="150"/>
      <c r="AL172" s="150"/>
      <c r="AM172" s="150"/>
      <c r="AN172" s="150"/>
      <c r="AO172" s="150"/>
      <c r="AP172" s="150"/>
      <c r="AQ172" s="150"/>
      <c r="AR172" s="150"/>
      <c r="AS172" s="150"/>
      <c r="AT172" s="150"/>
      <c r="AU172" s="150"/>
      <c r="AV172" s="150"/>
      <c r="AW172" s="150"/>
      <c r="AX172" s="150"/>
      <c r="AY172" s="150"/>
      <c r="AZ172" s="150"/>
      <c r="BA172" s="150"/>
      <c r="BB172" s="150"/>
      <c r="BC172" s="150"/>
      <c r="BD172" s="150"/>
      <c r="BE172" s="150"/>
      <c r="BF172" s="150"/>
      <c r="BG172" s="150"/>
      <c r="BH172" s="150"/>
    </row>
    <row r="173" spans="1:60" outlineLevel="3" x14ac:dyDescent="0.2">
      <c r="A173" s="157"/>
      <c r="B173" s="158"/>
      <c r="C173" s="189" t="s">
        <v>359</v>
      </c>
      <c r="D173" s="161"/>
      <c r="E173" s="162">
        <v>0.17177999999999999</v>
      </c>
      <c r="F173" s="160"/>
      <c r="G173" s="160"/>
      <c r="H173" s="160"/>
      <c r="I173" s="160"/>
      <c r="J173" s="160"/>
      <c r="K173" s="160"/>
      <c r="L173" s="160"/>
      <c r="M173" s="160"/>
      <c r="N173" s="159"/>
      <c r="O173" s="159"/>
      <c r="P173" s="159"/>
      <c r="Q173" s="159"/>
      <c r="R173" s="160"/>
      <c r="S173" s="160"/>
      <c r="T173" s="160"/>
      <c r="U173" s="160"/>
      <c r="V173" s="160"/>
      <c r="W173" s="160"/>
      <c r="X173" s="160"/>
      <c r="Y173" s="160"/>
      <c r="Z173" s="150"/>
      <c r="AA173" s="150"/>
      <c r="AB173" s="150"/>
      <c r="AC173" s="150"/>
      <c r="AD173" s="150"/>
      <c r="AE173" s="150"/>
      <c r="AF173" s="150"/>
      <c r="AG173" s="150" t="s">
        <v>169</v>
      </c>
      <c r="AH173" s="150">
        <v>0</v>
      </c>
      <c r="AI173" s="150"/>
      <c r="AJ173" s="150"/>
      <c r="AK173" s="150"/>
      <c r="AL173" s="150"/>
      <c r="AM173" s="150"/>
      <c r="AN173" s="150"/>
      <c r="AO173" s="150"/>
      <c r="AP173" s="150"/>
      <c r="AQ173" s="150"/>
      <c r="AR173" s="150"/>
      <c r="AS173" s="150"/>
      <c r="AT173" s="150"/>
      <c r="AU173" s="150"/>
      <c r="AV173" s="150"/>
      <c r="AW173" s="150"/>
      <c r="AX173" s="150"/>
      <c r="AY173" s="150"/>
      <c r="AZ173" s="150"/>
      <c r="BA173" s="150"/>
      <c r="BB173" s="150"/>
      <c r="BC173" s="150"/>
      <c r="BD173" s="150"/>
      <c r="BE173" s="150"/>
      <c r="BF173" s="150"/>
      <c r="BG173" s="150"/>
      <c r="BH173" s="150"/>
    </row>
    <row r="174" spans="1:60" ht="22.5" outlineLevel="1" x14ac:dyDescent="0.2">
      <c r="A174" s="171">
        <v>62</v>
      </c>
      <c r="B174" s="172" t="s">
        <v>360</v>
      </c>
      <c r="C174" s="188" t="s">
        <v>361</v>
      </c>
      <c r="D174" s="173" t="s">
        <v>214</v>
      </c>
      <c r="E174" s="174">
        <v>0.17177999999999999</v>
      </c>
      <c r="F174" s="175"/>
      <c r="G174" s="176">
        <f>ROUND(E174*F174,2)</f>
        <v>0</v>
      </c>
      <c r="H174" s="175"/>
      <c r="I174" s="176">
        <f>ROUND(E174*H174,2)</f>
        <v>0</v>
      </c>
      <c r="J174" s="175"/>
      <c r="K174" s="176">
        <f>ROUND(E174*J174,2)</f>
        <v>0</v>
      </c>
      <c r="L174" s="176">
        <v>21</v>
      </c>
      <c r="M174" s="176">
        <f>G174*(1+L174/100)</f>
        <v>0</v>
      </c>
      <c r="N174" s="174">
        <v>0</v>
      </c>
      <c r="O174" s="174">
        <f>ROUND(E174*N174,2)</f>
        <v>0</v>
      </c>
      <c r="P174" s="174">
        <v>0</v>
      </c>
      <c r="Q174" s="174">
        <f>ROUND(E174*P174,2)</f>
        <v>0</v>
      </c>
      <c r="R174" s="176" t="s">
        <v>349</v>
      </c>
      <c r="S174" s="176" t="s">
        <v>154</v>
      </c>
      <c r="T174" s="177" t="s">
        <v>155</v>
      </c>
      <c r="U174" s="160">
        <v>0.95</v>
      </c>
      <c r="V174" s="160">
        <f>ROUND(E174*U174,2)</f>
        <v>0.16</v>
      </c>
      <c r="W174" s="160"/>
      <c r="X174" s="160" t="s">
        <v>265</v>
      </c>
      <c r="Y174" s="160" t="s">
        <v>157</v>
      </c>
      <c r="Z174" s="150"/>
      <c r="AA174" s="150"/>
      <c r="AB174" s="150"/>
      <c r="AC174" s="150"/>
      <c r="AD174" s="150"/>
      <c r="AE174" s="150"/>
      <c r="AF174" s="150"/>
      <c r="AG174" s="150" t="s">
        <v>288</v>
      </c>
      <c r="AH174" s="150"/>
      <c r="AI174" s="150"/>
      <c r="AJ174" s="150"/>
      <c r="AK174" s="150"/>
      <c r="AL174" s="150"/>
      <c r="AM174" s="150"/>
      <c r="AN174" s="150"/>
      <c r="AO174" s="150"/>
      <c r="AP174" s="150"/>
      <c r="AQ174" s="150"/>
      <c r="AR174" s="150"/>
      <c r="AS174" s="150"/>
      <c r="AT174" s="150"/>
      <c r="AU174" s="150"/>
      <c r="AV174" s="150"/>
      <c r="AW174" s="150"/>
      <c r="AX174" s="150"/>
      <c r="AY174" s="150"/>
      <c r="AZ174" s="150"/>
      <c r="BA174" s="150"/>
      <c r="BB174" s="150"/>
      <c r="BC174" s="150"/>
      <c r="BD174" s="150"/>
      <c r="BE174" s="150"/>
      <c r="BF174" s="150"/>
      <c r="BG174" s="150"/>
      <c r="BH174" s="150"/>
    </row>
    <row r="175" spans="1:60" outlineLevel="2" x14ac:dyDescent="0.2">
      <c r="A175" s="157"/>
      <c r="B175" s="158"/>
      <c r="C175" s="248" t="s">
        <v>340</v>
      </c>
      <c r="D175" s="249"/>
      <c r="E175" s="249"/>
      <c r="F175" s="249"/>
      <c r="G175" s="249"/>
      <c r="H175" s="160"/>
      <c r="I175" s="160"/>
      <c r="J175" s="160"/>
      <c r="K175" s="160"/>
      <c r="L175" s="160"/>
      <c r="M175" s="160"/>
      <c r="N175" s="159"/>
      <c r="O175" s="159"/>
      <c r="P175" s="159"/>
      <c r="Q175" s="159"/>
      <c r="R175" s="160"/>
      <c r="S175" s="160"/>
      <c r="T175" s="160"/>
      <c r="U175" s="160"/>
      <c r="V175" s="160"/>
      <c r="W175" s="160"/>
      <c r="X175" s="160"/>
      <c r="Y175" s="160"/>
      <c r="Z175" s="150"/>
      <c r="AA175" s="150"/>
      <c r="AB175" s="150"/>
      <c r="AC175" s="150"/>
      <c r="AD175" s="150"/>
      <c r="AE175" s="150"/>
      <c r="AF175" s="150"/>
      <c r="AG175" s="150" t="s">
        <v>167</v>
      </c>
      <c r="AH175" s="150"/>
      <c r="AI175" s="150"/>
      <c r="AJ175" s="150"/>
      <c r="AK175" s="150"/>
      <c r="AL175" s="150"/>
      <c r="AM175" s="150"/>
      <c r="AN175" s="150"/>
      <c r="AO175" s="150"/>
      <c r="AP175" s="150"/>
      <c r="AQ175" s="150"/>
      <c r="AR175" s="150"/>
      <c r="AS175" s="150"/>
      <c r="AT175" s="150"/>
      <c r="AU175" s="150"/>
      <c r="AV175" s="150"/>
      <c r="AW175" s="150"/>
      <c r="AX175" s="150"/>
      <c r="AY175" s="150"/>
      <c r="AZ175" s="150"/>
      <c r="BA175" s="150"/>
      <c r="BB175" s="150"/>
      <c r="BC175" s="150"/>
      <c r="BD175" s="150"/>
      <c r="BE175" s="150"/>
      <c r="BF175" s="150"/>
      <c r="BG175" s="150"/>
      <c r="BH175" s="150"/>
    </row>
    <row r="176" spans="1:60" outlineLevel="2" x14ac:dyDescent="0.2">
      <c r="A176" s="157"/>
      <c r="B176" s="158"/>
      <c r="C176" s="189" t="s">
        <v>268</v>
      </c>
      <c r="D176" s="161"/>
      <c r="E176" s="162"/>
      <c r="F176" s="160"/>
      <c r="G176" s="160"/>
      <c r="H176" s="160"/>
      <c r="I176" s="160"/>
      <c r="J176" s="160"/>
      <c r="K176" s="160"/>
      <c r="L176" s="160"/>
      <c r="M176" s="160"/>
      <c r="N176" s="159"/>
      <c r="O176" s="159"/>
      <c r="P176" s="159"/>
      <c r="Q176" s="159"/>
      <c r="R176" s="160"/>
      <c r="S176" s="160"/>
      <c r="T176" s="160"/>
      <c r="U176" s="160"/>
      <c r="V176" s="160"/>
      <c r="W176" s="160"/>
      <c r="X176" s="160"/>
      <c r="Y176" s="160"/>
      <c r="Z176" s="150"/>
      <c r="AA176" s="150"/>
      <c r="AB176" s="150"/>
      <c r="AC176" s="150"/>
      <c r="AD176" s="150"/>
      <c r="AE176" s="150"/>
      <c r="AF176" s="150"/>
      <c r="AG176" s="150" t="s">
        <v>169</v>
      </c>
      <c r="AH176" s="150">
        <v>0</v>
      </c>
      <c r="AI176" s="150"/>
      <c r="AJ176" s="150"/>
      <c r="AK176" s="150"/>
      <c r="AL176" s="150"/>
      <c r="AM176" s="150"/>
      <c r="AN176" s="150"/>
      <c r="AO176" s="150"/>
      <c r="AP176" s="150"/>
      <c r="AQ176" s="150"/>
      <c r="AR176" s="150"/>
      <c r="AS176" s="150"/>
      <c r="AT176" s="150"/>
      <c r="AU176" s="150"/>
      <c r="AV176" s="150"/>
      <c r="AW176" s="150"/>
      <c r="AX176" s="150"/>
      <c r="AY176" s="150"/>
      <c r="AZ176" s="150"/>
      <c r="BA176" s="150"/>
      <c r="BB176" s="150"/>
      <c r="BC176" s="150"/>
      <c r="BD176" s="150"/>
      <c r="BE176" s="150"/>
      <c r="BF176" s="150"/>
      <c r="BG176" s="150"/>
      <c r="BH176" s="150"/>
    </row>
    <row r="177" spans="1:60" outlineLevel="3" x14ac:dyDescent="0.2">
      <c r="A177" s="157"/>
      <c r="B177" s="158"/>
      <c r="C177" s="189" t="s">
        <v>358</v>
      </c>
      <c r="D177" s="161"/>
      <c r="E177" s="162"/>
      <c r="F177" s="160"/>
      <c r="G177" s="160"/>
      <c r="H177" s="160"/>
      <c r="I177" s="160"/>
      <c r="J177" s="160"/>
      <c r="K177" s="160"/>
      <c r="L177" s="160"/>
      <c r="M177" s="160"/>
      <c r="N177" s="159"/>
      <c r="O177" s="159"/>
      <c r="P177" s="159"/>
      <c r="Q177" s="159"/>
      <c r="R177" s="160"/>
      <c r="S177" s="160"/>
      <c r="T177" s="160"/>
      <c r="U177" s="160"/>
      <c r="V177" s="160"/>
      <c r="W177" s="160"/>
      <c r="X177" s="160"/>
      <c r="Y177" s="160"/>
      <c r="Z177" s="150"/>
      <c r="AA177" s="150"/>
      <c r="AB177" s="150"/>
      <c r="AC177" s="150"/>
      <c r="AD177" s="150"/>
      <c r="AE177" s="150"/>
      <c r="AF177" s="150"/>
      <c r="AG177" s="150" t="s">
        <v>169</v>
      </c>
      <c r="AH177" s="150">
        <v>0</v>
      </c>
      <c r="AI177" s="150"/>
      <c r="AJ177" s="150"/>
      <c r="AK177" s="150"/>
      <c r="AL177" s="150"/>
      <c r="AM177" s="150"/>
      <c r="AN177" s="150"/>
      <c r="AO177" s="150"/>
      <c r="AP177" s="150"/>
      <c r="AQ177" s="150"/>
      <c r="AR177" s="150"/>
      <c r="AS177" s="150"/>
      <c r="AT177" s="150"/>
      <c r="AU177" s="150"/>
      <c r="AV177" s="150"/>
      <c r="AW177" s="150"/>
      <c r="AX177" s="150"/>
      <c r="AY177" s="150"/>
      <c r="AZ177" s="150"/>
      <c r="BA177" s="150"/>
      <c r="BB177" s="150"/>
      <c r="BC177" s="150"/>
      <c r="BD177" s="150"/>
      <c r="BE177" s="150"/>
      <c r="BF177" s="150"/>
      <c r="BG177" s="150"/>
      <c r="BH177" s="150"/>
    </row>
    <row r="178" spans="1:60" outlineLevel="3" x14ac:dyDescent="0.2">
      <c r="A178" s="157"/>
      <c r="B178" s="158"/>
      <c r="C178" s="189" t="s">
        <v>359</v>
      </c>
      <c r="D178" s="161"/>
      <c r="E178" s="162">
        <v>0.17177999999999999</v>
      </c>
      <c r="F178" s="160"/>
      <c r="G178" s="160"/>
      <c r="H178" s="160"/>
      <c r="I178" s="160"/>
      <c r="J178" s="160"/>
      <c r="K178" s="160"/>
      <c r="L178" s="160"/>
      <c r="M178" s="160"/>
      <c r="N178" s="159"/>
      <c r="O178" s="159"/>
      <c r="P178" s="159"/>
      <c r="Q178" s="159"/>
      <c r="R178" s="160"/>
      <c r="S178" s="160"/>
      <c r="T178" s="160"/>
      <c r="U178" s="160"/>
      <c r="V178" s="160"/>
      <c r="W178" s="160"/>
      <c r="X178" s="160"/>
      <c r="Y178" s="160"/>
      <c r="Z178" s="150"/>
      <c r="AA178" s="150"/>
      <c r="AB178" s="150"/>
      <c r="AC178" s="150"/>
      <c r="AD178" s="150"/>
      <c r="AE178" s="150"/>
      <c r="AF178" s="150"/>
      <c r="AG178" s="150" t="s">
        <v>169</v>
      </c>
      <c r="AH178" s="150">
        <v>0</v>
      </c>
      <c r="AI178" s="150"/>
      <c r="AJ178" s="150"/>
      <c r="AK178" s="150"/>
      <c r="AL178" s="150"/>
      <c r="AM178" s="150"/>
      <c r="AN178" s="150"/>
      <c r="AO178" s="150"/>
      <c r="AP178" s="150"/>
      <c r="AQ178" s="150"/>
      <c r="AR178" s="150"/>
      <c r="AS178" s="150"/>
      <c r="AT178" s="150"/>
      <c r="AU178" s="150"/>
      <c r="AV178" s="150"/>
      <c r="AW178" s="150"/>
      <c r="AX178" s="150"/>
      <c r="AY178" s="150"/>
      <c r="AZ178" s="150"/>
      <c r="BA178" s="150"/>
      <c r="BB178" s="150"/>
      <c r="BC178" s="150"/>
      <c r="BD178" s="150"/>
      <c r="BE178" s="150"/>
      <c r="BF178" s="150"/>
      <c r="BG178" s="150"/>
      <c r="BH178" s="150"/>
    </row>
    <row r="179" spans="1:60" ht="33.75" outlineLevel="1" x14ac:dyDescent="0.2">
      <c r="A179" s="171">
        <v>63</v>
      </c>
      <c r="B179" s="172" t="s">
        <v>362</v>
      </c>
      <c r="C179" s="188" t="s">
        <v>363</v>
      </c>
      <c r="D179" s="173" t="s">
        <v>214</v>
      </c>
      <c r="E179" s="174">
        <v>0.17177999999999999</v>
      </c>
      <c r="F179" s="175"/>
      <c r="G179" s="176">
        <f>ROUND(E179*F179,2)</f>
        <v>0</v>
      </c>
      <c r="H179" s="175"/>
      <c r="I179" s="176">
        <f>ROUND(E179*H179,2)</f>
        <v>0</v>
      </c>
      <c r="J179" s="175"/>
      <c r="K179" s="176">
        <f>ROUND(E179*J179,2)</f>
        <v>0</v>
      </c>
      <c r="L179" s="176">
        <v>21</v>
      </c>
      <c r="M179" s="176">
        <f>G179*(1+L179/100)</f>
        <v>0</v>
      </c>
      <c r="N179" s="174">
        <v>0</v>
      </c>
      <c r="O179" s="174">
        <f>ROUND(E179*N179,2)</f>
        <v>0</v>
      </c>
      <c r="P179" s="174">
        <v>0</v>
      </c>
      <c r="Q179" s="174">
        <f>ROUND(E179*P179,2)</f>
        <v>0</v>
      </c>
      <c r="R179" s="176" t="s">
        <v>349</v>
      </c>
      <c r="S179" s="176" t="s">
        <v>154</v>
      </c>
      <c r="T179" s="177" t="s">
        <v>155</v>
      </c>
      <c r="U179" s="160">
        <v>0</v>
      </c>
      <c r="V179" s="160">
        <f>ROUND(E179*U179,2)</f>
        <v>0</v>
      </c>
      <c r="W179" s="160"/>
      <c r="X179" s="160" t="s">
        <v>265</v>
      </c>
      <c r="Y179" s="160" t="s">
        <v>157</v>
      </c>
      <c r="Z179" s="150"/>
      <c r="AA179" s="150"/>
      <c r="AB179" s="150"/>
      <c r="AC179" s="150"/>
      <c r="AD179" s="150"/>
      <c r="AE179" s="150"/>
      <c r="AF179" s="150"/>
      <c r="AG179" s="150" t="s">
        <v>288</v>
      </c>
      <c r="AH179" s="150"/>
      <c r="AI179" s="150"/>
      <c r="AJ179" s="150"/>
      <c r="AK179" s="150"/>
      <c r="AL179" s="150"/>
      <c r="AM179" s="150"/>
      <c r="AN179" s="150"/>
      <c r="AO179" s="150"/>
      <c r="AP179" s="150"/>
      <c r="AQ179" s="150"/>
      <c r="AR179" s="150"/>
      <c r="AS179" s="150"/>
      <c r="AT179" s="150"/>
      <c r="AU179" s="150"/>
      <c r="AV179" s="150"/>
      <c r="AW179" s="150"/>
      <c r="AX179" s="150"/>
      <c r="AY179" s="150"/>
      <c r="AZ179" s="150"/>
      <c r="BA179" s="150"/>
      <c r="BB179" s="150"/>
      <c r="BC179" s="150"/>
      <c r="BD179" s="150"/>
      <c r="BE179" s="150"/>
      <c r="BF179" s="150"/>
      <c r="BG179" s="150"/>
      <c r="BH179" s="150"/>
    </row>
    <row r="180" spans="1:60" outlineLevel="2" x14ac:dyDescent="0.2">
      <c r="A180" s="157"/>
      <c r="B180" s="158"/>
      <c r="C180" s="248" t="s">
        <v>340</v>
      </c>
      <c r="D180" s="249"/>
      <c r="E180" s="249"/>
      <c r="F180" s="249"/>
      <c r="G180" s="249"/>
      <c r="H180" s="160"/>
      <c r="I180" s="160"/>
      <c r="J180" s="160"/>
      <c r="K180" s="160"/>
      <c r="L180" s="160"/>
      <c r="M180" s="160"/>
      <c r="N180" s="159"/>
      <c r="O180" s="159"/>
      <c r="P180" s="159"/>
      <c r="Q180" s="159"/>
      <c r="R180" s="160"/>
      <c r="S180" s="160"/>
      <c r="T180" s="160"/>
      <c r="U180" s="160"/>
      <c r="V180" s="160"/>
      <c r="W180" s="160"/>
      <c r="X180" s="160"/>
      <c r="Y180" s="160"/>
      <c r="Z180" s="150"/>
      <c r="AA180" s="150"/>
      <c r="AB180" s="150"/>
      <c r="AC180" s="150"/>
      <c r="AD180" s="150"/>
      <c r="AE180" s="150"/>
      <c r="AF180" s="150"/>
      <c r="AG180" s="150" t="s">
        <v>167</v>
      </c>
      <c r="AH180" s="150"/>
      <c r="AI180" s="150"/>
      <c r="AJ180" s="150"/>
      <c r="AK180" s="150"/>
      <c r="AL180" s="150"/>
      <c r="AM180" s="150"/>
      <c r="AN180" s="150"/>
      <c r="AO180" s="150"/>
      <c r="AP180" s="150"/>
      <c r="AQ180" s="150"/>
      <c r="AR180" s="150"/>
      <c r="AS180" s="150"/>
      <c r="AT180" s="150"/>
      <c r="AU180" s="150"/>
      <c r="AV180" s="150"/>
      <c r="AW180" s="150"/>
      <c r="AX180" s="150"/>
      <c r="AY180" s="150"/>
      <c r="AZ180" s="150"/>
      <c r="BA180" s="150"/>
      <c r="BB180" s="150"/>
      <c r="BC180" s="150"/>
      <c r="BD180" s="150"/>
      <c r="BE180" s="150"/>
      <c r="BF180" s="150"/>
      <c r="BG180" s="150"/>
      <c r="BH180" s="150"/>
    </row>
    <row r="181" spans="1:60" outlineLevel="2" x14ac:dyDescent="0.2">
      <c r="A181" s="157"/>
      <c r="B181" s="158"/>
      <c r="C181" s="189" t="s">
        <v>268</v>
      </c>
      <c r="D181" s="161"/>
      <c r="E181" s="162"/>
      <c r="F181" s="160"/>
      <c r="G181" s="160"/>
      <c r="H181" s="160"/>
      <c r="I181" s="160"/>
      <c r="J181" s="160"/>
      <c r="K181" s="160"/>
      <c r="L181" s="160"/>
      <c r="M181" s="160"/>
      <c r="N181" s="159"/>
      <c r="O181" s="159"/>
      <c r="P181" s="159"/>
      <c r="Q181" s="159"/>
      <c r="R181" s="160"/>
      <c r="S181" s="160"/>
      <c r="T181" s="160"/>
      <c r="U181" s="160"/>
      <c r="V181" s="160"/>
      <c r="W181" s="160"/>
      <c r="X181" s="160"/>
      <c r="Y181" s="160"/>
      <c r="Z181" s="150"/>
      <c r="AA181" s="150"/>
      <c r="AB181" s="150"/>
      <c r="AC181" s="150"/>
      <c r="AD181" s="150"/>
      <c r="AE181" s="150"/>
      <c r="AF181" s="150"/>
      <c r="AG181" s="150" t="s">
        <v>169</v>
      </c>
      <c r="AH181" s="150">
        <v>0</v>
      </c>
      <c r="AI181" s="150"/>
      <c r="AJ181" s="150"/>
      <c r="AK181" s="150"/>
      <c r="AL181" s="150"/>
      <c r="AM181" s="150"/>
      <c r="AN181" s="150"/>
      <c r="AO181" s="150"/>
      <c r="AP181" s="150"/>
      <c r="AQ181" s="150"/>
      <c r="AR181" s="150"/>
      <c r="AS181" s="150"/>
      <c r="AT181" s="150"/>
      <c r="AU181" s="150"/>
      <c r="AV181" s="150"/>
      <c r="AW181" s="150"/>
      <c r="AX181" s="150"/>
      <c r="AY181" s="150"/>
      <c r="AZ181" s="150"/>
      <c r="BA181" s="150"/>
      <c r="BB181" s="150"/>
      <c r="BC181" s="150"/>
      <c r="BD181" s="150"/>
      <c r="BE181" s="150"/>
      <c r="BF181" s="150"/>
      <c r="BG181" s="150"/>
      <c r="BH181" s="150"/>
    </row>
    <row r="182" spans="1:60" outlineLevel="3" x14ac:dyDescent="0.2">
      <c r="A182" s="157"/>
      <c r="B182" s="158"/>
      <c r="C182" s="189" t="s">
        <v>358</v>
      </c>
      <c r="D182" s="161"/>
      <c r="E182" s="162"/>
      <c r="F182" s="160"/>
      <c r="G182" s="160"/>
      <c r="H182" s="160"/>
      <c r="I182" s="160"/>
      <c r="J182" s="160"/>
      <c r="K182" s="160"/>
      <c r="L182" s="160"/>
      <c r="M182" s="160"/>
      <c r="N182" s="159"/>
      <c r="O182" s="159"/>
      <c r="P182" s="159"/>
      <c r="Q182" s="159"/>
      <c r="R182" s="160"/>
      <c r="S182" s="160"/>
      <c r="T182" s="160"/>
      <c r="U182" s="160"/>
      <c r="V182" s="160"/>
      <c r="W182" s="160"/>
      <c r="X182" s="160"/>
      <c r="Y182" s="160"/>
      <c r="Z182" s="150"/>
      <c r="AA182" s="150"/>
      <c r="AB182" s="150"/>
      <c r="AC182" s="150"/>
      <c r="AD182" s="150"/>
      <c r="AE182" s="150"/>
      <c r="AF182" s="150"/>
      <c r="AG182" s="150" t="s">
        <v>169</v>
      </c>
      <c r="AH182" s="150">
        <v>0</v>
      </c>
      <c r="AI182" s="150"/>
      <c r="AJ182" s="150"/>
      <c r="AK182" s="150"/>
      <c r="AL182" s="150"/>
      <c r="AM182" s="150"/>
      <c r="AN182" s="150"/>
      <c r="AO182" s="150"/>
      <c r="AP182" s="150"/>
      <c r="AQ182" s="150"/>
      <c r="AR182" s="150"/>
      <c r="AS182" s="150"/>
      <c r="AT182" s="150"/>
      <c r="AU182" s="150"/>
      <c r="AV182" s="150"/>
      <c r="AW182" s="150"/>
      <c r="AX182" s="150"/>
      <c r="AY182" s="150"/>
      <c r="AZ182" s="150"/>
      <c r="BA182" s="150"/>
      <c r="BB182" s="150"/>
      <c r="BC182" s="150"/>
      <c r="BD182" s="150"/>
      <c r="BE182" s="150"/>
      <c r="BF182" s="150"/>
      <c r="BG182" s="150"/>
      <c r="BH182" s="150"/>
    </row>
    <row r="183" spans="1:60" outlineLevel="3" x14ac:dyDescent="0.2">
      <c r="A183" s="157"/>
      <c r="B183" s="158"/>
      <c r="C183" s="189" t="s">
        <v>359</v>
      </c>
      <c r="D183" s="161"/>
      <c r="E183" s="162">
        <v>0.17177999999999999</v>
      </c>
      <c r="F183" s="160"/>
      <c r="G183" s="160"/>
      <c r="H183" s="160"/>
      <c r="I183" s="160"/>
      <c r="J183" s="160"/>
      <c r="K183" s="160"/>
      <c r="L183" s="160"/>
      <c r="M183" s="160"/>
      <c r="N183" s="159"/>
      <c r="O183" s="159"/>
      <c r="P183" s="159"/>
      <c r="Q183" s="159"/>
      <c r="R183" s="160"/>
      <c r="S183" s="160"/>
      <c r="T183" s="160"/>
      <c r="U183" s="160"/>
      <c r="V183" s="160"/>
      <c r="W183" s="160"/>
      <c r="X183" s="160"/>
      <c r="Y183" s="160"/>
      <c r="Z183" s="150"/>
      <c r="AA183" s="150"/>
      <c r="AB183" s="150"/>
      <c r="AC183" s="150"/>
      <c r="AD183" s="150"/>
      <c r="AE183" s="150"/>
      <c r="AF183" s="150"/>
      <c r="AG183" s="150" t="s">
        <v>169</v>
      </c>
      <c r="AH183" s="150">
        <v>0</v>
      </c>
      <c r="AI183" s="150"/>
      <c r="AJ183" s="150"/>
      <c r="AK183" s="150"/>
      <c r="AL183" s="150"/>
      <c r="AM183" s="150"/>
      <c r="AN183" s="150"/>
      <c r="AO183" s="150"/>
      <c r="AP183" s="150"/>
      <c r="AQ183" s="150"/>
      <c r="AR183" s="150"/>
      <c r="AS183" s="150"/>
      <c r="AT183" s="150"/>
      <c r="AU183" s="150"/>
      <c r="AV183" s="150"/>
      <c r="AW183" s="150"/>
      <c r="AX183" s="150"/>
      <c r="AY183" s="150"/>
      <c r="AZ183" s="150"/>
      <c r="BA183" s="150"/>
      <c r="BB183" s="150"/>
      <c r="BC183" s="150"/>
      <c r="BD183" s="150"/>
      <c r="BE183" s="150"/>
      <c r="BF183" s="150"/>
      <c r="BG183" s="150"/>
      <c r="BH183" s="150"/>
    </row>
    <row r="184" spans="1:60" x14ac:dyDescent="0.2">
      <c r="A184" s="164" t="s">
        <v>148</v>
      </c>
      <c r="B184" s="165" t="s">
        <v>106</v>
      </c>
      <c r="C184" s="186" t="s">
        <v>107</v>
      </c>
      <c r="D184" s="166"/>
      <c r="E184" s="167"/>
      <c r="F184" s="168"/>
      <c r="G184" s="168">
        <f>SUMIF(AG185:AG209,"&lt;&gt;NOR",G185:G209)</f>
        <v>0</v>
      </c>
      <c r="H184" s="168"/>
      <c r="I184" s="168">
        <f>SUM(I185:I209)</f>
        <v>0</v>
      </c>
      <c r="J184" s="168"/>
      <c r="K184" s="168">
        <f>SUM(K185:K209)</f>
        <v>0</v>
      </c>
      <c r="L184" s="168"/>
      <c r="M184" s="168">
        <f>SUM(M185:M209)</f>
        <v>0</v>
      </c>
      <c r="N184" s="167"/>
      <c r="O184" s="167">
        <f>SUM(O185:O209)</f>
        <v>0.94000000000000006</v>
      </c>
      <c r="P184" s="167"/>
      <c r="Q184" s="167">
        <f>SUM(Q185:Q209)</f>
        <v>0</v>
      </c>
      <c r="R184" s="168"/>
      <c r="S184" s="168"/>
      <c r="T184" s="169"/>
      <c r="U184" s="163"/>
      <c r="V184" s="163">
        <f>SUM(V185:V209)</f>
        <v>43.41</v>
      </c>
      <c r="W184" s="163"/>
      <c r="X184" s="163"/>
      <c r="Y184" s="163"/>
      <c r="AG184" t="s">
        <v>149</v>
      </c>
    </row>
    <row r="185" spans="1:60" ht="22.5" outlineLevel="1" x14ac:dyDescent="0.2">
      <c r="A185" s="171">
        <v>64</v>
      </c>
      <c r="B185" s="172" t="s">
        <v>364</v>
      </c>
      <c r="C185" s="188" t="s">
        <v>365</v>
      </c>
      <c r="D185" s="173" t="s">
        <v>165</v>
      </c>
      <c r="E185" s="174">
        <v>33.6</v>
      </c>
      <c r="F185" s="175"/>
      <c r="G185" s="176">
        <f>ROUND(E185*F185,2)</f>
        <v>0</v>
      </c>
      <c r="H185" s="175"/>
      <c r="I185" s="176">
        <f>ROUND(E185*H185,2)</f>
        <v>0</v>
      </c>
      <c r="J185" s="175"/>
      <c r="K185" s="176">
        <f>ROUND(E185*J185,2)</f>
        <v>0</v>
      </c>
      <c r="L185" s="176">
        <v>21</v>
      </c>
      <c r="M185" s="176">
        <f>G185*(1+L185/100)</f>
        <v>0</v>
      </c>
      <c r="N185" s="174">
        <v>0</v>
      </c>
      <c r="O185" s="174">
        <f>ROUND(E185*N185,2)</f>
        <v>0</v>
      </c>
      <c r="P185" s="174">
        <v>0</v>
      </c>
      <c r="Q185" s="174">
        <f>ROUND(E185*P185,2)</f>
        <v>0</v>
      </c>
      <c r="R185" s="176" t="s">
        <v>366</v>
      </c>
      <c r="S185" s="176" t="s">
        <v>154</v>
      </c>
      <c r="T185" s="177" t="s">
        <v>155</v>
      </c>
      <c r="U185" s="160">
        <v>0.26</v>
      </c>
      <c r="V185" s="160">
        <f>ROUND(E185*U185,2)</f>
        <v>8.74</v>
      </c>
      <c r="W185" s="160"/>
      <c r="X185" s="160" t="s">
        <v>156</v>
      </c>
      <c r="Y185" s="160" t="s">
        <v>157</v>
      </c>
      <c r="Z185" s="150"/>
      <c r="AA185" s="150"/>
      <c r="AB185" s="150"/>
      <c r="AC185" s="150"/>
      <c r="AD185" s="150"/>
      <c r="AE185" s="150"/>
      <c r="AF185" s="150"/>
      <c r="AG185" s="150" t="s">
        <v>276</v>
      </c>
      <c r="AH185" s="150"/>
      <c r="AI185" s="150"/>
      <c r="AJ185" s="150"/>
      <c r="AK185" s="150"/>
      <c r="AL185" s="150"/>
      <c r="AM185" s="150"/>
      <c r="AN185" s="150"/>
      <c r="AO185" s="150"/>
      <c r="AP185" s="150"/>
      <c r="AQ185" s="150"/>
      <c r="AR185" s="150"/>
      <c r="AS185" s="150"/>
      <c r="AT185" s="150"/>
      <c r="AU185" s="150"/>
      <c r="AV185" s="150"/>
      <c r="AW185" s="150"/>
      <c r="AX185" s="150"/>
      <c r="AY185" s="150"/>
      <c r="AZ185" s="150"/>
      <c r="BA185" s="150"/>
      <c r="BB185" s="150"/>
      <c r="BC185" s="150"/>
      <c r="BD185" s="150"/>
      <c r="BE185" s="150"/>
      <c r="BF185" s="150"/>
      <c r="BG185" s="150"/>
      <c r="BH185" s="150"/>
    </row>
    <row r="186" spans="1:60" outlineLevel="2" x14ac:dyDescent="0.2">
      <c r="A186" s="157"/>
      <c r="B186" s="158"/>
      <c r="C186" s="189" t="s">
        <v>211</v>
      </c>
      <c r="D186" s="161"/>
      <c r="E186" s="162">
        <v>33.6</v>
      </c>
      <c r="F186" s="160"/>
      <c r="G186" s="160"/>
      <c r="H186" s="160"/>
      <c r="I186" s="160"/>
      <c r="J186" s="160"/>
      <c r="K186" s="160"/>
      <c r="L186" s="160"/>
      <c r="M186" s="160"/>
      <c r="N186" s="159"/>
      <c r="O186" s="159"/>
      <c r="P186" s="159"/>
      <c r="Q186" s="159"/>
      <c r="R186" s="160"/>
      <c r="S186" s="160"/>
      <c r="T186" s="160"/>
      <c r="U186" s="160"/>
      <c r="V186" s="160"/>
      <c r="W186" s="160"/>
      <c r="X186" s="160"/>
      <c r="Y186" s="160"/>
      <c r="Z186" s="150"/>
      <c r="AA186" s="150"/>
      <c r="AB186" s="150"/>
      <c r="AC186" s="150"/>
      <c r="AD186" s="150"/>
      <c r="AE186" s="150"/>
      <c r="AF186" s="150"/>
      <c r="AG186" s="150" t="s">
        <v>169</v>
      </c>
      <c r="AH186" s="150">
        <v>0</v>
      </c>
      <c r="AI186" s="150"/>
      <c r="AJ186" s="150"/>
      <c r="AK186" s="150"/>
      <c r="AL186" s="150"/>
      <c r="AM186" s="150"/>
      <c r="AN186" s="150"/>
      <c r="AO186" s="150"/>
      <c r="AP186" s="150"/>
      <c r="AQ186" s="150"/>
      <c r="AR186" s="150"/>
      <c r="AS186" s="150"/>
      <c r="AT186" s="150"/>
      <c r="AU186" s="150"/>
      <c r="AV186" s="150"/>
      <c r="AW186" s="150"/>
      <c r="AX186" s="150"/>
      <c r="AY186" s="150"/>
      <c r="AZ186" s="150"/>
      <c r="BA186" s="150"/>
      <c r="BB186" s="150"/>
      <c r="BC186" s="150"/>
      <c r="BD186" s="150"/>
      <c r="BE186" s="150"/>
      <c r="BF186" s="150"/>
      <c r="BG186" s="150"/>
      <c r="BH186" s="150"/>
    </row>
    <row r="187" spans="1:60" outlineLevel="1" x14ac:dyDescent="0.2">
      <c r="A187" s="171">
        <v>65</v>
      </c>
      <c r="B187" s="172" t="s">
        <v>367</v>
      </c>
      <c r="C187" s="188" t="s">
        <v>368</v>
      </c>
      <c r="D187" s="173" t="s">
        <v>165</v>
      </c>
      <c r="E187" s="174">
        <v>33.6</v>
      </c>
      <c r="F187" s="175"/>
      <c r="G187" s="176">
        <f>ROUND(E187*F187,2)</f>
        <v>0</v>
      </c>
      <c r="H187" s="175"/>
      <c r="I187" s="176">
        <f>ROUND(E187*H187,2)</f>
        <v>0</v>
      </c>
      <c r="J187" s="175"/>
      <c r="K187" s="176">
        <f>ROUND(E187*J187,2)</f>
        <v>0</v>
      </c>
      <c r="L187" s="176">
        <v>21</v>
      </c>
      <c r="M187" s="176">
        <f>G187*(1+L187/100)</f>
        <v>0</v>
      </c>
      <c r="N187" s="174">
        <v>0</v>
      </c>
      <c r="O187" s="174">
        <f>ROUND(E187*N187,2)</f>
        <v>0</v>
      </c>
      <c r="P187" s="174">
        <v>0</v>
      </c>
      <c r="Q187" s="174">
        <f>ROUND(E187*P187,2)</f>
        <v>0</v>
      </c>
      <c r="R187" s="176" t="s">
        <v>366</v>
      </c>
      <c r="S187" s="176" t="s">
        <v>154</v>
      </c>
      <c r="T187" s="177" t="s">
        <v>155</v>
      </c>
      <c r="U187" s="160">
        <v>0.98</v>
      </c>
      <c r="V187" s="160">
        <f>ROUND(E187*U187,2)</f>
        <v>32.93</v>
      </c>
      <c r="W187" s="160"/>
      <c r="X187" s="160" t="s">
        <v>156</v>
      </c>
      <c r="Y187" s="160" t="s">
        <v>157</v>
      </c>
      <c r="Z187" s="150"/>
      <c r="AA187" s="150"/>
      <c r="AB187" s="150"/>
      <c r="AC187" s="150"/>
      <c r="AD187" s="150"/>
      <c r="AE187" s="150"/>
      <c r="AF187" s="150"/>
      <c r="AG187" s="150" t="s">
        <v>276</v>
      </c>
      <c r="AH187" s="150"/>
      <c r="AI187" s="150"/>
      <c r="AJ187" s="150"/>
      <c r="AK187" s="150"/>
      <c r="AL187" s="150"/>
      <c r="AM187" s="150"/>
      <c r="AN187" s="150"/>
      <c r="AO187" s="150"/>
      <c r="AP187" s="150"/>
      <c r="AQ187" s="150"/>
      <c r="AR187" s="150"/>
      <c r="AS187" s="150"/>
      <c r="AT187" s="150"/>
      <c r="AU187" s="150"/>
      <c r="AV187" s="150"/>
      <c r="AW187" s="150"/>
      <c r="AX187" s="150"/>
      <c r="AY187" s="150"/>
      <c r="AZ187" s="150"/>
      <c r="BA187" s="150"/>
      <c r="BB187" s="150"/>
      <c r="BC187" s="150"/>
      <c r="BD187" s="150"/>
      <c r="BE187" s="150"/>
      <c r="BF187" s="150"/>
      <c r="BG187" s="150"/>
      <c r="BH187" s="150"/>
    </row>
    <row r="188" spans="1:60" outlineLevel="2" x14ac:dyDescent="0.2">
      <c r="A188" s="157"/>
      <c r="B188" s="158"/>
      <c r="C188" s="248" t="s">
        <v>369</v>
      </c>
      <c r="D188" s="249"/>
      <c r="E188" s="249"/>
      <c r="F188" s="249"/>
      <c r="G188" s="249"/>
      <c r="H188" s="160"/>
      <c r="I188" s="160"/>
      <c r="J188" s="160"/>
      <c r="K188" s="160"/>
      <c r="L188" s="160"/>
      <c r="M188" s="160"/>
      <c r="N188" s="159"/>
      <c r="O188" s="159"/>
      <c r="P188" s="159"/>
      <c r="Q188" s="159"/>
      <c r="R188" s="160"/>
      <c r="S188" s="160"/>
      <c r="T188" s="160"/>
      <c r="U188" s="160"/>
      <c r="V188" s="160"/>
      <c r="W188" s="160"/>
      <c r="X188" s="160"/>
      <c r="Y188" s="160"/>
      <c r="Z188" s="150"/>
      <c r="AA188" s="150"/>
      <c r="AB188" s="150"/>
      <c r="AC188" s="150"/>
      <c r="AD188" s="150"/>
      <c r="AE188" s="150"/>
      <c r="AF188" s="150"/>
      <c r="AG188" s="150" t="s">
        <v>167</v>
      </c>
      <c r="AH188" s="150"/>
      <c r="AI188" s="150"/>
      <c r="AJ188" s="150"/>
      <c r="AK188" s="150"/>
      <c r="AL188" s="150"/>
      <c r="AM188" s="150"/>
      <c r="AN188" s="150"/>
      <c r="AO188" s="150"/>
      <c r="AP188" s="150"/>
      <c r="AQ188" s="150"/>
      <c r="AR188" s="150"/>
      <c r="AS188" s="150"/>
      <c r="AT188" s="150"/>
      <c r="AU188" s="150"/>
      <c r="AV188" s="150"/>
      <c r="AW188" s="150"/>
      <c r="AX188" s="150"/>
      <c r="AY188" s="150"/>
      <c r="AZ188" s="150"/>
      <c r="BA188" s="150"/>
      <c r="BB188" s="150"/>
      <c r="BC188" s="150"/>
      <c r="BD188" s="150"/>
      <c r="BE188" s="150"/>
      <c r="BF188" s="150"/>
      <c r="BG188" s="150"/>
      <c r="BH188" s="150"/>
    </row>
    <row r="189" spans="1:60" outlineLevel="2" x14ac:dyDescent="0.2">
      <c r="A189" s="157"/>
      <c r="B189" s="158"/>
      <c r="C189" s="252" t="s">
        <v>369</v>
      </c>
      <c r="D189" s="253"/>
      <c r="E189" s="253"/>
      <c r="F189" s="253"/>
      <c r="G189" s="253"/>
      <c r="H189" s="160"/>
      <c r="I189" s="160"/>
      <c r="J189" s="160"/>
      <c r="K189" s="160"/>
      <c r="L189" s="160"/>
      <c r="M189" s="160"/>
      <c r="N189" s="159"/>
      <c r="O189" s="159"/>
      <c r="P189" s="159"/>
      <c r="Q189" s="159"/>
      <c r="R189" s="160"/>
      <c r="S189" s="160"/>
      <c r="T189" s="160"/>
      <c r="U189" s="160"/>
      <c r="V189" s="160"/>
      <c r="W189" s="160"/>
      <c r="X189" s="160"/>
      <c r="Y189" s="160"/>
      <c r="Z189" s="150"/>
      <c r="AA189" s="150"/>
      <c r="AB189" s="150"/>
      <c r="AC189" s="150"/>
      <c r="AD189" s="150"/>
      <c r="AE189" s="150"/>
      <c r="AF189" s="150"/>
      <c r="AG189" s="150" t="s">
        <v>162</v>
      </c>
      <c r="AH189" s="150"/>
      <c r="AI189" s="150"/>
      <c r="AJ189" s="150"/>
      <c r="AK189" s="150"/>
      <c r="AL189" s="150"/>
      <c r="AM189" s="150"/>
      <c r="AN189" s="150"/>
      <c r="AO189" s="150"/>
      <c r="AP189" s="150"/>
      <c r="AQ189" s="150"/>
      <c r="AR189" s="150"/>
      <c r="AS189" s="150"/>
      <c r="AT189" s="150"/>
      <c r="AU189" s="150"/>
      <c r="AV189" s="150"/>
      <c r="AW189" s="150"/>
      <c r="AX189" s="150"/>
      <c r="AY189" s="150"/>
      <c r="AZ189" s="150"/>
      <c r="BA189" s="150"/>
      <c r="BB189" s="150"/>
      <c r="BC189" s="150"/>
      <c r="BD189" s="150"/>
      <c r="BE189" s="150"/>
      <c r="BF189" s="150"/>
      <c r="BG189" s="150"/>
      <c r="BH189" s="150"/>
    </row>
    <row r="190" spans="1:60" outlineLevel="2" x14ac:dyDescent="0.2">
      <c r="A190" s="157"/>
      <c r="B190" s="158"/>
      <c r="C190" s="189" t="s">
        <v>187</v>
      </c>
      <c r="D190" s="161"/>
      <c r="E190" s="162">
        <v>33.6</v>
      </c>
      <c r="F190" s="160"/>
      <c r="G190" s="160"/>
      <c r="H190" s="160"/>
      <c r="I190" s="160"/>
      <c r="J190" s="160"/>
      <c r="K190" s="160"/>
      <c r="L190" s="160"/>
      <c r="M190" s="160"/>
      <c r="N190" s="159"/>
      <c r="O190" s="159"/>
      <c r="P190" s="159"/>
      <c r="Q190" s="159"/>
      <c r="R190" s="160"/>
      <c r="S190" s="160"/>
      <c r="T190" s="160"/>
      <c r="U190" s="160"/>
      <c r="V190" s="160"/>
      <c r="W190" s="160"/>
      <c r="X190" s="160"/>
      <c r="Y190" s="160"/>
      <c r="Z190" s="150"/>
      <c r="AA190" s="150"/>
      <c r="AB190" s="150"/>
      <c r="AC190" s="150"/>
      <c r="AD190" s="150"/>
      <c r="AE190" s="150"/>
      <c r="AF190" s="150"/>
      <c r="AG190" s="150" t="s">
        <v>169</v>
      </c>
      <c r="AH190" s="150">
        <v>5</v>
      </c>
      <c r="AI190" s="150"/>
      <c r="AJ190" s="150"/>
      <c r="AK190" s="150"/>
      <c r="AL190" s="150"/>
      <c r="AM190" s="150"/>
      <c r="AN190" s="150"/>
      <c r="AO190" s="150"/>
      <c r="AP190" s="150"/>
      <c r="AQ190" s="150"/>
      <c r="AR190" s="150"/>
      <c r="AS190" s="150"/>
      <c r="AT190" s="150"/>
      <c r="AU190" s="150"/>
      <c r="AV190" s="150"/>
      <c r="AW190" s="150"/>
      <c r="AX190" s="150"/>
      <c r="AY190" s="150"/>
      <c r="AZ190" s="150"/>
      <c r="BA190" s="150"/>
      <c r="BB190" s="150"/>
      <c r="BC190" s="150"/>
      <c r="BD190" s="150"/>
      <c r="BE190" s="150"/>
      <c r="BF190" s="150"/>
      <c r="BG190" s="150"/>
      <c r="BH190" s="150"/>
    </row>
    <row r="191" spans="1:60" ht="22.5" outlineLevel="1" x14ac:dyDescent="0.2">
      <c r="A191" s="171">
        <v>66</v>
      </c>
      <c r="B191" s="172" t="s">
        <v>370</v>
      </c>
      <c r="C191" s="188" t="s">
        <v>371</v>
      </c>
      <c r="D191" s="173" t="s">
        <v>372</v>
      </c>
      <c r="E191" s="174">
        <v>171.36</v>
      </c>
      <c r="F191" s="175"/>
      <c r="G191" s="176">
        <f>ROUND(E191*F191,2)</f>
        <v>0</v>
      </c>
      <c r="H191" s="175"/>
      <c r="I191" s="176">
        <f>ROUND(E191*H191,2)</f>
        <v>0</v>
      </c>
      <c r="J191" s="175"/>
      <c r="K191" s="176">
        <f>ROUND(E191*J191,2)</f>
        <v>0</v>
      </c>
      <c r="L191" s="176">
        <v>21</v>
      </c>
      <c r="M191" s="176">
        <f>G191*(1+L191/100)</f>
        <v>0</v>
      </c>
      <c r="N191" s="174">
        <v>1E-3</v>
      </c>
      <c r="O191" s="174">
        <f>ROUND(E191*N191,2)</f>
        <v>0.17</v>
      </c>
      <c r="P191" s="174">
        <v>0</v>
      </c>
      <c r="Q191" s="174">
        <f>ROUND(E191*P191,2)</f>
        <v>0</v>
      </c>
      <c r="R191" s="176" t="s">
        <v>177</v>
      </c>
      <c r="S191" s="176" t="s">
        <v>154</v>
      </c>
      <c r="T191" s="177" t="s">
        <v>155</v>
      </c>
      <c r="U191" s="160">
        <v>0</v>
      </c>
      <c r="V191" s="160">
        <f>ROUND(E191*U191,2)</f>
        <v>0</v>
      </c>
      <c r="W191" s="160"/>
      <c r="X191" s="160" t="s">
        <v>178</v>
      </c>
      <c r="Y191" s="160" t="s">
        <v>157</v>
      </c>
      <c r="Z191" s="150"/>
      <c r="AA191" s="150"/>
      <c r="AB191" s="150"/>
      <c r="AC191" s="150"/>
      <c r="AD191" s="150"/>
      <c r="AE191" s="150"/>
      <c r="AF191" s="150"/>
      <c r="AG191" s="150" t="s">
        <v>179</v>
      </c>
      <c r="AH191" s="150"/>
      <c r="AI191" s="150"/>
      <c r="AJ191" s="150"/>
      <c r="AK191" s="150"/>
      <c r="AL191" s="150"/>
      <c r="AM191" s="150"/>
      <c r="AN191" s="150"/>
      <c r="AO191" s="150"/>
      <c r="AP191" s="150"/>
      <c r="AQ191" s="150"/>
      <c r="AR191" s="150"/>
      <c r="AS191" s="150"/>
      <c r="AT191" s="150"/>
      <c r="AU191" s="150"/>
      <c r="AV191" s="150"/>
      <c r="AW191" s="150"/>
      <c r="AX191" s="150"/>
      <c r="AY191" s="150"/>
      <c r="AZ191" s="150"/>
      <c r="BA191" s="150"/>
      <c r="BB191" s="150"/>
      <c r="BC191" s="150"/>
      <c r="BD191" s="150"/>
      <c r="BE191" s="150"/>
      <c r="BF191" s="150"/>
      <c r="BG191" s="150"/>
      <c r="BH191" s="150"/>
    </row>
    <row r="192" spans="1:60" outlineLevel="2" x14ac:dyDescent="0.2">
      <c r="A192" s="157"/>
      <c r="B192" s="158"/>
      <c r="C192" s="189" t="s">
        <v>373</v>
      </c>
      <c r="D192" s="161"/>
      <c r="E192" s="162">
        <v>171.36</v>
      </c>
      <c r="F192" s="160"/>
      <c r="G192" s="160"/>
      <c r="H192" s="160"/>
      <c r="I192" s="160"/>
      <c r="J192" s="160"/>
      <c r="K192" s="160"/>
      <c r="L192" s="160"/>
      <c r="M192" s="160"/>
      <c r="N192" s="159"/>
      <c r="O192" s="159"/>
      <c r="P192" s="159"/>
      <c r="Q192" s="159"/>
      <c r="R192" s="160"/>
      <c r="S192" s="160"/>
      <c r="T192" s="160"/>
      <c r="U192" s="160"/>
      <c r="V192" s="160"/>
      <c r="W192" s="160"/>
      <c r="X192" s="160"/>
      <c r="Y192" s="160"/>
      <c r="Z192" s="150"/>
      <c r="AA192" s="150"/>
      <c r="AB192" s="150"/>
      <c r="AC192" s="150"/>
      <c r="AD192" s="150"/>
      <c r="AE192" s="150"/>
      <c r="AF192" s="150"/>
      <c r="AG192" s="150" t="s">
        <v>169</v>
      </c>
      <c r="AH192" s="150">
        <v>0</v>
      </c>
      <c r="AI192" s="150"/>
      <c r="AJ192" s="150"/>
      <c r="AK192" s="150"/>
      <c r="AL192" s="150"/>
      <c r="AM192" s="150"/>
      <c r="AN192" s="150"/>
      <c r="AO192" s="150"/>
      <c r="AP192" s="150"/>
      <c r="AQ192" s="150"/>
      <c r="AR192" s="150"/>
      <c r="AS192" s="150"/>
      <c r="AT192" s="150"/>
      <c r="AU192" s="150"/>
      <c r="AV192" s="150"/>
      <c r="AW192" s="150"/>
      <c r="AX192" s="150"/>
      <c r="AY192" s="150"/>
      <c r="AZ192" s="150"/>
      <c r="BA192" s="150"/>
      <c r="BB192" s="150"/>
      <c r="BC192" s="150"/>
      <c r="BD192" s="150"/>
      <c r="BE192" s="150"/>
      <c r="BF192" s="150"/>
      <c r="BG192" s="150"/>
      <c r="BH192" s="150"/>
    </row>
    <row r="193" spans="1:60" ht="22.5" outlineLevel="1" x14ac:dyDescent="0.2">
      <c r="A193" s="171">
        <v>67</v>
      </c>
      <c r="B193" s="172" t="s">
        <v>374</v>
      </c>
      <c r="C193" s="188" t="s">
        <v>375</v>
      </c>
      <c r="D193" s="173" t="s">
        <v>165</v>
      </c>
      <c r="E193" s="174">
        <v>40.32</v>
      </c>
      <c r="F193" s="175"/>
      <c r="G193" s="176">
        <f>ROUND(E193*F193,2)</f>
        <v>0</v>
      </c>
      <c r="H193" s="175"/>
      <c r="I193" s="176">
        <f>ROUND(E193*H193,2)</f>
        <v>0</v>
      </c>
      <c r="J193" s="175"/>
      <c r="K193" s="176">
        <f>ROUND(E193*J193,2)</f>
        <v>0</v>
      </c>
      <c r="L193" s="176">
        <v>21</v>
      </c>
      <c r="M193" s="176">
        <f>G193*(1+L193/100)</f>
        <v>0</v>
      </c>
      <c r="N193" s="174">
        <v>1.9199999999999998E-2</v>
      </c>
      <c r="O193" s="174">
        <f>ROUND(E193*N193,2)</f>
        <v>0.77</v>
      </c>
      <c r="P193" s="174">
        <v>0</v>
      </c>
      <c r="Q193" s="174">
        <f>ROUND(E193*P193,2)</f>
        <v>0</v>
      </c>
      <c r="R193" s="176" t="s">
        <v>177</v>
      </c>
      <c r="S193" s="176" t="s">
        <v>155</v>
      </c>
      <c r="T193" s="177" t="s">
        <v>155</v>
      </c>
      <c r="U193" s="160">
        <v>0</v>
      </c>
      <c r="V193" s="160">
        <f>ROUND(E193*U193,2)</f>
        <v>0</v>
      </c>
      <c r="W193" s="160"/>
      <c r="X193" s="160" t="s">
        <v>178</v>
      </c>
      <c r="Y193" s="160" t="s">
        <v>157</v>
      </c>
      <c r="Z193" s="150"/>
      <c r="AA193" s="150"/>
      <c r="AB193" s="150"/>
      <c r="AC193" s="150"/>
      <c r="AD193" s="150"/>
      <c r="AE193" s="150"/>
      <c r="AF193" s="150"/>
      <c r="AG193" s="150" t="s">
        <v>179</v>
      </c>
      <c r="AH193" s="150"/>
      <c r="AI193" s="150"/>
      <c r="AJ193" s="150"/>
      <c r="AK193" s="150"/>
      <c r="AL193" s="150"/>
      <c r="AM193" s="150"/>
      <c r="AN193" s="150"/>
      <c r="AO193" s="150"/>
      <c r="AP193" s="150"/>
      <c r="AQ193" s="150"/>
      <c r="AR193" s="150"/>
      <c r="AS193" s="150"/>
      <c r="AT193" s="150"/>
      <c r="AU193" s="150"/>
      <c r="AV193" s="150"/>
      <c r="AW193" s="150"/>
      <c r="AX193" s="150"/>
      <c r="AY193" s="150"/>
      <c r="AZ193" s="150"/>
      <c r="BA193" s="150"/>
      <c r="BB193" s="150"/>
      <c r="BC193" s="150"/>
      <c r="BD193" s="150"/>
      <c r="BE193" s="150"/>
      <c r="BF193" s="150"/>
      <c r="BG193" s="150"/>
      <c r="BH193" s="150"/>
    </row>
    <row r="194" spans="1:60" outlineLevel="2" x14ac:dyDescent="0.2">
      <c r="A194" s="157"/>
      <c r="B194" s="158"/>
      <c r="C194" s="189" t="s">
        <v>376</v>
      </c>
      <c r="D194" s="161"/>
      <c r="E194" s="162">
        <v>40.32</v>
      </c>
      <c r="F194" s="160"/>
      <c r="G194" s="160"/>
      <c r="H194" s="160"/>
      <c r="I194" s="160"/>
      <c r="J194" s="160"/>
      <c r="K194" s="160"/>
      <c r="L194" s="160"/>
      <c r="M194" s="160"/>
      <c r="N194" s="159"/>
      <c r="O194" s="159"/>
      <c r="P194" s="159"/>
      <c r="Q194" s="159"/>
      <c r="R194" s="160"/>
      <c r="S194" s="160"/>
      <c r="T194" s="160"/>
      <c r="U194" s="160"/>
      <c r="V194" s="160"/>
      <c r="W194" s="160"/>
      <c r="X194" s="160"/>
      <c r="Y194" s="160"/>
      <c r="Z194" s="150"/>
      <c r="AA194" s="150"/>
      <c r="AB194" s="150"/>
      <c r="AC194" s="150"/>
      <c r="AD194" s="150"/>
      <c r="AE194" s="150"/>
      <c r="AF194" s="150"/>
      <c r="AG194" s="150" t="s">
        <v>169</v>
      </c>
      <c r="AH194" s="150">
        <v>5</v>
      </c>
      <c r="AI194" s="150"/>
      <c r="AJ194" s="150"/>
      <c r="AK194" s="150"/>
      <c r="AL194" s="150"/>
      <c r="AM194" s="150"/>
      <c r="AN194" s="150"/>
      <c r="AO194" s="150"/>
      <c r="AP194" s="150"/>
      <c r="AQ194" s="150"/>
      <c r="AR194" s="150"/>
      <c r="AS194" s="150"/>
      <c r="AT194" s="150"/>
      <c r="AU194" s="150"/>
      <c r="AV194" s="150"/>
      <c r="AW194" s="150"/>
      <c r="AX194" s="150"/>
      <c r="AY194" s="150"/>
      <c r="AZ194" s="150"/>
      <c r="BA194" s="150"/>
      <c r="BB194" s="150"/>
      <c r="BC194" s="150"/>
      <c r="BD194" s="150"/>
      <c r="BE194" s="150"/>
      <c r="BF194" s="150"/>
      <c r="BG194" s="150"/>
      <c r="BH194" s="150"/>
    </row>
    <row r="195" spans="1:60" outlineLevel="1" x14ac:dyDescent="0.2">
      <c r="A195" s="171">
        <v>68</v>
      </c>
      <c r="B195" s="172" t="s">
        <v>377</v>
      </c>
      <c r="C195" s="188" t="s">
        <v>378</v>
      </c>
      <c r="D195" s="173" t="s">
        <v>214</v>
      </c>
      <c r="E195" s="174">
        <v>0.94550000000000001</v>
      </c>
      <c r="F195" s="175"/>
      <c r="G195" s="176">
        <f>ROUND(E195*F195,2)</f>
        <v>0</v>
      </c>
      <c r="H195" s="175"/>
      <c r="I195" s="176">
        <f>ROUND(E195*H195,2)</f>
        <v>0</v>
      </c>
      <c r="J195" s="175"/>
      <c r="K195" s="176">
        <f>ROUND(E195*J195,2)</f>
        <v>0</v>
      </c>
      <c r="L195" s="176">
        <v>21</v>
      </c>
      <c r="M195" s="176">
        <f>G195*(1+L195/100)</f>
        <v>0</v>
      </c>
      <c r="N195" s="174">
        <v>0</v>
      </c>
      <c r="O195" s="174">
        <f>ROUND(E195*N195,2)</f>
        <v>0</v>
      </c>
      <c r="P195" s="174">
        <v>0</v>
      </c>
      <c r="Q195" s="174">
        <f>ROUND(E195*P195,2)</f>
        <v>0</v>
      </c>
      <c r="R195" s="176" t="s">
        <v>366</v>
      </c>
      <c r="S195" s="176" t="s">
        <v>154</v>
      </c>
      <c r="T195" s="177" t="s">
        <v>155</v>
      </c>
      <c r="U195" s="160">
        <v>1.5980000000000001</v>
      </c>
      <c r="V195" s="160">
        <f>ROUND(E195*U195,2)</f>
        <v>1.51</v>
      </c>
      <c r="W195" s="160"/>
      <c r="X195" s="160" t="s">
        <v>265</v>
      </c>
      <c r="Y195" s="160" t="s">
        <v>157</v>
      </c>
      <c r="Z195" s="150"/>
      <c r="AA195" s="150"/>
      <c r="AB195" s="150"/>
      <c r="AC195" s="150"/>
      <c r="AD195" s="150"/>
      <c r="AE195" s="150"/>
      <c r="AF195" s="150"/>
      <c r="AG195" s="150" t="s">
        <v>288</v>
      </c>
      <c r="AH195" s="150"/>
      <c r="AI195" s="150"/>
      <c r="AJ195" s="150"/>
      <c r="AK195" s="150"/>
      <c r="AL195" s="150"/>
      <c r="AM195" s="150"/>
      <c r="AN195" s="150"/>
      <c r="AO195" s="150"/>
      <c r="AP195" s="150"/>
      <c r="AQ195" s="150"/>
      <c r="AR195" s="150"/>
      <c r="AS195" s="150"/>
      <c r="AT195" s="150"/>
      <c r="AU195" s="150"/>
      <c r="AV195" s="150"/>
      <c r="AW195" s="150"/>
      <c r="AX195" s="150"/>
      <c r="AY195" s="150"/>
      <c r="AZ195" s="150"/>
      <c r="BA195" s="150"/>
      <c r="BB195" s="150"/>
      <c r="BC195" s="150"/>
      <c r="BD195" s="150"/>
      <c r="BE195" s="150"/>
      <c r="BF195" s="150"/>
      <c r="BG195" s="150"/>
      <c r="BH195" s="150"/>
    </row>
    <row r="196" spans="1:60" outlineLevel="2" x14ac:dyDescent="0.2">
      <c r="A196" s="157"/>
      <c r="B196" s="158"/>
      <c r="C196" s="248" t="s">
        <v>340</v>
      </c>
      <c r="D196" s="249"/>
      <c r="E196" s="249"/>
      <c r="F196" s="249"/>
      <c r="G196" s="249"/>
      <c r="H196" s="160"/>
      <c r="I196" s="160"/>
      <c r="J196" s="160"/>
      <c r="K196" s="160"/>
      <c r="L196" s="160"/>
      <c r="M196" s="160"/>
      <c r="N196" s="159"/>
      <c r="O196" s="159"/>
      <c r="P196" s="159"/>
      <c r="Q196" s="159"/>
      <c r="R196" s="160"/>
      <c r="S196" s="160"/>
      <c r="T196" s="160"/>
      <c r="U196" s="160"/>
      <c r="V196" s="160"/>
      <c r="W196" s="160"/>
      <c r="X196" s="160"/>
      <c r="Y196" s="160"/>
      <c r="Z196" s="150"/>
      <c r="AA196" s="150"/>
      <c r="AB196" s="150"/>
      <c r="AC196" s="150"/>
      <c r="AD196" s="150"/>
      <c r="AE196" s="150"/>
      <c r="AF196" s="150"/>
      <c r="AG196" s="150" t="s">
        <v>167</v>
      </c>
      <c r="AH196" s="150"/>
      <c r="AI196" s="150"/>
      <c r="AJ196" s="150"/>
      <c r="AK196" s="150"/>
      <c r="AL196" s="150"/>
      <c r="AM196" s="150"/>
      <c r="AN196" s="150"/>
      <c r="AO196" s="150"/>
      <c r="AP196" s="150"/>
      <c r="AQ196" s="150"/>
      <c r="AR196" s="150"/>
      <c r="AS196" s="150"/>
      <c r="AT196" s="150"/>
      <c r="AU196" s="150"/>
      <c r="AV196" s="150"/>
      <c r="AW196" s="150"/>
      <c r="AX196" s="150"/>
      <c r="AY196" s="150"/>
      <c r="AZ196" s="150"/>
      <c r="BA196" s="150"/>
      <c r="BB196" s="150"/>
      <c r="BC196" s="150"/>
      <c r="BD196" s="150"/>
      <c r="BE196" s="150"/>
      <c r="BF196" s="150"/>
      <c r="BG196" s="150"/>
      <c r="BH196" s="150"/>
    </row>
    <row r="197" spans="1:60" outlineLevel="2" x14ac:dyDescent="0.2">
      <c r="A197" s="157"/>
      <c r="B197" s="158"/>
      <c r="C197" s="189" t="s">
        <v>268</v>
      </c>
      <c r="D197" s="161"/>
      <c r="E197" s="162"/>
      <c r="F197" s="160"/>
      <c r="G197" s="160"/>
      <c r="H197" s="160"/>
      <c r="I197" s="160"/>
      <c r="J197" s="160"/>
      <c r="K197" s="160"/>
      <c r="L197" s="160"/>
      <c r="M197" s="160"/>
      <c r="N197" s="159"/>
      <c r="O197" s="159"/>
      <c r="P197" s="159"/>
      <c r="Q197" s="159"/>
      <c r="R197" s="160"/>
      <c r="S197" s="160"/>
      <c r="T197" s="160"/>
      <c r="U197" s="160"/>
      <c r="V197" s="160"/>
      <c r="W197" s="160"/>
      <c r="X197" s="160"/>
      <c r="Y197" s="160"/>
      <c r="Z197" s="150"/>
      <c r="AA197" s="150"/>
      <c r="AB197" s="150"/>
      <c r="AC197" s="150"/>
      <c r="AD197" s="150"/>
      <c r="AE197" s="150"/>
      <c r="AF197" s="150"/>
      <c r="AG197" s="150" t="s">
        <v>169</v>
      </c>
      <c r="AH197" s="150">
        <v>0</v>
      </c>
      <c r="AI197" s="150"/>
      <c r="AJ197" s="150"/>
      <c r="AK197" s="150"/>
      <c r="AL197" s="150"/>
      <c r="AM197" s="150"/>
      <c r="AN197" s="150"/>
      <c r="AO197" s="150"/>
      <c r="AP197" s="150"/>
      <c r="AQ197" s="150"/>
      <c r="AR197" s="150"/>
      <c r="AS197" s="150"/>
      <c r="AT197" s="150"/>
      <c r="AU197" s="150"/>
      <c r="AV197" s="150"/>
      <c r="AW197" s="150"/>
      <c r="AX197" s="150"/>
      <c r="AY197" s="150"/>
      <c r="AZ197" s="150"/>
      <c r="BA197" s="150"/>
      <c r="BB197" s="150"/>
      <c r="BC197" s="150"/>
      <c r="BD197" s="150"/>
      <c r="BE197" s="150"/>
      <c r="BF197" s="150"/>
      <c r="BG197" s="150"/>
      <c r="BH197" s="150"/>
    </row>
    <row r="198" spans="1:60" outlineLevel="3" x14ac:dyDescent="0.2">
      <c r="A198" s="157"/>
      <c r="B198" s="158"/>
      <c r="C198" s="189" t="s">
        <v>379</v>
      </c>
      <c r="D198" s="161"/>
      <c r="E198" s="162"/>
      <c r="F198" s="160"/>
      <c r="G198" s="160"/>
      <c r="H198" s="160"/>
      <c r="I198" s="160"/>
      <c r="J198" s="160"/>
      <c r="K198" s="160"/>
      <c r="L198" s="160"/>
      <c r="M198" s="160"/>
      <c r="N198" s="159"/>
      <c r="O198" s="159"/>
      <c r="P198" s="159"/>
      <c r="Q198" s="159"/>
      <c r="R198" s="160"/>
      <c r="S198" s="160"/>
      <c r="T198" s="160"/>
      <c r="U198" s="160"/>
      <c r="V198" s="160"/>
      <c r="W198" s="160"/>
      <c r="X198" s="160"/>
      <c r="Y198" s="160"/>
      <c r="Z198" s="150"/>
      <c r="AA198" s="150"/>
      <c r="AB198" s="150"/>
      <c r="AC198" s="150"/>
      <c r="AD198" s="150"/>
      <c r="AE198" s="150"/>
      <c r="AF198" s="150"/>
      <c r="AG198" s="150" t="s">
        <v>169</v>
      </c>
      <c r="AH198" s="150">
        <v>0</v>
      </c>
      <c r="AI198" s="150"/>
      <c r="AJ198" s="150"/>
      <c r="AK198" s="150"/>
      <c r="AL198" s="150"/>
      <c r="AM198" s="150"/>
      <c r="AN198" s="150"/>
      <c r="AO198" s="150"/>
      <c r="AP198" s="150"/>
      <c r="AQ198" s="150"/>
      <c r="AR198" s="150"/>
      <c r="AS198" s="150"/>
      <c r="AT198" s="150"/>
      <c r="AU198" s="150"/>
      <c r="AV198" s="150"/>
      <c r="AW198" s="150"/>
      <c r="AX198" s="150"/>
      <c r="AY198" s="150"/>
      <c r="AZ198" s="150"/>
      <c r="BA198" s="150"/>
      <c r="BB198" s="150"/>
      <c r="BC198" s="150"/>
      <c r="BD198" s="150"/>
      <c r="BE198" s="150"/>
      <c r="BF198" s="150"/>
      <c r="BG198" s="150"/>
      <c r="BH198" s="150"/>
    </row>
    <row r="199" spans="1:60" outlineLevel="3" x14ac:dyDescent="0.2">
      <c r="A199" s="157"/>
      <c r="B199" s="158"/>
      <c r="C199" s="189" t="s">
        <v>380</v>
      </c>
      <c r="D199" s="161"/>
      <c r="E199" s="162">
        <v>0.94550000000000001</v>
      </c>
      <c r="F199" s="160"/>
      <c r="G199" s="160"/>
      <c r="H199" s="160"/>
      <c r="I199" s="160"/>
      <c r="J199" s="160"/>
      <c r="K199" s="160"/>
      <c r="L199" s="160"/>
      <c r="M199" s="160"/>
      <c r="N199" s="159"/>
      <c r="O199" s="159"/>
      <c r="P199" s="159"/>
      <c r="Q199" s="159"/>
      <c r="R199" s="160"/>
      <c r="S199" s="160"/>
      <c r="T199" s="160"/>
      <c r="U199" s="160"/>
      <c r="V199" s="160"/>
      <c r="W199" s="160"/>
      <c r="X199" s="160"/>
      <c r="Y199" s="160"/>
      <c r="Z199" s="150"/>
      <c r="AA199" s="150"/>
      <c r="AB199" s="150"/>
      <c r="AC199" s="150"/>
      <c r="AD199" s="150"/>
      <c r="AE199" s="150"/>
      <c r="AF199" s="150"/>
      <c r="AG199" s="150" t="s">
        <v>169</v>
      </c>
      <c r="AH199" s="150">
        <v>0</v>
      </c>
      <c r="AI199" s="150"/>
      <c r="AJ199" s="150"/>
      <c r="AK199" s="150"/>
      <c r="AL199" s="150"/>
      <c r="AM199" s="150"/>
      <c r="AN199" s="150"/>
      <c r="AO199" s="150"/>
      <c r="AP199" s="150"/>
      <c r="AQ199" s="150"/>
      <c r="AR199" s="150"/>
      <c r="AS199" s="150"/>
      <c r="AT199" s="150"/>
      <c r="AU199" s="150"/>
      <c r="AV199" s="150"/>
      <c r="AW199" s="150"/>
      <c r="AX199" s="150"/>
      <c r="AY199" s="150"/>
      <c r="AZ199" s="150"/>
      <c r="BA199" s="150"/>
      <c r="BB199" s="150"/>
      <c r="BC199" s="150"/>
      <c r="BD199" s="150"/>
      <c r="BE199" s="150"/>
      <c r="BF199" s="150"/>
      <c r="BG199" s="150"/>
      <c r="BH199" s="150"/>
    </row>
    <row r="200" spans="1:60" ht="22.5" outlineLevel="1" x14ac:dyDescent="0.2">
      <c r="A200" s="171">
        <v>69</v>
      </c>
      <c r="B200" s="172" t="s">
        <v>381</v>
      </c>
      <c r="C200" s="188" t="s">
        <v>382</v>
      </c>
      <c r="D200" s="173" t="s">
        <v>214</v>
      </c>
      <c r="E200" s="174">
        <v>0.94550000000000001</v>
      </c>
      <c r="F200" s="175"/>
      <c r="G200" s="176">
        <f>ROUND(E200*F200,2)</f>
        <v>0</v>
      </c>
      <c r="H200" s="175"/>
      <c r="I200" s="176">
        <f>ROUND(E200*H200,2)</f>
        <v>0</v>
      </c>
      <c r="J200" s="175"/>
      <c r="K200" s="176">
        <f>ROUND(E200*J200,2)</f>
        <v>0</v>
      </c>
      <c r="L200" s="176">
        <v>21</v>
      </c>
      <c r="M200" s="176">
        <f>G200*(1+L200/100)</f>
        <v>0</v>
      </c>
      <c r="N200" s="174">
        <v>0</v>
      </c>
      <c r="O200" s="174">
        <f>ROUND(E200*N200,2)</f>
        <v>0</v>
      </c>
      <c r="P200" s="174">
        <v>0</v>
      </c>
      <c r="Q200" s="174">
        <f>ROUND(E200*P200,2)</f>
        <v>0</v>
      </c>
      <c r="R200" s="176" t="s">
        <v>366</v>
      </c>
      <c r="S200" s="176" t="s">
        <v>154</v>
      </c>
      <c r="T200" s="177" t="s">
        <v>155</v>
      </c>
      <c r="U200" s="160">
        <v>0.245</v>
      </c>
      <c r="V200" s="160">
        <f>ROUND(E200*U200,2)</f>
        <v>0.23</v>
      </c>
      <c r="W200" s="160"/>
      <c r="X200" s="160" t="s">
        <v>265</v>
      </c>
      <c r="Y200" s="160" t="s">
        <v>157</v>
      </c>
      <c r="Z200" s="150"/>
      <c r="AA200" s="150"/>
      <c r="AB200" s="150"/>
      <c r="AC200" s="150"/>
      <c r="AD200" s="150"/>
      <c r="AE200" s="150"/>
      <c r="AF200" s="150"/>
      <c r="AG200" s="150" t="s">
        <v>288</v>
      </c>
      <c r="AH200" s="150"/>
      <c r="AI200" s="150"/>
      <c r="AJ200" s="150"/>
      <c r="AK200" s="150"/>
      <c r="AL200" s="150"/>
      <c r="AM200" s="150"/>
      <c r="AN200" s="150"/>
      <c r="AO200" s="150"/>
      <c r="AP200" s="150"/>
      <c r="AQ200" s="150"/>
      <c r="AR200" s="150"/>
      <c r="AS200" s="150"/>
      <c r="AT200" s="150"/>
      <c r="AU200" s="150"/>
      <c r="AV200" s="150"/>
      <c r="AW200" s="150"/>
      <c r="AX200" s="150"/>
      <c r="AY200" s="150"/>
      <c r="AZ200" s="150"/>
      <c r="BA200" s="150"/>
      <c r="BB200" s="150"/>
      <c r="BC200" s="150"/>
      <c r="BD200" s="150"/>
      <c r="BE200" s="150"/>
      <c r="BF200" s="150"/>
      <c r="BG200" s="150"/>
      <c r="BH200" s="150"/>
    </row>
    <row r="201" spans="1:60" outlineLevel="2" x14ac:dyDescent="0.2">
      <c r="A201" s="157"/>
      <c r="B201" s="158"/>
      <c r="C201" s="248" t="s">
        <v>340</v>
      </c>
      <c r="D201" s="249"/>
      <c r="E201" s="249"/>
      <c r="F201" s="249"/>
      <c r="G201" s="249"/>
      <c r="H201" s="160"/>
      <c r="I201" s="160"/>
      <c r="J201" s="160"/>
      <c r="K201" s="160"/>
      <c r="L201" s="160"/>
      <c r="M201" s="160"/>
      <c r="N201" s="159"/>
      <c r="O201" s="159"/>
      <c r="P201" s="159"/>
      <c r="Q201" s="159"/>
      <c r="R201" s="160"/>
      <c r="S201" s="160"/>
      <c r="T201" s="160"/>
      <c r="U201" s="160"/>
      <c r="V201" s="160"/>
      <c r="W201" s="160"/>
      <c r="X201" s="160"/>
      <c r="Y201" s="160"/>
      <c r="Z201" s="150"/>
      <c r="AA201" s="150"/>
      <c r="AB201" s="150"/>
      <c r="AC201" s="150"/>
      <c r="AD201" s="150"/>
      <c r="AE201" s="150"/>
      <c r="AF201" s="150"/>
      <c r="AG201" s="150" t="s">
        <v>167</v>
      </c>
      <c r="AH201" s="150"/>
      <c r="AI201" s="150"/>
      <c r="AJ201" s="150"/>
      <c r="AK201" s="150"/>
      <c r="AL201" s="150"/>
      <c r="AM201" s="150"/>
      <c r="AN201" s="150"/>
      <c r="AO201" s="150"/>
      <c r="AP201" s="150"/>
      <c r="AQ201" s="150"/>
      <c r="AR201" s="150"/>
      <c r="AS201" s="150"/>
      <c r="AT201" s="150"/>
      <c r="AU201" s="150"/>
      <c r="AV201" s="150"/>
      <c r="AW201" s="150"/>
      <c r="AX201" s="150"/>
      <c r="AY201" s="150"/>
      <c r="AZ201" s="150"/>
      <c r="BA201" s="150"/>
      <c r="BB201" s="150"/>
      <c r="BC201" s="150"/>
      <c r="BD201" s="150"/>
      <c r="BE201" s="150"/>
      <c r="BF201" s="150"/>
      <c r="BG201" s="150"/>
      <c r="BH201" s="150"/>
    </row>
    <row r="202" spans="1:60" outlineLevel="2" x14ac:dyDescent="0.2">
      <c r="A202" s="157"/>
      <c r="B202" s="158"/>
      <c r="C202" s="189" t="s">
        <v>268</v>
      </c>
      <c r="D202" s="161"/>
      <c r="E202" s="162"/>
      <c r="F202" s="160"/>
      <c r="G202" s="160"/>
      <c r="H202" s="160"/>
      <c r="I202" s="160"/>
      <c r="J202" s="160"/>
      <c r="K202" s="160"/>
      <c r="L202" s="160"/>
      <c r="M202" s="160"/>
      <c r="N202" s="159"/>
      <c r="O202" s="159"/>
      <c r="P202" s="159"/>
      <c r="Q202" s="159"/>
      <c r="R202" s="160"/>
      <c r="S202" s="160"/>
      <c r="T202" s="160"/>
      <c r="U202" s="160"/>
      <c r="V202" s="160"/>
      <c r="W202" s="160"/>
      <c r="X202" s="160"/>
      <c r="Y202" s="160"/>
      <c r="Z202" s="150"/>
      <c r="AA202" s="150"/>
      <c r="AB202" s="150"/>
      <c r="AC202" s="150"/>
      <c r="AD202" s="150"/>
      <c r="AE202" s="150"/>
      <c r="AF202" s="150"/>
      <c r="AG202" s="150" t="s">
        <v>169</v>
      </c>
      <c r="AH202" s="150">
        <v>0</v>
      </c>
      <c r="AI202" s="150"/>
      <c r="AJ202" s="150"/>
      <c r="AK202" s="150"/>
      <c r="AL202" s="150"/>
      <c r="AM202" s="150"/>
      <c r="AN202" s="150"/>
      <c r="AO202" s="150"/>
      <c r="AP202" s="150"/>
      <c r="AQ202" s="150"/>
      <c r="AR202" s="150"/>
      <c r="AS202" s="150"/>
      <c r="AT202" s="150"/>
      <c r="AU202" s="150"/>
      <c r="AV202" s="150"/>
      <c r="AW202" s="150"/>
      <c r="AX202" s="150"/>
      <c r="AY202" s="150"/>
      <c r="AZ202" s="150"/>
      <c r="BA202" s="150"/>
      <c r="BB202" s="150"/>
      <c r="BC202" s="150"/>
      <c r="BD202" s="150"/>
      <c r="BE202" s="150"/>
      <c r="BF202" s="150"/>
      <c r="BG202" s="150"/>
      <c r="BH202" s="150"/>
    </row>
    <row r="203" spans="1:60" outlineLevel="3" x14ac:dyDescent="0.2">
      <c r="A203" s="157"/>
      <c r="B203" s="158"/>
      <c r="C203" s="189" t="s">
        <v>379</v>
      </c>
      <c r="D203" s="161"/>
      <c r="E203" s="162"/>
      <c r="F203" s="160"/>
      <c r="G203" s="160"/>
      <c r="H203" s="160"/>
      <c r="I203" s="160"/>
      <c r="J203" s="160"/>
      <c r="K203" s="160"/>
      <c r="L203" s="160"/>
      <c r="M203" s="160"/>
      <c r="N203" s="159"/>
      <c r="O203" s="159"/>
      <c r="P203" s="159"/>
      <c r="Q203" s="159"/>
      <c r="R203" s="160"/>
      <c r="S203" s="160"/>
      <c r="T203" s="160"/>
      <c r="U203" s="160"/>
      <c r="V203" s="160"/>
      <c r="W203" s="160"/>
      <c r="X203" s="160"/>
      <c r="Y203" s="160"/>
      <c r="Z203" s="150"/>
      <c r="AA203" s="150"/>
      <c r="AB203" s="150"/>
      <c r="AC203" s="150"/>
      <c r="AD203" s="150"/>
      <c r="AE203" s="150"/>
      <c r="AF203" s="150"/>
      <c r="AG203" s="150" t="s">
        <v>169</v>
      </c>
      <c r="AH203" s="150">
        <v>0</v>
      </c>
      <c r="AI203" s="150"/>
      <c r="AJ203" s="150"/>
      <c r="AK203" s="150"/>
      <c r="AL203" s="150"/>
      <c r="AM203" s="150"/>
      <c r="AN203" s="150"/>
      <c r="AO203" s="150"/>
      <c r="AP203" s="150"/>
      <c r="AQ203" s="150"/>
      <c r="AR203" s="150"/>
      <c r="AS203" s="150"/>
      <c r="AT203" s="150"/>
      <c r="AU203" s="150"/>
      <c r="AV203" s="150"/>
      <c r="AW203" s="150"/>
      <c r="AX203" s="150"/>
      <c r="AY203" s="150"/>
      <c r="AZ203" s="150"/>
      <c r="BA203" s="150"/>
      <c r="BB203" s="150"/>
      <c r="BC203" s="150"/>
      <c r="BD203" s="150"/>
      <c r="BE203" s="150"/>
      <c r="BF203" s="150"/>
      <c r="BG203" s="150"/>
      <c r="BH203" s="150"/>
    </row>
    <row r="204" spans="1:60" outlineLevel="3" x14ac:dyDescent="0.2">
      <c r="A204" s="157"/>
      <c r="B204" s="158"/>
      <c r="C204" s="189" t="s">
        <v>380</v>
      </c>
      <c r="D204" s="161"/>
      <c r="E204" s="162">
        <v>0.94550000000000001</v>
      </c>
      <c r="F204" s="160"/>
      <c r="G204" s="160"/>
      <c r="H204" s="160"/>
      <c r="I204" s="160"/>
      <c r="J204" s="160"/>
      <c r="K204" s="160"/>
      <c r="L204" s="160"/>
      <c r="M204" s="160"/>
      <c r="N204" s="159"/>
      <c r="O204" s="159"/>
      <c r="P204" s="159"/>
      <c r="Q204" s="159"/>
      <c r="R204" s="160"/>
      <c r="S204" s="160"/>
      <c r="T204" s="160"/>
      <c r="U204" s="160"/>
      <c r="V204" s="160"/>
      <c r="W204" s="160"/>
      <c r="X204" s="160"/>
      <c r="Y204" s="160"/>
      <c r="Z204" s="150"/>
      <c r="AA204" s="150"/>
      <c r="AB204" s="150"/>
      <c r="AC204" s="150"/>
      <c r="AD204" s="150"/>
      <c r="AE204" s="150"/>
      <c r="AF204" s="150"/>
      <c r="AG204" s="150" t="s">
        <v>169</v>
      </c>
      <c r="AH204" s="150">
        <v>0</v>
      </c>
      <c r="AI204" s="150"/>
      <c r="AJ204" s="150"/>
      <c r="AK204" s="150"/>
      <c r="AL204" s="150"/>
      <c r="AM204" s="150"/>
      <c r="AN204" s="150"/>
      <c r="AO204" s="150"/>
      <c r="AP204" s="150"/>
      <c r="AQ204" s="150"/>
      <c r="AR204" s="150"/>
      <c r="AS204" s="150"/>
      <c r="AT204" s="150"/>
      <c r="AU204" s="150"/>
      <c r="AV204" s="150"/>
      <c r="AW204" s="150"/>
      <c r="AX204" s="150"/>
      <c r="AY204" s="150"/>
      <c r="AZ204" s="150"/>
      <c r="BA204" s="150"/>
      <c r="BB204" s="150"/>
      <c r="BC204" s="150"/>
      <c r="BD204" s="150"/>
      <c r="BE204" s="150"/>
      <c r="BF204" s="150"/>
      <c r="BG204" s="150"/>
      <c r="BH204" s="150"/>
    </row>
    <row r="205" spans="1:60" ht="33.75" outlineLevel="1" x14ac:dyDescent="0.2">
      <c r="A205" s="171">
        <v>70</v>
      </c>
      <c r="B205" s="172" t="s">
        <v>383</v>
      </c>
      <c r="C205" s="188" t="s">
        <v>384</v>
      </c>
      <c r="D205" s="173" t="s">
        <v>214</v>
      </c>
      <c r="E205" s="174">
        <v>0.94550000000000001</v>
      </c>
      <c r="F205" s="175"/>
      <c r="G205" s="176">
        <f>ROUND(E205*F205,2)</f>
        <v>0</v>
      </c>
      <c r="H205" s="175"/>
      <c r="I205" s="176">
        <f>ROUND(E205*H205,2)</f>
        <v>0</v>
      </c>
      <c r="J205" s="175"/>
      <c r="K205" s="176">
        <f>ROUND(E205*J205,2)</f>
        <v>0</v>
      </c>
      <c r="L205" s="176">
        <v>21</v>
      </c>
      <c r="M205" s="176">
        <f>G205*(1+L205/100)</f>
        <v>0</v>
      </c>
      <c r="N205" s="174">
        <v>0</v>
      </c>
      <c r="O205" s="174">
        <f>ROUND(E205*N205,2)</f>
        <v>0</v>
      </c>
      <c r="P205" s="174">
        <v>0</v>
      </c>
      <c r="Q205" s="174">
        <f>ROUND(E205*P205,2)</f>
        <v>0</v>
      </c>
      <c r="R205" s="176" t="s">
        <v>366</v>
      </c>
      <c r="S205" s="176" t="s">
        <v>154</v>
      </c>
      <c r="T205" s="177" t="s">
        <v>155</v>
      </c>
      <c r="U205" s="160">
        <v>0</v>
      </c>
      <c r="V205" s="160">
        <f>ROUND(E205*U205,2)</f>
        <v>0</v>
      </c>
      <c r="W205" s="160"/>
      <c r="X205" s="160" t="s">
        <v>265</v>
      </c>
      <c r="Y205" s="160" t="s">
        <v>157</v>
      </c>
      <c r="Z205" s="150"/>
      <c r="AA205" s="150"/>
      <c r="AB205" s="150"/>
      <c r="AC205" s="150"/>
      <c r="AD205" s="150"/>
      <c r="AE205" s="150"/>
      <c r="AF205" s="150"/>
      <c r="AG205" s="150" t="s">
        <v>288</v>
      </c>
      <c r="AH205" s="150"/>
      <c r="AI205" s="150"/>
      <c r="AJ205" s="150"/>
      <c r="AK205" s="150"/>
      <c r="AL205" s="150"/>
      <c r="AM205" s="150"/>
      <c r="AN205" s="150"/>
      <c r="AO205" s="150"/>
      <c r="AP205" s="150"/>
      <c r="AQ205" s="150"/>
      <c r="AR205" s="150"/>
      <c r="AS205" s="150"/>
      <c r="AT205" s="150"/>
      <c r="AU205" s="150"/>
      <c r="AV205" s="150"/>
      <c r="AW205" s="150"/>
      <c r="AX205" s="150"/>
      <c r="AY205" s="150"/>
      <c r="AZ205" s="150"/>
      <c r="BA205" s="150"/>
      <c r="BB205" s="150"/>
      <c r="BC205" s="150"/>
      <c r="BD205" s="150"/>
      <c r="BE205" s="150"/>
      <c r="BF205" s="150"/>
      <c r="BG205" s="150"/>
      <c r="BH205" s="150"/>
    </row>
    <row r="206" spans="1:60" outlineLevel="2" x14ac:dyDescent="0.2">
      <c r="A206" s="157"/>
      <c r="B206" s="158"/>
      <c r="C206" s="248" t="s">
        <v>340</v>
      </c>
      <c r="D206" s="249"/>
      <c r="E206" s="249"/>
      <c r="F206" s="249"/>
      <c r="G206" s="249"/>
      <c r="H206" s="160"/>
      <c r="I206" s="160"/>
      <c r="J206" s="160"/>
      <c r="K206" s="160"/>
      <c r="L206" s="160"/>
      <c r="M206" s="160"/>
      <c r="N206" s="159"/>
      <c r="O206" s="159"/>
      <c r="P206" s="159"/>
      <c r="Q206" s="159"/>
      <c r="R206" s="160"/>
      <c r="S206" s="160"/>
      <c r="T206" s="160"/>
      <c r="U206" s="160"/>
      <c r="V206" s="160"/>
      <c r="W206" s="160"/>
      <c r="X206" s="160"/>
      <c r="Y206" s="160"/>
      <c r="Z206" s="150"/>
      <c r="AA206" s="150"/>
      <c r="AB206" s="150"/>
      <c r="AC206" s="150"/>
      <c r="AD206" s="150"/>
      <c r="AE206" s="150"/>
      <c r="AF206" s="150"/>
      <c r="AG206" s="150" t="s">
        <v>167</v>
      </c>
      <c r="AH206" s="150"/>
      <c r="AI206" s="150"/>
      <c r="AJ206" s="150"/>
      <c r="AK206" s="150"/>
      <c r="AL206" s="150"/>
      <c r="AM206" s="150"/>
      <c r="AN206" s="150"/>
      <c r="AO206" s="150"/>
      <c r="AP206" s="150"/>
      <c r="AQ206" s="150"/>
      <c r="AR206" s="150"/>
      <c r="AS206" s="150"/>
      <c r="AT206" s="150"/>
      <c r="AU206" s="150"/>
      <c r="AV206" s="150"/>
      <c r="AW206" s="150"/>
      <c r="AX206" s="150"/>
      <c r="AY206" s="150"/>
      <c r="AZ206" s="150"/>
      <c r="BA206" s="150"/>
      <c r="BB206" s="150"/>
      <c r="BC206" s="150"/>
      <c r="BD206" s="150"/>
      <c r="BE206" s="150"/>
      <c r="BF206" s="150"/>
      <c r="BG206" s="150"/>
      <c r="BH206" s="150"/>
    </row>
    <row r="207" spans="1:60" outlineLevel="2" x14ac:dyDescent="0.2">
      <c r="A207" s="157"/>
      <c r="B207" s="158"/>
      <c r="C207" s="189" t="s">
        <v>268</v>
      </c>
      <c r="D207" s="161"/>
      <c r="E207" s="162"/>
      <c r="F207" s="160"/>
      <c r="G207" s="160"/>
      <c r="H207" s="160"/>
      <c r="I207" s="160"/>
      <c r="J207" s="160"/>
      <c r="K207" s="160"/>
      <c r="L207" s="160"/>
      <c r="M207" s="160"/>
      <c r="N207" s="159"/>
      <c r="O207" s="159"/>
      <c r="P207" s="159"/>
      <c r="Q207" s="159"/>
      <c r="R207" s="160"/>
      <c r="S207" s="160"/>
      <c r="T207" s="160"/>
      <c r="U207" s="160"/>
      <c r="V207" s="160"/>
      <c r="W207" s="160"/>
      <c r="X207" s="160"/>
      <c r="Y207" s="160"/>
      <c r="Z207" s="150"/>
      <c r="AA207" s="150"/>
      <c r="AB207" s="150"/>
      <c r="AC207" s="150"/>
      <c r="AD207" s="150"/>
      <c r="AE207" s="150"/>
      <c r="AF207" s="150"/>
      <c r="AG207" s="150" t="s">
        <v>169</v>
      </c>
      <c r="AH207" s="150">
        <v>0</v>
      </c>
      <c r="AI207" s="150"/>
      <c r="AJ207" s="150"/>
      <c r="AK207" s="150"/>
      <c r="AL207" s="150"/>
      <c r="AM207" s="150"/>
      <c r="AN207" s="150"/>
      <c r="AO207" s="150"/>
      <c r="AP207" s="150"/>
      <c r="AQ207" s="150"/>
      <c r="AR207" s="150"/>
      <c r="AS207" s="150"/>
      <c r="AT207" s="150"/>
      <c r="AU207" s="150"/>
      <c r="AV207" s="150"/>
      <c r="AW207" s="150"/>
      <c r="AX207" s="150"/>
      <c r="AY207" s="150"/>
      <c r="AZ207" s="150"/>
      <c r="BA207" s="150"/>
      <c r="BB207" s="150"/>
      <c r="BC207" s="150"/>
      <c r="BD207" s="150"/>
      <c r="BE207" s="150"/>
      <c r="BF207" s="150"/>
      <c r="BG207" s="150"/>
      <c r="BH207" s="150"/>
    </row>
    <row r="208" spans="1:60" outlineLevel="3" x14ac:dyDescent="0.2">
      <c r="A208" s="157"/>
      <c r="B208" s="158"/>
      <c r="C208" s="189" t="s">
        <v>379</v>
      </c>
      <c r="D208" s="161"/>
      <c r="E208" s="162"/>
      <c r="F208" s="160"/>
      <c r="G208" s="160"/>
      <c r="H208" s="160"/>
      <c r="I208" s="160"/>
      <c r="J208" s="160"/>
      <c r="K208" s="160"/>
      <c r="L208" s="160"/>
      <c r="M208" s="160"/>
      <c r="N208" s="159"/>
      <c r="O208" s="159"/>
      <c r="P208" s="159"/>
      <c r="Q208" s="159"/>
      <c r="R208" s="160"/>
      <c r="S208" s="160"/>
      <c r="T208" s="160"/>
      <c r="U208" s="160"/>
      <c r="V208" s="160"/>
      <c r="W208" s="160"/>
      <c r="X208" s="160"/>
      <c r="Y208" s="160"/>
      <c r="Z208" s="150"/>
      <c r="AA208" s="150"/>
      <c r="AB208" s="150"/>
      <c r="AC208" s="150"/>
      <c r="AD208" s="150"/>
      <c r="AE208" s="150"/>
      <c r="AF208" s="150"/>
      <c r="AG208" s="150" t="s">
        <v>169</v>
      </c>
      <c r="AH208" s="150">
        <v>0</v>
      </c>
      <c r="AI208" s="150"/>
      <c r="AJ208" s="150"/>
      <c r="AK208" s="150"/>
      <c r="AL208" s="150"/>
      <c r="AM208" s="150"/>
      <c r="AN208" s="150"/>
      <c r="AO208" s="150"/>
      <c r="AP208" s="150"/>
      <c r="AQ208" s="150"/>
      <c r="AR208" s="150"/>
      <c r="AS208" s="150"/>
      <c r="AT208" s="150"/>
      <c r="AU208" s="150"/>
      <c r="AV208" s="150"/>
      <c r="AW208" s="150"/>
      <c r="AX208" s="150"/>
      <c r="AY208" s="150"/>
      <c r="AZ208" s="150"/>
      <c r="BA208" s="150"/>
      <c r="BB208" s="150"/>
      <c r="BC208" s="150"/>
      <c r="BD208" s="150"/>
      <c r="BE208" s="150"/>
      <c r="BF208" s="150"/>
      <c r="BG208" s="150"/>
      <c r="BH208" s="150"/>
    </row>
    <row r="209" spans="1:60" outlineLevel="3" x14ac:dyDescent="0.2">
      <c r="A209" s="157"/>
      <c r="B209" s="158"/>
      <c r="C209" s="189" t="s">
        <v>380</v>
      </c>
      <c r="D209" s="161"/>
      <c r="E209" s="162">
        <v>0.94550000000000001</v>
      </c>
      <c r="F209" s="160"/>
      <c r="G209" s="160"/>
      <c r="H209" s="160"/>
      <c r="I209" s="160"/>
      <c r="J209" s="160"/>
      <c r="K209" s="160"/>
      <c r="L209" s="160"/>
      <c r="M209" s="160"/>
      <c r="N209" s="159"/>
      <c r="O209" s="159"/>
      <c r="P209" s="159"/>
      <c r="Q209" s="159"/>
      <c r="R209" s="160"/>
      <c r="S209" s="160"/>
      <c r="T209" s="160"/>
      <c r="U209" s="160"/>
      <c r="V209" s="160"/>
      <c r="W209" s="160"/>
      <c r="X209" s="160"/>
      <c r="Y209" s="160"/>
      <c r="Z209" s="150"/>
      <c r="AA209" s="150"/>
      <c r="AB209" s="150"/>
      <c r="AC209" s="150"/>
      <c r="AD209" s="150"/>
      <c r="AE209" s="150"/>
      <c r="AF209" s="150"/>
      <c r="AG209" s="150" t="s">
        <v>169</v>
      </c>
      <c r="AH209" s="150">
        <v>0</v>
      </c>
      <c r="AI209" s="150"/>
      <c r="AJ209" s="150"/>
      <c r="AK209" s="150"/>
      <c r="AL209" s="150"/>
      <c r="AM209" s="150"/>
      <c r="AN209" s="150"/>
      <c r="AO209" s="150"/>
      <c r="AP209" s="150"/>
      <c r="AQ209" s="150"/>
      <c r="AR209" s="150"/>
      <c r="AS209" s="150"/>
      <c r="AT209" s="150"/>
      <c r="AU209" s="150"/>
      <c r="AV209" s="150"/>
      <c r="AW209" s="150"/>
      <c r="AX209" s="150"/>
      <c r="AY209" s="150"/>
      <c r="AZ209" s="150"/>
      <c r="BA209" s="150"/>
      <c r="BB209" s="150"/>
      <c r="BC209" s="150"/>
      <c r="BD209" s="150"/>
      <c r="BE209" s="150"/>
      <c r="BF209" s="150"/>
      <c r="BG209" s="150"/>
      <c r="BH209" s="150"/>
    </row>
    <row r="210" spans="1:60" x14ac:dyDescent="0.2">
      <c r="A210" s="164" t="s">
        <v>148</v>
      </c>
      <c r="B210" s="165" t="s">
        <v>108</v>
      </c>
      <c r="C210" s="186" t="s">
        <v>109</v>
      </c>
      <c r="D210" s="166"/>
      <c r="E210" s="167"/>
      <c r="F210" s="168"/>
      <c r="G210" s="168">
        <f>SUMIF(AG211:AG236,"&lt;&gt;NOR",G211:G236)</f>
        <v>0</v>
      </c>
      <c r="H210" s="168"/>
      <c r="I210" s="168">
        <f>SUM(I211:I236)</f>
        <v>0</v>
      </c>
      <c r="J210" s="168"/>
      <c r="K210" s="168">
        <f>SUM(K211:K236)</f>
        <v>0</v>
      </c>
      <c r="L210" s="168"/>
      <c r="M210" s="168">
        <f>SUM(M211:M236)</f>
        <v>0</v>
      </c>
      <c r="N210" s="167"/>
      <c r="O210" s="167">
        <f>SUM(O211:O236)</f>
        <v>2.87</v>
      </c>
      <c r="P210" s="167"/>
      <c r="Q210" s="167">
        <f>SUM(Q211:Q236)</f>
        <v>0</v>
      </c>
      <c r="R210" s="168"/>
      <c r="S210" s="168"/>
      <c r="T210" s="169"/>
      <c r="U210" s="163"/>
      <c r="V210" s="163">
        <f>SUM(V211:V236)</f>
        <v>115.92999999999999</v>
      </c>
      <c r="W210" s="163"/>
      <c r="X210" s="163"/>
      <c r="Y210" s="163"/>
      <c r="AG210" t="s">
        <v>149</v>
      </c>
    </row>
    <row r="211" spans="1:60" outlineLevel="1" x14ac:dyDescent="0.2">
      <c r="A211" s="171">
        <v>71</v>
      </c>
      <c r="B211" s="172" t="s">
        <v>385</v>
      </c>
      <c r="C211" s="188" t="s">
        <v>386</v>
      </c>
      <c r="D211" s="173" t="s">
        <v>165</v>
      </c>
      <c r="E211" s="174">
        <v>104.735</v>
      </c>
      <c r="F211" s="175"/>
      <c r="G211" s="176">
        <f>ROUND(E211*F211,2)</f>
        <v>0</v>
      </c>
      <c r="H211" s="175"/>
      <c r="I211" s="176">
        <f>ROUND(E211*H211,2)</f>
        <v>0</v>
      </c>
      <c r="J211" s="175"/>
      <c r="K211" s="176">
        <f>ROUND(E211*J211,2)</f>
        <v>0</v>
      </c>
      <c r="L211" s="176">
        <v>21</v>
      </c>
      <c r="M211" s="176">
        <f>G211*(1+L211/100)</f>
        <v>0</v>
      </c>
      <c r="N211" s="174">
        <v>2.1000000000000001E-4</v>
      </c>
      <c r="O211" s="174">
        <f>ROUND(E211*N211,2)</f>
        <v>0.02</v>
      </c>
      <c r="P211" s="174">
        <v>0</v>
      </c>
      <c r="Q211" s="174">
        <f>ROUND(E211*P211,2)</f>
        <v>0</v>
      </c>
      <c r="R211" s="176" t="s">
        <v>366</v>
      </c>
      <c r="S211" s="176" t="s">
        <v>154</v>
      </c>
      <c r="T211" s="177" t="s">
        <v>155</v>
      </c>
      <c r="U211" s="160">
        <v>0.05</v>
      </c>
      <c r="V211" s="160">
        <f>ROUND(E211*U211,2)</f>
        <v>5.24</v>
      </c>
      <c r="W211" s="160"/>
      <c r="X211" s="160" t="s">
        <v>156</v>
      </c>
      <c r="Y211" s="160" t="s">
        <v>157</v>
      </c>
      <c r="Z211" s="150"/>
      <c r="AA211" s="150"/>
      <c r="AB211" s="150"/>
      <c r="AC211" s="150"/>
      <c r="AD211" s="150"/>
      <c r="AE211" s="150"/>
      <c r="AF211" s="150"/>
      <c r="AG211" s="150" t="s">
        <v>276</v>
      </c>
      <c r="AH211" s="150"/>
      <c r="AI211" s="150"/>
      <c r="AJ211" s="150"/>
      <c r="AK211" s="150"/>
      <c r="AL211" s="150"/>
      <c r="AM211" s="150"/>
      <c r="AN211" s="150"/>
      <c r="AO211" s="150"/>
      <c r="AP211" s="150"/>
      <c r="AQ211" s="150"/>
      <c r="AR211" s="150"/>
      <c r="AS211" s="150"/>
      <c r="AT211" s="150"/>
      <c r="AU211" s="150"/>
      <c r="AV211" s="150"/>
      <c r="AW211" s="150"/>
      <c r="AX211" s="150"/>
      <c r="AY211" s="150"/>
      <c r="AZ211" s="150"/>
      <c r="BA211" s="150"/>
      <c r="BB211" s="150"/>
      <c r="BC211" s="150"/>
      <c r="BD211" s="150"/>
      <c r="BE211" s="150"/>
      <c r="BF211" s="150"/>
      <c r="BG211" s="150"/>
      <c r="BH211" s="150"/>
    </row>
    <row r="212" spans="1:60" outlineLevel="2" x14ac:dyDescent="0.2">
      <c r="A212" s="157"/>
      <c r="B212" s="158"/>
      <c r="C212" s="250" t="s">
        <v>387</v>
      </c>
      <c r="D212" s="251"/>
      <c r="E212" s="251"/>
      <c r="F212" s="251"/>
      <c r="G212" s="251"/>
      <c r="H212" s="160"/>
      <c r="I212" s="160"/>
      <c r="J212" s="160"/>
      <c r="K212" s="160"/>
      <c r="L212" s="160"/>
      <c r="M212" s="160"/>
      <c r="N212" s="159"/>
      <c r="O212" s="159"/>
      <c r="P212" s="159"/>
      <c r="Q212" s="159"/>
      <c r="R212" s="160"/>
      <c r="S212" s="160"/>
      <c r="T212" s="160"/>
      <c r="U212" s="160"/>
      <c r="V212" s="160"/>
      <c r="W212" s="160"/>
      <c r="X212" s="160"/>
      <c r="Y212" s="160"/>
      <c r="Z212" s="150"/>
      <c r="AA212" s="150"/>
      <c r="AB212" s="150"/>
      <c r="AC212" s="150"/>
      <c r="AD212" s="150"/>
      <c r="AE212" s="150"/>
      <c r="AF212" s="150"/>
      <c r="AG212" s="150" t="s">
        <v>162</v>
      </c>
      <c r="AH212" s="150"/>
      <c r="AI212" s="150"/>
      <c r="AJ212" s="150"/>
      <c r="AK212" s="150"/>
      <c r="AL212" s="150"/>
      <c r="AM212" s="150"/>
      <c r="AN212" s="150"/>
      <c r="AO212" s="150"/>
      <c r="AP212" s="150"/>
      <c r="AQ212" s="150"/>
      <c r="AR212" s="150"/>
      <c r="AS212" s="150"/>
      <c r="AT212" s="150"/>
      <c r="AU212" s="150"/>
      <c r="AV212" s="150"/>
      <c r="AW212" s="150"/>
      <c r="AX212" s="150"/>
      <c r="AY212" s="150"/>
      <c r="AZ212" s="150"/>
      <c r="BA212" s="150"/>
      <c r="BB212" s="150"/>
      <c r="BC212" s="150"/>
      <c r="BD212" s="150"/>
      <c r="BE212" s="150"/>
      <c r="BF212" s="150"/>
      <c r="BG212" s="150"/>
      <c r="BH212" s="150"/>
    </row>
    <row r="213" spans="1:60" outlineLevel="2" x14ac:dyDescent="0.2">
      <c r="A213" s="157"/>
      <c r="B213" s="158"/>
      <c r="C213" s="189" t="s">
        <v>388</v>
      </c>
      <c r="D213" s="161"/>
      <c r="E213" s="162">
        <v>104.735</v>
      </c>
      <c r="F213" s="160"/>
      <c r="G213" s="160"/>
      <c r="H213" s="160"/>
      <c r="I213" s="160"/>
      <c r="J213" s="160"/>
      <c r="K213" s="160"/>
      <c r="L213" s="160"/>
      <c r="M213" s="160"/>
      <c r="N213" s="159"/>
      <c r="O213" s="159"/>
      <c r="P213" s="159"/>
      <c r="Q213" s="159"/>
      <c r="R213" s="160"/>
      <c r="S213" s="160"/>
      <c r="T213" s="160"/>
      <c r="U213" s="160"/>
      <c r="V213" s="160"/>
      <c r="W213" s="160"/>
      <c r="X213" s="160"/>
      <c r="Y213" s="160"/>
      <c r="Z213" s="150"/>
      <c r="AA213" s="150"/>
      <c r="AB213" s="150"/>
      <c r="AC213" s="150"/>
      <c r="AD213" s="150"/>
      <c r="AE213" s="150"/>
      <c r="AF213" s="150"/>
      <c r="AG213" s="150" t="s">
        <v>169</v>
      </c>
      <c r="AH213" s="150">
        <v>0</v>
      </c>
      <c r="AI213" s="150"/>
      <c r="AJ213" s="150"/>
      <c r="AK213" s="150"/>
      <c r="AL213" s="150"/>
      <c r="AM213" s="150"/>
      <c r="AN213" s="150"/>
      <c r="AO213" s="150"/>
      <c r="AP213" s="150"/>
      <c r="AQ213" s="150"/>
      <c r="AR213" s="150"/>
      <c r="AS213" s="150"/>
      <c r="AT213" s="150"/>
      <c r="AU213" s="150"/>
      <c r="AV213" s="150"/>
      <c r="AW213" s="150"/>
      <c r="AX213" s="150"/>
      <c r="AY213" s="150"/>
      <c r="AZ213" s="150"/>
      <c r="BA213" s="150"/>
      <c r="BB213" s="150"/>
      <c r="BC213" s="150"/>
      <c r="BD213" s="150"/>
      <c r="BE213" s="150"/>
      <c r="BF213" s="150"/>
      <c r="BG213" s="150"/>
      <c r="BH213" s="150"/>
    </row>
    <row r="214" spans="1:60" ht="22.5" outlineLevel="1" x14ac:dyDescent="0.2">
      <c r="A214" s="171">
        <v>72</v>
      </c>
      <c r="B214" s="172" t="s">
        <v>389</v>
      </c>
      <c r="C214" s="188" t="s">
        <v>390</v>
      </c>
      <c r="D214" s="173" t="s">
        <v>165</v>
      </c>
      <c r="E214" s="174">
        <v>104.735</v>
      </c>
      <c r="F214" s="175"/>
      <c r="G214" s="176">
        <f>ROUND(E214*F214,2)</f>
        <v>0</v>
      </c>
      <c r="H214" s="175"/>
      <c r="I214" s="176">
        <f>ROUND(E214*H214,2)</f>
        <v>0</v>
      </c>
      <c r="J214" s="175"/>
      <c r="K214" s="176">
        <f>ROUND(E214*J214,2)</f>
        <v>0</v>
      </c>
      <c r="L214" s="176">
        <v>21</v>
      </c>
      <c r="M214" s="176">
        <f>G214*(1+L214/100)</f>
        <v>0</v>
      </c>
      <c r="N214" s="174">
        <v>5.2399999999999999E-3</v>
      </c>
      <c r="O214" s="174">
        <f>ROUND(E214*N214,2)</f>
        <v>0.55000000000000004</v>
      </c>
      <c r="P214" s="174">
        <v>0</v>
      </c>
      <c r="Q214" s="174">
        <f>ROUND(E214*P214,2)</f>
        <v>0</v>
      </c>
      <c r="R214" s="176" t="s">
        <v>366</v>
      </c>
      <c r="S214" s="176" t="s">
        <v>154</v>
      </c>
      <c r="T214" s="177" t="s">
        <v>155</v>
      </c>
      <c r="U214" s="160">
        <v>0.96</v>
      </c>
      <c r="V214" s="160">
        <f>ROUND(E214*U214,2)</f>
        <v>100.55</v>
      </c>
      <c r="W214" s="160"/>
      <c r="X214" s="160" t="s">
        <v>156</v>
      </c>
      <c r="Y214" s="160" t="s">
        <v>157</v>
      </c>
      <c r="Z214" s="150"/>
      <c r="AA214" s="150"/>
      <c r="AB214" s="150"/>
      <c r="AC214" s="150"/>
      <c r="AD214" s="150"/>
      <c r="AE214" s="150"/>
      <c r="AF214" s="150"/>
      <c r="AG214" s="150" t="s">
        <v>276</v>
      </c>
      <c r="AH214" s="150"/>
      <c r="AI214" s="150"/>
      <c r="AJ214" s="150"/>
      <c r="AK214" s="150"/>
      <c r="AL214" s="150"/>
      <c r="AM214" s="150"/>
      <c r="AN214" s="150"/>
      <c r="AO214" s="150"/>
      <c r="AP214" s="150"/>
      <c r="AQ214" s="150"/>
      <c r="AR214" s="150"/>
      <c r="AS214" s="150"/>
      <c r="AT214" s="150"/>
      <c r="AU214" s="150"/>
      <c r="AV214" s="150"/>
      <c r="AW214" s="150"/>
      <c r="AX214" s="150"/>
      <c r="AY214" s="150"/>
      <c r="AZ214" s="150"/>
      <c r="BA214" s="150"/>
      <c r="BB214" s="150"/>
      <c r="BC214" s="150"/>
      <c r="BD214" s="150"/>
      <c r="BE214" s="150"/>
      <c r="BF214" s="150"/>
      <c r="BG214" s="150"/>
      <c r="BH214" s="150"/>
    </row>
    <row r="215" spans="1:60" outlineLevel="2" x14ac:dyDescent="0.2">
      <c r="A215" s="157"/>
      <c r="B215" s="158"/>
      <c r="C215" s="189" t="s">
        <v>391</v>
      </c>
      <c r="D215" s="161"/>
      <c r="E215" s="162">
        <v>104.735</v>
      </c>
      <c r="F215" s="160"/>
      <c r="G215" s="160"/>
      <c r="H215" s="160"/>
      <c r="I215" s="160"/>
      <c r="J215" s="160"/>
      <c r="K215" s="160"/>
      <c r="L215" s="160"/>
      <c r="M215" s="160"/>
      <c r="N215" s="159"/>
      <c r="O215" s="159"/>
      <c r="P215" s="159"/>
      <c r="Q215" s="159"/>
      <c r="R215" s="160"/>
      <c r="S215" s="160"/>
      <c r="T215" s="160"/>
      <c r="U215" s="160"/>
      <c r="V215" s="160"/>
      <c r="W215" s="160"/>
      <c r="X215" s="160"/>
      <c r="Y215" s="160"/>
      <c r="Z215" s="150"/>
      <c r="AA215" s="150"/>
      <c r="AB215" s="150"/>
      <c r="AC215" s="150"/>
      <c r="AD215" s="150"/>
      <c r="AE215" s="150"/>
      <c r="AF215" s="150"/>
      <c r="AG215" s="150" t="s">
        <v>169</v>
      </c>
      <c r="AH215" s="150">
        <v>5</v>
      </c>
      <c r="AI215" s="150"/>
      <c r="AJ215" s="150"/>
      <c r="AK215" s="150"/>
      <c r="AL215" s="150"/>
      <c r="AM215" s="150"/>
      <c r="AN215" s="150"/>
      <c r="AO215" s="150"/>
      <c r="AP215" s="150"/>
      <c r="AQ215" s="150"/>
      <c r="AR215" s="150"/>
      <c r="AS215" s="150"/>
      <c r="AT215" s="150"/>
      <c r="AU215" s="150"/>
      <c r="AV215" s="150"/>
      <c r="AW215" s="150"/>
      <c r="AX215" s="150"/>
      <c r="AY215" s="150"/>
      <c r="AZ215" s="150"/>
      <c r="BA215" s="150"/>
      <c r="BB215" s="150"/>
      <c r="BC215" s="150"/>
      <c r="BD215" s="150"/>
      <c r="BE215" s="150"/>
      <c r="BF215" s="150"/>
      <c r="BG215" s="150"/>
      <c r="BH215" s="150"/>
    </row>
    <row r="216" spans="1:60" ht="22.5" outlineLevel="1" x14ac:dyDescent="0.2">
      <c r="A216" s="171">
        <v>73</v>
      </c>
      <c r="B216" s="172" t="s">
        <v>392</v>
      </c>
      <c r="C216" s="188" t="s">
        <v>393</v>
      </c>
      <c r="D216" s="173" t="s">
        <v>257</v>
      </c>
      <c r="E216" s="174">
        <v>40.5</v>
      </c>
      <c r="F216" s="175"/>
      <c r="G216" s="176">
        <f>ROUND(E216*F216,2)</f>
        <v>0</v>
      </c>
      <c r="H216" s="175"/>
      <c r="I216" s="176">
        <f>ROUND(E216*H216,2)</f>
        <v>0</v>
      </c>
      <c r="J216" s="175"/>
      <c r="K216" s="176">
        <f>ROUND(E216*J216,2)</f>
        <v>0</v>
      </c>
      <c r="L216" s="176">
        <v>21</v>
      </c>
      <c r="M216" s="176">
        <f>G216*(1+L216/100)</f>
        <v>0</v>
      </c>
      <c r="N216" s="174">
        <v>4.2000000000000002E-4</v>
      </c>
      <c r="O216" s="174">
        <f>ROUND(E216*N216,2)</f>
        <v>0.02</v>
      </c>
      <c r="P216" s="174">
        <v>0</v>
      </c>
      <c r="Q216" s="174">
        <f>ROUND(E216*P216,2)</f>
        <v>0</v>
      </c>
      <c r="R216" s="176" t="s">
        <v>366</v>
      </c>
      <c r="S216" s="176" t="s">
        <v>154</v>
      </c>
      <c r="T216" s="177" t="s">
        <v>155</v>
      </c>
      <c r="U216" s="160">
        <v>0.12</v>
      </c>
      <c r="V216" s="160">
        <f>ROUND(E216*U216,2)</f>
        <v>4.8600000000000003</v>
      </c>
      <c r="W216" s="160"/>
      <c r="X216" s="160" t="s">
        <v>156</v>
      </c>
      <c r="Y216" s="160" t="s">
        <v>157</v>
      </c>
      <c r="Z216" s="150"/>
      <c r="AA216" s="150"/>
      <c r="AB216" s="150"/>
      <c r="AC216" s="150"/>
      <c r="AD216" s="150"/>
      <c r="AE216" s="150"/>
      <c r="AF216" s="150"/>
      <c r="AG216" s="150" t="s">
        <v>276</v>
      </c>
      <c r="AH216" s="150"/>
      <c r="AI216" s="150"/>
      <c r="AJ216" s="150"/>
      <c r="AK216" s="150"/>
      <c r="AL216" s="150"/>
      <c r="AM216" s="150"/>
      <c r="AN216" s="150"/>
      <c r="AO216" s="150"/>
      <c r="AP216" s="150"/>
      <c r="AQ216" s="150"/>
      <c r="AR216" s="150"/>
      <c r="AS216" s="150"/>
      <c r="AT216" s="150"/>
      <c r="AU216" s="150"/>
      <c r="AV216" s="150"/>
      <c r="AW216" s="150"/>
      <c r="AX216" s="150"/>
      <c r="AY216" s="150"/>
      <c r="AZ216" s="150"/>
      <c r="BA216" s="150"/>
      <c r="BB216" s="150"/>
      <c r="BC216" s="150"/>
      <c r="BD216" s="150"/>
      <c r="BE216" s="150"/>
      <c r="BF216" s="150"/>
      <c r="BG216" s="150"/>
      <c r="BH216" s="150"/>
    </row>
    <row r="217" spans="1:60" outlineLevel="2" x14ac:dyDescent="0.2">
      <c r="A217" s="157"/>
      <c r="B217" s="158"/>
      <c r="C217" s="189" t="s">
        <v>394</v>
      </c>
      <c r="D217" s="161"/>
      <c r="E217" s="162">
        <v>40.5</v>
      </c>
      <c r="F217" s="160"/>
      <c r="G217" s="160"/>
      <c r="H217" s="160"/>
      <c r="I217" s="160"/>
      <c r="J217" s="160"/>
      <c r="K217" s="160"/>
      <c r="L217" s="160"/>
      <c r="M217" s="160"/>
      <c r="N217" s="159"/>
      <c r="O217" s="159"/>
      <c r="P217" s="159"/>
      <c r="Q217" s="159"/>
      <c r="R217" s="160"/>
      <c r="S217" s="160"/>
      <c r="T217" s="160"/>
      <c r="U217" s="160"/>
      <c r="V217" s="160"/>
      <c r="W217" s="160"/>
      <c r="X217" s="160"/>
      <c r="Y217" s="160"/>
      <c r="Z217" s="150"/>
      <c r="AA217" s="150"/>
      <c r="AB217" s="150"/>
      <c r="AC217" s="150"/>
      <c r="AD217" s="150"/>
      <c r="AE217" s="150"/>
      <c r="AF217" s="150"/>
      <c r="AG217" s="150" t="s">
        <v>169</v>
      </c>
      <c r="AH217" s="150">
        <v>0</v>
      </c>
      <c r="AI217" s="150"/>
      <c r="AJ217" s="150"/>
      <c r="AK217" s="150"/>
      <c r="AL217" s="150"/>
      <c r="AM217" s="150"/>
      <c r="AN217" s="150"/>
      <c r="AO217" s="150"/>
      <c r="AP217" s="150"/>
      <c r="AQ217" s="150"/>
      <c r="AR217" s="150"/>
      <c r="AS217" s="150"/>
      <c r="AT217" s="150"/>
      <c r="AU217" s="150"/>
      <c r="AV217" s="150"/>
      <c r="AW217" s="150"/>
      <c r="AX217" s="150"/>
      <c r="AY217" s="150"/>
      <c r="AZ217" s="150"/>
      <c r="BA217" s="150"/>
      <c r="BB217" s="150"/>
      <c r="BC217" s="150"/>
      <c r="BD217" s="150"/>
      <c r="BE217" s="150"/>
      <c r="BF217" s="150"/>
      <c r="BG217" s="150"/>
      <c r="BH217" s="150"/>
    </row>
    <row r="218" spans="1:60" outlineLevel="1" x14ac:dyDescent="0.2">
      <c r="A218" s="171">
        <v>74</v>
      </c>
      <c r="B218" s="172" t="s">
        <v>395</v>
      </c>
      <c r="C218" s="188" t="s">
        <v>396</v>
      </c>
      <c r="D218" s="173" t="s">
        <v>372</v>
      </c>
      <c r="E218" s="174">
        <v>15.71025</v>
      </c>
      <c r="F218" s="175"/>
      <c r="G218" s="176">
        <f>ROUND(E218*F218,2)</f>
        <v>0</v>
      </c>
      <c r="H218" s="175"/>
      <c r="I218" s="176">
        <f>ROUND(E218*H218,2)</f>
        <v>0</v>
      </c>
      <c r="J218" s="175"/>
      <c r="K218" s="176">
        <f>ROUND(E218*J218,2)</f>
        <v>0</v>
      </c>
      <c r="L218" s="176">
        <v>21</v>
      </c>
      <c r="M218" s="176">
        <f>G218*(1+L218/100)</f>
        <v>0</v>
      </c>
      <c r="N218" s="174">
        <v>1E-3</v>
      </c>
      <c r="O218" s="174">
        <f>ROUND(E218*N218,2)</f>
        <v>0.02</v>
      </c>
      <c r="P218" s="174">
        <v>0</v>
      </c>
      <c r="Q218" s="174">
        <f>ROUND(E218*P218,2)</f>
        <v>0</v>
      </c>
      <c r="R218" s="176" t="s">
        <v>177</v>
      </c>
      <c r="S218" s="176" t="s">
        <v>154</v>
      </c>
      <c r="T218" s="177" t="s">
        <v>155</v>
      </c>
      <c r="U218" s="160">
        <v>0</v>
      </c>
      <c r="V218" s="160">
        <f>ROUND(E218*U218,2)</f>
        <v>0</v>
      </c>
      <c r="W218" s="160"/>
      <c r="X218" s="160" t="s">
        <v>178</v>
      </c>
      <c r="Y218" s="160" t="s">
        <v>157</v>
      </c>
      <c r="Z218" s="150"/>
      <c r="AA218" s="150"/>
      <c r="AB218" s="150"/>
      <c r="AC218" s="150"/>
      <c r="AD218" s="150"/>
      <c r="AE218" s="150"/>
      <c r="AF218" s="150"/>
      <c r="AG218" s="150" t="s">
        <v>397</v>
      </c>
      <c r="AH218" s="150"/>
      <c r="AI218" s="150"/>
      <c r="AJ218" s="150"/>
      <c r="AK218" s="150"/>
      <c r="AL218" s="150"/>
      <c r="AM218" s="150"/>
      <c r="AN218" s="150"/>
      <c r="AO218" s="150"/>
      <c r="AP218" s="150"/>
      <c r="AQ218" s="150"/>
      <c r="AR218" s="150"/>
      <c r="AS218" s="150"/>
      <c r="AT218" s="150"/>
      <c r="AU218" s="150"/>
      <c r="AV218" s="150"/>
      <c r="AW218" s="150"/>
      <c r="AX218" s="150"/>
      <c r="AY218" s="150"/>
      <c r="AZ218" s="150"/>
      <c r="BA218" s="150"/>
      <c r="BB218" s="150"/>
      <c r="BC218" s="150"/>
      <c r="BD218" s="150"/>
      <c r="BE218" s="150"/>
      <c r="BF218" s="150"/>
      <c r="BG218" s="150"/>
      <c r="BH218" s="150"/>
    </row>
    <row r="219" spans="1:60" outlineLevel="2" x14ac:dyDescent="0.2">
      <c r="A219" s="157"/>
      <c r="B219" s="158"/>
      <c r="C219" s="250" t="s">
        <v>398</v>
      </c>
      <c r="D219" s="251"/>
      <c r="E219" s="251"/>
      <c r="F219" s="251"/>
      <c r="G219" s="251"/>
      <c r="H219" s="160"/>
      <c r="I219" s="160"/>
      <c r="J219" s="160"/>
      <c r="K219" s="160"/>
      <c r="L219" s="160"/>
      <c r="M219" s="160"/>
      <c r="N219" s="159"/>
      <c r="O219" s="159"/>
      <c r="P219" s="159"/>
      <c r="Q219" s="159"/>
      <c r="R219" s="160"/>
      <c r="S219" s="160"/>
      <c r="T219" s="160"/>
      <c r="U219" s="160"/>
      <c r="V219" s="160"/>
      <c r="W219" s="160"/>
      <c r="X219" s="160"/>
      <c r="Y219" s="160"/>
      <c r="Z219" s="150"/>
      <c r="AA219" s="150"/>
      <c r="AB219" s="150"/>
      <c r="AC219" s="150"/>
      <c r="AD219" s="150"/>
      <c r="AE219" s="150"/>
      <c r="AF219" s="150"/>
      <c r="AG219" s="150" t="s">
        <v>162</v>
      </c>
      <c r="AH219" s="150"/>
      <c r="AI219" s="150"/>
      <c r="AJ219" s="150"/>
      <c r="AK219" s="150"/>
      <c r="AL219" s="150"/>
      <c r="AM219" s="150"/>
      <c r="AN219" s="150"/>
      <c r="AO219" s="150"/>
      <c r="AP219" s="150"/>
      <c r="AQ219" s="150"/>
      <c r="AR219" s="150"/>
      <c r="AS219" s="150"/>
      <c r="AT219" s="150"/>
      <c r="AU219" s="150"/>
      <c r="AV219" s="150"/>
      <c r="AW219" s="150"/>
      <c r="AX219" s="150"/>
      <c r="AY219" s="150"/>
      <c r="AZ219" s="150"/>
      <c r="BA219" s="150"/>
      <c r="BB219" s="150"/>
      <c r="BC219" s="150"/>
      <c r="BD219" s="150"/>
      <c r="BE219" s="150"/>
      <c r="BF219" s="150"/>
      <c r="BG219" s="150"/>
      <c r="BH219" s="150"/>
    </row>
    <row r="220" spans="1:60" outlineLevel="2" x14ac:dyDescent="0.2">
      <c r="A220" s="157"/>
      <c r="B220" s="158"/>
      <c r="C220" s="189" t="s">
        <v>399</v>
      </c>
      <c r="D220" s="161"/>
      <c r="E220" s="162">
        <v>15.71025</v>
      </c>
      <c r="F220" s="160"/>
      <c r="G220" s="160"/>
      <c r="H220" s="160"/>
      <c r="I220" s="160"/>
      <c r="J220" s="160"/>
      <c r="K220" s="160"/>
      <c r="L220" s="160"/>
      <c r="M220" s="160"/>
      <c r="N220" s="159"/>
      <c r="O220" s="159"/>
      <c r="P220" s="159"/>
      <c r="Q220" s="159"/>
      <c r="R220" s="160"/>
      <c r="S220" s="160"/>
      <c r="T220" s="160"/>
      <c r="U220" s="160"/>
      <c r="V220" s="160"/>
      <c r="W220" s="160"/>
      <c r="X220" s="160"/>
      <c r="Y220" s="160"/>
      <c r="Z220" s="150"/>
      <c r="AA220" s="150"/>
      <c r="AB220" s="150"/>
      <c r="AC220" s="150"/>
      <c r="AD220" s="150"/>
      <c r="AE220" s="150"/>
      <c r="AF220" s="150"/>
      <c r="AG220" s="150" t="s">
        <v>169</v>
      </c>
      <c r="AH220" s="150">
        <v>5</v>
      </c>
      <c r="AI220" s="150"/>
      <c r="AJ220" s="150"/>
      <c r="AK220" s="150"/>
      <c r="AL220" s="150"/>
      <c r="AM220" s="150"/>
      <c r="AN220" s="150"/>
      <c r="AO220" s="150"/>
      <c r="AP220" s="150"/>
      <c r="AQ220" s="150"/>
      <c r="AR220" s="150"/>
      <c r="AS220" s="150"/>
      <c r="AT220" s="150"/>
      <c r="AU220" s="150"/>
      <c r="AV220" s="150"/>
      <c r="AW220" s="150"/>
      <c r="AX220" s="150"/>
      <c r="AY220" s="150"/>
      <c r="AZ220" s="150"/>
      <c r="BA220" s="150"/>
      <c r="BB220" s="150"/>
      <c r="BC220" s="150"/>
      <c r="BD220" s="150"/>
      <c r="BE220" s="150"/>
      <c r="BF220" s="150"/>
      <c r="BG220" s="150"/>
      <c r="BH220" s="150"/>
    </row>
    <row r="221" spans="1:60" ht="22.5" outlineLevel="1" x14ac:dyDescent="0.2">
      <c r="A221" s="171">
        <v>75</v>
      </c>
      <c r="B221" s="172" t="s">
        <v>400</v>
      </c>
      <c r="C221" s="188" t="s">
        <v>401</v>
      </c>
      <c r="D221" s="173" t="s">
        <v>165</v>
      </c>
      <c r="E221" s="174">
        <v>125.682</v>
      </c>
      <c r="F221" s="175"/>
      <c r="G221" s="176">
        <f>ROUND(E221*F221,2)</f>
        <v>0</v>
      </c>
      <c r="H221" s="175"/>
      <c r="I221" s="176">
        <f>ROUND(E221*H221,2)</f>
        <v>0</v>
      </c>
      <c r="J221" s="175"/>
      <c r="K221" s="176">
        <f>ROUND(E221*J221,2)</f>
        <v>0</v>
      </c>
      <c r="L221" s="176">
        <v>21</v>
      </c>
      <c r="M221" s="176">
        <f>G221*(1+L221/100)</f>
        <v>0</v>
      </c>
      <c r="N221" s="174">
        <v>1.7999999999999999E-2</v>
      </c>
      <c r="O221" s="174">
        <f>ROUND(E221*N221,2)</f>
        <v>2.2599999999999998</v>
      </c>
      <c r="P221" s="174">
        <v>0</v>
      </c>
      <c r="Q221" s="174">
        <f>ROUND(E221*P221,2)</f>
        <v>0</v>
      </c>
      <c r="R221" s="176" t="s">
        <v>177</v>
      </c>
      <c r="S221" s="176" t="s">
        <v>154</v>
      </c>
      <c r="T221" s="177" t="s">
        <v>155</v>
      </c>
      <c r="U221" s="160">
        <v>0</v>
      </c>
      <c r="V221" s="160">
        <f>ROUND(E221*U221,2)</f>
        <v>0</v>
      </c>
      <c r="W221" s="160"/>
      <c r="X221" s="160" t="s">
        <v>178</v>
      </c>
      <c r="Y221" s="160" t="s">
        <v>157</v>
      </c>
      <c r="Z221" s="150"/>
      <c r="AA221" s="150"/>
      <c r="AB221" s="150"/>
      <c r="AC221" s="150"/>
      <c r="AD221" s="150"/>
      <c r="AE221" s="150"/>
      <c r="AF221" s="150"/>
      <c r="AG221" s="150" t="s">
        <v>397</v>
      </c>
      <c r="AH221" s="150"/>
      <c r="AI221" s="150"/>
      <c r="AJ221" s="150"/>
      <c r="AK221" s="150"/>
      <c r="AL221" s="150"/>
      <c r="AM221" s="150"/>
      <c r="AN221" s="150"/>
      <c r="AO221" s="150"/>
      <c r="AP221" s="150"/>
      <c r="AQ221" s="150"/>
      <c r="AR221" s="150"/>
      <c r="AS221" s="150"/>
      <c r="AT221" s="150"/>
      <c r="AU221" s="150"/>
      <c r="AV221" s="150"/>
      <c r="AW221" s="150"/>
      <c r="AX221" s="150"/>
      <c r="AY221" s="150"/>
      <c r="AZ221" s="150"/>
      <c r="BA221" s="150"/>
      <c r="BB221" s="150"/>
      <c r="BC221" s="150"/>
      <c r="BD221" s="150"/>
      <c r="BE221" s="150"/>
      <c r="BF221" s="150"/>
      <c r="BG221" s="150"/>
      <c r="BH221" s="150"/>
    </row>
    <row r="222" spans="1:60" outlineLevel="2" x14ac:dyDescent="0.2">
      <c r="A222" s="157"/>
      <c r="B222" s="158"/>
      <c r="C222" s="189" t="s">
        <v>402</v>
      </c>
      <c r="D222" s="161"/>
      <c r="E222" s="162">
        <v>125.682</v>
      </c>
      <c r="F222" s="160"/>
      <c r="G222" s="160"/>
      <c r="H222" s="160"/>
      <c r="I222" s="160"/>
      <c r="J222" s="160"/>
      <c r="K222" s="160"/>
      <c r="L222" s="160"/>
      <c r="M222" s="160"/>
      <c r="N222" s="159"/>
      <c r="O222" s="159"/>
      <c r="P222" s="159"/>
      <c r="Q222" s="159"/>
      <c r="R222" s="160"/>
      <c r="S222" s="160"/>
      <c r="T222" s="160"/>
      <c r="U222" s="160"/>
      <c r="V222" s="160"/>
      <c r="W222" s="160"/>
      <c r="X222" s="160"/>
      <c r="Y222" s="160"/>
      <c r="Z222" s="150"/>
      <c r="AA222" s="150"/>
      <c r="AB222" s="150"/>
      <c r="AC222" s="150"/>
      <c r="AD222" s="150"/>
      <c r="AE222" s="150"/>
      <c r="AF222" s="150"/>
      <c r="AG222" s="150" t="s">
        <v>169</v>
      </c>
      <c r="AH222" s="150">
        <v>5</v>
      </c>
      <c r="AI222" s="150"/>
      <c r="AJ222" s="150"/>
      <c r="AK222" s="150"/>
      <c r="AL222" s="150"/>
      <c r="AM222" s="150"/>
      <c r="AN222" s="150"/>
      <c r="AO222" s="150"/>
      <c r="AP222" s="150"/>
      <c r="AQ222" s="150"/>
      <c r="AR222" s="150"/>
      <c r="AS222" s="150"/>
      <c r="AT222" s="150"/>
      <c r="AU222" s="150"/>
      <c r="AV222" s="150"/>
      <c r="AW222" s="150"/>
      <c r="AX222" s="150"/>
      <c r="AY222" s="150"/>
      <c r="AZ222" s="150"/>
      <c r="BA222" s="150"/>
      <c r="BB222" s="150"/>
      <c r="BC222" s="150"/>
      <c r="BD222" s="150"/>
      <c r="BE222" s="150"/>
      <c r="BF222" s="150"/>
      <c r="BG222" s="150"/>
      <c r="BH222" s="150"/>
    </row>
    <row r="223" spans="1:60" outlineLevel="1" x14ac:dyDescent="0.2">
      <c r="A223" s="171">
        <v>76</v>
      </c>
      <c r="B223" s="172" t="s">
        <v>403</v>
      </c>
      <c r="C223" s="188" t="s">
        <v>404</v>
      </c>
      <c r="D223" s="173" t="s">
        <v>165</v>
      </c>
      <c r="E223" s="174">
        <v>2.3199999999999998</v>
      </c>
      <c r="F223" s="175"/>
      <c r="G223" s="176">
        <f>ROUND(E223*F223,2)</f>
        <v>0</v>
      </c>
      <c r="H223" s="175"/>
      <c r="I223" s="176">
        <f>ROUND(E223*H223,2)</f>
        <v>0</v>
      </c>
      <c r="J223" s="175"/>
      <c r="K223" s="176">
        <f>ROUND(E223*J223,2)</f>
        <v>0</v>
      </c>
      <c r="L223" s="176">
        <v>21</v>
      </c>
      <c r="M223" s="176">
        <f>G223*(1+L223/100)</f>
        <v>0</v>
      </c>
      <c r="N223" s="174">
        <v>1.1000000000000001E-3</v>
      </c>
      <c r="O223" s="174">
        <f>ROUND(E223*N223,2)</f>
        <v>0</v>
      </c>
      <c r="P223" s="174">
        <v>0</v>
      </c>
      <c r="Q223" s="174">
        <f>ROUND(E223*P223,2)</f>
        <v>0</v>
      </c>
      <c r="R223" s="176"/>
      <c r="S223" s="176" t="s">
        <v>228</v>
      </c>
      <c r="T223" s="177" t="s">
        <v>229</v>
      </c>
      <c r="U223" s="160">
        <v>0</v>
      </c>
      <c r="V223" s="160">
        <f>ROUND(E223*U223,2)</f>
        <v>0</v>
      </c>
      <c r="W223" s="160"/>
      <c r="X223" s="160" t="s">
        <v>178</v>
      </c>
      <c r="Y223" s="160" t="s">
        <v>157</v>
      </c>
      <c r="Z223" s="150"/>
      <c r="AA223" s="150"/>
      <c r="AB223" s="150"/>
      <c r="AC223" s="150"/>
      <c r="AD223" s="150"/>
      <c r="AE223" s="150"/>
      <c r="AF223" s="150"/>
      <c r="AG223" s="150" t="s">
        <v>397</v>
      </c>
      <c r="AH223" s="150"/>
      <c r="AI223" s="150"/>
      <c r="AJ223" s="150"/>
      <c r="AK223" s="150"/>
      <c r="AL223" s="150"/>
      <c r="AM223" s="150"/>
      <c r="AN223" s="150"/>
      <c r="AO223" s="150"/>
      <c r="AP223" s="150"/>
      <c r="AQ223" s="150"/>
      <c r="AR223" s="150"/>
      <c r="AS223" s="150"/>
      <c r="AT223" s="150"/>
      <c r="AU223" s="150"/>
      <c r="AV223" s="150"/>
      <c r="AW223" s="150"/>
      <c r="AX223" s="150"/>
      <c r="AY223" s="150"/>
      <c r="AZ223" s="150"/>
      <c r="BA223" s="150"/>
      <c r="BB223" s="150"/>
      <c r="BC223" s="150"/>
      <c r="BD223" s="150"/>
      <c r="BE223" s="150"/>
      <c r="BF223" s="150"/>
      <c r="BG223" s="150"/>
      <c r="BH223" s="150"/>
    </row>
    <row r="224" spans="1:60" outlineLevel="2" x14ac:dyDescent="0.2">
      <c r="A224" s="157"/>
      <c r="B224" s="158"/>
      <c r="C224" s="189" t="s">
        <v>405</v>
      </c>
      <c r="D224" s="161"/>
      <c r="E224" s="162">
        <v>2.3199999999999998</v>
      </c>
      <c r="F224" s="160"/>
      <c r="G224" s="160"/>
      <c r="H224" s="160"/>
      <c r="I224" s="160"/>
      <c r="J224" s="160"/>
      <c r="K224" s="160"/>
      <c r="L224" s="160"/>
      <c r="M224" s="160"/>
      <c r="N224" s="159"/>
      <c r="O224" s="159"/>
      <c r="P224" s="159"/>
      <c r="Q224" s="159"/>
      <c r="R224" s="160"/>
      <c r="S224" s="160"/>
      <c r="T224" s="160"/>
      <c r="U224" s="160"/>
      <c r="V224" s="160"/>
      <c r="W224" s="160"/>
      <c r="X224" s="160"/>
      <c r="Y224" s="160"/>
      <c r="Z224" s="150"/>
      <c r="AA224" s="150"/>
      <c r="AB224" s="150"/>
      <c r="AC224" s="150"/>
      <c r="AD224" s="150"/>
      <c r="AE224" s="150"/>
      <c r="AF224" s="150"/>
      <c r="AG224" s="150" t="s">
        <v>169</v>
      </c>
      <c r="AH224" s="150">
        <v>0</v>
      </c>
      <c r="AI224" s="150"/>
      <c r="AJ224" s="150"/>
      <c r="AK224" s="150"/>
      <c r="AL224" s="150"/>
      <c r="AM224" s="150"/>
      <c r="AN224" s="150"/>
      <c r="AO224" s="150"/>
      <c r="AP224" s="150"/>
      <c r="AQ224" s="150"/>
      <c r="AR224" s="150"/>
      <c r="AS224" s="150"/>
      <c r="AT224" s="150"/>
      <c r="AU224" s="150"/>
      <c r="AV224" s="150"/>
      <c r="AW224" s="150"/>
      <c r="AX224" s="150"/>
      <c r="AY224" s="150"/>
      <c r="AZ224" s="150"/>
      <c r="BA224" s="150"/>
      <c r="BB224" s="150"/>
      <c r="BC224" s="150"/>
      <c r="BD224" s="150"/>
      <c r="BE224" s="150"/>
      <c r="BF224" s="150"/>
      <c r="BG224" s="150"/>
      <c r="BH224" s="150"/>
    </row>
    <row r="225" spans="1:60" outlineLevel="1" x14ac:dyDescent="0.2">
      <c r="A225" s="171">
        <v>77</v>
      </c>
      <c r="B225" s="172" t="s">
        <v>406</v>
      </c>
      <c r="C225" s="188" t="s">
        <v>407</v>
      </c>
      <c r="D225" s="173" t="s">
        <v>214</v>
      </c>
      <c r="E225" s="174">
        <v>2.86835</v>
      </c>
      <c r="F225" s="175"/>
      <c r="G225" s="176">
        <f>ROUND(E225*F225,2)</f>
        <v>0</v>
      </c>
      <c r="H225" s="175"/>
      <c r="I225" s="176">
        <f>ROUND(E225*H225,2)</f>
        <v>0</v>
      </c>
      <c r="J225" s="175"/>
      <c r="K225" s="176">
        <f>ROUND(E225*J225,2)</f>
        <v>0</v>
      </c>
      <c r="L225" s="176">
        <v>21</v>
      </c>
      <c r="M225" s="176">
        <f>G225*(1+L225/100)</f>
        <v>0</v>
      </c>
      <c r="N225" s="174">
        <v>0</v>
      </c>
      <c r="O225" s="174">
        <f>ROUND(E225*N225,2)</f>
        <v>0</v>
      </c>
      <c r="P225" s="174">
        <v>0</v>
      </c>
      <c r="Q225" s="174">
        <f>ROUND(E225*P225,2)</f>
        <v>0</v>
      </c>
      <c r="R225" s="176" t="s">
        <v>366</v>
      </c>
      <c r="S225" s="176" t="s">
        <v>154</v>
      </c>
      <c r="T225" s="177" t="s">
        <v>155</v>
      </c>
      <c r="U225" s="160">
        <v>1.5980000000000001</v>
      </c>
      <c r="V225" s="160">
        <f>ROUND(E225*U225,2)</f>
        <v>4.58</v>
      </c>
      <c r="W225" s="160"/>
      <c r="X225" s="160" t="s">
        <v>265</v>
      </c>
      <c r="Y225" s="160" t="s">
        <v>157</v>
      </c>
      <c r="Z225" s="150"/>
      <c r="AA225" s="150"/>
      <c r="AB225" s="150"/>
      <c r="AC225" s="150"/>
      <c r="AD225" s="150"/>
      <c r="AE225" s="150"/>
      <c r="AF225" s="150"/>
      <c r="AG225" s="150" t="s">
        <v>288</v>
      </c>
      <c r="AH225" s="150"/>
      <c r="AI225" s="150"/>
      <c r="AJ225" s="150"/>
      <c r="AK225" s="150"/>
      <c r="AL225" s="150"/>
      <c r="AM225" s="150"/>
      <c r="AN225" s="150"/>
      <c r="AO225" s="150"/>
      <c r="AP225" s="150"/>
      <c r="AQ225" s="150"/>
      <c r="AR225" s="150"/>
      <c r="AS225" s="150"/>
      <c r="AT225" s="150"/>
      <c r="AU225" s="150"/>
      <c r="AV225" s="150"/>
      <c r="AW225" s="150"/>
      <c r="AX225" s="150"/>
      <c r="AY225" s="150"/>
      <c r="AZ225" s="150"/>
      <c r="BA225" s="150"/>
      <c r="BB225" s="150"/>
      <c r="BC225" s="150"/>
      <c r="BD225" s="150"/>
      <c r="BE225" s="150"/>
      <c r="BF225" s="150"/>
      <c r="BG225" s="150"/>
      <c r="BH225" s="150"/>
    </row>
    <row r="226" spans="1:60" outlineLevel="2" x14ac:dyDescent="0.2">
      <c r="A226" s="157"/>
      <c r="B226" s="158"/>
      <c r="C226" s="189" t="s">
        <v>268</v>
      </c>
      <c r="D226" s="161"/>
      <c r="E226" s="162"/>
      <c r="F226" s="160"/>
      <c r="G226" s="160"/>
      <c r="H226" s="160"/>
      <c r="I226" s="160"/>
      <c r="J226" s="160"/>
      <c r="K226" s="160"/>
      <c r="L226" s="160"/>
      <c r="M226" s="160"/>
      <c r="N226" s="159"/>
      <c r="O226" s="159"/>
      <c r="P226" s="159"/>
      <c r="Q226" s="159"/>
      <c r="R226" s="160"/>
      <c r="S226" s="160"/>
      <c r="T226" s="160"/>
      <c r="U226" s="160"/>
      <c r="V226" s="160"/>
      <c r="W226" s="160"/>
      <c r="X226" s="160"/>
      <c r="Y226" s="160"/>
      <c r="Z226" s="150"/>
      <c r="AA226" s="150"/>
      <c r="AB226" s="150"/>
      <c r="AC226" s="150"/>
      <c r="AD226" s="150"/>
      <c r="AE226" s="150"/>
      <c r="AF226" s="150"/>
      <c r="AG226" s="150" t="s">
        <v>169</v>
      </c>
      <c r="AH226" s="150">
        <v>0</v>
      </c>
      <c r="AI226" s="150"/>
      <c r="AJ226" s="150"/>
      <c r="AK226" s="150"/>
      <c r="AL226" s="150"/>
      <c r="AM226" s="150"/>
      <c r="AN226" s="150"/>
      <c r="AO226" s="150"/>
      <c r="AP226" s="150"/>
      <c r="AQ226" s="150"/>
      <c r="AR226" s="150"/>
      <c r="AS226" s="150"/>
      <c r="AT226" s="150"/>
      <c r="AU226" s="150"/>
      <c r="AV226" s="150"/>
      <c r="AW226" s="150"/>
      <c r="AX226" s="150"/>
      <c r="AY226" s="150"/>
      <c r="AZ226" s="150"/>
      <c r="BA226" s="150"/>
      <c r="BB226" s="150"/>
      <c r="BC226" s="150"/>
      <c r="BD226" s="150"/>
      <c r="BE226" s="150"/>
      <c r="BF226" s="150"/>
      <c r="BG226" s="150"/>
      <c r="BH226" s="150"/>
    </row>
    <row r="227" spans="1:60" outlineLevel="3" x14ac:dyDescent="0.2">
      <c r="A227" s="157"/>
      <c r="B227" s="158"/>
      <c r="C227" s="189" t="s">
        <v>408</v>
      </c>
      <c r="D227" s="161"/>
      <c r="E227" s="162"/>
      <c r="F227" s="160"/>
      <c r="G227" s="160"/>
      <c r="H227" s="160"/>
      <c r="I227" s="160"/>
      <c r="J227" s="160"/>
      <c r="K227" s="160"/>
      <c r="L227" s="160"/>
      <c r="M227" s="160"/>
      <c r="N227" s="159"/>
      <c r="O227" s="159"/>
      <c r="P227" s="159"/>
      <c r="Q227" s="159"/>
      <c r="R227" s="160"/>
      <c r="S227" s="160"/>
      <c r="T227" s="160"/>
      <c r="U227" s="160"/>
      <c r="V227" s="160"/>
      <c r="W227" s="160"/>
      <c r="X227" s="160"/>
      <c r="Y227" s="160"/>
      <c r="Z227" s="150"/>
      <c r="AA227" s="150"/>
      <c r="AB227" s="150"/>
      <c r="AC227" s="150"/>
      <c r="AD227" s="150"/>
      <c r="AE227" s="150"/>
      <c r="AF227" s="150"/>
      <c r="AG227" s="150" t="s">
        <v>169</v>
      </c>
      <c r="AH227" s="150">
        <v>0</v>
      </c>
      <c r="AI227" s="150"/>
      <c r="AJ227" s="150"/>
      <c r="AK227" s="150"/>
      <c r="AL227" s="150"/>
      <c r="AM227" s="150"/>
      <c r="AN227" s="150"/>
      <c r="AO227" s="150"/>
      <c r="AP227" s="150"/>
      <c r="AQ227" s="150"/>
      <c r="AR227" s="150"/>
      <c r="AS227" s="150"/>
      <c r="AT227" s="150"/>
      <c r="AU227" s="150"/>
      <c r="AV227" s="150"/>
      <c r="AW227" s="150"/>
      <c r="AX227" s="150"/>
      <c r="AY227" s="150"/>
      <c r="AZ227" s="150"/>
      <c r="BA227" s="150"/>
      <c r="BB227" s="150"/>
      <c r="BC227" s="150"/>
      <c r="BD227" s="150"/>
      <c r="BE227" s="150"/>
      <c r="BF227" s="150"/>
      <c r="BG227" s="150"/>
      <c r="BH227" s="150"/>
    </row>
    <row r="228" spans="1:60" outlineLevel="3" x14ac:dyDescent="0.2">
      <c r="A228" s="157"/>
      <c r="B228" s="158"/>
      <c r="C228" s="189" t="s">
        <v>409</v>
      </c>
      <c r="D228" s="161"/>
      <c r="E228" s="162">
        <v>2.86835</v>
      </c>
      <c r="F228" s="160"/>
      <c r="G228" s="160"/>
      <c r="H228" s="160"/>
      <c r="I228" s="160"/>
      <c r="J228" s="160"/>
      <c r="K228" s="160"/>
      <c r="L228" s="160"/>
      <c r="M228" s="160"/>
      <c r="N228" s="159"/>
      <c r="O228" s="159"/>
      <c r="P228" s="159"/>
      <c r="Q228" s="159"/>
      <c r="R228" s="160"/>
      <c r="S228" s="160"/>
      <c r="T228" s="160"/>
      <c r="U228" s="160"/>
      <c r="V228" s="160"/>
      <c r="W228" s="160"/>
      <c r="X228" s="160"/>
      <c r="Y228" s="160"/>
      <c r="Z228" s="150"/>
      <c r="AA228" s="150"/>
      <c r="AB228" s="150"/>
      <c r="AC228" s="150"/>
      <c r="AD228" s="150"/>
      <c r="AE228" s="150"/>
      <c r="AF228" s="150"/>
      <c r="AG228" s="150" t="s">
        <v>169</v>
      </c>
      <c r="AH228" s="150">
        <v>0</v>
      </c>
      <c r="AI228" s="150"/>
      <c r="AJ228" s="150"/>
      <c r="AK228" s="150"/>
      <c r="AL228" s="150"/>
      <c r="AM228" s="150"/>
      <c r="AN228" s="150"/>
      <c r="AO228" s="150"/>
      <c r="AP228" s="150"/>
      <c r="AQ228" s="150"/>
      <c r="AR228" s="150"/>
      <c r="AS228" s="150"/>
      <c r="AT228" s="150"/>
      <c r="AU228" s="150"/>
      <c r="AV228" s="150"/>
      <c r="AW228" s="150"/>
      <c r="AX228" s="150"/>
      <c r="AY228" s="150"/>
      <c r="AZ228" s="150"/>
      <c r="BA228" s="150"/>
      <c r="BB228" s="150"/>
      <c r="BC228" s="150"/>
      <c r="BD228" s="150"/>
      <c r="BE228" s="150"/>
      <c r="BF228" s="150"/>
      <c r="BG228" s="150"/>
      <c r="BH228" s="150"/>
    </row>
    <row r="229" spans="1:60" ht="22.5" outlineLevel="1" x14ac:dyDescent="0.2">
      <c r="A229" s="171">
        <v>78</v>
      </c>
      <c r="B229" s="172" t="s">
        <v>410</v>
      </c>
      <c r="C229" s="188" t="s">
        <v>411</v>
      </c>
      <c r="D229" s="173" t="s">
        <v>214</v>
      </c>
      <c r="E229" s="174">
        <v>2.86835</v>
      </c>
      <c r="F229" s="175"/>
      <c r="G229" s="176">
        <f>ROUND(E229*F229,2)</f>
        <v>0</v>
      </c>
      <c r="H229" s="175"/>
      <c r="I229" s="176">
        <f>ROUND(E229*H229,2)</f>
        <v>0</v>
      </c>
      <c r="J229" s="175"/>
      <c r="K229" s="176">
        <f>ROUND(E229*J229,2)</f>
        <v>0</v>
      </c>
      <c r="L229" s="176">
        <v>21</v>
      </c>
      <c r="M229" s="176">
        <f>G229*(1+L229/100)</f>
        <v>0</v>
      </c>
      <c r="N229" s="174">
        <v>0</v>
      </c>
      <c r="O229" s="174">
        <f>ROUND(E229*N229,2)</f>
        <v>0</v>
      </c>
      <c r="P229" s="174">
        <v>0</v>
      </c>
      <c r="Q229" s="174">
        <f>ROUND(E229*P229,2)</f>
        <v>0</v>
      </c>
      <c r="R229" s="176" t="s">
        <v>366</v>
      </c>
      <c r="S229" s="176" t="s">
        <v>154</v>
      </c>
      <c r="T229" s="177" t="s">
        <v>155</v>
      </c>
      <c r="U229" s="160">
        <v>0.245</v>
      </c>
      <c r="V229" s="160">
        <f>ROUND(E229*U229,2)</f>
        <v>0.7</v>
      </c>
      <c r="W229" s="160"/>
      <c r="X229" s="160" t="s">
        <v>265</v>
      </c>
      <c r="Y229" s="160" t="s">
        <v>157</v>
      </c>
      <c r="Z229" s="150"/>
      <c r="AA229" s="150"/>
      <c r="AB229" s="150"/>
      <c r="AC229" s="150"/>
      <c r="AD229" s="150"/>
      <c r="AE229" s="150"/>
      <c r="AF229" s="150"/>
      <c r="AG229" s="150" t="s">
        <v>288</v>
      </c>
      <c r="AH229" s="150"/>
      <c r="AI229" s="150"/>
      <c r="AJ229" s="150"/>
      <c r="AK229" s="150"/>
      <c r="AL229" s="150"/>
      <c r="AM229" s="150"/>
      <c r="AN229" s="150"/>
      <c r="AO229" s="150"/>
      <c r="AP229" s="150"/>
      <c r="AQ229" s="150"/>
      <c r="AR229" s="150"/>
      <c r="AS229" s="150"/>
      <c r="AT229" s="150"/>
      <c r="AU229" s="150"/>
      <c r="AV229" s="150"/>
      <c r="AW229" s="150"/>
      <c r="AX229" s="150"/>
      <c r="AY229" s="150"/>
      <c r="AZ229" s="150"/>
      <c r="BA229" s="150"/>
      <c r="BB229" s="150"/>
      <c r="BC229" s="150"/>
      <c r="BD229" s="150"/>
      <c r="BE229" s="150"/>
      <c r="BF229" s="150"/>
      <c r="BG229" s="150"/>
      <c r="BH229" s="150"/>
    </row>
    <row r="230" spans="1:60" outlineLevel="2" x14ac:dyDescent="0.2">
      <c r="A230" s="157"/>
      <c r="B230" s="158"/>
      <c r="C230" s="189" t="s">
        <v>268</v>
      </c>
      <c r="D230" s="161"/>
      <c r="E230" s="162"/>
      <c r="F230" s="160"/>
      <c r="G230" s="160"/>
      <c r="H230" s="160"/>
      <c r="I230" s="160"/>
      <c r="J230" s="160"/>
      <c r="K230" s="160"/>
      <c r="L230" s="160"/>
      <c r="M230" s="160"/>
      <c r="N230" s="159"/>
      <c r="O230" s="159"/>
      <c r="P230" s="159"/>
      <c r="Q230" s="159"/>
      <c r="R230" s="160"/>
      <c r="S230" s="160"/>
      <c r="T230" s="160"/>
      <c r="U230" s="160"/>
      <c r="V230" s="160"/>
      <c r="W230" s="160"/>
      <c r="X230" s="160"/>
      <c r="Y230" s="160"/>
      <c r="Z230" s="150"/>
      <c r="AA230" s="150"/>
      <c r="AB230" s="150"/>
      <c r="AC230" s="150"/>
      <c r="AD230" s="150"/>
      <c r="AE230" s="150"/>
      <c r="AF230" s="150"/>
      <c r="AG230" s="150" t="s">
        <v>169</v>
      </c>
      <c r="AH230" s="150">
        <v>0</v>
      </c>
      <c r="AI230" s="150"/>
      <c r="AJ230" s="150"/>
      <c r="AK230" s="150"/>
      <c r="AL230" s="150"/>
      <c r="AM230" s="150"/>
      <c r="AN230" s="150"/>
      <c r="AO230" s="150"/>
      <c r="AP230" s="150"/>
      <c r="AQ230" s="150"/>
      <c r="AR230" s="150"/>
      <c r="AS230" s="150"/>
      <c r="AT230" s="150"/>
      <c r="AU230" s="150"/>
      <c r="AV230" s="150"/>
      <c r="AW230" s="150"/>
      <c r="AX230" s="150"/>
      <c r="AY230" s="150"/>
      <c r="AZ230" s="150"/>
      <c r="BA230" s="150"/>
      <c r="BB230" s="150"/>
      <c r="BC230" s="150"/>
      <c r="BD230" s="150"/>
      <c r="BE230" s="150"/>
      <c r="BF230" s="150"/>
      <c r="BG230" s="150"/>
      <c r="BH230" s="150"/>
    </row>
    <row r="231" spans="1:60" outlineLevel="3" x14ac:dyDescent="0.2">
      <c r="A231" s="157"/>
      <c r="B231" s="158"/>
      <c r="C231" s="189" t="s">
        <v>408</v>
      </c>
      <c r="D231" s="161"/>
      <c r="E231" s="162"/>
      <c r="F231" s="160"/>
      <c r="G231" s="160"/>
      <c r="H231" s="160"/>
      <c r="I231" s="160"/>
      <c r="J231" s="160"/>
      <c r="K231" s="160"/>
      <c r="L231" s="160"/>
      <c r="M231" s="160"/>
      <c r="N231" s="159"/>
      <c r="O231" s="159"/>
      <c r="P231" s="159"/>
      <c r="Q231" s="159"/>
      <c r="R231" s="160"/>
      <c r="S231" s="160"/>
      <c r="T231" s="160"/>
      <c r="U231" s="160"/>
      <c r="V231" s="160"/>
      <c r="W231" s="160"/>
      <c r="X231" s="160"/>
      <c r="Y231" s="160"/>
      <c r="Z231" s="150"/>
      <c r="AA231" s="150"/>
      <c r="AB231" s="150"/>
      <c r="AC231" s="150"/>
      <c r="AD231" s="150"/>
      <c r="AE231" s="150"/>
      <c r="AF231" s="150"/>
      <c r="AG231" s="150" t="s">
        <v>169</v>
      </c>
      <c r="AH231" s="150">
        <v>0</v>
      </c>
      <c r="AI231" s="150"/>
      <c r="AJ231" s="150"/>
      <c r="AK231" s="150"/>
      <c r="AL231" s="150"/>
      <c r="AM231" s="150"/>
      <c r="AN231" s="150"/>
      <c r="AO231" s="150"/>
      <c r="AP231" s="150"/>
      <c r="AQ231" s="150"/>
      <c r="AR231" s="150"/>
      <c r="AS231" s="150"/>
      <c r="AT231" s="150"/>
      <c r="AU231" s="150"/>
      <c r="AV231" s="150"/>
      <c r="AW231" s="150"/>
      <c r="AX231" s="150"/>
      <c r="AY231" s="150"/>
      <c r="AZ231" s="150"/>
      <c r="BA231" s="150"/>
      <c r="BB231" s="150"/>
      <c r="BC231" s="150"/>
      <c r="BD231" s="150"/>
      <c r="BE231" s="150"/>
      <c r="BF231" s="150"/>
      <c r="BG231" s="150"/>
      <c r="BH231" s="150"/>
    </row>
    <row r="232" spans="1:60" outlineLevel="3" x14ac:dyDescent="0.2">
      <c r="A232" s="157"/>
      <c r="B232" s="158"/>
      <c r="C232" s="189" t="s">
        <v>409</v>
      </c>
      <c r="D232" s="161"/>
      <c r="E232" s="162">
        <v>2.86835</v>
      </c>
      <c r="F232" s="160"/>
      <c r="G232" s="160"/>
      <c r="H232" s="160"/>
      <c r="I232" s="160"/>
      <c r="J232" s="160"/>
      <c r="K232" s="160"/>
      <c r="L232" s="160"/>
      <c r="M232" s="160"/>
      <c r="N232" s="159"/>
      <c r="O232" s="159"/>
      <c r="P232" s="159"/>
      <c r="Q232" s="159"/>
      <c r="R232" s="160"/>
      <c r="S232" s="160"/>
      <c r="T232" s="160"/>
      <c r="U232" s="160"/>
      <c r="V232" s="160"/>
      <c r="W232" s="160"/>
      <c r="X232" s="160"/>
      <c r="Y232" s="160"/>
      <c r="Z232" s="150"/>
      <c r="AA232" s="150"/>
      <c r="AB232" s="150"/>
      <c r="AC232" s="150"/>
      <c r="AD232" s="150"/>
      <c r="AE232" s="150"/>
      <c r="AF232" s="150"/>
      <c r="AG232" s="150" t="s">
        <v>169</v>
      </c>
      <c r="AH232" s="150">
        <v>0</v>
      </c>
      <c r="AI232" s="150"/>
      <c r="AJ232" s="150"/>
      <c r="AK232" s="150"/>
      <c r="AL232" s="150"/>
      <c r="AM232" s="150"/>
      <c r="AN232" s="150"/>
      <c r="AO232" s="150"/>
      <c r="AP232" s="150"/>
      <c r="AQ232" s="150"/>
      <c r="AR232" s="150"/>
      <c r="AS232" s="150"/>
      <c r="AT232" s="150"/>
      <c r="AU232" s="150"/>
      <c r="AV232" s="150"/>
      <c r="AW232" s="150"/>
      <c r="AX232" s="150"/>
      <c r="AY232" s="150"/>
      <c r="AZ232" s="150"/>
      <c r="BA232" s="150"/>
      <c r="BB232" s="150"/>
      <c r="BC232" s="150"/>
      <c r="BD232" s="150"/>
      <c r="BE232" s="150"/>
      <c r="BF232" s="150"/>
      <c r="BG232" s="150"/>
      <c r="BH232" s="150"/>
    </row>
    <row r="233" spans="1:60" ht="33.75" outlineLevel="1" x14ac:dyDescent="0.2">
      <c r="A233" s="171">
        <v>79</v>
      </c>
      <c r="B233" s="172" t="s">
        <v>412</v>
      </c>
      <c r="C233" s="188" t="s">
        <v>413</v>
      </c>
      <c r="D233" s="173" t="s">
        <v>214</v>
      </c>
      <c r="E233" s="174">
        <v>2.86835</v>
      </c>
      <c r="F233" s="175"/>
      <c r="G233" s="176">
        <f>ROUND(E233*F233,2)</f>
        <v>0</v>
      </c>
      <c r="H233" s="175"/>
      <c r="I233" s="176">
        <f>ROUND(E233*H233,2)</f>
        <v>0</v>
      </c>
      <c r="J233" s="175"/>
      <c r="K233" s="176">
        <f>ROUND(E233*J233,2)</f>
        <v>0</v>
      </c>
      <c r="L233" s="176">
        <v>21</v>
      </c>
      <c r="M233" s="176">
        <f>G233*(1+L233/100)</f>
        <v>0</v>
      </c>
      <c r="N233" s="174">
        <v>0</v>
      </c>
      <c r="O233" s="174">
        <f>ROUND(E233*N233,2)</f>
        <v>0</v>
      </c>
      <c r="P233" s="174">
        <v>0</v>
      </c>
      <c r="Q233" s="174">
        <f>ROUND(E233*P233,2)</f>
        <v>0</v>
      </c>
      <c r="R233" s="176" t="s">
        <v>366</v>
      </c>
      <c r="S233" s="176" t="s">
        <v>154</v>
      </c>
      <c r="T233" s="177" t="s">
        <v>155</v>
      </c>
      <c r="U233" s="160">
        <v>0</v>
      </c>
      <c r="V233" s="160">
        <f>ROUND(E233*U233,2)</f>
        <v>0</v>
      </c>
      <c r="W233" s="160"/>
      <c r="X233" s="160" t="s">
        <v>265</v>
      </c>
      <c r="Y233" s="160" t="s">
        <v>157</v>
      </c>
      <c r="Z233" s="150"/>
      <c r="AA233" s="150"/>
      <c r="AB233" s="150"/>
      <c r="AC233" s="150"/>
      <c r="AD233" s="150"/>
      <c r="AE233" s="150"/>
      <c r="AF233" s="150"/>
      <c r="AG233" s="150" t="s">
        <v>288</v>
      </c>
      <c r="AH233" s="150"/>
      <c r="AI233" s="150"/>
      <c r="AJ233" s="150"/>
      <c r="AK233" s="150"/>
      <c r="AL233" s="150"/>
      <c r="AM233" s="150"/>
      <c r="AN233" s="150"/>
      <c r="AO233" s="150"/>
      <c r="AP233" s="150"/>
      <c r="AQ233" s="150"/>
      <c r="AR233" s="150"/>
      <c r="AS233" s="150"/>
      <c r="AT233" s="150"/>
      <c r="AU233" s="150"/>
      <c r="AV233" s="150"/>
      <c r="AW233" s="150"/>
      <c r="AX233" s="150"/>
      <c r="AY233" s="150"/>
      <c r="AZ233" s="150"/>
      <c r="BA233" s="150"/>
      <c r="BB233" s="150"/>
      <c r="BC233" s="150"/>
      <c r="BD233" s="150"/>
      <c r="BE233" s="150"/>
      <c r="BF233" s="150"/>
      <c r="BG233" s="150"/>
      <c r="BH233" s="150"/>
    </row>
    <row r="234" spans="1:60" outlineLevel="2" x14ac:dyDescent="0.2">
      <c r="A234" s="157"/>
      <c r="B234" s="158"/>
      <c r="C234" s="189" t="s">
        <v>268</v>
      </c>
      <c r="D234" s="161"/>
      <c r="E234" s="162"/>
      <c r="F234" s="160"/>
      <c r="G234" s="160"/>
      <c r="H234" s="160"/>
      <c r="I234" s="160"/>
      <c r="J234" s="160"/>
      <c r="K234" s="160"/>
      <c r="L234" s="160"/>
      <c r="M234" s="160"/>
      <c r="N234" s="159"/>
      <c r="O234" s="159"/>
      <c r="P234" s="159"/>
      <c r="Q234" s="159"/>
      <c r="R234" s="160"/>
      <c r="S234" s="160"/>
      <c r="T234" s="160"/>
      <c r="U234" s="160"/>
      <c r="V234" s="160"/>
      <c r="W234" s="160"/>
      <c r="X234" s="160"/>
      <c r="Y234" s="160"/>
      <c r="Z234" s="150"/>
      <c r="AA234" s="150"/>
      <c r="AB234" s="150"/>
      <c r="AC234" s="150"/>
      <c r="AD234" s="150"/>
      <c r="AE234" s="150"/>
      <c r="AF234" s="150"/>
      <c r="AG234" s="150" t="s">
        <v>169</v>
      </c>
      <c r="AH234" s="150">
        <v>0</v>
      </c>
      <c r="AI234" s="150"/>
      <c r="AJ234" s="150"/>
      <c r="AK234" s="150"/>
      <c r="AL234" s="150"/>
      <c r="AM234" s="150"/>
      <c r="AN234" s="150"/>
      <c r="AO234" s="150"/>
      <c r="AP234" s="150"/>
      <c r="AQ234" s="150"/>
      <c r="AR234" s="150"/>
      <c r="AS234" s="150"/>
      <c r="AT234" s="150"/>
      <c r="AU234" s="150"/>
      <c r="AV234" s="150"/>
      <c r="AW234" s="150"/>
      <c r="AX234" s="150"/>
      <c r="AY234" s="150"/>
      <c r="AZ234" s="150"/>
      <c r="BA234" s="150"/>
      <c r="BB234" s="150"/>
      <c r="BC234" s="150"/>
      <c r="BD234" s="150"/>
      <c r="BE234" s="150"/>
      <c r="BF234" s="150"/>
      <c r="BG234" s="150"/>
      <c r="BH234" s="150"/>
    </row>
    <row r="235" spans="1:60" outlineLevel="3" x14ac:dyDescent="0.2">
      <c r="A235" s="157"/>
      <c r="B235" s="158"/>
      <c r="C235" s="189" t="s">
        <v>408</v>
      </c>
      <c r="D235" s="161"/>
      <c r="E235" s="162"/>
      <c r="F235" s="160"/>
      <c r="G235" s="160"/>
      <c r="H235" s="160"/>
      <c r="I235" s="160"/>
      <c r="J235" s="160"/>
      <c r="K235" s="160"/>
      <c r="L235" s="160"/>
      <c r="M235" s="160"/>
      <c r="N235" s="159"/>
      <c r="O235" s="159"/>
      <c r="P235" s="159"/>
      <c r="Q235" s="159"/>
      <c r="R235" s="160"/>
      <c r="S235" s="160"/>
      <c r="T235" s="160"/>
      <c r="U235" s="160"/>
      <c r="V235" s="160"/>
      <c r="W235" s="160"/>
      <c r="X235" s="160"/>
      <c r="Y235" s="160"/>
      <c r="Z235" s="150"/>
      <c r="AA235" s="150"/>
      <c r="AB235" s="150"/>
      <c r="AC235" s="150"/>
      <c r="AD235" s="150"/>
      <c r="AE235" s="150"/>
      <c r="AF235" s="150"/>
      <c r="AG235" s="150" t="s">
        <v>169</v>
      </c>
      <c r="AH235" s="150">
        <v>0</v>
      </c>
      <c r="AI235" s="150"/>
      <c r="AJ235" s="150"/>
      <c r="AK235" s="150"/>
      <c r="AL235" s="150"/>
      <c r="AM235" s="150"/>
      <c r="AN235" s="150"/>
      <c r="AO235" s="150"/>
      <c r="AP235" s="150"/>
      <c r="AQ235" s="150"/>
      <c r="AR235" s="150"/>
      <c r="AS235" s="150"/>
      <c r="AT235" s="150"/>
      <c r="AU235" s="150"/>
      <c r="AV235" s="150"/>
      <c r="AW235" s="150"/>
      <c r="AX235" s="150"/>
      <c r="AY235" s="150"/>
      <c r="AZ235" s="150"/>
      <c r="BA235" s="150"/>
      <c r="BB235" s="150"/>
      <c r="BC235" s="150"/>
      <c r="BD235" s="150"/>
      <c r="BE235" s="150"/>
      <c r="BF235" s="150"/>
      <c r="BG235" s="150"/>
      <c r="BH235" s="150"/>
    </row>
    <row r="236" spans="1:60" outlineLevel="3" x14ac:dyDescent="0.2">
      <c r="A236" s="157"/>
      <c r="B236" s="158"/>
      <c r="C236" s="189" t="s">
        <v>409</v>
      </c>
      <c r="D236" s="161"/>
      <c r="E236" s="162">
        <v>2.86835</v>
      </c>
      <c r="F236" s="160"/>
      <c r="G236" s="160"/>
      <c r="H236" s="160"/>
      <c r="I236" s="160"/>
      <c r="J236" s="160"/>
      <c r="K236" s="160"/>
      <c r="L236" s="160"/>
      <c r="M236" s="160"/>
      <c r="N236" s="159"/>
      <c r="O236" s="159"/>
      <c r="P236" s="159"/>
      <c r="Q236" s="159"/>
      <c r="R236" s="160"/>
      <c r="S236" s="160"/>
      <c r="T236" s="160"/>
      <c r="U236" s="160"/>
      <c r="V236" s="160"/>
      <c r="W236" s="160"/>
      <c r="X236" s="160"/>
      <c r="Y236" s="160"/>
      <c r="Z236" s="150"/>
      <c r="AA236" s="150"/>
      <c r="AB236" s="150"/>
      <c r="AC236" s="150"/>
      <c r="AD236" s="150"/>
      <c r="AE236" s="150"/>
      <c r="AF236" s="150"/>
      <c r="AG236" s="150" t="s">
        <v>169</v>
      </c>
      <c r="AH236" s="150">
        <v>0</v>
      </c>
      <c r="AI236" s="150"/>
      <c r="AJ236" s="150"/>
      <c r="AK236" s="150"/>
      <c r="AL236" s="150"/>
      <c r="AM236" s="150"/>
      <c r="AN236" s="150"/>
      <c r="AO236" s="150"/>
      <c r="AP236" s="150"/>
      <c r="AQ236" s="150"/>
      <c r="AR236" s="150"/>
      <c r="AS236" s="150"/>
      <c r="AT236" s="150"/>
      <c r="AU236" s="150"/>
      <c r="AV236" s="150"/>
      <c r="AW236" s="150"/>
      <c r="AX236" s="150"/>
      <c r="AY236" s="150"/>
      <c r="AZ236" s="150"/>
      <c r="BA236" s="150"/>
      <c r="BB236" s="150"/>
      <c r="BC236" s="150"/>
      <c r="BD236" s="150"/>
      <c r="BE236" s="150"/>
      <c r="BF236" s="150"/>
      <c r="BG236" s="150"/>
      <c r="BH236" s="150"/>
    </row>
    <row r="237" spans="1:60" x14ac:dyDescent="0.2">
      <c r="A237" s="164" t="s">
        <v>148</v>
      </c>
      <c r="B237" s="165" t="s">
        <v>110</v>
      </c>
      <c r="C237" s="186" t="s">
        <v>111</v>
      </c>
      <c r="D237" s="166"/>
      <c r="E237" s="167"/>
      <c r="F237" s="168"/>
      <c r="G237" s="168">
        <f>SUMIF(AG238:AG243,"&lt;&gt;NOR",G238:G243)</f>
        <v>0</v>
      </c>
      <c r="H237" s="168"/>
      <c r="I237" s="168">
        <f>SUM(I238:I243)</f>
        <v>0</v>
      </c>
      <c r="J237" s="168"/>
      <c r="K237" s="168">
        <f>SUM(K238:K243)</f>
        <v>0</v>
      </c>
      <c r="L237" s="168"/>
      <c r="M237" s="168">
        <f>SUM(M238:M243)</f>
        <v>0</v>
      </c>
      <c r="N237" s="167"/>
      <c r="O237" s="167">
        <f>SUM(O238:O243)</f>
        <v>0</v>
      </c>
      <c r="P237" s="167"/>
      <c r="Q237" s="167">
        <f>SUM(Q238:Q243)</f>
        <v>0</v>
      </c>
      <c r="R237" s="168"/>
      <c r="S237" s="168"/>
      <c r="T237" s="169"/>
      <c r="U237" s="163"/>
      <c r="V237" s="163">
        <f>SUM(V238:V243)</f>
        <v>0.61</v>
      </c>
      <c r="W237" s="163"/>
      <c r="X237" s="163"/>
      <c r="Y237" s="163"/>
      <c r="AG237" t="s">
        <v>149</v>
      </c>
    </row>
    <row r="238" spans="1:60" ht="22.5" outlineLevel="1" x14ac:dyDescent="0.2">
      <c r="A238" s="171">
        <v>80</v>
      </c>
      <c r="B238" s="172" t="s">
        <v>414</v>
      </c>
      <c r="C238" s="188" t="s">
        <v>415</v>
      </c>
      <c r="D238" s="173" t="s">
        <v>165</v>
      </c>
      <c r="E238" s="174">
        <v>0.94</v>
      </c>
      <c r="F238" s="175"/>
      <c r="G238" s="176">
        <f>ROUND(E238*F238,2)</f>
        <v>0</v>
      </c>
      <c r="H238" s="175"/>
      <c r="I238" s="176">
        <f>ROUND(E238*H238,2)</f>
        <v>0</v>
      </c>
      <c r="J238" s="175"/>
      <c r="K238" s="176">
        <f>ROUND(E238*J238,2)</f>
        <v>0</v>
      </c>
      <c r="L238" s="176">
        <v>21</v>
      </c>
      <c r="M238" s="176">
        <f>G238*(1+L238/100)</f>
        <v>0</v>
      </c>
      <c r="N238" s="174">
        <v>3.1E-4</v>
      </c>
      <c r="O238" s="174">
        <f>ROUND(E238*N238,2)</f>
        <v>0</v>
      </c>
      <c r="P238" s="174">
        <v>0</v>
      </c>
      <c r="Q238" s="174">
        <f>ROUND(E238*P238,2)</f>
        <v>0</v>
      </c>
      <c r="R238" s="176" t="s">
        <v>416</v>
      </c>
      <c r="S238" s="176" t="s">
        <v>154</v>
      </c>
      <c r="T238" s="177" t="s">
        <v>155</v>
      </c>
      <c r="U238" s="160">
        <v>0.41</v>
      </c>
      <c r="V238" s="160">
        <f>ROUND(E238*U238,2)</f>
        <v>0.39</v>
      </c>
      <c r="W238" s="160"/>
      <c r="X238" s="160" t="s">
        <v>156</v>
      </c>
      <c r="Y238" s="160" t="s">
        <v>157</v>
      </c>
      <c r="Z238" s="150"/>
      <c r="AA238" s="150"/>
      <c r="AB238" s="150"/>
      <c r="AC238" s="150"/>
      <c r="AD238" s="150"/>
      <c r="AE238" s="150"/>
      <c r="AF238" s="150"/>
      <c r="AG238" s="150" t="s">
        <v>276</v>
      </c>
      <c r="AH238" s="150"/>
      <c r="AI238" s="150"/>
      <c r="AJ238" s="150"/>
      <c r="AK238" s="150"/>
      <c r="AL238" s="150"/>
      <c r="AM238" s="150"/>
      <c r="AN238" s="150"/>
      <c r="AO238" s="150"/>
      <c r="AP238" s="150"/>
      <c r="AQ238" s="150"/>
      <c r="AR238" s="150"/>
      <c r="AS238" s="150"/>
      <c r="AT238" s="150"/>
      <c r="AU238" s="150"/>
      <c r="AV238" s="150"/>
      <c r="AW238" s="150"/>
      <c r="AX238" s="150"/>
      <c r="AY238" s="150"/>
      <c r="AZ238" s="150"/>
      <c r="BA238" s="150"/>
      <c r="BB238" s="150"/>
      <c r="BC238" s="150"/>
      <c r="BD238" s="150"/>
      <c r="BE238" s="150"/>
      <c r="BF238" s="150"/>
      <c r="BG238" s="150"/>
      <c r="BH238" s="150"/>
    </row>
    <row r="239" spans="1:60" outlineLevel="2" x14ac:dyDescent="0.2">
      <c r="A239" s="157"/>
      <c r="B239" s="158"/>
      <c r="C239" s="189" t="s">
        <v>417</v>
      </c>
      <c r="D239" s="161"/>
      <c r="E239" s="162">
        <v>0.94</v>
      </c>
      <c r="F239" s="160"/>
      <c r="G239" s="160"/>
      <c r="H239" s="160"/>
      <c r="I239" s="160"/>
      <c r="J239" s="160"/>
      <c r="K239" s="160"/>
      <c r="L239" s="160"/>
      <c r="M239" s="160"/>
      <c r="N239" s="159"/>
      <c r="O239" s="159"/>
      <c r="P239" s="159"/>
      <c r="Q239" s="159"/>
      <c r="R239" s="160"/>
      <c r="S239" s="160"/>
      <c r="T239" s="160"/>
      <c r="U239" s="160"/>
      <c r="V239" s="160"/>
      <c r="W239" s="160"/>
      <c r="X239" s="160"/>
      <c r="Y239" s="160"/>
      <c r="Z239" s="150"/>
      <c r="AA239" s="150"/>
      <c r="AB239" s="150"/>
      <c r="AC239" s="150"/>
      <c r="AD239" s="150"/>
      <c r="AE239" s="150"/>
      <c r="AF239" s="150"/>
      <c r="AG239" s="150" t="s">
        <v>169</v>
      </c>
      <c r="AH239" s="150">
        <v>0</v>
      </c>
      <c r="AI239" s="150"/>
      <c r="AJ239" s="150"/>
      <c r="AK239" s="150"/>
      <c r="AL239" s="150"/>
      <c r="AM239" s="150"/>
      <c r="AN239" s="150"/>
      <c r="AO239" s="150"/>
      <c r="AP239" s="150"/>
      <c r="AQ239" s="150"/>
      <c r="AR239" s="150"/>
      <c r="AS239" s="150"/>
      <c r="AT239" s="150"/>
      <c r="AU239" s="150"/>
      <c r="AV239" s="150"/>
      <c r="AW239" s="150"/>
      <c r="AX239" s="150"/>
      <c r="AY239" s="150"/>
      <c r="AZ239" s="150"/>
      <c r="BA239" s="150"/>
      <c r="BB239" s="150"/>
      <c r="BC239" s="150"/>
      <c r="BD239" s="150"/>
      <c r="BE239" s="150"/>
      <c r="BF239" s="150"/>
      <c r="BG239" s="150"/>
      <c r="BH239" s="150"/>
    </row>
    <row r="240" spans="1:60" ht="22.5" outlineLevel="1" x14ac:dyDescent="0.2">
      <c r="A240" s="171">
        <v>81</v>
      </c>
      <c r="B240" s="172" t="s">
        <v>418</v>
      </c>
      <c r="C240" s="188" t="s">
        <v>419</v>
      </c>
      <c r="D240" s="173" t="s">
        <v>165</v>
      </c>
      <c r="E240" s="174">
        <v>0.94</v>
      </c>
      <c r="F240" s="175"/>
      <c r="G240" s="176">
        <f>ROUND(E240*F240,2)</f>
        <v>0</v>
      </c>
      <c r="H240" s="175"/>
      <c r="I240" s="176">
        <f>ROUND(E240*H240,2)</f>
        <v>0</v>
      </c>
      <c r="J240" s="175"/>
      <c r="K240" s="176">
        <f>ROUND(E240*J240,2)</f>
        <v>0</v>
      </c>
      <c r="L240" s="176">
        <v>21</v>
      </c>
      <c r="M240" s="176">
        <f>G240*(1+L240/100)</f>
        <v>0</v>
      </c>
      <c r="N240" s="174">
        <v>5.2999999999999998E-4</v>
      </c>
      <c r="O240" s="174">
        <f>ROUND(E240*N240,2)</f>
        <v>0</v>
      </c>
      <c r="P240" s="174">
        <v>0</v>
      </c>
      <c r="Q240" s="174">
        <f>ROUND(E240*P240,2)</f>
        <v>0</v>
      </c>
      <c r="R240" s="176" t="s">
        <v>416</v>
      </c>
      <c r="S240" s="176" t="s">
        <v>154</v>
      </c>
      <c r="T240" s="177" t="s">
        <v>155</v>
      </c>
      <c r="U240" s="160">
        <v>0.23</v>
      </c>
      <c r="V240" s="160">
        <f>ROUND(E240*U240,2)</f>
        <v>0.22</v>
      </c>
      <c r="W240" s="160"/>
      <c r="X240" s="160" t="s">
        <v>156</v>
      </c>
      <c r="Y240" s="160" t="s">
        <v>157</v>
      </c>
      <c r="Z240" s="150"/>
      <c r="AA240" s="150"/>
      <c r="AB240" s="150"/>
      <c r="AC240" s="150"/>
      <c r="AD240" s="150"/>
      <c r="AE240" s="150"/>
      <c r="AF240" s="150"/>
      <c r="AG240" s="150" t="s">
        <v>276</v>
      </c>
      <c r="AH240" s="150"/>
      <c r="AI240" s="150"/>
      <c r="AJ240" s="150"/>
      <c r="AK240" s="150"/>
      <c r="AL240" s="150"/>
      <c r="AM240" s="150"/>
      <c r="AN240" s="150"/>
      <c r="AO240" s="150"/>
      <c r="AP240" s="150"/>
      <c r="AQ240" s="150"/>
      <c r="AR240" s="150"/>
      <c r="AS240" s="150"/>
      <c r="AT240" s="150"/>
      <c r="AU240" s="150"/>
      <c r="AV240" s="150"/>
      <c r="AW240" s="150"/>
      <c r="AX240" s="150"/>
      <c r="AY240" s="150"/>
      <c r="AZ240" s="150"/>
      <c r="BA240" s="150"/>
      <c r="BB240" s="150"/>
      <c r="BC240" s="150"/>
      <c r="BD240" s="150"/>
      <c r="BE240" s="150"/>
      <c r="BF240" s="150"/>
      <c r="BG240" s="150"/>
      <c r="BH240" s="150"/>
    </row>
    <row r="241" spans="1:60" outlineLevel="2" x14ac:dyDescent="0.2">
      <c r="A241" s="157"/>
      <c r="B241" s="158"/>
      <c r="C241" s="248" t="s">
        <v>420</v>
      </c>
      <c r="D241" s="249"/>
      <c r="E241" s="249"/>
      <c r="F241" s="249"/>
      <c r="G241" s="249"/>
      <c r="H241" s="160"/>
      <c r="I241" s="160"/>
      <c r="J241" s="160"/>
      <c r="K241" s="160"/>
      <c r="L241" s="160"/>
      <c r="M241" s="160"/>
      <c r="N241" s="159"/>
      <c r="O241" s="159"/>
      <c r="P241" s="159"/>
      <c r="Q241" s="159"/>
      <c r="R241" s="160"/>
      <c r="S241" s="160"/>
      <c r="T241" s="160"/>
      <c r="U241" s="160"/>
      <c r="V241" s="160"/>
      <c r="W241" s="160"/>
      <c r="X241" s="160"/>
      <c r="Y241" s="160"/>
      <c r="Z241" s="150"/>
      <c r="AA241" s="150"/>
      <c r="AB241" s="150"/>
      <c r="AC241" s="150"/>
      <c r="AD241" s="150"/>
      <c r="AE241" s="150"/>
      <c r="AF241" s="150"/>
      <c r="AG241" s="150" t="s">
        <v>167</v>
      </c>
      <c r="AH241" s="150"/>
      <c r="AI241" s="150"/>
      <c r="AJ241" s="150"/>
      <c r="AK241" s="150"/>
      <c r="AL241" s="150"/>
      <c r="AM241" s="150"/>
      <c r="AN241" s="150"/>
      <c r="AO241" s="150"/>
      <c r="AP241" s="150"/>
      <c r="AQ241" s="150"/>
      <c r="AR241" s="150"/>
      <c r="AS241" s="150"/>
      <c r="AT241" s="150"/>
      <c r="AU241" s="150"/>
      <c r="AV241" s="150"/>
      <c r="AW241" s="150"/>
      <c r="AX241" s="150"/>
      <c r="AY241" s="150"/>
      <c r="AZ241" s="150"/>
      <c r="BA241" s="150"/>
      <c r="BB241" s="150"/>
      <c r="BC241" s="150"/>
      <c r="BD241" s="150"/>
      <c r="BE241" s="150"/>
      <c r="BF241" s="150"/>
      <c r="BG241" s="150"/>
      <c r="BH241" s="150"/>
    </row>
    <row r="242" spans="1:60" outlineLevel="2" x14ac:dyDescent="0.2">
      <c r="A242" s="157"/>
      <c r="B242" s="158"/>
      <c r="C242" s="252" t="s">
        <v>420</v>
      </c>
      <c r="D242" s="253"/>
      <c r="E242" s="253"/>
      <c r="F242" s="253"/>
      <c r="G242" s="253"/>
      <c r="H242" s="160"/>
      <c r="I242" s="160"/>
      <c r="J242" s="160"/>
      <c r="K242" s="160"/>
      <c r="L242" s="160"/>
      <c r="M242" s="160"/>
      <c r="N242" s="159"/>
      <c r="O242" s="159"/>
      <c r="P242" s="159"/>
      <c r="Q242" s="159"/>
      <c r="R242" s="160"/>
      <c r="S242" s="160"/>
      <c r="T242" s="160"/>
      <c r="U242" s="160"/>
      <c r="V242" s="160"/>
      <c r="W242" s="160"/>
      <c r="X242" s="160"/>
      <c r="Y242" s="160"/>
      <c r="Z242" s="150"/>
      <c r="AA242" s="150"/>
      <c r="AB242" s="150"/>
      <c r="AC242" s="150"/>
      <c r="AD242" s="150"/>
      <c r="AE242" s="150"/>
      <c r="AF242" s="150"/>
      <c r="AG242" s="150" t="s">
        <v>162</v>
      </c>
      <c r="AH242" s="150"/>
      <c r="AI242" s="150"/>
      <c r="AJ242" s="150"/>
      <c r="AK242" s="150"/>
      <c r="AL242" s="150"/>
      <c r="AM242" s="150"/>
      <c r="AN242" s="150"/>
      <c r="AO242" s="150"/>
      <c r="AP242" s="150"/>
      <c r="AQ242" s="150"/>
      <c r="AR242" s="150"/>
      <c r="AS242" s="150"/>
      <c r="AT242" s="150"/>
      <c r="AU242" s="150"/>
      <c r="AV242" s="150"/>
      <c r="AW242" s="150"/>
      <c r="AX242" s="150"/>
      <c r="AY242" s="150"/>
      <c r="AZ242" s="150"/>
      <c r="BA242" s="150"/>
      <c r="BB242" s="150"/>
      <c r="BC242" s="150"/>
      <c r="BD242" s="150"/>
      <c r="BE242" s="150"/>
      <c r="BF242" s="150"/>
      <c r="BG242" s="150"/>
      <c r="BH242" s="150"/>
    </row>
    <row r="243" spans="1:60" outlineLevel="2" x14ac:dyDescent="0.2">
      <c r="A243" s="157"/>
      <c r="B243" s="158"/>
      <c r="C243" s="189" t="s">
        <v>421</v>
      </c>
      <c r="D243" s="161"/>
      <c r="E243" s="162">
        <v>0.94</v>
      </c>
      <c r="F243" s="160"/>
      <c r="G243" s="160"/>
      <c r="H243" s="160"/>
      <c r="I243" s="160"/>
      <c r="J243" s="160"/>
      <c r="K243" s="160"/>
      <c r="L243" s="160"/>
      <c r="M243" s="160"/>
      <c r="N243" s="159"/>
      <c r="O243" s="159"/>
      <c r="P243" s="159"/>
      <c r="Q243" s="159"/>
      <c r="R243" s="160"/>
      <c r="S243" s="160"/>
      <c r="T243" s="160"/>
      <c r="U243" s="160"/>
      <c r="V243" s="160"/>
      <c r="W243" s="160"/>
      <c r="X243" s="160"/>
      <c r="Y243" s="160"/>
      <c r="Z243" s="150"/>
      <c r="AA243" s="150"/>
      <c r="AB243" s="150"/>
      <c r="AC243" s="150"/>
      <c r="AD243" s="150"/>
      <c r="AE243" s="150"/>
      <c r="AF243" s="150"/>
      <c r="AG243" s="150" t="s">
        <v>169</v>
      </c>
      <c r="AH243" s="150">
        <v>5</v>
      </c>
      <c r="AI243" s="150"/>
      <c r="AJ243" s="150"/>
      <c r="AK243" s="150"/>
      <c r="AL243" s="150"/>
      <c r="AM243" s="150"/>
      <c r="AN243" s="150"/>
      <c r="AO243" s="150"/>
      <c r="AP243" s="150"/>
      <c r="AQ243" s="150"/>
      <c r="AR243" s="150"/>
      <c r="AS243" s="150"/>
      <c r="AT243" s="150"/>
      <c r="AU243" s="150"/>
      <c r="AV243" s="150"/>
      <c r="AW243" s="150"/>
      <c r="AX243" s="150"/>
      <c r="AY243" s="150"/>
      <c r="AZ243" s="150"/>
      <c r="BA243" s="150"/>
      <c r="BB243" s="150"/>
      <c r="BC243" s="150"/>
      <c r="BD243" s="150"/>
      <c r="BE243" s="150"/>
      <c r="BF243" s="150"/>
      <c r="BG243" s="150"/>
      <c r="BH243" s="150"/>
    </row>
    <row r="244" spans="1:60" x14ac:dyDescent="0.2">
      <c r="A244" s="164" t="s">
        <v>148</v>
      </c>
      <c r="B244" s="165" t="s">
        <v>112</v>
      </c>
      <c r="C244" s="186" t="s">
        <v>113</v>
      </c>
      <c r="D244" s="166"/>
      <c r="E244" s="167"/>
      <c r="F244" s="168"/>
      <c r="G244" s="168">
        <f>SUMIF(AG245:AG251,"&lt;&gt;NOR",G245:G251)</f>
        <v>0</v>
      </c>
      <c r="H244" s="168"/>
      <c r="I244" s="168">
        <f>SUM(I245:I251)</f>
        <v>0</v>
      </c>
      <c r="J244" s="168"/>
      <c r="K244" s="168">
        <f>SUM(K245:K251)</f>
        <v>0</v>
      </c>
      <c r="L244" s="168"/>
      <c r="M244" s="168">
        <f>SUM(M245:M251)</f>
        <v>0</v>
      </c>
      <c r="N244" s="167"/>
      <c r="O244" s="167">
        <f>SUM(O245:O251)</f>
        <v>0.03</v>
      </c>
      <c r="P244" s="167"/>
      <c r="Q244" s="167">
        <f>SUM(Q245:Q251)</f>
        <v>0.08</v>
      </c>
      <c r="R244" s="168"/>
      <c r="S244" s="168"/>
      <c r="T244" s="169"/>
      <c r="U244" s="163"/>
      <c r="V244" s="163">
        <f>SUM(V245:V251)</f>
        <v>16.850000000000001</v>
      </c>
      <c r="W244" s="163"/>
      <c r="X244" s="163"/>
      <c r="Y244" s="163"/>
      <c r="AG244" t="s">
        <v>149</v>
      </c>
    </row>
    <row r="245" spans="1:60" outlineLevel="1" x14ac:dyDescent="0.2">
      <c r="A245" s="171">
        <v>82</v>
      </c>
      <c r="B245" s="172" t="s">
        <v>422</v>
      </c>
      <c r="C245" s="188" t="s">
        <v>423</v>
      </c>
      <c r="D245" s="173" t="s">
        <v>165</v>
      </c>
      <c r="E245" s="174">
        <v>93.53</v>
      </c>
      <c r="F245" s="175"/>
      <c r="G245" s="176">
        <f>ROUND(E245*F245,2)</f>
        <v>0</v>
      </c>
      <c r="H245" s="175"/>
      <c r="I245" s="176">
        <f>ROUND(E245*H245,2)</f>
        <v>0</v>
      </c>
      <c r="J245" s="175"/>
      <c r="K245" s="176">
        <f>ROUND(E245*J245,2)</f>
        <v>0</v>
      </c>
      <c r="L245" s="176">
        <v>21</v>
      </c>
      <c r="M245" s="176">
        <f>G245*(1+L245/100)</f>
        <v>0</v>
      </c>
      <c r="N245" s="174">
        <v>0</v>
      </c>
      <c r="O245" s="174">
        <f>ROUND(E245*N245,2)</f>
        <v>0</v>
      </c>
      <c r="P245" s="174">
        <v>8.9999999999999998E-4</v>
      </c>
      <c r="Q245" s="174">
        <f>ROUND(E245*P245,2)</f>
        <v>0.08</v>
      </c>
      <c r="R245" s="176" t="s">
        <v>424</v>
      </c>
      <c r="S245" s="176" t="s">
        <v>154</v>
      </c>
      <c r="T245" s="177" t="s">
        <v>155</v>
      </c>
      <c r="U245" s="160">
        <v>0.08</v>
      </c>
      <c r="V245" s="160">
        <f>ROUND(E245*U245,2)</f>
        <v>7.48</v>
      </c>
      <c r="W245" s="160"/>
      <c r="X245" s="160" t="s">
        <v>156</v>
      </c>
      <c r="Y245" s="160" t="s">
        <v>157</v>
      </c>
      <c r="Z245" s="150"/>
      <c r="AA245" s="150"/>
      <c r="AB245" s="150"/>
      <c r="AC245" s="150"/>
      <c r="AD245" s="150"/>
      <c r="AE245" s="150"/>
      <c r="AF245" s="150"/>
      <c r="AG245" s="150" t="s">
        <v>276</v>
      </c>
      <c r="AH245" s="150"/>
      <c r="AI245" s="150"/>
      <c r="AJ245" s="150"/>
      <c r="AK245" s="150"/>
      <c r="AL245" s="150"/>
      <c r="AM245" s="150"/>
      <c r="AN245" s="150"/>
      <c r="AO245" s="150"/>
      <c r="AP245" s="150"/>
      <c r="AQ245" s="150"/>
      <c r="AR245" s="150"/>
      <c r="AS245" s="150"/>
      <c r="AT245" s="150"/>
      <c r="AU245" s="150"/>
      <c r="AV245" s="150"/>
      <c r="AW245" s="150"/>
      <c r="AX245" s="150"/>
      <c r="AY245" s="150"/>
      <c r="AZ245" s="150"/>
      <c r="BA245" s="150"/>
      <c r="BB245" s="150"/>
      <c r="BC245" s="150"/>
      <c r="BD245" s="150"/>
      <c r="BE245" s="150"/>
      <c r="BF245" s="150"/>
      <c r="BG245" s="150"/>
      <c r="BH245" s="150"/>
    </row>
    <row r="246" spans="1:60" outlineLevel="2" x14ac:dyDescent="0.2">
      <c r="A246" s="157"/>
      <c r="B246" s="158"/>
      <c r="C246" s="189" t="s">
        <v>425</v>
      </c>
      <c r="D246" s="161"/>
      <c r="E246" s="162">
        <v>93.53</v>
      </c>
      <c r="F246" s="160"/>
      <c r="G246" s="160"/>
      <c r="H246" s="160"/>
      <c r="I246" s="160"/>
      <c r="J246" s="160"/>
      <c r="K246" s="160"/>
      <c r="L246" s="160"/>
      <c r="M246" s="160"/>
      <c r="N246" s="159"/>
      <c r="O246" s="159"/>
      <c r="P246" s="159"/>
      <c r="Q246" s="159"/>
      <c r="R246" s="160"/>
      <c r="S246" s="160"/>
      <c r="T246" s="160"/>
      <c r="U246" s="160"/>
      <c r="V246" s="160"/>
      <c r="W246" s="160"/>
      <c r="X246" s="160"/>
      <c r="Y246" s="160"/>
      <c r="Z246" s="150"/>
      <c r="AA246" s="150"/>
      <c r="AB246" s="150"/>
      <c r="AC246" s="150"/>
      <c r="AD246" s="150"/>
      <c r="AE246" s="150"/>
      <c r="AF246" s="150"/>
      <c r="AG246" s="150" t="s">
        <v>169</v>
      </c>
      <c r="AH246" s="150">
        <v>0</v>
      </c>
      <c r="AI246" s="150"/>
      <c r="AJ246" s="150"/>
      <c r="AK246" s="150"/>
      <c r="AL246" s="150"/>
      <c r="AM246" s="150"/>
      <c r="AN246" s="150"/>
      <c r="AO246" s="150"/>
      <c r="AP246" s="150"/>
      <c r="AQ246" s="150"/>
      <c r="AR246" s="150"/>
      <c r="AS246" s="150"/>
      <c r="AT246" s="150"/>
      <c r="AU246" s="150"/>
      <c r="AV246" s="150"/>
      <c r="AW246" s="150"/>
      <c r="AX246" s="150"/>
      <c r="AY246" s="150"/>
      <c r="AZ246" s="150"/>
      <c r="BA246" s="150"/>
      <c r="BB246" s="150"/>
      <c r="BC246" s="150"/>
      <c r="BD246" s="150"/>
      <c r="BE246" s="150"/>
      <c r="BF246" s="150"/>
      <c r="BG246" s="150"/>
      <c r="BH246" s="150"/>
    </row>
    <row r="247" spans="1:60" outlineLevel="1" x14ac:dyDescent="0.2">
      <c r="A247" s="171">
        <v>83</v>
      </c>
      <c r="B247" s="172" t="s">
        <v>426</v>
      </c>
      <c r="C247" s="188" t="s">
        <v>427</v>
      </c>
      <c r="D247" s="173" t="s">
        <v>165</v>
      </c>
      <c r="E247" s="174">
        <v>72.094999999999999</v>
      </c>
      <c r="F247" s="175"/>
      <c r="G247" s="176">
        <f>ROUND(E247*F247,2)</f>
        <v>0</v>
      </c>
      <c r="H247" s="175"/>
      <c r="I247" s="176">
        <f>ROUND(E247*H247,2)</f>
        <v>0</v>
      </c>
      <c r="J247" s="175"/>
      <c r="K247" s="176">
        <f>ROUND(E247*J247,2)</f>
        <v>0</v>
      </c>
      <c r="L247" s="176">
        <v>21</v>
      </c>
      <c r="M247" s="176">
        <f>G247*(1+L247/100)</f>
        <v>0</v>
      </c>
      <c r="N247" s="174">
        <v>6.9999999999999994E-5</v>
      </c>
      <c r="O247" s="174">
        <f>ROUND(E247*N247,2)</f>
        <v>0.01</v>
      </c>
      <c r="P247" s="174">
        <v>0</v>
      </c>
      <c r="Q247" s="174">
        <f>ROUND(E247*P247,2)</f>
        <v>0</v>
      </c>
      <c r="R247" s="176" t="s">
        <v>424</v>
      </c>
      <c r="S247" s="176" t="s">
        <v>154</v>
      </c>
      <c r="T247" s="177" t="s">
        <v>155</v>
      </c>
      <c r="U247" s="160">
        <v>0.03</v>
      </c>
      <c r="V247" s="160">
        <f>ROUND(E247*U247,2)</f>
        <v>2.16</v>
      </c>
      <c r="W247" s="160"/>
      <c r="X247" s="160" t="s">
        <v>156</v>
      </c>
      <c r="Y247" s="160" t="s">
        <v>157</v>
      </c>
      <c r="Z247" s="150"/>
      <c r="AA247" s="150"/>
      <c r="AB247" s="150"/>
      <c r="AC247" s="150"/>
      <c r="AD247" s="150"/>
      <c r="AE247" s="150"/>
      <c r="AF247" s="150"/>
      <c r="AG247" s="150" t="s">
        <v>276</v>
      </c>
      <c r="AH247" s="150"/>
      <c r="AI247" s="150"/>
      <c r="AJ247" s="150"/>
      <c r="AK247" s="150"/>
      <c r="AL247" s="150"/>
      <c r="AM247" s="150"/>
      <c r="AN247" s="150"/>
      <c r="AO247" s="150"/>
      <c r="AP247" s="150"/>
      <c r="AQ247" s="150"/>
      <c r="AR247" s="150"/>
      <c r="AS247" s="150"/>
      <c r="AT247" s="150"/>
      <c r="AU247" s="150"/>
      <c r="AV247" s="150"/>
      <c r="AW247" s="150"/>
      <c r="AX247" s="150"/>
      <c r="AY247" s="150"/>
      <c r="AZ247" s="150"/>
      <c r="BA247" s="150"/>
      <c r="BB247" s="150"/>
      <c r="BC247" s="150"/>
      <c r="BD247" s="150"/>
      <c r="BE247" s="150"/>
      <c r="BF247" s="150"/>
      <c r="BG247" s="150"/>
      <c r="BH247" s="150"/>
    </row>
    <row r="248" spans="1:60" outlineLevel="2" x14ac:dyDescent="0.2">
      <c r="A248" s="157"/>
      <c r="B248" s="158"/>
      <c r="C248" s="189" t="s">
        <v>428</v>
      </c>
      <c r="D248" s="161"/>
      <c r="E248" s="162">
        <v>70.415000000000006</v>
      </c>
      <c r="F248" s="160"/>
      <c r="G248" s="160"/>
      <c r="H248" s="160"/>
      <c r="I248" s="160"/>
      <c r="J248" s="160"/>
      <c r="K248" s="160"/>
      <c r="L248" s="160"/>
      <c r="M248" s="160"/>
      <c r="N248" s="159"/>
      <c r="O248" s="159"/>
      <c r="P248" s="159"/>
      <c r="Q248" s="159"/>
      <c r="R248" s="160"/>
      <c r="S248" s="160"/>
      <c r="T248" s="160"/>
      <c r="U248" s="160"/>
      <c r="V248" s="160"/>
      <c r="W248" s="160"/>
      <c r="X248" s="160"/>
      <c r="Y248" s="160"/>
      <c r="Z248" s="150"/>
      <c r="AA248" s="150"/>
      <c r="AB248" s="150"/>
      <c r="AC248" s="150"/>
      <c r="AD248" s="150"/>
      <c r="AE248" s="150"/>
      <c r="AF248" s="150"/>
      <c r="AG248" s="150" t="s">
        <v>169</v>
      </c>
      <c r="AH248" s="150">
        <v>0</v>
      </c>
      <c r="AI248" s="150"/>
      <c r="AJ248" s="150"/>
      <c r="AK248" s="150"/>
      <c r="AL248" s="150"/>
      <c r="AM248" s="150"/>
      <c r="AN248" s="150"/>
      <c r="AO248" s="150"/>
      <c r="AP248" s="150"/>
      <c r="AQ248" s="150"/>
      <c r="AR248" s="150"/>
      <c r="AS248" s="150"/>
      <c r="AT248" s="150"/>
      <c r="AU248" s="150"/>
      <c r="AV248" s="150"/>
      <c r="AW248" s="150"/>
      <c r="AX248" s="150"/>
      <c r="AY248" s="150"/>
      <c r="AZ248" s="150"/>
      <c r="BA248" s="150"/>
      <c r="BB248" s="150"/>
      <c r="BC248" s="150"/>
      <c r="BD248" s="150"/>
      <c r="BE248" s="150"/>
      <c r="BF248" s="150"/>
      <c r="BG248" s="150"/>
      <c r="BH248" s="150"/>
    </row>
    <row r="249" spans="1:60" outlineLevel="3" x14ac:dyDescent="0.2">
      <c r="A249" s="157"/>
      <c r="B249" s="158"/>
      <c r="C249" s="189" t="s">
        <v>196</v>
      </c>
      <c r="D249" s="161"/>
      <c r="E249" s="162">
        <v>1.68</v>
      </c>
      <c r="F249" s="160"/>
      <c r="G249" s="160"/>
      <c r="H249" s="160"/>
      <c r="I249" s="160"/>
      <c r="J249" s="160"/>
      <c r="K249" s="160"/>
      <c r="L249" s="160"/>
      <c r="M249" s="160"/>
      <c r="N249" s="159"/>
      <c r="O249" s="159"/>
      <c r="P249" s="159"/>
      <c r="Q249" s="159"/>
      <c r="R249" s="160"/>
      <c r="S249" s="160"/>
      <c r="T249" s="160"/>
      <c r="U249" s="160"/>
      <c r="V249" s="160"/>
      <c r="W249" s="160"/>
      <c r="X249" s="160"/>
      <c r="Y249" s="160"/>
      <c r="Z249" s="150"/>
      <c r="AA249" s="150"/>
      <c r="AB249" s="150"/>
      <c r="AC249" s="150"/>
      <c r="AD249" s="150"/>
      <c r="AE249" s="150"/>
      <c r="AF249" s="150"/>
      <c r="AG249" s="150" t="s">
        <v>169</v>
      </c>
      <c r="AH249" s="150">
        <v>0</v>
      </c>
      <c r="AI249" s="150"/>
      <c r="AJ249" s="150"/>
      <c r="AK249" s="150"/>
      <c r="AL249" s="150"/>
      <c r="AM249" s="150"/>
      <c r="AN249" s="150"/>
      <c r="AO249" s="150"/>
      <c r="AP249" s="150"/>
      <c r="AQ249" s="150"/>
      <c r="AR249" s="150"/>
      <c r="AS249" s="150"/>
      <c r="AT249" s="150"/>
      <c r="AU249" s="150"/>
      <c r="AV249" s="150"/>
      <c r="AW249" s="150"/>
      <c r="AX249" s="150"/>
      <c r="AY249" s="150"/>
      <c r="AZ249" s="150"/>
      <c r="BA249" s="150"/>
      <c r="BB249" s="150"/>
      <c r="BC249" s="150"/>
      <c r="BD249" s="150"/>
      <c r="BE249" s="150"/>
      <c r="BF249" s="150"/>
      <c r="BG249" s="150"/>
      <c r="BH249" s="150"/>
    </row>
    <row r="250" spans="1:60" outlineLevel="1" x14ac:dyDescent="0.2">
      <c r="A250" s="171">
        <v>84</v>
      </c>
      <c r="B250" s="172" t="s">
        <v>429</v>
      </c>
      <c r="C250" s="188" t="s">
        <v>430</v>
      </c>
      <c r="D250" s="173" t="s">
        <v>165</v>
      </c>
      <c r="E250" s="174">
        <v>72.094999999999999</v>
      </c>
      <c r="F250" s="175"/>
      <c r="G250" s="176">
        <f>ROUND(E250*F250,2)</f>
        <v>0</v>
      </c>
      <c r="H250" s="175"/>
      <c r="I250" s="176">
        <f>ROUND(E250*H250,2)</f>
        <v>0</v>
      </c>
      <c r="J250" s="175"/>
      <c r="K250" s="176">
        <f>ROUND(E250*J250,2)</f>
        <v>0</v>
      </c>
      <c r="L250" s="176">
        <v>21</v>
      </c>
      <c r="M250" s="176">
        <f>G250*(1+L250/100)</f>
        <v>0</v>
      </c>
      <c r="N250" s="174">
        <v>2.9E-4</v>
      </c>
      <c r="O250" s="174">
        <f>ROUND(E250*N250,2)</f>
        <v>0.02</v>
      </c>
      <c r="P250" s="174">
        <v>0</v>
      </c>
      <c r="Q250" s="174">
        <f>ROUND(E250*P250,2)</f>
        <v>0</v>
      </c>
      <c r="R250" s="176" t="s">
        <v>424</v>
      </c>
      <c r="S250" s="176" t="s">
        <v>154</v>
      </c>
      <c r="T250" s="177" t="s">
        <v>155</v>
      </c>
      <c r="U250" s="160">
        <v>0.1</v>
      </c>
      <c r="V250" s="160">
        <f>ROUND(E250*U250,2)</f>
        <v>7.21</v>
      </c>
      <c r="W250" s="160"/>
      <c r="X250" s="160" t="s">
        <v>156</v>
      </c>
      <c r="Y250" s="160" t="s">
        <v>157</v>
      </c>
      <c r="Z250" s="150"/>
      <c r="AA250" s="150"/>
      <c r="AB250" s="150"/>
      <c r="AC250" s="150"/>
      <c r="AD250" s="150"/>
      <c r="AE250" s="150"/>
      <c r="AF250" s="150"/>
      <c r="AG250" s="150" t="s">
        <v>276</v>
      </c>
      <c r="AH250" s="150"/>
      <c r="AI250" s="150"/>
      <c r="AJ250" s="150"/>
      <c r="AK250" s="150"/>
      <c r="AL250" s="150"/>
      <c r="AM250" s="150"/>
      <c r="AN250" s="150"/>
      <c r="AO250" s="150"/>
      <c r="AP250" s="150"/>
      <c r="AQ250" s="150"/>
      <c r="AR250" s="150"/>
      <c r="AS250" s="150"/>
      <c r="AT250" s="150"/>
      <c r="AU250" s="150"/>
      <c r="AV250" s="150"/>
      <c r="AW250" s="150"/>
      <c r="AX250" s="150"/>
      <c r="AY250" s="150"/>
      <c r="AZ250" s="150"/>
      <c r="BA250" s="150"/>
      <c r="BB250" s="150"/>
      <c r="BC250" s="150"/>
      <c r="BD250" s="150"/>
      <c r="BE250" s="150"/>
      <c r="BF250" s="150"/>
      <c r="BG250" s="150"/>
      <c r="BH250" s="150"/>
    </row>
    <row r="251" spans="1:60" outlineLevel="2" x14ac:dyDescent="0.2">
      <c r="A251" s="157"/>
      <c r="B251" s="158"/>
      <c r="C251" s="189" t="s">
        <v>431</v>
      </c>
      <c r="D251" s="161"/>
      <c r="E251" s="162">
        <v>72.094999999999999</v>
      </c>
      <c r="F251" s="160"/>
      <c r="G251" s="160"/>
      <c r="H251" s="160"/>
      <c r="I251" s="160"/>
      <c r="J251" s="160"/>
      <c r="K251" s="160"/>
      <c r="L251" s="160"/>
      <c r="M251" s="160"/>
      <c r="N251" s="159"/>
      <c r="O251" s="159"/>
      <c r="P251" s="159"/>
      <c r="Q251" s="159"/>
      <c r="R251" s="160"/>
      <c r="S251" s="160"/>
      <c r="T251" s="160"/>
      <c r="U251" s="160"/>
      <c r="V251" s="160"/>
      <c r="W251" s="160"/>
      <c r="X251" s="160"/>
      <c r="Y251" s="160"/>
      <c r="Z251" s="150"/>
      <c r="AA251" s="150"/>
      <c r="AB251" s="150"/>
      <c r="AC251" s="150"/>
      <c r="AD251" s="150"/>
      <c r="AE251" s="150"/>
      <c r="AF251" s="150"/>
      <c r="AG251" s="150" t="s">
        <v>169</v>
      </c>
      <c r="AH251" s="150">
        <v>5</v>
      </c>
      <c r="AI251" s="150"/>
      <c r="AJ251" s="150"/>
      <c r="AK251" s="150"/>
      <c r="AL251" s="150"/>
      <c r="AM251" s="150"/>
      <c r="AN251" s="150"/>
      <c r="AO251" s="150"/>
      <c r="AP251" s="150"/>
      <c r="AQ251" s="150"/>
      <c r="AR251" s="150"/>
      <c r="AS251" s="150"/>
      <c r="AT251" s="150"/>
      <c r="AU251" s="150"/>
      <c r="AV251" s="150"/>
      <c r="AW251" s="150"/>
      <c r="AX251" s="150"/>
      <c r="AY251" s="150"/>
      <c r="AZ251" s="150"/>
      <c r="BA251" s="150"/>
      <c r="BB251" s="150"/>
      <c r="BC251" s="150"/>
      <c r="BD251" s="150"/>
      <c r="BE251" s="150"/>
      <c r="BF251" s="150"/>
      <c r="BG251" s="150"/>
      <c r="BH251" s="150"/>
    </row>
    <row r="252" spans="1:60" x14ac:dyDescent="0.2">
      <c r="A252" s="164" t="s">
        <v>148</v>
      </c>
      <c r="B252" s="165" t="s">
        <v>116</v>
      </c>
      <c r="C252" s="186" t="s">
        <v>117</v>
      </c>
      <c r="D252" s="166"/>
      <c r="E252" s="167"/>
      <c r="F252" s="168"/>
      <c r="G252" s="168">
        <f>SUMIF(AG253:AG269,"&lt;&gt;NOR",G253:G269)</f>
        <v>0</v>
      </c>
      <c r="H252" s="168"/>
      <c r="I252" s="168">
        <f>SUM(I253:I269)</f>
        <v>0</v>
      </c>
      <c r="J252" s="168"/>
      <c r="K252" s="168">
        <f>SUM(K253:K269)</f>
        <v>0</v>
      </c>
      <c r="L252" s="168"/>
      <c r="M252" s="168">
        <f>SUM(M253:M269)</f>
        <v>0</v>
      </c>
      <c r="N252" s="167"/>
      <c r="O252" s="167">
        <f>SUM(O253:O269)</f>
        <v>0</v>
      </c>
      <c r="P252" s="167"/>
      <c r="Q252" s="167">
        <f>SUM(Q253:Q269)</f>
        <v>0</v>
      </c>
      <c r="R252" s="168"/>
      <c r="S252" s="168"/>
      <c r="T252" s="169"/>
      <c r="U252" s="163"/>
      <c r="V252" s="163">
        <f>SUM(V253:V269)</f>
        <v>14.81</v>
      </c>
      <c r="W252" s="163"/>
      <c r="X252" s="163"/>
      <c r="Y252" s="163"/>
      <c r="AG252" t="s">
        <v>149</v>
      </c>
    </row>
    <row r="253" spans="1:60" ht="22.5" outlineLevel="1" x14ac:dyDescent="0.2">
      <c r="A253" s="171">
        <v>85</v>
      </c>
      <c r="B253" s="172" t="s">
        <v>432</v>
      </c>
      <c r="C253" s="188" t="s">
        <v>433</v>
      </c>
      <c r="D253" s="173" t="s">
        <v>214</v>
      </c>
      <c r="E253" s="174">
        <v>10.408440000000001</v>
      </c>
      <c r="F253" s="175"/>
      <c r="G253" s="176">
        <f>ROUND(E253*F253,2)</f>
        <v>0</v>
      </c>
      <c r="H253" s="175"/>
      <c r="I253" s="176">
        <f>ROUND(E253*H253,2)</f>
        <v>0</v>
      </c>
      <c r="J253" s="175"/>
      <c r="K253" s="176">
        <f>ROUND(E253*J253,2)</f>
        <v>0</v>
      </c>
      <c r="L253" s="176">
        <v>21</v>
      </c>
      <c r="M253" s="176">
        <f>G253*(1+L253/100)</f>
        <v>0</v>
      </c>
      <c r="N253" s="174">
        <v>0</v>
      </c>
      <c r="O253" s="174">
        <f>ROUND(E253*N253,2)</f>
        <v>0</v>
      </c>
      <c r="P253" s="174">
        <v>0</v>
      </c>
      <c r="Q253" s="174">
        <f>ROUND(E253*P253,2)</f>
        <v>0</v>
      </c>
      <c r="R253" s="176" t="s">
        <v>232</v>
      </c>
      <c r="S253" s="176" t="s">
        <v>154</v>
      </c>
      <c r="T253" s="177" t="s">
        <v>155</v>
      </c>
      <c r="U253" s="160">
        <v>0.93300000000000005</v>
      </c>
      <c r="V253" s="160">
        <f>ROUND(E253*U253,2)</f>
        <v>9.7100000000000009</v>
      </c>
      <c r="W253" s="160"/>
      <c r="X253" s="160" t="s">
        <v>434</v>
      </c>
      <c r="Y253" s="160" t="s">
        <v>157</v>
      </c>
      <c r="Z253" s="150"/>
      <c r="AA253" s="150"/>
      <c r="AB253" s="150"/>
      <c r="AC253" s="150"/>
      <c r="AD253" s="150"/>
      <c r="AE253" s="150"/>
      <c r="AF253" s="150"/>
      <c r="AG253" s="150" t="s">
        <v>435</v>
      </c>
      <c r="AH253" s="150"/>
      <c r="AI253" s="150"/>
      <c r="AJ253" s="150"/>
      <c r="AK253" s="150"/>
      <c r="AL253" s="150"/>
      <c r="AM253" s="150"/>
      <c r="AN253" s="150"/>
      <c r="AO253" s="150"/>
      <c r="AP253" s="150"/>
      <c r="AQ253" s="150"/>
      <c r="AR253" s="150"/>
      <c r="AS253" s="150"/>
      <c r="AT253" s="150"/>
      <c r="AU253" s="150"/>
      <c r="AV253" s="150"/>
      <c r="AW253" s="150"/>
      <c r="AX253" s="150"/>
      <c r="AY253" s="150"/>
      <c r="AZ253" s="150"/>
      <c r="BA253" s="150"/>
      <c r="BB253" s="150"/>
      <c r="BC253" s="150"/>
      <c r="BD253" s="150"/>
      <c r="BE253" s="150"/>
      <c r="BF253" s="150"/>
      <c r="BG253" s="150"/>
      <c r="BH253" s="150"/>
    </row>
    <row r="254" spans="1:60" outlineLevel="2" x14ac:dyDescent="0.2">
      <c r="A254" s="157"/>
      <c r="B254" s="158"/>
      <c r="C254" s="189" t="s">
        <v>436</v>
      </c>
      <c r="D254" s="161"/>
      <c r="E254" s="162"/>
      <c r="F254" s="160"/>
      <c r="G254" s="160"/>
      <c r="H254" s="160"/>
      <c r="I254" s="160"/>
      <c r="J254" s="160"/>
      <c r="K254" s="160"/>
      <c r="L254" s="160"/>
      <c r="M254" s="160"/>
      <c r="N254" s="159"/>
      <c r="O254" s="159"/>
      <c r="P254" s="159"/>
      <c r="Q254" s="159"/>
      <c r="R254" s="160"/>
      <c r="S254" s="160"/>
      <c r="T254" s="160"/>
      <c r="U254" s="160"/>
      <c r="V254" s="160"/>
      <c r="W254" s="160"/>
      <c r="X254" s="160"/>
      <c r="Y254" s="160"/>
      <c r="Z254" s="150"/>
      <c r="AA254" s="150"/>
      <c r="AB254" s="150"/>
      <c r="AC254" s="150"/>
      <c r="AD254" s="150"/>
      <c r="AE254" s="150"/>
      <c r="AF254" s="150"/>
      <c r="AG254" s="150" t="s">
        <v>169</v>
      </c>
      <c r="AH254" s="150">
        <v>0</v>
      </c>
      <c r="AI254" s="150"/>
      <c r="AJ254" s="150"/>
      <c r="AK254" s="150"/>
      <c r="AL254" s="150"/>
      <c r="AM254" s="150"/>
      <c r="AN254" s="150"/>
      <c r="AO254" s="150"/>
      <c r="AP254" s="150"/>
      <c r="AQ254" s="150"/>
      <c r="AR254" s="150"/>
      <c r="AS254" s="150"/>
      <c r="AT254" s="150"/>
      <c r="AU254" s="150"/>
      <c r="AV254" s="150"/>
      <c r="AW254" s="150"/>
      <c r="AX254" s="150"/>
      <c r="AY254" s="150"/>
      <c r="AZ254" s="150"/>
      <c r="BA254" s="150"/>
      <c r="BB254" s="150"/>
      <c r="BC254" s="150"/>
      <c r="BD254" s="150"/>
      <c r="BE254" s="150"/>
      <c r="BF254" s="150"/>
      <c r="BG254" s="150"/>
      <c r="BH254" s="150"/>
    </row>
    <row r="255" spans="1:60" outlineLevel="3" x14ac:dyDescent="0.2">
      <c r="A255" s="157"/>
      <c r="B255" s="158"/>
      <c r="C255" s="189" t="s">
        <v>437</v>
      </c>
      <c r="D255" s="161"/>
      <c r="E255" s="162"/>
      <c r="F255" s="160"/>
      <c r="G255" s="160"/>
      <c r="H255" s="160"/>
      <c r="I255" s="160"/>
      <c r="J255" s="160"/>
      <c r="K255" s="160"/>
      <c r="L255" s="160"/>
      <c r="M255" s="160"/>
      <c r="N255" s="159"/>
      <c r="O255" s="159"/>
      <c r="P255" s="159"/>
      <c r="Q255" s="159"/>
      <c r="R255" s="160"/>
      <c r="S255" s="160"/>
      <c r="T255" s="160"/>
      <c r="U255" s="160"/>
      <c r="V255" s="160"/>
      <c r="W255" s="160"/>
      <c r="X255" s="160"/>
      <c r="Y255" s="160"/>
      <c r="Z255" s="150"/>
      <c r="AA255" s="150"/>
      <c r="AB255" s="150"/>
      <c r="AC255" s="150"/>
      <c r="AD255" s="150"/>
      <c r="AE255" s="150"/>
      <c r="AF255" s="150"/>
      <c r="AG255" s="150" t="s">
        <v>169</v>
      </c>
      <c r="AH255" s="150">
        <v>0</v>
      </c>
      <c r="AI255" s="150"/>
      <c r="AJ255" s="150"/>
      <c r="AK255" s="150"/>
      <c r="AL255" s="150"/>
      <c r="AM255" s="150"/>
      <c r="AN255" s="150"/>
      <c r="AO255" s="150"/>
      <c r="AP255" s="150"/>
      <c r="AQ255" s="150"/>
      <c r="AR255" s="150"/>
      <c r="AS255" s="150"/>
      <c r="AT255" s="150"/>
      <c r="AU255" s="150"/>
      <c r="AV255" s="150"/>
      <c r="AW255" s="150"/>
      <c r="AX255" s="150"/>
      <c r="AY255" s="150"/>
      <c r="AZ255" s="150"/>
      <c r="BA255" s="150"/>
      <c r="BB255" s="150"/>
      <c r="BC255" s="150"/>
      <c r="BD255" s="150"/>
      <c r="BE255" s="150"/>
      <c r="BF255" s="150"/>
      <c r="BG255" s="150"/>
      <c r="BH255" s="150"/>
    </row>
    <row r="256" spans="1:60" outlineLevel="3" x14ac:dyDescent="0.2">
      <c r="A256" s="157"/>
      <c r="B256" s="158"/>
      <c r="C256" s="189" t="s">
        <v>438</v>
      </c>
      <c r="D256" s="161"/>
      <c r="E256" s="162">
        <v>10.408440000000001</v>
      </c>
      <c r="F256" s="160"/>
      <c r="G256" s="160"/>
      <c r="H256" s="160"/>
      <c r="I256" s="160"/>
      <c r="J256" s="160"/>
      <c r="K256" s="160"/>
      <c r="L256" s="160"/>
      <c r="M256" s="160"/>
      <c r="N256" s="159"/>
      <c r="O256" s="159"/>
      <c r="P256" s="159"/>
      <c r="Q256" s="159"/>
      <c r="R256" s="160"/>
      <c r="S256" s="160"/>
      <c r="T256" s="160"/>
      <c r="U256" s="160"/>
      <c r="V256" s="160"/>
      <c r="W256" s="160"/>
      <c r="X256" s="160"/>
      <c r="Y256" s="160"/>
      <c r="Z256" s="150"/>
      <c r="AA256" s="150"/>
      <c r="AB256" s="150"/>
      <c r="AC256" s="150"/>
      <c r="AD256" s="150"/>
      <c r="AE256" s="150"/>
      <c r="AF256" s="150"/>
      <c r="AG256" s="150" t="s">
        <v>169</v>
      </c>
      <c r="AH256" s="150">
        <v>0</v>
      </c>
      <c r="AI256" s="150"/>
      <c r="AJ256" s="150"/>
      <c r="AK256" s="150"/>
      <c r="AL256" s="150"/>
      <c r="AM256" s="150"/>
      <c r="AN256" s="150"/>
      <c r="AO256" s="150"/>
      <c r="AP256" s="150"/>
      <c r="AQ256" s="150"/>
      <c r="AR256" s="150"/>
      <c r="AS256" s="150"/>
      <c r="AT256" s="150"/>
      <c r="AU256" s="150"/>
      <c r="AV256" s="150"/>
      <c r="AW256" s="150"/>
      <c r="AX256" s="150"/>
      <c r="AY256" s="150"/>
      <c r="AZ256" s="150"/>
      <c r="BA256" s="150"/>
      <c r="BB256" s="150"/>
      <c r="BC256" s="150"/>
      <c r="BD256" s="150"/>
      <c r="BE256" s="150"/>
      <c r="BF256" s="150"/>
      <c r="BG256" s="150"/>
      <c r="BH256" s="150"/>
    </row>
    <row r="257" spans="1:60" outlineLevel="1" x14ac:dyDescent="0.2">
      <c r="A257" s="171">
        <v>86</v>
      </c>
      <c r="B257" s="172" t="s">
        <v>439</v>
      </c>
      <c r="C257" s="188" t="s">
        <v>440</v>
      </c>
      <c r="D257" s="173" t="s">
        <v>214</v>
      </c>
      <c r="E257" s="174">
        <v>10.408440000000001</v>
      </c>
      <c r="F257" s="175"/>
      <c r="G257" s="176">
        <f>ROUND(E257*F257,2)</f>
        <v>0</v>
      </c>
      <c r="H257" s="175"/>
      <c r="I257" s="176">
        <f>ROUND(E257*H257,2)</f>
        <v>0</v>
      </c>
      <c r="J257" s="175"/>
      <c r="K257" s="176">
        <f>ROUND(E257*J257,2)</f>
        <v>0</v>
      </c>
      <c r="L257" s="176">
        <v>21</v>
      </c>
      <c r="M257" s="176">
        <f>G257*(1+L257/100)</f>
        <v>0</v>
      </c>
      <c r="N257" s="174">
        <v>0</v>
      </c>
      <c r="O257" s="174">
        <f>ROUND(E257*N257,2)</f>
        <v>0</v>
      </c>
      <c r="P257" s="174">
        <v>0</v>
      </c>
      <c r="Q257" s="174">
        <f>ROUND(E257*P257,2)</f>
        <v>0</v>
      </c>
      <c r="R257" s="176" t="s">
        <v>232</v>
      </c>
      <c r="S257" s="176" t="s">
        <v>154</v>
      </c>
      <c r="T257" s="177" t="s">
        <v>155</v>
      </c>
      <c r="U257" s="160">
        <v>0.49</v>
      </c>
      <c r="V257" s="160">
        <f>ROUND(E257*U257,2)</f>
        <v>5.0999999999999996</v>
      </c>
      <c r="W257" s="160"/>
      <c r="X257" s="160" t="s">
        <v>434</v>
      </c>
      <c r="Y257" s="160" t="s">
        <v>157</v>
      </c>
      <c r="Z257" s="150"/>
      <c r="AA257" s="150"/>
      <c r="AB257" s="150"/>
      <c r="AC257" s="150"/>
      <c r="AD257" s="150"/>
      <c r="AE257" s="150"/>
      <c r="AF257" s="150"/>
      <c r="AG257" s="150" t="s">
        <v>435</v>
      </c>
      <c r="AH257" s="150"/>
      <c r="AI257" s="150"/>
      <c r="AJ257" s="150"/>
      <c r="AK257" s="150"/>
      <c r="AL257" s="150"/>
      <c r="AM257" s="150"/>
      <c r="AN257" s="150"/>
      <c r="AO257" s="150"/>
      <c r="AP257" s="150"/>
      <c r="AQ257" s="150"/>
      <c r="AR257" s="150"/>
      <c r="AS257" s="150"/>
      <c r="AT257" s="150"/>
      <c r="AU257" s="150"/>
      <c r="AV257" s="150"/>
      <c r="AW257" s="150"/>
      <c r="AX257" s="150"/>
      <c r="AY257" s="150"/>
      <c r="AZ257" s="150"/>
      <c r="BA257" s="150"/>
      <c r="BB257" s="150"/>
      <c r="BC257" s="150"/>
      <c r="BD257" s="150"/>
      <c r="BE257" s="150"/>
      <c r="BF257" s="150"/>
      <c r="BG257" s="150"/>
      <c r="BH257" s="150"/>
    </row>
    <row r="258" spans="1:60" outlineLevel="2" x14ac:dyDescent="0.2">
      <c r="A258" s="157"/>
      <c r="B258" s="158"/>
      <c r="C258" s="250" t="s">
        <v>441</v>
      </c>
      <c r="D258" s="251"/>
      <c r="E258" s="251"/>
      <c r="F258" s="251"/>
      <c r="G258" s="251"/>
      <c r="H258" s="160"/>
      <c r="I258" s="160"/>
      <c r="J258" s="160"/>
      <c r="K258" s="160"/>
      <c r="L258" s="160"/>
      <c r="M258" s="160"/>
      <c r="N258" s="159"/>
      <c r="O258" s="159"/>
      <c r="P258" s="159"/>
      <c r="Q258" s="159"/>
      <c r="R258" s="160"/>
      <c r="S258" s="160"/>
      <c r="T258" s="160"/>
      <c r="U258" s="160"/>
      <c r="V258" s="160"/>
      <c r="W258" s="160"/>
      <c r="X258" s="160"/>
      <c r="Y258" s="160"/>
      <c r="Z258" s="150"/>
      <c r="AA258" s="150"/>
      <c r="AB258" s="150"/>
      <c r="AC258" s="150"/>
      <c r="AD258" s="150"/>
      <c r="AE258" s="150"/>
      <c r="AF258" s="150"/>
      <c r="AG258" s="150" t="s">
        <v>162</v>
      </c>
      <c r="AH258" s="150"/>
      <c r="AI258" s="150"/>
      <c r="AJ258" s="150"/>
      <c r="AK258" s="150"/>
      <c r="AL258" s="150"/>
      <c r="AM258" s="150"/>
      <c r="AN258" s="150"/>
      <c r="AO258" s="150"/>
      <c r="AP258" s="150"/>
      <c r="AQ258" s="150"/>
      <c r="AR258" s="150"/>
      <c r="AS258" s="150"/>
      <c r="AT258" s="150"/>
      <c r="AU258" s="150"/>
      <c r="AV258" s="150"/>
      <c r="AW258" s="150"/>
      <c r="AX258" s="150"/>
      <c r="AY258" s="150"/>
      <c r="AZ258" s="150"/>
      <c r="BA258" s="150"/>
      <c r="BB258" s="150"/>
      <c r="BC258" s="150"/>
      <c r="BD258" s="150"/>
      <c r="BE258" s="150"/>
      <c r="BF258" s="150"/>
      <c r="BG258" s="150"/>
      <c r="BH258" s="150"/>
    </row>
    <row r="259" spans="1:60" outlineLevel="2" x14ac:dyDescent="0.2">
      <c r="A259" s="157"/>
      <c r="B259" s="158"/>
      <c r="C259" s="189" t="s">
        <v>436</v>
      </c>
      <c r="D259" s="161"/>
      <c r="E259" s="162"/>
      <c r="F259" s="160"/>
      <c r="G259" s="160"/>
      <c r="H259" s="160"/>
      <c r="I259" s="160"/>
      <c r="J259" s="160"/>
      <c r="K259" s="160"/>
      <c r="L259" s="160"/>
      <c r="M259" s="160"/>
      <c r="N259" s="159"/>
      <c r="O259" s="159"/>
      <c r="P259" s="159"/>
      <c r="Q259" s="159"/>
      <c r="R259" s="160"/>
      <c r="S259" s="160"/>
      <c r="T259" s="160"/>
      <c r="U259" s="160"/>
      <c r="V259" s="160"/>
      <c r="W259" s="160"/>
      <c r="X259" s="160"/>
      <c r="Y259" s="160"/>
      <c r="Z259" s="150"/>
      <c r="AA259" s="150"/>
      <c r="AB259" s="150"/>
      <c r="AC259" s="150"/>
      <c r="AD259" s="150"/>
      <c r="AE259" s="150"/>
      <c r="AF259" s="150"/>
      <c r="AG259" s="150" t="s">
        <v>169</v>
      </c>
      <c r="AH259" s="150">
        <v>0</v>
      </c>
      <c r="AI259" s="150"/>
      <c r="AJ259" s="150"/>
      <c r="AK259" s="150"/>
      <c r="AL259" s="150"/>
      <c r="AM259" s="150"/>
      <c r="AN259" s="150"/>
      <c r="AO259" s="150"/>
      <c r="AP259" s="150"/>
      <c r="AQ259" s="150"/>
      <c r="AR259" s="150"/>
      <c r="AS259" s="150"/>
      <c r="AT259" s="150"/>
      <c r="AU259" s="150"/>
      <c r="AV259" s="150"/>
      <c r="AW259" s="150"/>
      <c r="AX259" s="150"/>
      <c r="AY259" s="150"/>
      <c r="AZ259" s="150"/>
      <c r="BA259" s="150"/>
      <c r="BB259" s="150"/>
      <c r="BC259" s="150"/>
      <c r="BD259" s="150"/>
      <c r="BE259" s="150"/>
      <c r="BF259" s="150"/>
      <c r="BG259" s="150"/>
      <c r="BH259" s="150"/>
    </row>
    <row r="260" spans="1:60" outlineLevel="3" x14ac:dyDescent="0.2">
      <c r="A260" s="157"/>
      <c r="B260" s="158"/>
      <c r="C260" s="189" t="s">
        <v>437</v>
      </c>
      <c r="D260" s="161"/>
      <c r="E260" s="162"/>
      <c r="F260" s="160"/>
      <c r="G260" s="160"/>
      <c r="H260" s="160"/>
      <c r="I260" s="160"/>
      <c r="J260" s="160"/>
      <c r="K260" s="160"/>
      <c r="L260" s="160"/>
      <c r="M260" s="160"/>
      <c r="N260" s="159"/>
      <c r="O260" s="159"/>
      <c r="P260" s="159"/>
      <c r="Q260" s="159"/>
      <c r="R260" s="160"/>
      <c r="S260" s="160"/>
      <c r="T260" s="160"/>
      <c r="U260" s="160"/>
      <c r="V260" s="160"/>
      <c r="W260" s="160"/>
      <c r="X260" s="160"/>
      <c r="Y260" s="160"/>
      <c r="Z260" s="150"/>
      <c r="AA260" s="150"/>
      <c r="AB260" s="150"/>
      <c r="AC260" s="150"/>
      <c r="AD260" s="150"/>
      <c r="AE260" s="150"/>
      <c r="AF260" s="150"/>
      <c r="AG260" s="150" t="s">
        <v>169</v>
      </c>
      <c r="AH260" s="150">
        <v>0</v>
      </c>
      <c r="AI260" s="150"/>
      <c r="AJ260" s="150"/>
      <c r="AK260" s="150"/>
      <c r="AL260" s="150"/>
      <c r="AM260" s="150"/>
      <c r="AN260" s="150"/>
      <c r="AO260" s="150"/>
      <c r="AP260" s="150"/>
      <c r="AQ260" s="150"/>
      <c r="AR260" s="150"/>
      <c r="AS260" s="150"/>
      <c r="AT260" s="150"/>
      <c r="AU260" s="150"/>
      <c r="AV260" s="150"/>
      <c r="AW260" s="150"/>
      <c r="AX260" s="150"/>
      <c r="AY260" s="150"/>
      <c r="AZ260" s="150"/>
      <c r="BA260" s="150"/>
      <c r="BB260" s="150"/>
      <c r="BC260" s="150"/>
      <c r="BD260" s="150"/>
      <c r="BE260" s="150"/>
      <c r="BF260" s="150"/>
      <c r="BG260" s="150"/>
      <c r="BH260" s="150"/>
    </row>
    <row r="261" spans="1:60" outlineLevel="3" x14ac:dyDescent="0.2">
      <c r="A261" s="157"/>
      <c r="B261" s="158"/>
      <c r="C261" s="189" t="s">
        <v>438</v>
      </c>
      <c r="D261" s="161"/>
      <c r="E261" s="162">
        <v>10.408440000000001</v>
      </c>
      <c r="F261" s="160"/>
      <c r="G261" s="160"/>
      <c r="H261" s="160"/>
      <c r="I261" s="160"/>
      <c r="J261" s="160"/>
      <c r="K261" s="160"/>
      <c r="L261" s="160"/>
      <c r="M261" s="160"/>
      <c r="N261" s="159"/>
      <c r="O261" s="159"/>
      <c r="P261" s="159"/>
      <c r="Q261" s="159"/>
      <c r="R261" s="160"/>
      <c r="S261" s="160"/>
      <c r="T261" s="160"/>
      <c r="U261" s="160"/>
      <c r="V261" s="160"/>
      <c r="W261" s="160"/>
      <c r="X261" s="160"/>
      <c r="Y261" s="160"/>
      <c r="Z261" s="150"/>
      <c r="AA261" s="150"/>
      <c r="AB261" s="150"/>
      <c r="AC261" s="150"/>
      <c r="AD261" s="150"/>
      <c r="AE261" s="150"/>
      <c r="AF261" s="150"/>
      <c r="AG261" s="150" t="s">
        <v>169</v>
      </c>
      <c r="AH261" s="150">
        <v>0</v>
      </c>
      <c r="AI261" s="150"/>
      <c r="AJ261" s="150"/>
      <c r="AK261" s="150"/>
      <c r="AL261" s="150"/>
      <c r="AM261" s="150"/>
      <c r="AN261" s="150"/>
      <c r="AO261" s="150"/>
      <c r="AP261" s="150"/>
      <c r="AQ261" s="150"/>
      <c r="AR261" s="150"/>
      <c r="AS261" s="150"/>
      <c r="AT261" s="150"/>
      <c r="AU261" s="150"/>
      <c r="AV261" s="150"/>
      <c r="AW261" s="150"/>
      <c r="AX261" s="150"/>
      <c r="AY261" s="150"/>
      <c r="AZ261" s="150"/>
      <c r="BA261" s="150"/>
      <c r="BB261" s="150"/>
      <c r="BC261" s="150"/>
      <c r="BD261" s="150"/>
      <c r="BE261" s="150"/>
      <c r="BF261" s="150"/>
      <c r="BG261" s="150"/>
      <c r="BH261" s="150"/>
    </row>
    <row r="262" spans="1:60" outlineLevel="1" x14ac:dyDescent="0.2">
      <c r="A262" s="171">
        <v>87</v>
      </c>
      <c r="B262" s="172" t="s">
        <v>442</v>
      </c>
      <c r="C262" s="188" t="s">
        <v>443</v>
      </c>
      <c r="D262" s="173" t="s">
        <v>214</v>
      </c>
      <c r="E262" s="174">
        <v>10.408440000000001</v>
      </c>
      <c r="F262" s="175"/>
      <c r="G262" s="176">
        <f>ROUND(E262*F262,2)</f>
        <v>0</v>
      </c>
      <c r="H262" s="175"/>
      <c r="I262" s="176">
        <f>ROUND(E262*H262,2)</f>
        <v>0</v>
      </c>
      <c r="J262" s="175"/>
      <c r="K262" s="176">
        <f>ROUND(E262*J262,2)</f>
        <v>0</v>
      </c>
      <c r="L262" s="176">
        <v>21</v>
      </c>
      <c r="M262" s="176">
        <f>G262*(1+L262/100)</f>
        <v>0</v>
      </c>
      <c r="N262" s="174">
        <v>0</v>
      </c>
      <c r="O262" s="174">
        <f>ROUND(E262*N262,2)</f>
        <v>0</v>
      </c>
      <c r="P262" s="174">
        <v>0</v>
      </c>
      <c r="Q262" s="174">
        <f>ROUND(E262*P262,2)</f>
        <v>0</v>
      </c>
      <c r="R262" s="176" t="s">
        <v>232</v>
      </c>
      <c r="S262" s="176" t="s">
        <v>154</v>
      </c>
      <c r="T262" s="177" t="s">
        <v>155</v>
      </c>
      <c r="U262" s="160">
        <v>0</v>
      </c>
      <c r="V262" s="160">
        <f>ROUND(E262*U262,2)</f>
        <v>0</v>
      </c>
      <c r="W262" s="160"/>
      <c r="X262" s="160" t="s">
        <v>434</v>
      </c>
      <c r="Y262" s="160" t="s">
        <v>157</v>
      </c>
      <c r="Z262" s="150"/>
      <c r="AA262" s="150"/>
      <c r="AB262" s="150"/>
      <c r="AC262" s="150"/>
      <c r="AD262" s="150"/>
      <c r="AE262" s="150"/>
      <c r="AF262" s="150"/>
      <c r="AG262" s="150" t="s">
        <v>435</v>
      </c>
      <c r="AH262" s="150"/>
      <c r="AI262" s="150"/>
      <c r="AJ262" s="150"/>
      <c r="AK262" s="150"/>
      <c r="AL262" s="150"/>
      <c r="AM262" s="150"/>
      <c r="AN262" s="150"/>
      <c r="AO262" s="150"/>
      <c r="AP262" s="150"/>
      <c r="AQ262" s="150"/>
      <c r="AR262" s="150"/>
      <c r="AS262" s="150"/>
      <c r="AT262" s="150"/>
      <c r="AU262" s="150"/>
      <c r="AV262" s="150"/>
      <c r="AW262" s="150"/>
      <c r="AX262" s="150"/>
      <c r="AY262" s="150"/>
      <c r="AZ262" s="150"/>
      <c r="BA262" s="150"/>
      <c r="BB262" s="150"/>
      <c r="BC262" s="150"/>
      <c r="BD262" s="150"/>
      <c r="BE262" s="150"/>
      <c r="BF262" s="150"/>
      <c r="BG262" s="150"/>
      <c r="BH262" s="150"/>
    </row>
    <row r="263" spans="1:60" outlineLevel="2" x14ac:dyDescent="0.2">
      <c r="A263" s="157"/>
      <c r="B263" s="158"/>
      <c r="C263" s="189" t="s">
        <v>436</v>
      </c>
      <c r="D263" s="161"/>
      <c r="E263" s="162"/>
      <c r="F263" s="160"/>
      <c r="G263" s="160"/>
      <c r="H263" s="160"/>
      <c r="I263" s="160"/>
      <c r="J263" s="160"/>
      <c r="K263" s="160"/>
      <c r="L263" s="160"/>
      <c r="M263" s="160"/>
      <c r="N263" s="159"/>
      <c r="O263" s="159"/>
      <c r="P263" s="159"/>
      <c r="Q263" s="159"/>
      <c r="R263" s="160"/>
      <c r="S263" s="160"/>
      <c r="T263" s="160"/>
      <c r="U263" s="160"/>
      <c r="V263" s="160"/>
      <c r="W263" s="160"/>
      <c r="X263" s="160"/>
      <c r="Y263" s="160"/>
      <c r="Z263" s="150"/>
      <c r="AA263" s="150"/>
      <c r="AB263" s="150"/>
      <c r="AC263" s="150"/>
      <c r="AD263" s="150"/>
      <c r="AE263" s="150"/>
      <c r="AF263" s="150"/>
      <c r="AG263" s="150" t="s">
        <v>169</v>
      </c>
      <c r="AH263" s="150">
        <v>0</v>
      </c>
      <c r="AI263" s="150"/>
      <c r="AJ263" s="150"/>
      <c r="AK263" s="150"/>
      <c r="AL263" s="150"/>
      <c r="AM263" s="150"/>
      <c r="AN263" s="150"/>
      <c r="AO263" s="150"/>
      <c r="AP263" s="150"/>
      <c r="AQ263" s="150"/>
      <c r="AR263" s="150"/>
      <c r="AS263" s="150"/>
      <c r="AT263" s="150"/>
      <c r="AU263" s="150"/>
      <c r="AV263" s="150"/>
      <c r="AW263" s="150"/>
      <c r="AX263" s="150"/>
      <c r="AY263" s="150"/>
      <c r="AZ263" s="150"/>
      <c r="BA263" s="150"/>
      <c r="BB263" s="150"/>
      <c r="BC263" s="150"/>
      <c r="BD263" s="150"/>
      <c r="BE263" s="150"/>
      <c r="BF263" s="150"/>
      <c r="BG263" s="150"/>
      <c r="BH263" s="150"/>
    </row>
    <row r="264" spans="1:60" outlineLevel="3" x14ac:dyDescent="0.2">
      <c r="A264" s="157"/>
      <c r="B264" s="158"/>
      <c r="C264" s="189" t="s">
        <v>437</v>
      </c>
      <c r="D264" s="161"/>
      <c r="E264" s="162"/>
      <c r="F264" s="160"/>
      <c r="G264" s="160"/>
      <c r="H264" s="160"/>
      <c r="I264" s="160"/>
      <c r="J264" s="160"/>
      <c r="K264" s="160"/>
      <c r="L264" s="160"/>
      <c r="M264" s="160"/>
      <c r="N264" s="159"/>
      <c r="O264" s="159"/>
      <c r="P264" s="159"/>
      <c r="Q264" s="159"/>
      <c r="R264" s="160"/>
      <c r="S264" s="160"/>
      <c r="T264" s="160"/>
      <c r="U264" s="160"/>
      <c r="V264" s="160"/>
      <c r="W264" s="160"/>
      <c r="X264" s="160"/>
      <c r="Y264" s="160"/>
      <c r="Z264" s="150"/>
      <c r="AA264" s="150"/>
      <c r="AB264" s="150"/>
      <c r="AC264" s="150"/>
      <c r="AD264" s="150"/>
      <c r="AE264" s="150"/>
      <c r="AF264" s="150"/>
      <c r="AG264" s="150" t="s">
        <v>169</v>
      </c>
      <c r="AH264" s="150">
        <v>0</v>
      </c>
      <c r="AI264" s="150"/>
      <c r="AJ264" s="150"/>
      <c r="AK264" s="150"/>
      <c r="AL264" s="150"/>
      <c r="AM264" s="150"/>
      <c r="AN264" s="150"/>
      <c r="AO264" s="150"/>
      <c r="AP264" s="150"/>
      <c r="AQ264" s="150"/>
      <c r="AR264" s="150"/>
      <c r="AS264" s="150"/>
      <c r="AT264" s="150"/>
      <c r="AU264" s="150"/>
      <c r="AV264" s="150"/>
      <c r="AW264" s="150"/>
      <c r="AX264" s="150"/>
      <c r="AY264" s="150"/>
      <c r="AZ264" s="150"/>
      <c r="BA264" s="150"/>
      <c r="BB264" s="150"/>
      <c r="BC264" s="150"/>
      <c r="BD264" s="150"/>
      <c r="BE264" s="150"/>
      <c r="BF264" s="150"/>
      <c r="BG264" s="150"/>
      <c r="BH264" s="150"/>
    </row>
    <row r="265" spans="1:60" outlineLevel="3" x14ac:dyDescent="0.2">
      <c r="A265" s="157"/>
      <c r="B265" s="158"/>
      <c r="C265" s="189" t="s">
        <v>438</v>
      </c>
      <c r="D265" s="161"/>
      <c r="E265" s="162">
        <v>10.408440000000001</v>
      </c>
      <c r="F265" s="160"/>
      <c r="G265" s="160"/>
      <c r="H265" s="160"/>
      <c r="I265" s="160"/>
      <c r="J265" s="160"/>
      <c r="K265" s="160"/>
      <c r="L265" s="160"/>
      <c r="M265" s="160"/>
      <c r="N265" s="159"/>
      <c r="O265" s="159"/>
      <c r="P265" s="159"/>
      <c r="Q265" s="159"/>
      <c r="R265" s="160"/>
      <c r="S265" s="160"/>
      <c r="T265" s="160"/>
      <c r="U265" s="160"/>
      <c r="V265" s="160"/>
      <c r="W265" s="160"/>
      <c r="X265" s="160"/>
      <c r="Y265" s="160"/>
      <c r="Z265" s="150"/>
      <c r="AA265" s="150"/>
      <c r="AB265" s="150"/>
      <c r="AC265" s="150"/>
      <c r="AD265" s="150"/>
      <c r="AE265" s="150"/>
      <c r="AF265" s="150"/>
      <c r="AG265" s="150" t="s">
        <v>169</v>
      </c>
      <c r="AH265" s="150">
        <v>0</v>
      </c>
      <c r="AI265" s="150"/>
      <c r="AJ265" s="150"/>
      <c r="AK265" s="150"/>
      <c r="AL265" s="150"/>
      <c r="AM265" s="150"/>
      <c r="AN265" s="150"/>
      <c r="AO265" s="150"/>
      <c r="AP265" s="150"/>
      <c r="AQ265" s="150"/>
      <c r="AR265" s="150"/>
      <c r="AS265" s="150"/>
      <c r="AT265" s="150"/>
      <c r="AU265" s="150"/>
      <c r="AV265" s="150"/>
      <c r="AW265" s="150"/>
      <c r="AX265" s="150"/>
      <c r="AY265" s="150"/>
      <c r="AZ265" s="150"/>
      <c r="BA265" s="150"/>
      <c r="BB265" s="150"/>
      <c r="BC265" s="150"/>
      <c r="BD265" s="150"/>
      <c r="BE265" s="150"/>
      <c r="BF265" s="150"/>
      <c r="BG265" s="150"/>
      <c r="BH265" s="150"/>
    </row>
    <row r="266" spans="1:60" ht="22.5" outlineLevel="1" x14ac:dyDescent="0.2">
      <c r="A266" s="171">
        <v>88</v>
      </c>
      <c r="B266" s="172" t="s">
        <v>444</v>
      </c>
      <c r="C266" s="188" t="s">
        <v>445</v>
      </c>
      <c r="D266" s="173" t="s">
        <v>214</v>
      </c>
      <c r="E266" s="174">
        <v>10.408440000000001</v>
      </c>
      <c r="F266" s="175"/>
      <c r="G266" s="176">
        <f>ROUND(E266*F266,2)</f>
        <v>0</v>
      </c>
      <c r="H266" s="175"/>
      <c r="I266" s="176">
        <f>ROUND(E266*H266,2)</f>
        <v>0</v>
      </c>
      <c r="J266" s="175"/>
      <c r="K266" s="176">
        <f>ROUND(E266*J266,2)</f>
        <v>0</v>
      </c>
      <c r="L266" s="176">
        <v>21</v>
      </c>
      <c r="M266" s="176">
        <f>G266*(1+L266/100)</f>
        <v>0</v>
      </c>
      <c r="N266" s="174">
        <v>0</v>
      </c>
      <c r="O266" s="174">
        <f>ROUND(E266*N266,2)</f>
        <v>0</v>
      </c>
      <c r="P266" s="174">
        <v>0</v>
      </c>
      <c r="Q266" s="174">
        <f>ROUND(E266*P266,2)</f>
        <v>0</v>
      </c>
      <c r="R266" s="176" t="s">
        <v>232</v>
      </c>
      <c r="S266" s="176" t="s">
        <v>154</v>
      </c>
      <c r="T266" s="177" t="s">
        <v>155</v>
      </c>
      <c r="U266" s="160">
        <v>0</v>
      </c>
      <c r="V266" s="160">
        <f>ROUND(E266*U266,2)</f>
        <v>0</v>
      </c>
      <c r="W266" s="160"/>
      <c r="X266" s="160" t="s">
        <v>434</v>
      </c>
      <c r="Y266" s="160" t="s">
        <v>157</v>
      </c>
      <c r="Z266" s="150"/>
      <c r="AA266" s="150"/>
      <c r="AB266" s="150"/>
      <c r="AC266" s="150"/>
      <c r="AD266" s="150"/>
      <c r="AE266" s="150"/>
      <c r="AF266" s="150"/>
      <c r="AG266" s="150" t="s">
        <v>446</v>
      </c>
      <c r="AH266" s="150"/>
      <c r="AI266" s="150"/>
      <c r="AJ266" s="150"/>
      <c r="AK266" s="150"/>
      <c r="AL266" s="150"/>
      <c r="AM266" s="150"/>
      <c r="AN266" s="150"/>
      <c r="AO266" s="150"/>
      <c r="AP266" s="150"/>
      <c r="AQ266" s="150"/>
      <c r="AR266" s="150"/>
      <c r="AS266" s="150"/>
      <c r="AT266" s="150"/>
      <c r="AU266" s="150"/>
      <c r="AV266" s="150"/>
      <c r="AW266" s="150"/>
      <c r="AX266" s="150"/>
      <c r="AY266" s="150"/>
      <c r="AZ266" s="150"/>
      <c r="BA266" s="150"/>
      <c r="BB266" s="150"/>
      <c r="BC266" s="150"/>
      <c r="BD266" s="150"/>
      <c r="BE266" s="150"/>
      <c r="BF266" s="150"/>
      <c r="BG266" s="150"/>
      <c r="BH266" s="150"/>
    </row>
    <row r="267" spans="1:60" outlineLevel="2" x14ac:dyDescent="0.2">
      <c r="A267" s="157"/>
      <c r="B267" s="158"/>
      <c r="C267" s="189" t="s">
        <v>436</v>
      </c>
      <c r="D267" s="161"/>
      <c r="E267" s="162"/>
      <c r="F267" s="160"/>
      <c r="G267" s="160"/>
      <c r="H267" s="160"/>
      <c r="I267" s="160"/>
      <c r="J267" s="160"/>
      <c r="K267" s="160"/>
      <c r="L267" s="160"/>
      <c r="M267" s="160"/>
      <c r="N267" s="159"/>
      <c r="O267" s="159"/>
      <c r="P267" s="159"/>
      <c r="Q267" s="159"/>
      <c r="R267" s="160"/>
      <c r="S267" s="160"/>
      <c r="T267" s="160"/>
      <c r="U267" s="160"/>
      <c r="V267" s="160"/>
      <c r="W267" s="160"/>
      <c r="X267" s="160"/>
      <c r="Y267" s="160"/>
      <c r="Z267" s="150"/>
      <c r="AA267" s="150"/>
      <c r="AB267" s="150"/>
      <c r="AC267" s="150"/>
      <c r="AD267" s="150"/>
      <c r="AE267" s="150"/>
      <c r="AF267" s="150"/>
      <c r="AG267" s="150" t="s">
        <v>169</v>
      </c>
      <c r="AH267" s="150">
        <v>0</v>
      </c>
      <c r="AI267" s="150"/>
      <c r="AJ267" s="150"/>
      <c r="AK267" s="150"/>
      <c r="AL267" s="150"/>
      <c r="AM267" s="150"/>
      <c r="AN267" s="150"/>
      <c r="AO267" s="150"/>
      <c r="AP267" s="150"/>
      <c r="AQ267" s="150"/>
      <c r="AR267" s="150"/>
      <c r="AS267" s="150"/>
      <c r="AT267" s="150"/>
      <c r="AU267" s="150"/>
      <c r="AV267" s="150"/>
      <c r="AW267" s="150"/>
      <c r="AX267" s="150"/>
      <c r="AY267" s="150"/>
      <c r="AZ267" s="150"/>
      <c r="BA267" s="150"/>
      <c r="BB267" s="150"/>
      <c r="BC267" s="150"/>
      <c r="BD267" s="150"/>
      <c r="BE267" s="150"/>
      <c r="BF267" s="150"/>
      <c r="BG267" s="150"/>
      <c r="BH267" s="150"/>
    </row>
    <row r="268" spans="1:60" outlineLevel="3" x14ac:dyDescent="0.2">
      <c r="A268" s="157"/>
      <c r="B268" s="158"/>
      <c r="C268" s="189" t="s">
        <v>437</v>
      </c>
      <c r="D268" s="161"/>
      <c r="E268" s="162"/>
      <c r="F268" s="160"/>
      <c r="G268" s="160"/>
      <c r="H268" s="160"/>
      <c r="I268" s="160"/>
      <c r="J268" s="160"/>
      <c r="K268" s="160"/>
      <c r="L268" s="160"/>
      <c r="M268" s="160"/>
      <c r="N268" s="159"/>
      <c r="O268" s="159"/>
      <c r="P268" s="159"/>
      <c r="Q268" s="159"/>
      <c r="R268" s="160"/>
      <c r="S268" s="160"/>
      <c r="T268" s="160"/>
      <c r="U268" s="160"/>
      <c r="V268" s="160"/>
      <c r="W268" s="160"/>
      <c r="X268" s="160"/>
      <c r="Y268" s="160"/>
      <c r="Z268" s="150"/>
      <c r="AA268" s="150"/>
      <c r="AB268" s="150"/>
      <c r="AC268" s="150"/>
      <c r="AD268" s="150"/>
      <c r="AE268" s="150"/>
      <c r="AF268" s="150"/>
      <c r="AG268" s="150" t="s">
        <v>169</v>
      </c>
      <c r="AH268" s="150">
        <v>0</v>
      </c>
      <c r="AI268" s="150"/>
      <c r="AJ268" s="150"/>
      <c r="AK268" s="150"/>
      <c r="AL268" s="150"/>
      <c r="AM268" s="150"/>
      <c r="AN268" s="150"/>
      <c r="AO268" s="150"/>
      <c r="AP268" s="150"/>
      <c r="AQ268" s="150"/>
      <c r="AR268" s="150"/>
      <c r="AS268" s="150"/>
      <c r="AT268" s="150"/>
      <c r="AU268" s="150"/>
      <c r="AV268" s="150"/>
      <c r="AW268" s="150"/>
      <c r="AX268" s="150"/>
      <c r="AY268" s="150"/>
      <c r="AZ268" s="150"/>
      <c r="BA268" s="150"/>
      <c r="BB268" s="150"/>
      <c r="BC268" s="150"/>
      <c r="BD268" s="150"/>
      <c r="BE268" s="150"/>
      <c r="BF268" s="150"/>
      <c r="BG268" s="150"/>
      <c r="BH268" s="150"/>
    </row>
    <row r="269" spans="1:60" outlineLevel="3" x14ac:dyDescent="0.2">
      <c r="A269" s="157"/>
      <c r="B269" s="158"/>
      <c r="C269" s="189" t="s">
        <v>438</v>
      </c>
      <c r="D269" s="161"/>
      <c r="E269" s="162">
        <v>10.408440000000001</v>
      </c>
      <c r="F269" s="160"/>
      <c r="G269" s="160"/>
      <c r="H269" s="160"/>
      <c r="I269" s="160"/>
      <c r="J269" s="160"/>
      <c r="K269" s="160"/>
      <c r="L269" s="160"/>
      <c r="M269" s="160"/>
      <c r="N269" s="159"/>
      <c r="O269" s="159"/>
      <c r="P269" s="159"/>
      <c r="Q269" s="159"/>
      <c r="R269" s="160"/>
      <c r="S269" s="160"/>
      <c r="T269" s="160"/>
      <c r="U269" s="160"/>
      <c r="V269" s="160"/>
      <c r="W269" s="160"/>
      <c r="X269" s="160"/>
      <c r="Y269" s="160"/>
      <c r="Z269" s="150"/>
      <c r="AA269" s="150"/>
      <c r="AB269" s="150"/>
      <c r="AC269" s="150"/>
      <c r="AD269" s="150"/>
      <c r="AE269" s="150"/>
      <c r="AF269" s="150"/>
      <c r="AG269" s="150" t="s">
        <v>169</v>
      </c>
      <c r="AH269" s="150">
        <v>0</v>
      </c>
      <c r="AI269" s="150"/>
      <c r="AJ269" s="150"/>
      <c r="AK269" s="150"/>
      <c r="AL269" s="150"/>
      <c r="AM269" s="150"/>
      <c r="AN269" s="150"/>
      <c r="AO269" s="150"/>
      <c r="AP269" s="150"/>
      <c r="AQ269" s="150"/>
      <c r="AR269" s="150"/>
      <c r="AS269" s="150"/>
      <c r="AT269" s="150"/>
      <c r="AU269" s="150"/>
      <c r="AV269" s="150"/>
      <c r="AW269" s="150"/>
      <c r="AX269" s="150"/>
      <c r="AY269" s="150"/>
      <c r="AZ269" s="150"/>
      <c r="BA269" s="150"/>
      <c r="BB269" s="150"/>
      <c r="BC269" s="150"/>
      <c r="BD269" s="150"/>
      <c r="BE269" s="150"/>
      <c r="BF269" s="150"/>
      <c r="BG269" s="150"/>
      <c r="BH269" s="150"/>
    </row>
    <row r="270" spans="1:60" x14ac:dyDescent="0.2">
      <c r="A270" s="164" t="s">
        <v>148</v>
      </c>
      <c r="B270" s="165" t="s">
        <v>119</v>
      </c>
      <c r="C270" s="186" t="s">
        <v>28</v>
      </c>
      <c r="D270" s="166"/>
      <c r="E270" s="167"/>
      <c r="F270" s="168"/>
      <c r="G270" s="168">
        <f>SUMIF(AG271:AG272,"&lt;&gt;NOR",G271:G272)</f>
        <v>0</v>
      </c>
      <c r="H270" s="168"/>
      <c r="I270" s="168">
        <f>SUM(I271:I272)</f>
        <v>0</v>
      </c>
      <c r="J270" s="168"/>
      <c r="K270" s="168">
        <f>SUM(K271:K272)</f>
        <v>0</v>
      </c>
      <c r="L270" s="168"/>
      <c r="M270" s="168">
        <f>SUM(M271:M272)</f>
        <v>0</v>
      </c>
      <c r="N270" s="167"/>
      <c r="O270" s="167">
        <f>SUM(O271:O272)</f>
        <v>0</v>
      </c>
      <c r="P270" s="167"/>
      <c r="Q270" s="167">
        <f>SUM(Q271:Q272)</f>
        <v>0</v>
      </c>
      <c r="R270" s="168"/>
      <c r="S270" s="168"/>
      <c r="T270" s="169"/>
      <c r="U270" s="163"/>
      <c r="V270" s="163">
        <f>SUM(V271:V272)</f>
        <v>12</v>
      </c>
      <c r="W270" s="163"/>
      <c r="X270" s="163"/>
      <c r="Y270" s="163"/>
      <c r="AG270" t="s">
        <v>149</v>
      </c>
    </row>
    <row r="271" spans="1:60" outlineLevel="1" x14ac:dyDescent="0.2">
      <c r="A271" s="178">
        <v>89</v>
      </c>
      <c r="B271" s="179" t="s">
        <v>447</v>
      </c>
      <c r="C271" s="187" t="s">
        <v>448</v>
      </c>
      <c r="D271" s="180" t="s">
        <v>449</v>
      </c>
      <c r="E271" s="181">
        <v>2</v>
      </c>
      <c r="F271" s="182"/>
      <c r="G271" s="183">
        <f>ROUND(E271*F271,2)</f>
        <v>0</v>
      </c>
      <c r="H271" s="182"/>
      <c r="I271" s="183">
        <f>ROUND(E271*H271,2)</f>
        <v>0</v>
      </c>
      <c r="J271" s="182"/>
      <c r="K271" s="183">
        <f>ROUND(E271*J271,2)</f>
        <v>0</v>
      </c>
      <c r="L271" s="183">
        <v>21</v>
      </c>
      <c r="M271" s="183">
        <f>G271*(1+L271/100)</f>
        <v>0</v>
      </c>
      <c r="N271" s="181">
        <v>0</v>
      </c>
      <c r="O271" s="181">
        <f>ROUND(E271*N271,2)</f>
        <v>0</v>
      </c>
      <c r="P271" s="181">
        <v>0</v>
      </c>
      <c r="Q271" s="181">
        <f>ROUND(E271*P271,2)</f>
        <v>0</v>
      </c>
      <c r="R271" s="183" t="s">
        <v>450</v>
      </c>
      <c r="S271" s="183" t="s">
        <v>154</v>
      </c>
      <c r="T271" s="184" t="s">
        <v>155</v>
      </c>
      <c r="U271" s="160">
        <v>1</v>
      </c>
      <c r="V271" s="160">
        <f>ROUND(E271*U271,2)</f>
        <v>2</v>
      </c>
      <c r="W271" s="160"/>
      <c r="X271" s="160" t="s">
        <v>451</v>
      </c>
      <c r="Y271" s="160" t="s">
        <v>157</v>
      </c>
      <c r="Z271" s="150"/>
      <c r="AA271" s="150"/>
      <c r="AB271" s="150"/>
      <c r="AC271" s="150"/>
      <c r="AD271" s="150"/>
      <c r="AE271" s="150"/>
      <c r="AF271" s="150"/>
      <c r="AG271" s="150" t="s">
        <v>452</v>
      </c>
      <c r="AH271" s="150"/>
      <c r="AI271" s="150"/>
      <c r="AJ271" s="150"/>
      <c r="AK271" s="150"/>
      <c r="AL271" s="150"/>
      <c r="AM271" s="150"/>
      <c r="AN271" s="150"/>
      <c r="AO271" s="150"/>
      <c r="AP271" s="150"/>
      <c r="AQ271" s="150"/>
      <c r="AR271" s="150"/>
      <c r="AS271" s="150"/>
      <c r="AT271" s="150"/>
      <c r="AU271" s="150"/>
      <c r="AV271" s="150"/>
      <c r="AW271" s="150"/>
      <c r="AX271" s="150"/>
      <c r="AY271" s="150"/>
      <c r="AZ271" s="150"/>
      <c r="BA271" s="150"/>
      <c r="BB271" s="150"/>
      <c r="BC271" s="150"/>
      <c r="BD271" s="150"/>
      <c r="BE271" s="150"/>
      <c r="BF271" s="150"/>
      <c r="BG271" s="150"/>
      <c r="BH271" s="150"/>
    </row>
    <row r="272" spans="1:60" outlineLevel="1" x14ac:dyDescent="0.2">
      <c r="A272" s="171">
        <v>90</v>
      </c>
      <c r="B272" s="172" t="s">
        <v>453</v>
      </c>
      <c r="C272" s="188" t="s">
        <v>454</v>
      </c>
      <c r="D272" s="173" t="s">
        <v>449</v>
      </c>
      <c r="E272" s="174">
        <v>10</v>
      </c>
      <c r="F272" s="175"/>
      <c r="G272" s="176">
        <f>ROUND(E272*F272,2)</f>
        <v>0</v>
      </c>
      <c r="H272" s="175"/>
      <c r="I272" s="176">
        <f>ROUND(E272*H272,2)</f>
        <v>0</v>
      </c>
      <c r="J272" s="175"/>
      <c r="K272" s="176">
        <f>ROUND(E272*J272,2)</f>
        <v>0</v>
      </c>
      <c r="L272" s="176">
        <v>21</v>
      </c>
      <c r="M272" s="176">
        <f>G272*(1+L272/100)</f>
        <v>0</v>
      </c>
      <c r="N272" s="174">
        <v>0</v>
      </c>
      <c r="O272" s="174">
        <f>ROUND(E272*N272,2)</f>
        <v>0</v>
      </c>
      <c r="P272" s="174">
        <v>0</v>
      </c>
      <c r="Q272" s="174">
        <f>ROUND(E272*P272,2)</f>
        <v>0</v>
      </c>
      <c r="R272" s="176" t="s">
        <v>450</v>
      </c>
      <c r="S272" s="176" t="s">
        <v>154</v>
      </c>
      <c r="T272" s="177" t="s">
        <v>155</v>
      </c>
      <c r="U272" s="160">
        <v>1</v>
      </c>
      <c r="V272" s="160">
        <f>ROUND(E272*U272,2)</f>
        <v>10</v>
      </c>
      <c r="W272" s="160"/>
      <c r="X272" s="160" t="s">
        <v>451</v>
      </c>
      <c r="Y272" s="160" t="s">
        <v>157</v>
      </c>
      <c r="Z272" s="150"/>
      <c r="AA272" s="150"/>
      <c r="AB272" s="150"/>
      <c r="AC272" s="150"/>
      <c r="AD272" s="150"/>
      <c r="AE272" s="150"/>
      <c r="AF272" s="150"/>
      <c r="AG272" s="150" t="s">
        <v>452</v>
      </c>
      <c r="AH272" s="150"/>
      <c r="AI272" s="150"/>
      <c r="AJ272" s="150"/>
      <c r="AK272" s="150"/>
      <c r="AL272" s="150"/>
      <c r="AM272" s="150"/>
      <c r="AN272" s="150"/>
      <c r="AO272" s="150"/>
      <c r="AP272" s="150"/>
      <c r="AQ272" s="150"/>
      <c r="AR272" s="150"/>
      <c r="AS272" s="150"/>
      <c r="AT272" s="150"/>
      <c r="AU272" s="150"/>
      <c r="AV272" s="150"/>
      <c r="AW272" s="150"/>
      <c r="AX272" s="150"/>
      <c r="AY272" s="150"/>
      <c r="AZ272" s="150"/>
      <c r="BA272" s="150"/>
      <c r="BB272" s="150"/>
      <c r="BC272" s="150"/>
      <c r="BD272" s="150"/>
      <c r="BE272" s="150"/>
      <c r="BF272" s="150"/>
      <c r="BG272" s="150"/>
      <c r="BH272" s="150"/>
    </row>
    <row r="273" spans="1:33" x14ac:dyDescent="0.2">
      <c r="A273" s="3"/>
      <c r="B273" s="4"/>
      <c r="C273" s="190"/>
      <c r="D273" s="6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AE273">
        <v>12</v>
      </c>
      <c r="AF273">
        <v>21</v>
      </c>
      <c r="AG273" t="s">
        <v>134</v>
      </c>
    </row>
    <row r="274" spans="1:33" x14ac:dyDescent="0.2">
      <c r="A274" s="153"/>
      <c r="B274" s="154" t="s">
        <v>29</v>
      </c>
      <c r="C274" s="191"/>
      <c r="D274" s="155"/>
      <c r="E274" s="156"/>
      <c r="F274" s="156"/>
      <c r="G274" s="170">
        <f>G8+G20+G24+G29+G43+G53+G60+G62+G83+G90+G101+G125+G163+G184+G210+G237+G244+G252+G270</f>
        <v>0</v>
      </c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AE274">
        <f>SUMIF(L7:L272,AE273,G7:G272)</f>
        <v>0</v>
      </c>
      <c r="AF274">
        <f>SUMIF(L7:L272,AF273,G7:G272)</f>
        <v>0</v>
      </c>
      <c r="AG274" t="s">
        <v>455</v>
      </c>
    </row>
    <row r="275" spans="1:33" x14ac:dyDescent="0.2">
      <c r="C275" s="192"/>
      <c r="D275" s="10"/>
      <c r="AG275" t="s">
        <v>456</v>
      </c>
    </row>
    <row r="276" spans="1:33" x14ac:dyDescent="0.2">
      <c r="D276" s="10"/>
    </row>
    <row r="277" spans="1:33" x14ac:dyDescent="0.2">
      <c r="D277" s="10"/>
    </row>
    <row r="278" spans="1:33" x14ac:dyDescent="0.2">
      <c r="D278" s="10"/>
    </row>
    <row r="279" spans="1:33" x14ac:dyDescent="0.2">
      <c r="D279" s="10"/>
    </row>
    <row r="280" spans="1:33" x14ac:dyDescent="0.2">
      <c r="D280" s="10"/>
    </row>
    <row r="281" spans="1:33" x14ac:dyDescent="0.2">
      <c r="D281" s="10"/>
    </row>
    <row r="282" spans="1:33" x14ac:dyDescent="0.2">
      <c r="D282" s="10"/>
    </row>
    <row r="283" spans="1:33" x14ac:dyDescent="0.2">
      <c r="D283" s="10"/>
    </row>
    <row r="284" spans="1:33" x14ac:dyDescent="0.2">
      <c r="D284" s="10"/>
    </row>
    <row r="285" spans="1:33" x14ac:dyDescent="0.2">
      <c r="D285" s="10"/>
    </row>
    <row r="286" spans="1:33" x14ac:dyDescent="0.2">
      <c r="D286" s="10"/>
    </row>
    <row r="287" spans="1:33" x14ac:dyDescent="0.2">
      <c r="D287" s="10"/>
    </row>
    <row r="288" spans="1:33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sheetProtection algorithmName="SHA-512" hashValue="K2ImzRx/kWr0Olj2mGv4gXj/ayzITjunKvC8OoGt6N96E2A1mCJeW6w781Lbsk905dYbK18t/wFNFLtBAXuHrw==" saltValue="TVLbkP3qEbbODQtEFLnoKA==" spinCount="100000" sheet="1" formatRows="0"/>
  <mergeCells count="54">
    <mergeCell ref="C13:G13"/>
    <mergeCell ref="A1:G1"/>
    <mergeCell ref="C2:G2"/>
    <mergeCell ref="C3:G3"/>
    <mergeCell ref="C4:G4"/>
    <mergeCell ref="C11:G11"/>
    <mergeCell ref="C55:G55"/>
    <mergeCell ref="C16:G16"/>
    <mergeCell ref="C17:G17"/>
    <mergeCell ref="C22:G22"/>
    <mergeCell ref="C26:G26"/>
    <mergeCell ref="C27:G27"/>
    <mergeCell ref="C31:G31"/>
    <mergeCell ref="C32:G32"/>
    <mergeCell ref="C38:G38"/>
    <mergeCell ref="C45:G45"/>
    <mergeCell ref="C46:G46"/>
    <mergeCell ref="C51:G51"/>
    <mergeCell ref="C88:G88"/>
    <mergeCell ref="C57:G57"/>
    <mergeCell ref="C59:G59"/>
    <mergeCell ref="C64:G64"/>
    <mergeCell ref="C65:G65"/>
    <mergeCell ref="C72:G72"/>
    <mergeCell ref="C73:G73"/>
    <mergeCell ref="C76:G76"/>
    <mergeCell ref="C77:G77"/>
    <mergeCell ref="C80:G80"/>
    <mergeCell ref="C81:G81"/>
    <mergeCell ref="C87:G87"/>
    <mergeCell ref="C170:G170"/>
    <mergeCell ref="C92:G92"/>
    <mergeCell ref="C97:G97"/>
    <mergeCell ref="C103:G103"/>
    <mergeCell ref="C106:G106"/>
    <mergeCell ref="C111:G111"/>
    <mergeCell ref="C116:G116"/>
    <mergeCell ref="C121:G121"/>
    <mergeCell ref="C131:G131"/>
    <mergeCell ref="C149:G149"/>
    <mergeCell ref="C154:G154"/>
    <mergeCell ref="C159:G159"/>
    <mergeCell ref="C258:G258"/>
    <mergeCell ref="C175:G175"/>
    <mergeCell ref="C180:G180"/>
    <mergeCell ref="C188:G188"/>
    <mergeCell ref="C189:G189"/>
    <mergeCell ref="C196:G196"/>
    <mergeCell ref="C201:G201"/>
    <mergeCell ref="C206:G206"/>
    <mergeCell ref="C212:G212"/>
    <mergeCell ref="C219:G219"/>
    <mergeCell ref="C241:G241"/>
    <mergeCell ref="C242:G242"/>
  </mergeCells>
  <pageMargins left="0.59055118110236204" right="0.196850393700787" top="0.78740157499999996" bottom="0.78740157499999996" header="0.3" footer="0.3"/>
  <pageSetup paperSize="9" orientation="landscape" r:id="rId1"/>
  <headerFooter>
    <oddFooter>&amp;RStránka &amp;P z &amp;N&amp;LZpracováno programem BUILDpower S,  © RTS, a.s.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1E8593-B688-4288-BF03-7E2F9DD13F31}">
  <sheetPr>
    <outlinePr summaryBelow="0"/>
  </sheetPr>
  <dimension ref="A1:BH5000"/>
  <sheetViews>
    <sheetView tabSelected="1" workbookViewId="0">
      <pane ySplit="7" topLeftCell="A8" activePane="bottomLeft" state="frozen"/>
      <selection pane="bottomLeft" sqref="A1:G1"/>
    </sheetView>
  </sheetViews>
  <sheetFormatPr defaultRowHeight="12.75" outlineLevelRow="3" x14ac:dyDescent="0.2"/>
  <cols>
    <col min="1" max="1" width="3.42578125" customWidth="1"/>
    <col min="2" max="2" width="12.5703125" style="124" customWidth="1"/>
    <col min="3" max="3" width="63.28515625" style="124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11" width="0" hidden="1" customWidth="1"/>
    <col min="14" max="17" width="0" hidden="1" customWidth="1"/>
    <col min="18" max="18" width="6.85546875" customWidth="1"/>
    <col min="20" max="25" width="0" hidden="1" customWidth="1"/>
    <col min="29" max="29" width="0" hidden="1" customWidth="1"/>
    <col min="31" max="41" width="0" hidden="1" customWidth="1"/>
    <col min="53" max="53" width="98.7109375" customWidth="1"/>
  </cols>
  <sheetData>
    <row r="1" spans="1:60" ht="15.75" customHeight="1" x14ac:dyDescent="0.25">
      <c r="A1" s="254" t="s">
        <v>121</v>
      </c>
      <c r="B1" s="254"/>
      <c r="C1" s="254"/>
      <c r="D1" s="254"/>
      <c r="E1" s="254"/>
      <c r="F1" s="254"/>
      <c r="G1" s="254"/>
      <c r="AG1" t="s">
        <v>122</v>
      </c>
    </row>
    <row r="2" spans="1:60" ht="24.95" customHeight="1" x14ac:dyDescent="0.2">
      <c r="A2" s="50" t="s">
        <v>7</v>
      </c>
      <c r="B2" s="49" t="s">
        <v>43</v>
      </c>
      <c r="C2" s="255" t="s">
        <v>44</v>
      </c>
      <c r="D2" s="256"/>
      <c r="E2" s="256"/>
      <c r="F2" s="256"/>
      <c r="G2" s="257"/>
      <c r="AG2" t="s">
        <v>123</v>
      </c>
    </row>
    <row r="3" spans="1:60" ht="24.95" customHeight="1" x14ac:dyDescent="0.2">
      <c r="A3" s="50" t="s">
        <v>8</v>
      </c>
      <c r="B3" s="49" t="s">
        <v>51</v>
      </c>
      <c r="C3" s="255" t="s">
        <v>52</v>
      </c>
      <c r="D3" s="256"/>
      <c r="E3" s="256"/>
      <c r="F3" s="256"/>
      <c r="G3" s="257"/>
      <c r="AC3" s="124" t="s">
        <v>123</v>
      </c>
      <c r="AG3" t="s">
        <v>124</v>
      </c>
    </row>
    <row r="4" spans="1:60" ht="24.95" customHeight="1" x14ac:dyDescent="0.2">
      <c r="A4" s="143" t="s">
        <v>9</v>
      </c>
      <c r="B4" s="144" t="s">
        <v>49</v>
      </c>
      <c r="C4" s="258" t="s">
        <v>50</v>
      </c>
      <c r="D4" s="259"/>
      <c r="E4" s="259"/>
      <c r="F4" s="259"/>
      <c r="G4" s="260"/>
      <c r="AG4" t="s">
        <v>125</v>
      </c>
    </row>
    <row r="5" spans="1:60" x14ac:dyDescent="0.2">
      <c r="D5" s="10"/>
    </row>
    <row r="6" spans="1:60" ht="38.25" x14ac:dyDescent="0.2">
      <c r="A6" s="146" t="s">
        <v>126</v>
      </c>
      <c r="B6" s="148" t="s">
        <v>127</v>
      </c>
      <c r="C6" s="148" t="s">
        <v>128</v>
      </c>
      <c r="D6" s="147" t="s">
        <v>129</v>
      </c>
      <c r="E6" s="146" t="s">
        <v>130</v>
      </c>
      <c r="F6" s="145" t="s">
        <v>131</v>
      </c>
      <c r="G6" s="146" t="s">
        <v>29</v>
      </c>
      <c r="H6" s="149" t="s">
        <v>30</v>
      </c>
      <c r="I6" s="149" t="s">
        <v>132</v>
      </c>
      <c r="J6" s="149" t="s">
        <v>31</v>
      </c>
      <c r="K6" s="149" t="s">
        <v>133</v>
      </c>
      <c r="L6" s="149" t="s">
        <v>134</v>
      </c>
      <c r="M6" s="149" t="s">
        <v>135</v>
      </c>
      <c r="N6" s="149" t="s">
        <v>136</v>
      </c>
      <c r="O6" s="149" t="s">
        <v>137</v>
      </c>
      <c r="P6" s="149" t="s">
        <v>138</v>
      </c>
      <c r="Q6" s="149" t="s">
        <v>139</v>
      </c>
      <c r="R6" s="149" t="s">
        <v>140</v>
      </c>
      <c r="S6" s="149" t="s">
        <v>141</v>
      </c>
      <c r="T6" s="149" t="s">
        <v>142</v>
      </c>
      <c r="U6" s="149" t="s">
        <v>143</v>
      </c>
      <c r="V6" s="149" t="s">
        <v>144</v>
      </c>
      <c r="W6" s="149" t="s">
        <v>145</v>
      </c>
      <c r="X6" s="149" t="s">
        <v>146</v>
      </c>
      <c r="Y6" s="149" t="s">
        <v>147</v>
      </c>
    </row>
    <row r="7" spans="1:60" hidden="1" x14ac:dyDescent="0.2">
      <c r="A7" s="3"/>
      <c r="B7" s="4"/>
      <c r="C7" s="4"/>
      <c r="D7" s="6"/>
      <c r="E7" s="151"/>
      <c r="F7" s="152"/>
      <c r="G7" s="152"/>
      <c r="H7" s="152"/>
      <c r="I7" s="152"/>
      <c r="J7" s="152"/>
      <c r="K7" s="152"/>
      <c r="L7" s="152"/>
      <c r="M7" s="152"/>
      <c r="N7" s="151"/>
      <c r="O7" s="151"/>
      <c r="P7" s="151"/>
      <c r="Q7" s="151"/>
      <c r="R7" s="152"/>
      <c r="S7" s="152"/>
      <c r="T7" s="152"/>
      <c r="U7" s="152"/>
      <c r="V7" s="152"/>
      <c r="W7" s="152"/>
      <c r="X7" s="152"/>
      <c r="Y7" s="152"/>
    </row>
    <row r="8" spans="1:60" x14ac:dyDescent="0.2">
      <c r="A8" s="164" t="s">
        <v>148</v>
      </c>
      <c r="B8" s="165" t="s">
        <v>64</v>
      </c>
      <c r="C8" s="186" t="s">
        <v>65</v>
      </c>
      <c r="D8" s="166"/>
      <c r="E8" s="167"/>
      <c r="F8" s="168"/>
      <c r="G8" s="168">
        <f>SUMIF(AG9:AG13,"&lt;&gt;NOR",G9:G13)</f>
        <v>0</v>
      </c>
      <c r="H8" s="168"/>
      <c r="I8" s="168">
        <f>SUM(I9:I13)</f>
        <v>0</v>
      </c>
      <c r="J8" s="168"/>
      <c r="K8" s="168">
        <f>SUM(K9:K13)</f>
        <v>0</v>
      </c>
      <c r="L8" s="168"/>
      <c r="M8" s="168">
        <f>SUM(M9:M13)</f>
        <v>0</v>
      </c>
      <c r="N8" s="167"/>
      <c r="O8" s="167">
        <f>SUM(O9:O13)</f>
        <v>0.82</v>
      </c>
      <c r="P8" s="167"/>
      <c r="Q8" s="167">
        <f>SUM(Q9:Q13)</f>
        <v>0</v>
      </c>
      <c r="R8" s="168"/>
      <c r="S8" s="168"/>
      <c r="T8" s="169"/>
      <c r="U8" s="163"/>
      <c r="V8" s="163">
        <f>SUM(V9:V13)</f>
        <v>5.78</v>
      </c>
      <c r="W8" s="163"/>
      <c r="X8" s="163"/>
      <c r="Y8" s="163"/>
      <c r="AG8" t="s">
        <v>149</v>
      </c>
    </row>
    <row r="9" spans="1:60" ht="22.5" outlineLevel="1" x14ac:dyDescent="0.2">
      <c r="A9" s="171">
        <v>1</v>
      </c>
      <c r="B9" s="172" t="s">
        <v>457</v>
      </c>
      <c r="C9" s="188" t="s">
        <v>458</v>
      </c>
      <c r="D9" s="173" t="s">
        <v>165</v>
      </c>
      <c r="E9" s="174">
        <v>6.57</v>
      </c>
      <c r="F9" s="175"/>
      <c r="G9" s="176">
        <f>ROUND(E9*F9,2)</f>
        <v>0</v>
      </c>
      <c r="H9" s="175"/>
      <c r="I9" s="176">
        <f>ROUND(E9*H9,2)</f>
        <v>0</v>
      </c>
      <c r="J9" s="175"/>
      <c r="K9" s="176">
        <f>ROUND(E9*J9,2)</f>
        <v>0</v>
      </c>
      <c r="L9" s="176">
        <v>21</v>
      </c>
      <c r="M9" s="176">
        <f>G9*(1+L9/100)</f>
        <v>0</v>
      </c>
      <c r="N9" s="174">
        <v>0.12454999999999999</v>
      </c>
      <c r="O9" s="174">
        <f>ROUND(E9*N9,2)</f>
        <v>0.82</v>
      </c>
      <c r="P9" s="174">
        <v>0</v>
      </c>
      <c r="Q9" s="174">
        <f>ROUND(E9*P9,2)</f>
        <v>0</v>
      </c>
      <c r="R9" s="176" t="s">
        <v>153</v>
      </c>
      <c r="S9" s="176" t="s">
        <v>154</v>
      </c>
      <c r="T9" s="177" t="s">
        <v>155</v>
      </c>
      <c r="U9" s="160">
        <v>0.88</v>
      </c>
      <c r="V9" s="160">
        <f>ROUND(E9*U9,2)</f>
        <v>5.78</v>
      </c>
      <c r="W9" s="160"/>
      <c r="X9" s="160" t="s">
        <v>156</v>
      </c>
      <c r="Y9" s="160" t="s">
        <v>157</v>
      </c>
      <c r="Z9" s="150"/>
      <c r="AA9" s="150"/>
      <c r="AB9" s="150"/>
      <c r="AC9" s="150"/>
      <c r="AD9" s="150"/>
      <c r="AE9" s="150"/>
      <c r="AF9" s="150"/>
      <c r="AG9" s="150" t="s">
        <v>158</v>
      </c>
      <c r="AH9" s="150"/>
      <c r="AI9" s="150"/>
      <c r="AJ9" s="150"/>
      <c r="AK9" s="150"/>
      <c r="AL9" s="150"/>
      <c r="AM9" s="150"/>
      <c r="AN9" s="150"/>
      <c r="AO9" s="150"/>
      <c r="AP9" s="150"/>
      <c r="AQ9" s="150"/>
      <c r="AR9" s="150"/>
      <c r="AS9" s="150"/>
      <c r="AT9" s="150"/>
      <c r="AU9" s="150"/>
      <c r="AV9" s="150"/>
      <c r="AW9" s="150"/>
      <c r="AX9" s="150"/>
      <c r="AY9" s="150"/>
      <c r="AZ9" s="150"/>
      <c r="BA9" s="150"/>
      <c r="BB9" s="150"/>
      <c r="BC9" s="150"/>
      <c r="BD9" s="150"/>
      <c r="BE9" s="150"/>
      <c r="BF9" s="150"/>
      <c r="BG9" s="150"/>
      <c r="BH9" s="150"/>
    </row>
    <row r="10" spans="1:60" outlineLevel="2" x14ac:dyDescent="0.2">
      <c r="A10" s="157"/>
      <c r="B10" s="158"/>
      <c r="C10" s="248" t="s">
        <v>459</v>
      </c>
      <c r="D10" s="249"/>
      <c r="E10" s="249"/>
      <c r="F10" s="249"/>
      <c r="G10" s="249"/>
      <c r="H10" s="160"/>
      <c r="I10" s="160"/>
      <c r="J10" s="160"/>
      <c r="K10" s="160"/>
      <c r="L10" s="160"/>
      <c r="M10" s="160"/>
      <c r="N10" s="159"/>
      <c r="O10" s="159"/>
      <c r="P10" s="159"/>
      <c r="Q10" s="159"/>
      <c r="R10" s="160"/>
      <c r="S10" s="160"/>
      <c r="T10" s="160"/>
      <c r="U10" s="160"/>
      <c r="V10" s="160"/>
      <c r="W10" s="160"/>
      <c r="X10" s="160"/>
      <c r="Y10" s="160"/>
      <c r="Z10" s="150"/>
      <c r="AA10" s="150"/>
      <c r="AB10" s="150"/>
      <c r="AC10" s="150"/>
      <c r="AD10" s="150"/>
      <c r="AE10" s="150"/>
      <c r="AF10" s="150"/>
      <c r="AG10" s="150" t="s">
        <v>167</v>
      </c>
      <c r="AH10" s="150"/>
      <c r="AI10" s="150"/>
      <c r="AJ10" s="150"/>
      <c r="AK10" s="150"/>
      <c r="AL10" s="150"/>
      <c r="AM10" s="150"/>
      <c r="AN10" s="150"/>
      <c r="AO10" s="150"/>
      <c r="AP10" s="150"/>
      <c r="AQ10" s="150"/>
      <c r="AR10" s="150"/>
      <c r="AS10" s="150"/>
      <c r="AT10" s="150"/>
      <c r="AU10" s="150"/>
      <c r="AV10" s="150"/>
      <c r="AW10" s="150"/>
      <c r="AX10" s="150"/>
      <c r="AY10" s="150"/>
      <c r="AZ10" s="150"/>
      <c r="BA10" s="150"/>
      <c r="BB10" s="150"/>
      <c r="BC10" s="150"/>
      <c r="BD10" s="150"/>
      <c r="BE10" s="150"/>
      <c r="BF10" s="150"/>
      <c r="BG10" s="150"/>
      <c r="BH10" s="150"/>
    </row>
    <row r="11" spans="1:60" outlineLevel="2" x14ac:dyDescent="0.2">
      <c r="A11" s="157"/>
      <c r="B11" s="158"/>
      <c r="C11" s="252" t="s">
        <v>459</v>
      </c>
      <c r="D11" s="253"/>
      <c r="E11" s="253"/>
      <c r="F11" s="253"/>
      <c r="G11" s="253"/>
      <c r="H11" s="160"/>
      <c r="I11" s="160"/>
      <c r="J11" s="160"/>
      <c r="K11" s="160"/>
      <c r="L11" s="160"/>
      <c r="M11" s="160"/>
      <c r="N11" s="159"/>
      <c r="O11" s="159"/>
      <c r="P11" s="159"/>
      <c r="Q11" s="159"/>
      <c r="R11" s="160"/>
      <c r="S11" s="160"/>
      <c r="T11" s="160"/>
      <c r="U11" s="160"/>
      <c r="V11" s="160"/>
      <c r="W11" s="160"/>
      <c r="X11" s="160"/>
      <c r="Y11" s="160"/>
      <c r="Z11" s="150"/>
      <c r="AA11" s="150"/>
      <c r="AB11" s="150"/>
      <c r="AC11" s="150"/>
      <c r="AD11" s="150"/>
      <c r="AE11" s="150"/>
      <c r="AF11" s="150"/>
      <c r="AG11" s="150" t="s">
        <v>162</v>
      </c>
      <c r="AH11" s="150"/>
      <c r="AI11" s="150"/>
      <c r="AJ11" s="150"/>
      <c r="AK11" s="150"/>
      <c r="AL11" s="150"/>
      <c r="AM11" s="150"/>
      <c r="AN11" s="150"/>
      <c r="AO11" s="150"/>
      <c r="AP11" s="150"/>
      <c r="AQ11" s="150"/>
      <c r="AR11" s="150"/>
      <c r="AS11" s="150"/>
      <c r="AT11" s="150"/>
      <c r="AU11" s="150"/>
      <c r="AV11" s="150"/>
      <c r="AW11" s="150"/>
      <c r="AX11" s="150"/>
      <c r="AY11" s="150"/>
      <c r="AZ11" s="150"/>
      <c r="BA11" s="150"/>
      <c r="BB11" s="150"/>
      <c r="BC11" s="150"/>
      <c r="BD11" s="150"/>
      <c r="BE11" s="150"/>
      <c r="BF11" s="150"/>
      <c r="BG11" s="150"/>
      <c r="BH11" s="150"/>
    </row>
    <row r="12" spans="1:60" outlineLevel="2" x14ac:dyDescent="0.2">
      <c r="A12" s="157"/>
      <c r="B12" s="158"/>
      <c r="C12" s="189" t="s">
        <v>460</v>
      </c>
      <c r="D12" s="161"/>
      <c r="E12" s="162">
        <v>0.72</v>
      </c>
      <c r="F12" s="160"/>
      <c r="G12" s="160"/>
      <c r="H12" s="160"/>
      <c r="I12" s="160"/>
      <c r="J12" s="160"/>
      <c r="K12" s="160"/>
      <c r="L12" s="160"/>
      <c r="M12" s="160"/>
      <c r="N12" s="159"/>
      <c r="O12" s="159"/>
      <c r="P12" s="159"/>
      <c r="Q12" s="159"/>
      <c r="R12" s="160"/>
      <c r="S12" s="160"/>
      <c r="T12" s="160"/>
      <c r="U12" s="160"/>
      <c r="V12" s="160"/>
      <c r="W12" s="160"/>
      <c r="X12" s="160"/>
      <c r="Y12" s="160"/>
      <c r="Z12" s="150"/>
      <c r="AA12" s="150"/>
      <c r="AB12" s="150"/>
      <c r="AC12" s="150"/>
      <c r="AD12" s="150"/>
      <c r="AE12" s="150"/>
      <c r="AF12" s="150"/>
      <c r="AG12" s="150" t="s">
        <v>169</v>
      </c>
      <c r="AH12" s="150">
        <v>0</v>
      </c>
      <c r="AI12" s="150"/>
      <c r="AJ12" s="150"/>
      <c r="AK12" s="150"/>
      <c r="AL12" s="150"/>
      <c r="AM12" s="150"/>
      <c r="AN12" s="150"/>
      <c r="AO12" s="150"/>
      <c r="AP12" s="150"/>
      <c r="AQ12" s="150"/>
      <c r="AR12" s="150"/>
      <c r="AS12" s="150"/>
      <c r="AT12" s="150"/>
      <c r="AU12" s="150"/>
      <c r="AV12" s="150"/>
      <c r="AW12" s="150"/>
      <c r="AX12" s="150"/>
      <c r="AY12" s="150"/>
      <c r="AZ12" s="150"/>
      <c r="BA12" s="150"/>
      <c r="BB12" s="150"/>
      <c r="BC12" s="150"/>
      <c r="BD12" s="150"/>
      <c r="BE12" s="150"/>
      <c r="BF12" s="150"/>
      <c r="BG12" s="150"/>
      <c r="BH12" s="150"/>
    </row>
    <row r="13" spans="1:60" outlineLevel="3" x14ac:dyDescent="0.2">
      <c r="A13" s="157"/>
      <c r="B13" s="158"/>
      <c r="C13" s="189" t="s">
        <v>461</v>
      </c>
      <c r="D13" s="161"/>
      <c r="E13" s="162">
        <v>5.85</v>
      </c>
      <c r="F13" s="160"/>
      <c r="G13" s="160"/>
      <c r="H13" s="160"/>
      <c r="I13" s="160"/>
      <c r="J13" s="160"/>
      <c r="K13" s="160"/>
      <c r="L13" s="160"/>
      <c r="M13" s="160"/>
      <c r="N13" s="159"/>
      <c r="O13" s="159"/>
      <c r="P13" s="159"/>
      <c r="Q13" s="159"/>
      <c r="R13" s="160"/>
      <c r="S13" s="160"/>
      <c r="T13" s="160"/>
      <c r="U13" s="160"/>
      <c r="V13" s="160"/>
      <c r="W13" s="160"/>
      <c r="X13" s="160"/>
      <c r="Y13" s="160"/>
      <c r="Z13" s="150"/>
      <c r="AA13" s="150"/>
      <c r="AB13" s="150"/>
      <c r="AC13" s="150"/>
      <c r="AD13" s="150"/>
      <c r="AE13" s="150"/>
      <c r="AF13" s="150"/>
      <c r="AG13" s="150" t="s">
        <v>169</v>
      </c>
      <c r="AH13" s="150">
        <v>0</v>
      </c>
      <c r="AI13" s="150"/>
      <c r="AJ13" s="150"/>
      <c r="AK13" s="150"/>
      <c r="AL13" s="150"/>
      <c r="AM13" s="150"/>
      <c r="AN13" s="150"/>
      <c r="AO13" s="150"/>
      <c r="AP13" s="150"/>
      <c r="AQ13" s="150"/>
      <c r="AR13" s="150"/>
      <c r="AS13" s="150"/>
      <c r="AT13" s="150"/>
      <c r="AU13" s="150"/>
      <c r="AV13" s="150"/>
      <c r="AW13" s="150"/>
      <c r="AX13" s="150"/>
      <c r="AY13" s="150"/>
      <c r="AZ13" s="150"/>
      <c r="BA13" s="150"/>
      <c r="BB13" s="150"/>
      <c r="BC13" s="150"/>
      <c r="BD13" s="150"/>
      <c r="BE13" s="150"/>
      <c r="BF13" s="150"/>
      <c r="BG13" s="150"/>
      <c r="BH13" s="150"/>
    </row>
    <row r="14" spans="1:60" x14ac:dyDescent="0.2">
      <c r="A14" s="164" t="s">
        <v>148</v>
      </c>
      <c r="B14" s="165" t="s">
        <v>78</v>
      </c>
      <c r="C14" s="186" t="s">
        <v>79</v>
      </c>
      <c r="D14" s="166"/>
      <c r="E14" s="167"/>
      <c r="F14" s="168"/>
      <c r="G14" s="168">
        <f>SUMIF(AG15:AG24,"&lt;&gt;NOR",G15:G24)</f>
        <v>0</v>
      </c>
      <c r="H14" s="168"/>
      <c r="I14" s="168">
        <f>SUM(I15:I24)</f>
        <v>0</v>
      </c>
      <c r="J14" s="168"/>
      <c r="K14" s="168">
        <f>SUM(K15:K24)</f>
        <v>0</v>
      </c>
      <c r="L14" s="168"/>
      <c r="M14" s="168">
        <f>SUM(M15:M24)</f>
        <v>0</v>
      </c>
      <c r="N14" s="167"/>
      <c r="O14" s="167">
        <f>SUM(O15:O24)</f>
        <v>0.01</v>
      </c>
      <c r="P14" s="167"/>
      <c r="Q14" s="167">
        <f>SUM(Q15:Q24)</f>
        <v>9.0000000000000011E-2</v>
      </c>
      <c r="R14" s="168"/>
      <c r="S14" s="168"/>
      <c r="T14" s="169"/>
      <c r="U14" s="163"/>
      <c r="V14" s="163">
        <f>SUM(V15:V24)</f>
        <v>11.200000000000001</v>
      </c>
      <c r="W14" s="163"/>
      <c r="X14" s="163"/>
      <c r="Y14" s="163"/>
      <c r="AG14" t="s">
        <v>149</v>
      </c>
    </row>
    <row r="15" spans="1:60" outlineLevel="1" x14ac:dyDescent="0.2">
      <c r="A15" s="171">
        <v>2</v>
      </c>
      <c r="B15" s="172" t="s">
        <v>462</v>
      </c>
      <c r="C15" s="188" t="s">
        <v>463</v>
      </c>
      <c r="D15" s="173" t="s">
        <v>257</v>
      </c>
      <c r="E15" s="174">
        <v>3.1</v>
      </c>
      <c r="F15" s="175"/>
      <c r="G15" s="176">
        <f>ROUND(E15*F15,2)</f>
        <v>0</v>
      </c>
      <c r="H15" s="175"/>
      <c r="I15" s="176">
        <f>ROUND(E15*H15,2)</f>
        <v>0</v>
      </c>
      <c r="J15" s="175"/>
      <c r="K15" s="176">
        <f>ROUND(E15*J15,2)</f>
        <v>0</v>
      </c>
      <c r="L15" s="176">
        <v>21</v>
      </c>
      <c r="M15" s="176">
        <f>G15*(1+L15/100)</f>
        <v>0</v>
      </c>
      <c r="N15" s="174">
        <v>1.4E-3</v>
      </c>
      <c r="O15" s="174">
        <f>ROUND(E15*N15,2)</f>
        <v>0</v>
      </c>
      <c r="P15" s="174">
        <v>5.0899999999999999E-3</v>
      </c>
      <c r="Q15" s="174">
        <f>ROUND(E15*P15,2)</f>
        <v>0.02</v>
      </c>
      <c r="R15" s="176" t="s">
        <v>232</v>
      </c>
      <c r="S15" s="176" t="s">
        <v>154</v>
      </c>
      <c r="T15" s="177" t="s">
        <v>155</v>
      </c>
      <c r="U15" s="160">
        <v>2.35</v>
      </c>
      <c r="V15" s="160">
        <f>ROUND(E15*U15,2)</f>
        <v>7.29</v>
      </c>
      <c r="W15" s="160"/>
      <c r="X15" s="160" t="s">
        <v>156</v>
      </c>
      <c r="Y15" s="160" t="s">
        <v>157</v>
      </c>
      <c r="Z15" s="150"/>
      <c r="AA15" s="150"/>
      <c r="AB15" s="150"/>
      <c r="AC15" s="150"/>
      <c r="AD15" s="150"/>
      <c r="AE15" s="150"/>
      <c r="AF15" s="150"/>
      <c r="AG15" s="150" t="s">
        <v>158</v>
      </c>
      <c r="AH15" s="150"/>
      <c r="AI15" s="150"/>
      <c r="AJ15" s="150"/>
      <c r="AK15" s="150"/>
      <c r="AL15" s="150"/>
      <c r="AM15" s="150"/>
      <c r="AN15" s="150"/>
      <c r="AO15" s="150"/>
      <c r="AP15" s="150"/>
      <c r="AQ15" s="150"/>
      <c r="AR15" s="150"/>
      <c r="AS15" s="150"/>
      <c r="AT15" s="150"/>
      <c r="AU15" s="150"/>
      <c r="AV15" s="150"/>
      <c r="AW15" s="150"/>
      <c r="AX15" s="150"/>
      <c r="AY15" s="150"/>
      <c r="AZ15" s="150"/>
      <c r="BA15" s="150"/>
      <c r="BB15" s="150"/>
      <c r="BC15" s="150"/>
      <c r="BD15" s="150"/>
      <c r="BE15" s="150"/>
      <c r="BF15" s="150"/>
      <c r="BG15" s="150"/>
      <c r="BH15" s="150"/>
    </row>
    <row r="16" spans="1:60" outlineLevel="2" x14ac:dyDescent="0.2">
      <c r="A16" s="157"/>
      <c r="B16" s="158"/>
      <c r="C16" s="189" t="s">
        <v>464</v>
      </c>
      <c r="D16" s="161"/>
      <c r="E16" s="162">
        <v>3.1</v>
      </c>
      <c r="F16" s="160"/>
      <c r="G16" s="160"/>
      <c r="H16" s="160"/>
      <c r="I16" s="160"/>
      <c r="J16" s="160"/>
      <c r="K16" s="160"/>
      <c r="L16" s="160"/>
      <c r="M16" s="160"/>
      <c r="N16" s="159"/>
      <c r="O16" s="159"/>
      <c r="P16" s="159"/>
      <c r="Q16" s="159"/>
      <c r="R16" s="160"/>
      <c r="S16" s="160"/>
      <c r="T16" s="160"/>
      <c r="U16" s="160"/>
      <c r="V16" s="160"/>
      <c r="W16" s="160"/>
      <c r="X16" s="160"/>
      <c r="Y16" s="160"/>
      <c r="Z16" s="150"/>
      <c r="AA16" s="150"/>
      <c r="AB16" s="150"/>
      <c r="AC16" s="150"/>
      <c r="AD16" s="150"/>
      <c r="AE16" s="150"/>
      <c r="AF16" s="150"/>
      <c r="AG16" s="150" t="s">
        <v>169</v>
      </c>
      <c r="AH16" s="150">
        <v>0</v>
      </c>
      <c r="AI16" s="150"/>
      <c r="AJ16" s="150"/>
      <c r="AK16" s="150"/>
      <c r="AL16" s="150"/>
      <c r="AM16" s="150"/>
      <c r="AN16" s="150"/>
      <c r="AO16" s="150"/>
      <c r="AP16" s="150"/>
      <c r="AQ16" s="150"/>
      <c r="AR16" s="150"/>
      <c r="AS16" s="150"/>
      <c r="AT16" s="150"/>
      <c r="AU16" s="150"/>
      <c r="AV16" s="150"/>
      <c r="AW16" s="150"/>
      <c r="AX16" s="150"/>
      <c r="AY16" s="150"/>
      <c r="AZ16" s="150"/>
      <c r="BA16" s="150"/>
      <c r="BB16" s="150"/>
      <c r="BC16" s="150"/>
      <c r="BD16" s="150"/>
      <c r="BE16" s="150"/>
      <c r="BF16" s="150"/>
      <c r="BG16" s="150"/>
      <c r="BH16" s="150"/>
    </row>
    <row r="17" spans="1:60" outlineLevel="1" x14ac:dyDescent="0.2">
      <c r="A17" s="171">
        <v>3</v>
      </c>
      <c r="B17" s="172" t="s">
        <v>465</v>
      </c>
      <c r="C17" s="188" t="s">
        <v>466</v>
      </c>
      <c r="D17" s="173" t="s">
        <v>257</v>
      </c>
      <c r="E17" s="174">
        <v>14</v>
      </c>
      <c r="F17" s="175"/>
      <c r="G17" s="176">
        <f>ROUND(E17*F17,2)</f>
        <v>0</v>
      </c>
      <c r="H17" s="175"/>
      <c r="I17" s="176">
        <f>ROUND(E17*H17,2)</f>
        <v>0</v>
      </c>
      <c r="J17" s="175"/>
      <c r="K17" s="176">
        <f>ROUND(E17*J17,2)</f>
        <v>0</v>
      </c>
      <c r="L17" s="176">
        <v>21</v>
      </c>
      <c r="M17" s="176">
        <f>G17*(1+L17/100)</f>
        <v>0</v>
      </c>
      <c r="N17" s="174">
        <v>4.8999999999999998E-4</v>
      </c>
      <c r="O17" s="174">
        <f>ROUND(E17*N17,2)</f>
        <v>0.01</v>
      </c>
      <c r="P17" s="174">
        <v>2E-3</v>
      </c>
      <c r="Q17" s="174">
        <f>ROUND(E17*P17,2)</f>
        <v>0.03</v>
      </c>
      <c r="R17" s="176" t="s">
        <v>232</v>
      </c>
      <c r="S17" s="176" t="s">
        <v>154</v>
      </c>
      <c r="T17" s="177" t="s">
        <v>155</v>
      </c>
      <c r="U17" s="160">
        <v>0.17599999999999999</v>
      </c>
      <c r="V17" s="160">
        <f>ROUND(E17*U17,2)</f>
        <v>2.46</v>
      </c>
      <c r="W17" s="160"/>
      <c r="X17" s="160" t="s">
        <v>156</v>
      </c>
      <c r="Y17" s="160" t="s">
        <v>157</v>
      </c>
      <c r="Z17" s="150"/>
      <c r="AA17" s="150"/>
      <c r="AB17" s="150"/>
      <c r="AC17" s="150"/>
      <c r="AD17" s="150"/>
      <c r="AE17" s="150"/>
      <c r="AF17" s="150"/>
      <c r="AG17" s="150" t="s">
        <v>158</v>
      </c>
      <c r="AH17" s="150"/>
      <c r="AI17" s="150"/>
      <c r="AJ17" s="150"/>
      <c r="AK17" s="150"/>
      <c r="AL17" s="150"/>
      <c r="AM17" s="150"/>
      <c r="AN17" s="150"/>
      <c r="AO17" s="150"/>
      <c r="AP17" s="150"/>
      <c r="AQ17" s="150"/>
      <c r="AR17" s="150"/>
      <c r="AS17" s="150"/>
      <c r="AT17" s="150"/>
      <c r="AU17" s="150"/>
      <c r="AV17" s="150"/>
      <c r="AW17" s="150"/>
      <c r="AX17" s="150"/>
      <c r="AY17" s="150"/>
      <c r="AZ17" s="150"/>
      <c r="BA17" s="150"/>
      <c r="BB17" s="150"/>
      <c r="BC17" s="150"/>
      <c r="BD17" s="150"/>
      <c r="BE17" s="150"/>
      <c r="BF17" s="150"/>
      <c r="BG17" s="150"/>
      <c r="BH17" s="150"/>
    </row>
    <row r="18" spans="1:60" outlineLevel="2" x14ac:dyDescent="0.2">
      <c r="A18" s="157"/>
      <c r="B18" s="158"/>
      <c r="C18" s="250" t="s">
        <v>253</v>
      </c>
      <c r="D18" s="251"/>
      <c r="E18" s="251"/>
      <c r="F18" s="251"/>
      <c r="G18" s="251"/>
      <c r="H18" s="160"/>
      <c r="I18" s="160"/>
      <c r="J18" s="160"/>
      <c r="K18" s="160"/>
      <c r="L18" s="160"/>
      <c r="M18" s="160"/>
      <c r="N18" s="159"/>
      <c r="O18" s="159"/>
      <c r="P18" s="159"/>
      <c r="Q18" s="159"/>
      <c r="R18" s="160"/>
      <c r="S18" s="160"/>
      <c r="T18" s="160"/>
      <c r="U18" s="160"/>
      <c r="V18" s="160"/>
      <c r="W18" s="160"/>
      <c r="X18" s="160"/>
      <c r="Y18" s="160"/>
      <c r="Z18" s="150"/>
      <c r="AA18" s="150"/>
      <c r="AB18" s="150"/>
      <c r="AC18" s="150"/>
      <c r="AD18" s="150"/>
      <c r="AE18" s="150"/>
      <c r="AF18" s="150"/>
      <c r="AG18" s="150" t="s">
        <v>162</v>
      </c>
      <c r="AH18" s="150"/>
      <c r="AI18" s="150"/>
      <c r="AJ18" s="150"/>
      <c r="AK18" s="150"/>
      <c r="AL18" s="150"/>
      <c r="AM18" s="150"/>
      <c r="AN18" s="150"/>
      <c r="AO18" s="150"/>
      <c r="AP18" s="150"/>
      <c r="AQ18" s="150"/>
      <c r="AR18" s="150"/>
      <c r="AS18" s="150"/>
      <c r="AT18" s="150"/>
      <c r="AU18" s="150"/>
      <c r="AV18" s="150"/>
      <c r="AW18" s="150"/>
      <c r="AX18" s="150"/>
      <c r="AY18" s="150"/>
      <c r="AZ18" s="150"/>
      <c r="BA18" s="150"/>
      <c r="BB18" s="150"/>
      <c r="BC18" s="150"/>
      <c r="BD18" s="150"/>
      <c r="BE18" s="150"/>
      <c r="BF18" s="150"/>
      <c r="BG18" s="150"/>
      <c r="BH18" s="150"/>
    </row>
    <row r="19" spans="1:60" outlineLevel="2" x14ac:dyDescent="0.2">
      <c r="A19" s="157"/>
      <c r="B19" s="158"/>
      <c r="C19" s="189" t="s">
        <v>467</v>
      </c>
      <c r="D19" s="161"/>
      <c r="E19" s="162">
        <v>14</v>
      </c>
      <c r="F19" s="160"/>
      <c r="G19" s="160"/>
      <c r="H19" s="160"/>
      <c r="I19" s="160"/>
      <c r="J19" s="160"/>
      <c r="K19" s="160"/>
      <c r="L19" s="160"/>
      <c r="M19" s="160"/>
      <c r="N19" s="159"/>
      <c r="O19" s="159"/>
      <c r="P19" s="159"/>
      <c r="Q19" s="159"/>
      <c r="R19" s="160"/>
      <c r="S19" s="160"/>
      <c r="T19" s="160"/>
      <c r="U19" s="160"/>
      <c r="V19" s="160"/>
      <c r="W19" s="160"/>
      <c r="X19" s="160"/>
      <c r="Y19" s="160"/>
      <c r="Z19" s="150"/>
      <c r="AA19" s="150"/>
      <c r="AB19" s="150"/>
      <c r="AC19" s="150"/>
      <c r="AD19" s="150"/>
      <c r="AE19" s="150"/>
      <c r="AF19" s="150"/>
      <c r="AG19" s="150" t="s">
        <v>169</v>
      </c>
      <c r="AH19" s="150">
        <v>0</v>
      </c>
      <c r="AI19" s="150"/>
      <c r="AJ19" s="150"/>
      <c r="AK19" s="150"/>
      <c r="AL19" s="150"/>
      <c r="AM19" s="150"/>
      <c r="AN19" s="150"/>
      <c r="AO19" s="150"/>
      <c r="AP19" s="150"/>
      <c r="AQ19" s="150"/>
      <c r="AR19" s="150"/>
      <c r="AS19" s="150"/>
      <c r="AT19" s="150"/>
      <c r="AU19" s="150"/>
      <c r="AV19" s="150"/>
      <c r="AW19" s="150"/>
      <c r="AX19" s="150"/>
      <c r="AY19" s="150"/>
      <c r="AZ19" s="150"/>
      <c r="BA19" s="150"/>
      <c r="BB19" s="150"/>
      <c r="BC19" s="150"/>
      <c r="BD19" s="150"/>
      <c r="BE19" s="150"/>
      <c r="BF19" s="150"/>
      <c r="BG19" s="150"/>
      <c r="BH19" s="150"/>
    </row>
    <row r="20" spans="1:60" outlineLevel="1" x14ac:dyDescent="0.2">
      <c r="A20" s="171">
        <v>4</v>
      </c>
      <c r="B20" s="172" t="s">
        <v>468</v>
      </c>
      <c r="C20" s="188" t="s">
        <v>469</v>
      </c>
      <c r="D20" s="173" t="s">
        <v>257</v>
      </c>
      <c r="E20" s="174">
        <v>3.5</v>
      </c>
      <c r="F20" s="175"/>
      <c r="G20" s="176">
        <f>ROUND(E20*F20,2)</f>
        <v>0</v>
      </c>
      <c r="H20" s="175"/>
      <c r="I20" s="176">
        <f>ROUND(E20*H20,2)</f>
        <v>0</v>
      </c>
      <c r="J20" s="175"/>
      <c r="K20" s="176">
        <f>ROUND(E20*J20,2)</f>
        <v>0</v>
      </c>
      <c r="L20" s="176">
        <v>21</v>
      </c>
      <c r="M20" s="176">
        <f>G20*(1+L20/100)</f>
        <v>0</v>
      </c>
      <c r="N20" s="174">
        <v>4.8999999999999998E-4</v>
      </c>
      <c r="O20" s="174">
        <f>ROUND(E20*N20,2)</f>
        <v>0</v>
      </c>
      <c r="P20" s="174">
        <v>6.0000000000000001E-3</v>
      </c>
      <c r="Q20" s="174">
        <f>ROUND(E20*P20,2)</f>
        <v>0.02</v>
      </c>
      <c r="R20" s="176" t="s">
        <v>232</v>
      </c>
      <c r="S20" s="176" t="s">
        <v>154</v>
      </c>
      <c r="T20" s="177" t="s">
        <v>155</v>
      </c>
      <c r="U20" s="160">
        <v>0.27400000000000002</v>
      </c>
      <c r="V20" s="160">
        <f>ROUND(E20*U20,2)</f>
        <v>0.96</v>
      </c>
      <c r="W20" s="160"/>
      <c r="X20" s="160" t="s">
        <v>156</v>
      </c>
      <c r="Y20" s="160" t="s">
        <v>157</v>
      </c>
      <c r="Z20" s="150"/>
      <c r="AA20" s="150"/>
      <c r="AB20" s="150"/>
      <c r="AC20" s="150"/>
      <c r="AD20" s="150"/>
      <c r="AE20" s="150"/>
      <c r="AF20" s="150"/>
      <c r="AG20" s="150" t="s">
        <v>222</v>
      </c>
      <c r="AH20" s="150"/>
      <c r="AI20" s="150"/>
      <c r="AJ20" s="150"/>
      <c r="AK20" s="150"/>
      <c r="AL20" s="150"/>
      <c r="AM20" s="150"/>
      <c r="AN20" s="150"/>
      <c r="AO20" s="150"/>
      <c r="AP20" s="150"/>
      <c r="AQ20" s="150"/>
      <c r="AR20" s="150"/>
      <c r="AS20" s="150"/>
      <c r="AT20" s="150"/>
      <c r="AU20" s="150"/>
      <c r="AV20" s="150"/>
      <c r="AW20" s="150"/>
      <c r="AX20" s="150"/>
      <c r="AY20" s="150"/>
      <c r="AZ20" s="150"/>
      <c r="BA20" s="150"/>
      <c r="BB20" s="150"/>
      <c r="BC20" s="150"/>
      <c r="BD20" s="150"/>
      <c r="BE20" s="150"/>
      <c r="BF20" s="150"/>
      <c r="BG20" s="150"/>
      <c r="BH20" s="150"/>
    </row>
    <row r="21" spans="1:60" outlineLevel="2" x14ac:dyDescent="0.2">
      <c r="A21" s="157"/>
      <c r="B21" s="158"/>
      <c r="C21" s="250" t="s">
        <v>253</v>
      </c>
      <c r="D21" s="251"/>
      <c r="E21" s="251"/>
      <c r="F21" s="251"/>
      <c r="G21" s="251"/>
      <c r="H21" s="160"/>
      <c r="I21" s="160"/>
      <c r="J21" s="160"/>
      <c r="K21" s="160"/>
      <c r="L21" s="160"/>
      <c r="M21" s="160"/>
      <c r="N21" s="159"/>
      <c r="O21" s="159"/>
      <c r="P21" s="159"/>
      <c r="Q21" s="159"/>
      <c r="R21" s="160"/>
      <c r="S21" s="160"/>
      <c r="T21" s="160"/>
      <c r="U21" s="160"/>
      <c r="V21" s="160"/>
      <c r="W21" s="160"/>
      <c r="X21" s="160"/>
      <c r="Y21" s="160"/>
      <c r="Z21" s="150"/>
      <c r="AA21" s="150"/>
      <c r="AB21" s="150"/>
      <c r="AC21" s="150"/>
      <c r="AD21" s="150"/>
      <c r="AE21" s="150"/>
      <c r="AF21" s="150"/>
      <c r="AG21" s="150" t="s">
        <v>162</v>
      </c>
      <c r="AH21" s="150"/>
      <c r="AI21" s="150"/>
      <c r="AJ21" s="150"/>
      <c r="AK21" s="150"/>
      <c r="AL21" s="150"/>
      <c r="AM21" s="150"/>
      <c r="AN21" s="150"/>
      <c r="AO21" s="150"/>
      <c r="AP21" s="150"/>
      <c r="AQ21" s="150"/>
      <c r="AR21" s="150"/>
      <c r="AS21" s="150"/>
      <c r="AT21" s="150"/>
      <c r="AU21" s="150"/>
      <c r="AV21" s="150"/>
      <c r="AW21" s="150"/>
      <c r="AX21" s="150"/>
      <c r="AY21" s="150"/>
      <c r="AZ21" s="150"/>
      <c r="BA21" s="150"/>
      <c r="BB21" s="150"/>
      <c r="BC21" s="150"/>
      <c r="BD21" s="150"/>
      <c r="BE21" s="150"/>
      <c r="BF21" s="150"/>
      <c r="BG21" s="150"/>
      <c r="BH21" s="150"/>
    </row>
    <row r="22" spans="1:60" outlineLevel="1" x14ac:dyDescent="0.2">
      <c r="A22" s="171">
        <v>5</v>
      </c>
      <c r="B22" s="172" t="s">
        <v>470</v>
      </c>
      <c r="C22" s="188" t="s">
        <v>471</v>
      </c>
      <c r="D22" s="173" t="s">
        <v>257</v>
      </c>
      <c r="E22" s="174">
        <v>2</v>
      </c>
      <c r="F22" s="175"/>
      <c r="G22" s="176">
        <f>ROUND(E22*F22,2)</f>
        <v>0</v>
      </c>
      <c r="H22" s="175"/>
      <c r="I22" s="176">
        <f>ROUND(E22*H22,2)</f>
        <v>0</v>
      </c>
      <c r="J22" s="175"/>
      <c r="K22" s="176">
        <f>ROUND(E22*J22,2)</f>
        <v>0</v>
      </c>
      <c r="L22" s="176">
        <v>21</v>
      </c>
      <c r="M22" s="176">
        <f>G22*(1+L22/100)</f>
        <v>0</v>
      </c>
      <c r="N22" s="174">
        <v>4.8999999999999998E-4</v>
      </c>
      <c r="O22" s="174">
        <f>ROUND(E22*N22,2)</f>
        <v>0</v>
      </c>
      <c r="P22" s="174">
        <v>8.9999999999999993E-3</v>
      </c>
      <c r="Q22" s="174">
        <f>ROUND(E22*P22,2)</f>
        <v>0.02</v>
      </c>
      <c r="R22" s="176" t="s">
        <v>232</v>
      </c>
      <c r="S22" s="176" t="s">
        <v>154</v>
      </c>
      <c r="T22" s="177" t="s">
        <v>155</v>
      </c>
      <c r="U22" s="160">
        <v>0.247</v>
      </c>
      <c r="V22" s="160">
        <f>ROUND(E22*U22,2)</f>
        <v>0.49</v>
      </c>
      <c r="W22" s="160"/>
      <c r="X22" s="160" t="s">
        <v>156</v>
      </c>
      <c r="Y22" s="160" t="s">
        <v>157</v>
      </c>
      <c r="Z22" s="150"/>
      <c r="AA22" s="150"/>
      <c r="AB22" s="150"/>
      <c r="AC22" s="150"/>
      <c r="AD22" s="150"/>
      <c r="AE22" s="150"/>
      <c r="AF22" s="150"/>
      <c r="AG22" s="150" t="s">
        <v>158</v>
      </c>
      <c r="AH22" s="150"/>
      <c r="AI22" s="150"/>
      <c r="AJ22" s="150"/>
      <c r="AK22" s="150"/>
      <c r="AL22" s="150"/>
      <c r="AM22" s="150"/>
      <c r="AN22" s="150"/>
      <c r="AO22" s="150"/>
      <c r="AP22" s="150"/>
      <c r="AQ22" s="150"/>
      <c r="AR22" s="150"/>
      <c r="AS22" s="150"/>
      <c r="AT22" s="150"/>
      <c r="AU22" s="150"/>
      <c r="AV22" s="150"/>
      <c r="AW22" s="150"/>
      <c r="AX22" s="150"/>
      <c r="AY22" s="150"/>
      <c r="AZ22" s="150"/>
      <c r="BA22" s="150"/>
      <c r="BB22" s="150"/>
      <c r="BC22" s="150"/>
      <c r="BD22" s="150"/>
      <c r="BE22" s="150"/>
      <c r="BF22" s="150"/>
      <c r="BG22" s="150"/>
      <c r="BH22" s="150"/>
    </row>
    <row r="23" spans="1:60" outlineLevel="2" x14ac:dyDescent="0.2">
      <c r="A23" s="157"/>
      <c r="B23" s="158"/>
      <c r="C23" s="250" t="s">
        <v>253</v>
      </c>
      <c r="D23" s="251"/>
      <c r="E23" s="251"/>
      <c r="F23" s="251"/>
      <c r="G23" s="251"/>
      <c r="H23" s="160"/>
      <c r="I23" s="160"/>
      <c r="J23" s="160"/>
      <c r="K23" s="160"/>
      <c r="L23" s="160"/>
      <c r="M23" s="160"/>
      <c r="N23" s="159"/>
      <c r="O23" s="159"/>
      <c r="P23" s="159"/>
      <c r="Q23" s="159"/>
      <c r="R23" s="160"/>
      <c r="S23" s="160"/>
      <c r="T23" s="160"/>
      <c r="U23" s="160"/>
      <c r="V23" s="160"/>
      <c r="W23" s="160"/>
      <c r="X23" s="160"/>
      <c r="Y23" s="160"/>
      <c r="Z23" s="150"/>
      <c r="AA23" s="150"/>
      <c r="AB23" s="150"/>
      <c r="AC23" s="150"/>
      <c r="AD23" s="150"/>
      <c r="AE23" s="150"/>
      <c r="AF23" s="150"/>
      <c r="AG23" s="150" t="s">
        <v>162</v>
      </c>
      <c r="AH23" s="150"/>
      <c r="AI23" s="150"/>
      <c r="AJ23" s="150"/>
      <c r="AK23" s="150"/>
      <c r="AL23" s="150"/>
      <c r="AM23" s="150"/>
      <c r="AN23" s="150"/>
      <c r="AO23" s="150"/>
      <c r="AP23" s="150"/>
      <c r="AQ23" s="150"/>
      <c r="AR23" s="150"/>
      <c r="AS23" s="150"/>
      <c r="AT23" s="150"/>
      <c r="AU23" s="150"/>
      <c r="AV23" s="150"/>
      <c r="AW23" s="150"/>
      <c r="AX23" s="150"/>
      <c r="AY23" s="150"/>
      <c r="AZ23" s="150"/>
      <c r="BA23" s="150"/>
      <c r="BB23" s="150"/>
      <c r="BC23" s="150"/>
      <c r="BD23" s="150"/>
      <c r="BE23" s="150"/>
      <c r="BF23" s="150"/>
      <c r="BG23" s="150"/>
      <c r="BH23" s="150"/>
    </row>
    <row r="24" spans="1:60" outlineLevel="2" x14ac:dyDescent="0.2">
      <c r="A24" s="157"/>
      <c r="B24" s="158"/>
      <c r="C24" s="189" t="s">
        <v>472</v>
      </c>
      <c r="D24" s="161"/>
      <c r="E24" s="162">
        <v>2</v>
      </c>
      <c r="F24" s="160"/>
      <c r="G24" s="160"/>
      <c r="H24" s="160"/>
      <c r="I24" s="160"/>
      <c r="J24" s="160"/>
      <c r="K24" s="160"/>
      <c r="L24" s="160"/>
      <c r="M24" s="160"/>
      <c r="N24" s="159"/>
      <c r="O24" s="159"/>
      <c r="P24" s="159"/>
      <c r="Q24" s="159"/>
      <c r="R24" s="160"/>
      <c r="S24" s="160"/>
      <c r="T24" s="160"/>
      <c r="U24" s="160"/>
      <c r="V24" s="160"/>
      <c r="W24" s="160"/>
      <c r="X24" s="160"/>
      <c r="Y24" s="160"/>
      <c r="Z24" s="150"/>
      <c r="AA24" s="150"/>
      <c r="AB24" s="150"/>
      <c r="AC24" s="150"/>
      <c r="AD24" s="150"/>
      <c r="AE24" s="150"/>
      <c r="AF24" s="150"/>
      <c r="AG24" s="150" t="s">
        <v>169</v>
      </c>
      <c r="AH24" s="150">
        <v>0</v>
      </c>
      <c r="AI24" s="150"/>
      <c r="AJ24" s="150"/>
      <c r="AK24" s="150"/>
      <c r="AL24" s="150"/>
      <c r="AM24" s="150"/>
      <c r="AN24" s="150"/>
      <c r="AO24" s="150"/>
      <c r="AP24" s="150"/>
      <c r="AQ24" s="150"/>
      <c r="AR24" s="150"/>
      <c r="AS24" s="150"/>
      <c r="AT24" s="150"/>
      <c r="AU24" s="150"/>
      <c r="AV24" s="150"/>
      <c r="AW24" s="150"/>
      <c r="AX24" s="150"/>
      <c r="AY24" s="150"/>
      <c r="AZ24" s="150"/>
      <c r="BA24" s="150"/>
      <c r="BB24" s="150"/>
      <c r="BC24" s="150"/>
      <c r="BD24" s="150"/>
      <c r="BE24" s="150"/>
      <c r="BF24" s="150"/>
      <c r="BG24" s="150"/>
      <c r="BH24" s="150"/>
    </row>
    <row r="25" spans="1:60" x14ac:dyDescent="0.2">
      <c r="A25" s="164" t="s">
        <v>148</v>
      </c>
      <c r="B25" s="165" t="s">
        <v>86</v>
      </c>
      <c r="C25" s="186" t="s">
        <v>87</v>
      </c>
      <c r="D25" s="166"/>
      <c r="E25" s="167"/>
      <c r="F25" s="168"/>
      <c r="G25" s="168">
        <f>SUMIF(AG26:AG72,"&lt;&gt;NOR",G26:G72)</f>
        <v>0</v>
      </c>
      <c r="H25" s="168"/>
      <c r="I25" s="168">
        <f>SUM(I26:I72)</f>
        <v>0</v>
      </c>
      <c r="J25" s="168"/>
      <c r="K25" s="168">
        <f>SUM(K26:K72)</f>
        <v>0</v>
      </c>
      <c r="L25" s="168"/>
      <c r="M25" s="168">
        <f>SUM(M26:M72)</f>
        <v>0</v>
      </c>
      <c r="N25" s="167"/>
      <c r="O25" s="167">
        <f>SUM(O26:O72)</f>
        <v>0.22</v>
      </c>
      <c r="P25" s="167"/>
      <c r="Q25" s="167">
        <f>SUM(Q26:Q72)</f>
        <v>0</v>
      </c>
      <c r="R25" s="168"/>
      <c r="S25" s="168"/>
      <c r="T25" s="169"/>
      <c r="U25" s="163"/>
      <c r="V25" s="163">
        <f>SUM(V26:V72)</f>
        <v>34.520000000000003</v>
      </c>
      <c r="W25" s="163"/>
      <c r="X25" s="163"/>
      <c r="Y25" s="163"/>
      <c r="AG25" t="s">
        <v>149</v>
      </c>
    </row>
    <row r="26" spans="1:60" outlineLevel="1" x14ac:dyDescent="0.2">
      <c r="A26" s="178">
        <v>6</v>
      </c>
      <c r="B26" s="179" t="s">
        <v>473</v>
      </c>
      <c r="C26" s="187" t="s">
        <v>474</v>
      </c>
      <c r="D26" s="180" t="s">
        <v>152</v>
      </c>
      <c r="E26" s="181">
        <v>5</v>
      </c>
      <c r="F26" s="182"/>
      <c r="G26" s="183">
        <f>ROUND(E26*F26,2)</f>
        <v>0</v>
      </c>
      <c r="H26" s="182"/>
      <c r="I26" s="183">
        <f>ROUND(E26*H26,2)</f>
        <v>0</v>
      </c>
      <c r="J26" s="182"/>
      <c r="K26" s="183">
        <f>ROUND(E26*J26,2)</f>
        <v>0</v>
      </c>
      <c r="L26" s="183">
        <v>21</v>
      </c>
      <c r="M26" s="183">
        <f>G26*(1+L26/100)</f>
        <v>0</v>
      </c>
      <c r="N26" s="181">
        <v>1.0300000000000001E-3</v>
      </c>
      <c r="O26" s="181">
        <f>ROUND(E26*N26,2)</f>
        <v>0.01</v>
      </c>
      <c r="P26" s="181">
        <v>0</v>
      </c>
      <c r="Q26" s="181">
        <f>ROUND(E26*P26,2)</f>
        <v>0</v>
      </c>
      <c r="R26" s="183" t="s">
        <v>475</v>
      </c>
      <c r="S26" s="183" t="s">
        <v>154</v>
      </c>
      <c r="T26" s="184" t="s">
        <v>155</v>
      </c>
      <c r="U26" s="160">
        <v>1.4650000000000001</v>
      </c>
      <c r="V26" s="160">
        <f>ROUND(E26*U26,2)</f>
        <v>7.33</v>
      </c>
      <c r="W26" s="160"/>
      <c r="X26" s="160" t="s">
        <v>156</v>
      </c>
      <c r="Y26" s="160" t="s">
        <v>157</v>
      </c>
      <c r="Z26" s="150"/>
      <c r="AA26" s="150"/>
      <c r="AB26" s="150"/>
      <c r="AC26" s="150"/>
      <c r="AD26" s="150"/>
      <c r="AE26" s="150"/>
      <c r="AF26" s="150"/>
      <c r="AG26" s="150" t="s">
        <v>276</v>
      </c>
      <c r="AH26" s="150"/>
      <c r="AI26" s="150"/>
      <c r="AJ26" s="150"/>
      <c r="AK26" s="150"/>
      <c r="AL26" s="150"/>
      <c r="AM26" s="150"/>
      <c r="AN26" s="150"/>
      <c r="AO26" s="150"/>
      <c r="AP26" s="150"/>
      <c r="AQ26" s="150"/>
      <c r="AR26" s="150"/>
      <c r="AS26" s="150"/>
      <c r="AT26" s="150"/>
      <c r="AU26" s="150"/>
      <c r="AV26" s="150"/>
      <c r="AW26" s="150"/>
      <c r="AX26" s="150"/>
      <c r="AY26" s="150"/>
      <c r="AZ26" s="150"/>
      <c r="BA26" s="150"/>
      <c r="BB26" s="150"/>
      <c r="BC26" s="150"/>
      <c r="BD26" s="150"/>
      <c r="BE26" s="150"/>
      <c r="BF26" s="150"/>
      <c r="BG26" s="150"/>
      <c r="BH26" s="150"/>
    </row>
    <row r="27" spans="1:60" outlineLevel="1" x14ac:dyDescent="0.2">
      <c r="A27" s="171">
        <v>7</v>
      </c>
      <c r="B27" s="172" t="s">
        <v>476</v>
      </c>
      <c r="C27" s="188" t="s">
        <v>477</v>
      </c>
      <c r="D27" s="173" t="s">
        <v>152</v>
      </c>
      <c r="E27" s="174">
        <v>3</v>
      </c>
      <c r="F27" s="175"/>
      <c r="G27" s="176">
        <f>ROUND(E27*F27,2)</f>
        <v>0</v>
      </c>
      <c r="H27" s="175"/>
      <c r="I27" s="176">
        <f>ROUND(E27*H27,2)</f>
        <v>0</v>
      </c>
      <c r="J27" s="175"/>
      <c r="K27" s="176">
        <f>ROUND(E27*J27,2)</f>
        <v>0</v>
      </c>
      <c r="L27" s="176">
        <v>21</v>
      </c>
      <c r="M27" s="176">
        <f>G27*(1+L27/100)</f>
        <v>0</v>
      </c>
      <c r="N27" s="174">
        <v>5.5000000000000003E-4</v>
      </c>
      <c r="O27" s="174">
        <f>ROUND(E27*N27,2)</f>
        <v>0</v>
      </c>
      <c r="P27" s="174">
        <v>0</v>
      </c>
      <c r="Q27" s="174">
        <f>ROUND(E27*P27,2)</f>
        <v>0</v>
      </c>
      <c r="R27" s="176" t="s">
        <v>475</v>
      </c>
      <c r="S27" s="176" t="s">
        <v>154</v>
      </c>
      <c r="T27" s="177" t="s">
        <v>155</v>
      </c>
      <c r="U27" s="160">
        <v>0.36670000000000003</v>
      </c>
      <c r="V27" s="160">
        <f>ROUND(E27*U27,2)</f>
        <v>1.1000000000000001</v>
      </c>
      <c r="W27" s="160"/>
      <c r="X27" s="160" t="s">
        <v>156</v>
      </c>
      <c r="Y27" s="160" t="s">
        <v>157</v>
      </c>
      <c r="Z27" s="150"/>
      <c r="AA27" s="150"/>
      <c r="AB27" s="150"/>
      <c r="AC27" s="150"/>
      <c r="AD27" s="150"/>
      <c r="AE27" s="150"/>
      <c r="AF27" s="150"/>
      <c r="AG27" s="150" t="s">
        <v>276</v>
      </c>
      <c r="AH27" s="150"/>
      <c r="AI27" s="150"/>
      <c r="AJ27" s="150"/>
      <c r="AK27" s="150"/>
      <c r="AL27" s="150"/>
      <c r="AM27" s="150"/>
      <c r="AN27" s="150"/>
      <c r="AO27" s="150"/>
      <c r="AP27" s="150"/>
      <c r="AQ27" s="150"/>
      <c r="AR27" s="150"/>
      <c r="AS27" s="150"/>
      <c r="AT27" s="150"/>
      <c r="AU27" s="150"/>
      <c r="AV27" s="150"/>
      <c r="AW27" s="150"/>
      <c r="AX27" s="150"/>
      <c r="AY27" s="150"/>
      <c r="AZ27" s="150"/>
      <c r="BA27" s="150"/>
      <c r="BB27" s="150"/>
      <c r="BC27" s="150"/>
      <c r="BD27" s="150"/>
      <c r="BE27" s="150"/>
      <c r="BF27" s="150"/>
      <c r="BG27" s="150"/>
      <c r="BH27" s="150"/>
    </row>
    <row r="28" spans="1:60" outlineLevel="2" x14ac:dyDescent="0.2">
      <c r="A28" s="157"/>
      <c r="B28" s="158"/>
      <c r="C28" s="248" t="s">
        <v>478</v>
      </c>
      <c r="D28" s="249"/>
      <c r="E28" s="249"/>
      <c r="F28" s="249"/>
      <c r="G28" s="249"/>
      <c r="H28" s="160"/>
      <c r="I28" s="160"/>
      <c r="J28" s="160"/>
      <c r="K28" s="160"/>
      <c r="L28" s="160"/>
      <c r="M28" s="160"/>
      <c r="N28" s="159"/>
      <c r="O28" s="159"/>
      <c r="P28" s="159"/>
      <c r="Q28" s="159"/>
      <c r="R28" s="160"/>
      <c r="S28" s="160"/>
      <c r="T28" s="160"/>
      <c r="U28" s="160"/>
      <c r="V28" s="160"/>
      <c r="W28" s="160"/>
      <c r="X28" s="160"/>
      <c r="Y28" s="160"/>
      <c r="Z28" s="150"/>
      <c r="AA28" s="150"/>
      <c r="AB28" s="150"/>
      <c r="AC28" s="150"/>
      <c r="AD28" s="150"/>
      <c r="AE28" s="150"/>
      <c r="AF28" s="150"/>
      <c r="AG28" s="150" t="s">
        <v>167</v>
      </c>
      <c r="AH28" s="150"/>
      <c r="AI28" s="150"/>
      <c r="AJ28" s="150"/>
      <c r="AK28" s="150"/>
      <c r="AL28" s="150"/>
      <c r="AM28" s="150"/>
      <c r="AN28" s="150"/>
      <c r="AO28" s="150"/>
      <c r="AP28" s="150"/>
      <c r="AQ28" s="150"/>
      <c r="AR28" s="150"/>
      <c r="AS28" s="150"/>
      <c r="AT28" s="150"/>
      <c r="AU28" s="150"/>
      <c r="AV28" s="150"/>
      <c r="AW28" s="150"/>
      <c r="AX28" s="150"/>
      <c r="AY28" s="150"/>
      <c r="AZ28" s="150"/>
      <c r="BA28" s="150"/>
      <c r="BB28" s="150"/>
      <c r="BC28" s="150"/>
      <c r="BD28" s="150"/>
      <c r="BE28" s="150"/>
      <c r="BF28" s="150"/>
      <c r="BG28" s="150"/>
      <c r="BH28" s="150"/>
    </row>
    <row r="29" spans="1:60" outlineLevel="1" x14ac:dyDescent="0.2">
      <c r="A29" s="171">
        <v>8</v>
      </c>
      <c r="B29" s="172" t="s">
        <v>479</v>
      </c>
      <c r="C29" s="188" t="s">
        <v>480</v>
      </c>
      <c r="D29" s="173" t="s">
        <v>152</v>
      </c>
      <c r="E29" s="174">
        <v>3</v>
      </c>
      <c r="F29" s="175"/>
      <c r="G29" s="176">
        <f>ROUND(E29*F29,2)</f>
        <v>0</v>
      </c>
      <c r="H29" s="175"/>
      <c r="I29" s="176">
        <f>ROUND(E29*H29,2)</f>
        <v>0</v>
      </c>
      <c r="J29" s="175"/>
      <c r="K29" s="176">
        <f>ROUND(E29*J29,2)</f>
        <v>0</v>
      </c>
      <c r="L29" s="176">
        <v>21</v>
      </c>
      <c r="M29" s="176">
        <f>G29*(1+L29/100)</f>
        <v>0</v>
      </c>
      <c r="N29" s="174">
        <v>1.265E-2</v>
      </c>
      <c r="O29" s="174">
        <f>ROUND(E29*N29,2)</f>
        <v>0.04</v>
      </c>
      <c r="P29" s="174">
        <v>0</v>
      </c>
      <c r="Q29" s="174">
        <f>ROUND(E29*P29,2)</f>
        <v>0</v>
      </c>
      <c r="R29" s="176" t="s">
        <v>475</v>
      </c>
      <c r="S29" s="176" t="s">
        <v>154</v>
      </c>
      <c r="T29" s="177" t="s">
        <v>155</v>
      </c>
      <c r="U29" s="160">
        <v>0.50600000000000001</v>
      </c>
      <c r="V29" s="160">
        <f>ROUND(E29*U29,2)</f>
        <v>1.52</v>
      </c>
      <c r="W29" s="160"/>
      <c r="X29" s="160" t="s">
        <v>156</v>
      </c>
      <c r="Y29" s="160" t="s">
        <v>157</v>
      </c>
      <c r="Z29" s="150"/>
      <c r="AA29" s="150"/>
      <c r="AB29" s="150"/>
      <c r="AC29" s="150"/>
      <c r="AD29" s="150"/>
      <c r="AE29" s="150"/>
      <c r="AF29" s="150"/>
      <c r="AG29" s="150" t="s">
        <v>276</v>
      </c>
      <c r="AH29" s="150"/>
      <c r="AI29" s="150"/>
      <c r="AJ29" s="150"/>
      <c r="AK29" s="150"/>
      <c r="AL29" s="150"/>
      <c r="AM29" s="150"/>
      <c r="AN29" s="150"/>
      <c r="AO29" s="150"/>
      <c r="AP29" s="150"/>
      <c r="AQ29" s="150"/>
      <c r="AR29" s="150"/>
      <c r="AS29" s="150"/>
      <c r="AT29" s="150"/>
      <c r="AU29" s="150"/>
      <c r="AV29" s="150"/>
      <c r="AW29" s="150"/>
      <c r="AX29" s="150"/>
      <c r="AY29" s="150"/>
      <c r="AZ29" s="150"/>
      <c r="BA29" s="150"/>
      <c r="BB29" s="150"/>
      <c r="BC29" s="150"/>
      <c r="BD29" s="150"/>
      <c r="BE29" s="150"/>
      <c r="BF29" s="150"/>
      <c r="BG29" s="150"/>
      <c r="BH29" s="150"/>
    </row>
    <row r="30" spans="1:60" outlineLevel="2" x14ac:dyDescent="0.2">
      <c r="A30" s="157"/>
      <c r="B30" s="158"/>
      <c r="C30" s="250" t="s">
        <v>481</v>
      </c>
      <c r="D30" s="251"/>
      <c r="E30" s="251"/>
      <c r="F30" s="251"/>
      <c r="G30" s="251"/>
      <c r="H30" s="160"/>
      <c r="I30" s="160"/>
      <c r="J30" s="160"/>
      <c r="K30" s="160"/>
      <c r="L30" s="160"/>
      <c r="M30" s="160"/>
      <c r="N30" s="159"/>
      <c r="O30" s="159"/>
      <c r="P30" s="159"/>
      <c r="Q30" s="159"/>
      <c r="R30" s="160"/>
      <c r="S30" s="160"/>
      <c r="T30" s="160"/>
      <c r="U30" s="160"/>
      <c r="V30" s="160"/>
      <c r="W30" s="160"/>
      <c r="X30" s="160"/>
      <c r="Y30" s="160"/>
      <c r="Z30" s="150"/>
      <c r="AA30" s="150"/>
      <c r="AB30" s="150"/>
      <c r="AC30" s="150"/>
      <c r="AD30" s="150"/>
      <c r="AE30" s="150"/>
      <c r="AF30" s="150"/>
      <c r="AG30" s="150" t="s">
        <v>162</v>
      </c>
      <c r="AH30" s="150"/>
      <c r="AI30" s="150"/>
      <c r="AJ30" s="150"/>
      <c r="AK30" s="150"/>
      <c r="AL30" s="150"/>
      <c r="AM30" s="150"/>
      <c r="AN30" s="150"/>
      <c r="AO30" s="150"/>
      <c r="AP30" s="150"/>
      <c r="AQ30" s="150"/>
      <c r="AR30" s="150"/>
      <c r="AS30" s="150"/>
      <c r="AT30" s="150"/>
      <c r="AU30" s="150"/>
      <c r="AV30" s="150"/>
      <c r="AW30" s="150"/>
      <c r="AX30" s="150"/>
      <c r="AY30" s="150"/>
      <c r="AZ30" s="150"/>
      <c r="BA30" s="150"/>
      <c r="BB30" s="150"/>
      <c r="BC30" s="150"/>
      <c r="BD30" s="150"/>
      <c r="BE30" s="150"/>
      <c r="BF30" s="150"/>
      <c r="BG30" s="150"/>
      <c r="BH30" s="150"/>
    </row>
    <row r="31" spans="1:60" outlineLevel="1" x14ac:dyDescent="0.2">
      <c r="A31" s="171">
        <v>9</v>
      </c>
      <c r="B31" s="172" t="s">
        <v>482</v>
      </c>
      <c r="C31" s="188" t="s">
        <v>483</v>
      </c>
      <c r="D31" s="173" t="s">
        <v>257</v>
      </c>
      <c r="E31" s="174">
        <v>1.2</v>
      </c>
      <c r="F31" s="175"/>
      <c r="G31" s="176">
        <f>ROUND(E31*F31,2)</f>
        <v>0</v>
      </c>
      <c r="H31" s="175"/>
      <c r="I31" s="176">
        <f>ROUND(E31*H31,2)</f>
        <v>0</v>
      </c>
      <c r="J31" s="175"/>
      <c r="K31" s="176">
        <f>ROUND(E31*J31,2)</f>
        <v>0</v>
      </c>
      <c r="L31" s="176">
        <v>21</v>
      </c>
      <c r="M31" s="176">
        <f>G31*(1+L31/100)</f>
        <v>0</v>
      </c>
      <c r="N31" s="174">
        <v>3.4000000000000002E-4</v>
      </c>
      <c r="O31" s="174">
        <f>ROUND(E31*N31,2)</f>
        <v>0</v>
      </c>
      <c r="P31" s="174">
        <v>0</v>
      </c>
      <c r="Q31" s="174">
        <f>ROUND(E31*P31,2)</f>
        <v>0</v>
      </c>
      <c r="R31" s="176" t="s">
        <v>475</v>
      </c>
      <c r="S31" s="176" t="s">
        <v>154</v>
      </c>
      <c r="T31" s="177" t="s">
        <v>155</v>
      </c>
      <c r="U31" s="160">
        <v>0.32</v>
      </c>
      <c r="V31" s="160">
        <f>ROUND(E31*U31,2)</f>
        <v>0.38</v>
      </c>
      <c r="W31" s="160"/>
      <c r="X31" s="160" t="s">
        <v>156</v>
      </c>
      <c r="Y31" s="160" t="s">
        <v>157</v>
      </c>
      <c r="Z31" s="150"/>
      <c r="AA31" s="150"/>
      <c r="AB31" s="150"/>
      <c r="AC31" s="150"/>
      <c r="AD31" s="150"/>
      <c r="AE31" s="150"/>
      <c r="AF31" s="150"/>
      <c r="AG31" s="150" t="s">
        <v>276</v>
      </c>
      <c r="AH31" s="150"/>
      <c r="AI31" s="150"/>
      <c r="AJ31" s="150"/>
      <c r="AK31" s="150"/>
      <c r="AL31" s="150"/>
      <c r="AM31" s="150"/>
      <c r="AN31" s="150"/>
      <c r="AO31" s="150"/>
      <c r="AP31" s="150"/>
      <c r="AQ31" s="150"/>
      <c r="AR31" s="150"/>
      <c r="AS31" s="150"/>
      <c r="AT31" s="150"/>
      <c r="AU31" s="150"/>
      <c r="AV31" s="150"/>
      <c r="AW31" s="150"/>
      <c r="AX31" s="150"/>
      <c r="AY31" s="150"/>
      <c r="AZ31" s="150"/>
      <c r="BA31" s="150"/>
      <c r="BB31" s="150"/>
      <c r="BC31" s="150"/>
      <c r="BD31" s="150"/>
      <c r="BE31" s="150"/>
      <c r="BF31" s="150"/>
      <c r="BG31" s="150"/>
      <c r="BH31" s="150"/>
    </row>
    <row r="32" spans="1:60" outlineLevel="2" x14ac:dyDescent="0.2">
      <c r="A32" s="157"/>
      <c r="B32" s="158"/>
      <c r="C32" s="248" t="s">
        <v>484</v>
      </c>
      <c r="D32" s="249"/>
      <c r="E32" s="249"/>
      <c r="F32" s="249"/>
      <c r="G32" s="249"/>
      <c r="H32" s="160"/>
      <c r="I32" s="160"/>
      <c r="J32" s="160"/>
      <c r="K32" s="160"/>
      <c r="L32" s="160"/>
      <c r="M32" s="160"/>
      <c r="N32" s="159"/>
      <c r="O32" s="159"/>
      <c r="P32" s="159"/>
      <c r="Q32" s="159"/>
      <c r="R32" s="160"/>
      <c r="S32" s="160"/>
      <c r="T32" s="160"/>
      <c r="U32" s="160"/>
      <c r="V32" s="160"/>
      <c r="W32" s="160"/>
      <c r="X32" s="160"/>
      <c r="Y32" s="160"/>
      <c r="Z32" s="150"/>
      <c r="AA32" s="150"/>
      <c r="AB32" s="150"/>
      <c r="AC32" s="150"/>
      <c r="AD32" s="150"/>
      <c r="AE32" s="150"/>
      <c r="AF32" s="150"/>
      <c r="AG32" s="150" t="s">
        <v>167</v>
      </c>
      <c r="AH32" s="150"/>
      <c r="AI32" s="150"/>
      <c r="AJ32" s="150"/>
      <c r="AK32" s="150"/>
      <c r="AL32" s="150"/>
      <c r="AM32" s="150"/>
      <c r="AN32" s="150"/>
      <c r="AO32" s="150"/>
      <c r="AP32" s="150"/>
      <c r="AQ32" s="150"/>
      <c r="AR32" s="150"/>
      <c r="AS32" s="150"/>
      <c r="AT32" s="150"/>
      <c r="AU32" s="150"/>
      <c r="AV32" s="150"/>
      <c r="AW32" s="150"/>
      <c r="AX32" s="150"/>
      <c r="AY32" s="150"/>
      <c r="AZ32" s="150"/>
      <c r="BA32" s="150"/>
      <c r="BB32" s="150"/>
      <c r="BC32" s="150"/>
      <c r="BD32" s="150"/>
      <c r="BE32" s="150"/>
      <c r="BF32" s="150"/>
      <c r="BG32" s="150"/>
      <c r="BH32" s="150"/>
    </row>
    <row r="33" spans="1:60" outlineLevel="2" x14ac:dyDescent="0.2">
      <c r="A33" s="157"/>
      <c r="B33" s="158"/>
      <c r="C33" s="252" t="s">
        <v>485</v>
      </c>
      <c r="D33" s="253"/>
      <c r="E33" s="253"/>
      <c r="F33" s="253"/>
      <c r="G33" s="253"/>
      <c r="H33" s="160"/>
      <c r="I33" s="160"/>
      <c r="J33" s="160"/>
      <c r="K33" s="160"/>
      <c r="L33" s="160"/>
      <c r="M33" s="160"/>
      <c r="N33" s="159"/>
      <c r="O33" s="159"/>
      <c r="P33" s="159"/>
      <c r="Q33" s="159"/>
      <c r="R33" s="160"/>
      <c r="S33" s="160"/>
      <c r="T33" s="160"/>
      <c r="U33" s="160"/>
      <c r="V33" s="160"/>
      <c r="W33" s="160"/>
      <c r="X33" s="160"/>
      <c r="Y33" s="160"/>
      <c r="Z33" s="150"/>
      <c r="AA33" s="150"/>
      <c r="AB33" s="150"/>
      <c r="AC33" s="150"/>
      <c r="AD33" s="150"/>
      <c r="AE33" s="150"/>
      <c r="AF33" s="150"/>
      <c r="AG33" s="150" t="s">
        <v>162</v>
      </c>
      <c r="AH33" s="150"/>
      <c r="AI33" s="150"/>
      <c r="AJ33" s="150"/>
      <c r="AK33" s="150"/>
      <c r="AL33" s="150"/>
      <c r="AM33" s="150"/>
      <c r="AN33" s="150"/>
      <c r="AO33" s="150"/>
      <c r="AP33" s="150"/>
      <c r="AQ33" s="150"/>
      <c r="AR33" s="150"/>
      <c r="AS33" s="150"/>
      <c r="AT33" s="150"/>
      <c r="AU33" s="150"/>
      <c r="AV33" s="150"/>
      <c r="AW33" s="150"/>
      <c r="AX33" s="150"/>
      <c r="AY33" s="150"/>
      <c r="AZ33" s="150"/>
      <c r="BA33" s="150"/>
      <c r="BB33" s="150"/>
      <c r="BC33" s="150"/>
      <c r="BD33" s="150"/>
      <c r="BE33" s="150"/>
      <c r="BF33" s="150"/>
      <c r="BG33" s="150"/>
      <c r="BH33" s="150"/>
    </row>
    <row r="34" spans="1:60" outlineLevel="2" x14ac:dyDescent="0.2">
      <c r="A34" s="157"/>
      <c r="B34" s="158"/>
      <c r="C34" s="189" t="s">
        <v>486</v>
      </c>
      <c r="D34" s="161"/>
      <c r="E34" s="162">
        <v>1.2</v>
      </c>
      <c r="F34" s="160"/>
      <c r="G34" s="160"/>
      <c r="H34" s="160"/>
      <c r="I34" s="160"/>
      <c r="J34" s="160"/>
      <c r="K34" s="160"/>
      <c r="L34" s="160"/>
      <c r="M34" s="160"/>
      <c r="N34" s="159"/>
      <c r="O34" s="159"/>
      <c r="P34" s="159"/>
      <c r="Q34" s="159"/>
      <c r="R34" s="160"/>
      <c r="S34" s="160"/>
      <c r="T34" s="160"/>
      <c r="U34" s="160"/>
      <c r="V34" s="160"/>
      <c r="W34" s="160"/>
      <c r="X34" s="160"/>
      <c r="Y34" s="160"/>
      <c r="Z34" s="150"/>
      <c r="AA34" s="150"/>
      <c r="AB34" s="150"/>
      <c r="AC34" s="150"/>
      <c r="AD34" s="150"/>
      <c r="AE34" s="150"/>
      <c r="AF34" s="150"/>
      <c r="AG34" s="150" t="s">
        <v>169</v>
      </c>
      <c r="AH34" s="150">
        <v>0</v>
      </c>
      <c r="AI34" s="150"/>
      <c r="AJ34" s="150"/>
      <c r="AK34" s="150"/>
      <c r="AL34" s="150"/>
      <c r="AM34" s="150"/>
      <c r="AN34" s="150"/>
      <c r="AO34" s="150"/>
      <c r="AP34" s="150"/>
      <c r="AQ34" s="150"/>
      <c r="AR34" s="150"/>
      <c r="AS34" s="150"/>
      <c r="AT34" s="150"/>
      <c r="AU34" s="150"/>
      <c r="AV34" s="150"/>
      <c r="AW34" s="150"/>
      <c r="AX34" s="150"/>
      <c r="AY34" s="150"/>
      <c r="AZ34" s="150"/>
      <c r="BA34" s="150"/>
      <c r="BB34" s="150"/>
      <c r="BC34" s="150"/>
      <c r="BD34" s="150"/>
      <c r="BE34" s="150"/>
      <c r="BF34" s="150"/>
      <c r="BG34" s="150"/>
      <c r="BH34" s="150"/>
    </row>
    <row r="35" spans="1:60" outlineLevel="1" x14ac:dyDescent="0.2">
      <c r="A35" s="171">
        <v>10</v>
      </c>
      <c r="B35" s="172" t="s">
        <v>487</v>
      </c>
      <c r="C35" s="188" t="s">
        <v>488</v>
      </c>
      <c r="D35" s="173" t="s">
        <v>257</v>
      </c>
      <c r="E35" s="174">
        <v>4.5</v>
      </c>
      <c r="F35" s="175"/>
      <c r="G35" s="176">
        <f>ROUND(E35*F35,2)</f>
        <v>0</v>
      </c>
      <c r="H35" s="175"/>
      <c r="I35" s="176">
        <f>ROUND(E35*H35,2)</f>
        <v>0</v>
      </c>
      <c r="J35" s="175"/>
      <c r="K35" s="176">
        <f>ROUND(E35*J35,2)</f>
        <v>0</v>
      </c>
      <c r="L35" s="176">
        <v>21</v>
      </c>
      <c r="M35" s="176">
        <f>G35*(1+L35/100)</f>
        <v>0</v>
      </c>
      <c r="N35" s="174">
        <v>3.8000000000000002E-4</v>
      </c>
      <c r="O35" s="174">
        <f>ROUND(E35*N35,2)</f>
        <v>0</v>
      </c>
      <c r="P35" s="174">
        <v>0</v>
      </c>
      <c r="Q35" s="174">
        <f>ROUND(E35*P35,2)</f>
        <v>0</v>
      </c>
      <c r="R35" s="176" t="s">
        <v>475</v>
      </c>
      <c r="S35" s="176" t="s">
        <v>154</v>
      </c>
      <c r="T35" s="177" t="s">
        <v>155</v>
      </c>
      <c r="U35" s="160">
        <v>0.32</v>
      </c>
      <c r="V35" s="160">
        <f>ROUND(E35*U35,2)</f>
        <v>1.44</v>
      </c>
      <c r="W35" s="160"/>
      <c r="X35" s="160" t="s">
        <v>156</v>
      </c>
      <c r="Y35" s="160" t="s">
        <v>157</v>
      </c>
      <c r="Z35" s="150"/>
      <c r="AA35" s="150"/>
      <c r="AB35" s="150"/>
      <c r="AC35" s="150"/>
      <c r="AD35" s="150"/>
      <c r="AE35" s="150"/>
      <c r="AF35" s="150"/>
      <c r="AG35" s="150" t="s">
        <v>276</v>
      </c>
      <c r="AH35" s="150"/>
      <c r="AI35" s="150"/>
      <c r="AJ35" s="150"/>
      <c r="AK35" s="150"/>
      <c r="AL35" s="150"/>
      <c r="AM35" s="150"/>
      <c r="AN35" s="150"/>
      <c r="AO35" s="150"/>
      <c r="AP35" s="150"/>
      <c r="AQ35" s="150"/>
      <c r="AR35" s="150"/>
      <c r="AS35" s="150"/>
      <c r="AT35" s="150"/>
      <c r="AU35" s="150"/>
      <c r="AV35" s="150"/>
      <c r="AW35" s="150"/>
      <c r="AX35" s="150"/>
      <c r="AY35" s="150"/>
      <c r="AZ35" s="150"/>
      <c r="BA35" s="150"/>
      <c r="BB35" s="150"/>
      <c r="BC35" s="150"/>
      <c r="BD35" s="150"/>
      <c r="BE35" s="150"/>
      <c r="BF35" s="150"/>
      <c r="BG35" s="150"/>
      <c r="BH35" s="150"/>
    </row>
    <row r="36" spans="1:60" outlineLevel="2" x14ac:dyDescent="0.2">
      <c r="A36" s="157"/>
      <c r="B36" s="158"/>
      <c r="C36" s="248" t="s">
        <v>484</v>
      </c>
      <c r="D36" s="249"/>
      <c r="E36" s="249"/>
      <c r="F36" s="249"/>
      <c r="G36" s="249"/>
      <c r="H36" s="160"/>
      <c r="I36" s="160"/>
      <c r="J36" s="160"/>
      <c r="K36" s="160"/>
      <c r="L36" s="160"/>
      <c r="M36" s="160"/>
      <c r="N36" s="159"/>
      <c r="O36" s="159"/>
      <c r="P36" s="159"/>
      <c r="Q36" s="159"/>
      <c r="R36" s="160"/>
      <c r="S36" s="160"/>
      <c r="T36" s="160"/>
      <c r="U36" s="160"/>
      <c r="V36" s="160"/>
      <c r="W36" s="160"/>
      <c r="X36" s="160"/>
      <c r="Y36" s="160"/>
      <c r="Z36" s="150"/>
      <c r="AA36" s="150"/>
      <c r="AB36" s="150"/>
      <c r="AC36" s="150"/>
      <c r="AD36" s="150"/>
      <c r="AE36" s="150"/>
      <c r="AF36" s="150"/>
      <c r="AG36" s="150" t="s">
        <v>167</v>
      </c>
      <c r="AH36" s="150"/>
      <c r="AI36" s="150"/>
      <c r="AJ36" s="150"/>
      <c r="AK36" s="150"/>
      <c r="AL36" s="150"/>
      <c r="AM36" s="150"/>
      <c r="AN36" s="150"/>
      <c r="AO36" s="150"/>
      <c r="AP36" s="150"/>
      <c r="AQ36" s="150"/>
      <c r="AR36" s="150"/>
      <c r="AS36" s="150"/>
      <c r="AT36" s="150"/>
      <c r="AU36" s="150"/>
      <c r="AV36" s="150"/>
      <c r="AW36" s="150"/>
      <c r="AX36" s="150"/>
      <c r="AY36" s="150"/>
      <c r="AZ36" s="150"/>
      <c r="BA36" s="150"/>
      <c r="BB36" s="150"/>
      <c r="BC36" s="150"/>
      <c r="BD36" s="150"/>
      <c r="BE36" s="150"/>
      <c r="BF36" s="150"/>
      <c r="BG36" s="150"/>
      <c r="BH36" s="150"/>
    </row>
    <row r="37" spans="1:60" outlineLevel="2" x14ac:dyDescent="0.2">
      <c r="A37" s="157"/>
      <c r="B37" s="158"/>
      <c r="C37" s="252" t="s">
        <v>485</v>
      </c>
      <c r="D37" s="253"/>
      <c r="E37" s="253"/>
      <c r="F37" s="253"/>
      <c r="G37" s="253"/>
      <c r="H37" s="160"/>
      <c r="I37" s="160"/>
      <c r="J37" s="160"/>
      <c r="K37" s="160"/>
      <c r="L37" s="160"/>
      <c r="M37" s="160"/>
      <c r="N37" s="159"/>
      <c r="O37" s="159"/>
      <c r="P37" s="159"/>
      <c r="Q37" s="159"/>
      <c r="R37" s="160"/>
      <c r="S37" s="160"/>
      <c r="T37" s="160"/>
      <c r="U37" s="160"/>
      <c r="V37" s="160"/>
      <c r="W37" s="160"/>
      <c r="X37" s="160"/>
      <c r="Y37" s="160"/>
      <c r="Z37" s="150"/>
      <c r="AA37" s="150"/>
      <c r="AB37" s="150"/>
      <c r="AC37" s="150"/>
      <c r="AD37" s="150"/>
      <c r="AE37" s="150"/>
      <c r="AF37" s="150"/>
      <c r="AG37" s="150" t="s">
        <v>162</v>
      </c>
      <c r="AH37" s="150"/>
      <c r="AI37" s="150"/>
      <c r="AJ37" s="150"/>
      <c r="AK37" s="150"/>
      <c r="AL37" s="150"/>
      <c r="AM37" s="150"/>
      <c r="AN37" s="150"/>
      <c r="AO37" s="150"/>
      <c r="AP37" s="150"/>
      <c r="AQ37" s="150"/>
      <c r="AR37" s="150"/>
      <c r="AS37" s="150"/>
      <c r="AT37" s="150"/>
      <c r="AU37" s="150"/>
      <c r="AV37" s="150"/>
      <c r="AW37" s="150"/>
      <c r="AX37" s="150"/>
      <c r="AY37" s="150"/>
      <c r="AZ37" s="150"/>
      <c r="BA37" s="150"/>
      <c r="BB37" s="150"/>
      <c r="BC37" s="150"/>
      <c r="BD37" s="150"/>
      <c r="BE37" s="150"/>
      <c r="BF37" s="150"/>
      <c r="BG37" s="150"/>
      <c r="BH37" s="150"/>
    </row>
    <row r="38" spans="1:60" outlineLevel="2" x14ac:dyDescent="0.2">
      <c r="A38" s="157"/>
      <c r="B38" s="158"/>
      <c r="C38" s="189" t="s">
        <v>489</v>
      </c>
      <c r="D38" s="161"/>
      <c r="E38" s="162">
        <v>4.5</v>
      </c>
      <c r="F38" s="160"/>
      <c r="G38" s="160"/>
      <c r="H38" s="160"/>
      <c r="I38" s="160"/>
      <c r="J38" s="160"/>
      <c r="K38" s="160"/>
      <c r="L38" s="160"/>
      <c r="M38" s="160"/>
      <c r="N38" s="159"/>
      <c r="O38" s="159"/>
      <c r="P38" s="159"/>
      <c r="Q38" s="159"/>
      <c r="R38" s="160"/>
      <c r="S38" s="160"/>
      <c r="T38" s="160"/>
      <c r="U38" s="160"/>
      <c r="V38" s="160"/>
      <c r="W38" s="160"/>
      <c r="X38" s="160"/>
      <c r="Y38" s="160"/>
      <c r="Z38" s="150"/>
      <c r="AA38" s="150"/>
      <c r="AB38" s="150"/>
      <c r="AC38" s="150"/>
      <c r="AD38" s="150"/>
      <c r="AE38" s="150"/>
      <c r="AF38" s="150"/>
      <c r="AG38" s="150" t="s">
        <v>169</v>
      </c>
      <c r="AH38" s="150">
        <v>0</v>
      </c>
      <c r="AI38" s="150"/>
      <c r="AJ38" s="150"/>
      <c r="AK38" s="150"/>
      <c r="AL38" s="150"/>
      <c r="AM38" s="150"/>
      <c r="AN38" s="150"/>
      <c r="AO38" s="150"/>
      <c r="AP38" s="150"/>
      <c r="AQ38" s="150"/>
      <c r="AR38" s="150"/>
      <c r="AS38" s="150"/>
      <c r="AT38" s="150"/>
      <c r="AU38" s="150"/>
      <c r="AV38" s="150"/>
      <c r="AW38" s="150"/>
      <c r="AX38" s="150"/>
      <c r="AY38" s="150"/>
      <c r="AZ38" s="150"/>
      <c r="BA38" s="150"/>
      <c r="BB38" s="150"/>
      <c r="BC38" s="150"/>
      <c r="BD38" s="150"/>
      <c r="BE38" s="150"/>
      <c r="BF38" s="150"/>
      <c r="BG38" s="150"/>
      <c r="BH38" s="150"/>
    </row>
    <row r="39" spans="1:60" outlineLevel="1" x14ac:dyDescent="0.2">
      <c r="A39" s="171">
        <v>11</v>
      </c>
      <c r="B39" s="172" t="s">
        <v>490</v>
      </c>
      <c r="C39" s="188" t="s">
        <v>491</v>
      </c>
      <c r="D39" s="173" t="s">
        <v>257</v>
      </c>
      <c r="E39" s="174">
        <v>6</v>
      </c>
      <c r="F39" s="175"/>
      <c r="G39" s="176">
        <f>ROUND(E39*F39,2)</f>
        <v>0</v>
      </c>
      <c r="H39" s="175"/>
      <c r="I39" s="176">
        <f>ROUND(E39*H39,2)</f>
        <v>0</v>
      </c>
      <c r="J39" s="175"/>
      <c r="K39" s="176">
        <f>ROUND(E39*J39,2)</f>
        <v>0</v>
      </c>
      <c r="L39" s="176">
        <v>21</v>
      </c>
      <c r="M39" s="176">
        <f>G39*(1+L39/100)</f>
        <v>0</v>
      </c>
      <c r="N39" s="174">
        <v>4.6999999999999999E-4</v>
      </c>
      <c r="O39" s="174">
        <f>ROUND(E39*N39,2)</f>
        <v>0</v>
      </c>
      <c r="P39" s="174">
        <v>0</v>
      </c>
      <c r="Q39" s="174">
        <f>ROUND(E39*P39,2)</f>
        <v>0</v>
      </c>
      <c r="R39" s="176" t="s">
        <v>475</v>
      </c>
      <c r="S39" s="176" t="s">
        <v>154</v>
      </c>
      <c r="T39" s="177" t="s">
        <v>155</v>
      </c>
      <c r="U39" s="160">
        <v>0.36</v>
      </c>
      <c r="V39" s="160">
        <f>ROUND(E39*U39,2)</f>
        <v>2.16</v>
      </c>
      <c r="W39" s="160"/>
      <c r="X39" s="160" t="s">
        <v>156</v>
      </c>
      <c r="Y39" s="160" t="s">
        <v>157</v>
      </c>
      <c r="Z39" s="150"/>
      <c r="AA39" s="150"/>
      <c r="AB39" s="150"/>
      <c r="AC39" s="150"/>
      <c r="AD39" s="150"/>
      <c r="AE39" s="150"/>
      <c r="AF39" s="150"/>
      <c r="AG39" s="150" t="s">
        <v>276</v>
      </c>
      <c r="AH39" s="150"/>
      <c r="AI39" s="150"/>
      <c r="AJ39" s="150"/>
      <c r="AK39" s="150"/>
      <c r="AL39" s="150"/>
      <c r="AM39" s="150"/>
      <c r="AN39" s="150"/>
      <c r="AO39" s="150"/>
      <c r="AP39" s="150"/>
      <c r="AQ39" s="150"/>
      <c r="AR39" s="150"/>
      <c r="AS39" s="150"/>
      <c r="AT39" s="150"/>
      <c r="AU39" s="150"/>
      <c r="AV39" s="150"/>
      <c r="AW39" s="150"/>
      <c r="AX39" s="150"/>
      <c r="AY39" s="150"/>
      <c r="AZ39" s="150"/>
      <c r="BA39" s="150"/>
      <c r="BB39" s="150"/>
      <c r="BC39" s="150"/>
      <c r="BD39" s="150"/>
      <c r="BE39" s="150"/>
      <c r="BF39" s="150"/>
      <c r="BG39" s="150"/>
      <c r="BH39" s="150"/>
    </row>
    <row r="40" spans="1:60" outlineLevel="2" x14ac:dyDescent="0.2">
      <c r="A40" s="157"/>
      <c r="B40" s="158"/>
      <c r="C40" s="248" t="s">
        <v>484</v>
      </c>
      <c r="D40" s="249"/>
      <c r="E40" s="249"/>
      <c r="F40" s="249"/>
      <c r="G40" s="249"/>
      <c r="H40" s="160"/>
      <c r="I40" s="160"/>
      <c r="J40" s="160"/>
      <c r="K40" s="160"/>
      <c r="L40" s="160"/>
      <c r="M40" s="160"/>
      <c r="N40" s="159"/>
      <c r="O40" s="159"/>
      <c r="P40" s="159"/>
      <c r="Q40" s="159"/>
      <c r="R40" s="160"/>
      <c r="S40" s="160"/>
      <c r="T40" s="160"/>
      <c r="U40" s="160"/>
      <c r="V40" s="160"/>
      <c r="W40" s="160"/>
      <c r="X40" s="160"/>
      <c r="Y40" s="160"/>
      <c r="Z40" s="150"/>
      <c r="AA40" s="150"/>
      <c r="AB40" s="150"/>
      <c r="AC40" s="150"/>
      <c r="AD40" s="150"/>
      <c r="AE40" s="150"/>
      <c r="AF40" s="150"/>
      <c r="AG40" s="150" t="s">
        <v>167</v>
      </c>
      <c r="AH40" s="150"/>
      <c r="AI40" s="150"/>
      <c r="AJ40" s="150"/>
      <c r="AK40" s="150"/>
      <c r="AL40" s="150"/>
      <c r="AM40" s="150"/>
      <c r="AN40" s="150"/>
      <c r="AO40" s="150"/>
      <c r="AP40" s="150"/>
      <c r="AQ40" s="150"/>
      <c r="AR40" s="150"/>
      <c r="AS40" s="150"/>
      <c r="AT40" s="150"/>
      <c r="AU40" s="150"/>
      <c r="AV40" s="150"/>
      <c r="AW40" s="150"/>
      <c r="AX40" s="150"/>
      <c r="AY40" s="150"/>
      <c r="AZ40" s="150"/>
      <c r="BA40" s="150"/>
      <c r="BB40" s="150"/>
      <c r="BC40" s="150"/>
      <c r="BD40" s="150"/>
      <c r="BE40" s="150"/>
      <c r="BF40" s="150"/>
      <c r="BG40" s="150"/>
      <c r="BH40" s="150"/>
    </row>
    <row r="41" spans="1:60" outlineLevel="2" x14ac:dyDescent="0.2">
      <c r="A41" s="157"/>
      <c r="B41" s="158"/>
      <c r="C41" s="252" t="s">
        <v>485</v>
      </c>
      <c r="D41" s="253"/>
      <c r="E41" s="253"/>
      <c r="F41" s="253"/>
      <c r="G41" s="253"/>
      <c r="H41" s="160"/>
      <c r="I41" s="160"/>
      <c r="J41" s="160"/>
      <c r="K41" s="160"/>
      <c r="L41" s="160"/>
      <c r="M41" s="160"/>
      <c r="N41" s="159"/>
      <c r="O41" s="159"/>
      <c r="P41" s="159"/>
      <c r="Q41" s="159"/>
      <c r="R41" s="160"/>
      <c r="S41" s="160"/>
      <c r="T41" s="160"/>
      <c r="U41" s="160"/>
      <c r="V41" s="160"/>
      <c r="W41" s="160"/>
      <c r="X41" s="160"/>
      <c r="Y41" s="160"/>
      <c r="Z41" s="150"/>
      <c r="AA41" s="150"/>
      <c r="AB41" s="150"/>
      <c r="AC41" s="150"/>
      <c r="AD41" s="150"/>
      <c r="AE41" s="150"/>
      <c r="AF41" s="150"/>
      <c r="AG41" s="150" t="s">
        <v>162</v>
      </c>
      <c r="AH41" s="150"/>
      <c r="AI41" s="150"/>
      <c r="AJ41" s="150"/>
      <c r="AK41" s="150"/>
      <c r="AL41" s="150"/>
      <c r="AM41" s="150"/>
      <c r="AN41" s="150"/>
      <c r="AO41" s="150"/>
      <c r="AP41" s="150"/>
      <c r="AQ41" s="150"/>
      <c r="AR41" s="150"/>
      <c r="AS41" s="150"/>
      <c r="AT41" s="150"/>
      <c r="AU41" s="150"/>
      <c r="AV41" s="150"/>
      <c r="AW41" s="150"/>
      <c r="AX41" s="150"/>
      <c r="AY41" s="150"/>
      <c r="AZ41" s="150"/>
      <c r="BA41" s="150"/>
      <c r="BB41" s="150"/>
      <c r="BC41" s="150"/>
      <c r="BD41" s="150"/>
      <c r="BE41" s="150"/>
      <c r="BF41" s="150"/>
      <c r="BG41" s="150"/>
      <c r="BH41" s="150"/>
    </row>
    <row r="42" spans="1:60" outlineLevel="2" x14ac:dyDescent="0.2">
      <c r="A42" s="157"/>
      <c r="B42" s="158"/>
      <c r="C42" s="189" t="s">
        <v>492</v>
      </c>
      <c r="D42" s="161"/>
      <c r="E42" s="162">
        <v>6</v>
      </c>
      <c r="F42" s="160"/>
      <c r="G42" s="160"/>
      <c r="H42" s="160"/>
      <c r="I42" s="160"/>
      <c r="J42" s="160"/>
      <c r="K42" s="160"/>
      <c r="L42" s="160"/>
      <c r="M42" s="160"/>
      <c r="N42" s="159"/>
      <c r="O42" s="159"/>
      <c r="P42" s="159"/>
      <c r="Q42" s="159"/>
      <c r="R42" s="160"/>
      <c r="S42" s="160"/>
      <c r="T42" s="160"/>
      <c r="U42" s="160"/>
      <c r="V42" s="160"/>
      <c r="W42" s="160"/>
      <c r="X42" s="160"/>
      <c r="Y42" s="160"/>
      <c r="Z42" s="150"/>
      <c r="AA42" s="150"/>
      <c r="AB42" s="150"/>
      <c r="AC42" s="150"/>
      <c r="AD42" s="150"/>
      <c r="AE42" s="150"/>
      <c r="AF42" s="150"/>
      <c r="AG42" s="150" t="s">
        <v>169</v>
      </c>
      <c r="AH42" s="150">
        <v>0</v>
      </c>
      <c r="AI42" s="150"/>
      <c r="AJ42" s="150"/>
      <c r="AK42" s="150"/>
      <c r="AL42" s="150"/>
      <c r="AM42" s="150"/>
      <c r="AN42" s="150"/>
      <c r="AO42" s="150"/>
      <c r="AP42" s="150"/>
      <c r="AQ42" s="150"/>
      <c r="AR42" s="150"/>
      <c r="AS42" s="150"/>
      <c r="AT42" s="150"/>
      <c r="AU42" s="150"/>
      <c r="AV42" s="150"/>
      <c r="AW42" s="150"/>
      <c r="AX42" s="150"/>
      <c r="AY42" s="150"/>
      <c r="AZ42" s="150"/>
      <c r="BA42" s="150"/>
      <c r="BB42" s="150"/>
      <c r="BC42" s="150"/>
      <c r="BD42" s="150"/>
      <c r="BE42" s="150"/>
      <c r="BF42" s="150"/>
      <c r="BG42" s="150"/>
      <c r="BH42" s="150"/>
    </row>
    <row r="43" spans="1:60" outlineLevel="1" x14ac:dyDescent="0.2">
      <c r="A43" s="171">
        <v>12</v>
      </c>
      <c r="B43" s="172" t="s">
        <v>493</v>
      </c>
      <c r="C43" s="188" t="s">
        <v>494</v>
      </c>
      <c r="D43" s="173" t="s">
        <v>257</v>
      </c>
      <c r="E43" s="174">
        <v>4.5</v>
      </c>
      <c r="F43" s="175"/>
      <c r="G43" s="176">
        <f>ROUND(E43*F43,2)</f>
        <v>0</v>
      </c>
      <c r="H43" s="175"/>
      <c r="I43" s="176">
        <f>ROUND(E43*H43,2)</f>
        <v>0</v>
      </c>
      <c r="J43" s="175"/>
      <c r="K43" s="176">
        <f>ROUND(E43*J43,2)</f>
        <v>0</v>
      </c>
      <c r="L43" s="176">
        <v>21</v>
      </c>
      <c r="M43" s="176">
        <f>G43*(1+L43/100)</f>
        <v>0</v>
      </c>
      <c r="N43" s="174">
        <v>1.5200000000000001E-3</v>
      </c>
      <c r="O43" s="174">
        <f>ROUND(E43*N43,2)</f>
        <v>0.01</v>
      </c>
      <c r="P43" s="174">
        <v>0</v>
      </c>
      <c r="Q43" s="174">
        <f>ROUND(E43*P43,2)</f>
        <v>0</v>
      </c>
      <c r="R43" s="176" t="s">
        <v>475</v>
      </c>
      <c r="S43" s="176" t="s">
        <v>154</v>
      </c>
      <c r="T43" s="177" t="s">
        <v>155</v>
      </c>
      <c r="U43" s="160">
        <v>1.17</v>
      </c>
      <c r="V43" s="160">
        <f>ROUND(E43*U43,2)</f>
        <v>5.27</v>
      </c>
      <c r="W43" s="160"/>
      <c r="X43" s="160" t="s">
        <v>156</v>
      </c>
      <c r="Y43" s="160" t="s">
        <v>157</v>
      </c>
      <c r="Z43" s="150"/>
      <c r="AA43" s="150"/>
      <c r="AB43" s="150"/>
      <c r="AC43" s="150"/>
      <c r="AD43" s="150"/>
      <c r="AE43" s="150"/>
      <c r="AF43" s="150"/>
      <c r="AG43" s="150" t="s">
        <v>276</v>
      </c>
      <c r="AH43" s="150"/>
      <c r="AI43" s="150"/>
      <c r="AJ43" s="150"/>
      <c r="AK43" s="150"/>
      <c r="AL43" s="150"/>
      <c r="AM43" s="150"/>
      <c r="AN43" s="150"/>
      <c r="AO43" s="150"/>
      <c r="AP43" s="150"/>
      <c r="AQ43" s="150"/>
      <c r="AR43" s="150"/>
      <c r="AS43" s="150"/>
      <c r="AT43" s="150"/>
      <c r="AU43" s="150"/>
      <c r="AV43" s="150"/>
      <c r="AW43" s="150"/>
      <c r="AX43" s="150"/>
      <c r="AY43" s="150"/>
      <c r="AZ43" s="150"/>
      <c r="BA43" s="150"/>
      <c r="BB43" s="150"/>
      <c r="BC43" s="150"/>
      <c r="BD43" s="150"/>
      <c r="BE43" s="150"/>
      <c r="BF43" s="150"/>
      <c r="BG43" s="150"/>
      <c r="BH43" s="150"/>
    </row>
    <row r="44" spans="1:60" outlineLevel="2" x14ac:dyDescent="0.2">
      <c r="A44" s="157"/>
      <c r="B44" s="158"/>
      <c r="C44" s="248" t="s">
        <v>484</v>
      </c>
      <c r="D44" s="249"/>
      <c r="E44" s="249"/>
      <c r="F44" s="249"/>
      <c r="G44" s="249"/>
      <c r="H44" s="160"/>
      <c r="I44" s="160"/>
      <c r="J44" s="160"/>
      <c r="K44" s="160"/>
      <c r="L44" s="160"/>
      <c r="M44" s="160"/>
      <c r="N44" s="159"/>
      <c r="O44" s="159"/>
      <c r="P44" s="159"/>
      <c r="Q44" s="159"/>
      <c r="R44" s="160"/>
      <c r="S44" s="160"/>
      <c r="T44" s="160"/>
      <c r="U44" s="160"/>
      <c r="V44" s="160"/>
      <c r="W44" s="160"/>
      <c r="X44" s="160"/>
      <c r="Y44" s="160"/>
      <c r="Z44" s="150"/>
      <c r="AA44" s="150"/>
      <c r="AB44" s="150"/>
      <c r="AC44" s="150"/>
      <c r="AD44" s="150"/>
      <c r="AE44" s="150"/>
      <c r="AF44" s="150"/>
      <c r="AG44" s="150" t="s">
        <v>167</v>
      </c>
      <c r="AH44" s="150"/>
      <c r="AI44" s="150"/>
      <c r="AJ44" s="150"/>
      <c r="AK44" s="150"/>
      <c r="AL44" s="150"/>
      <c r="AM44" s="150"/>
      <c r="AN44" s="150"/>
      <c r="AO44" s="150"/>
      <c r="AP44" s="150"/>
      <c r="AQ44" s="150"/>
      <c r="AR44" s="150"/>
      <c r="AS44" s="150"/>
      <c r="AT44" s="150"/>
      <c r="AU44" s="150"/>
      <c r="AV44" s="150"/>
      <c r="AW44" s="150"/>
      <c r="AX44" s="150"/>
      <c r="AY44" s="150"/>
      <c r="AZ44" s="150"/>
      <c r="BA44" s="150"/>
      <c r="BB44" s="150"/>
      <c r="BC44" s="150"/>
      <c r="BD44" s="150"/>
      <c r="BE44" s="150"/>
      <c r="BF44" s="150"/>
      <c r="BG44" s="150"/>
      <c r="BH44" s="150"/>
    </row>
    <row r="45" spans="1:60" outlineLevel="2" x14ac:dyDescent="0.2">
      <c r="A45" s="157"/>
      <c r="B45" s="158"/>
      <c r="C45" s="252" t="s">
        <v>485</v>
      </c>
      <c r="D45" s="253"/>
      <c r="E45" s="253"/>
      <c r="F45" s="253"/>
      <c r="G45" s="253"/>
      <c r="H45" s="160"/>
      <c r="I45" s="160"/>
      <c r="J45" s="160"/>
      <c r="K45" s="160"/>
      <c r="L45" s="160"/>
      <c r="M45" s="160"/>
      <c r="N45" s="159"/>
      <c r="O45" s="159"/>
      <c r="P45" s="159"/>
      <c r="Q45" s="159"/>
      <c r="R45" s="160"/>
      <c r="S45" s="160"/>
      <c r="T45" s="160"/>
      <c r="U45" s="160"/>
      <c r="V45" s="160"/>
      <c r="W45" s="160"/>
      <c r="X45" s="160"/>
      <c r="Y45" s="160"/>
      <c r="Z45" s="150"/>
      <c r="AA45" s="150"/>
      <c r="AB45" s="150"/>
      <c r="AC45" s="150"/>
      <c r="AD45" s="150"/>
      <c r="AE45" s="150"/>
      <c r="AF45" s="150"/>
      <c r="AG45" s="150" t="s">
        <v>162</v>
      </c>
      <c r="AH45" s="150"/>
      <c r="AI45" s="150"/>
      <c r="AJ45" s="150"/>
      <c r="AK45" s="150"/>
      <c r="AL45" s="150"/>
      <c r="AM45" s="150"/>
      <c r="AN45" s="150"/>
      <c r="AO45" s="150"/>
      <c r="AP45" s="150"/>
      <c r="AQ45" s="150"/>
      <c r="AR45" s="150"/>
      <c r="AS45" s="150"/>
      <c r="AT45" s="150"/>
      <c r="AU45" s="150"/>
      <c r="AV45" s="150"/>
      <c r="AW45" s="150"/>
      <c r="AX45" s="150"/>
      <c r="AY45" s="150"/>
      <c r="AZ45" s="150"/>
      <c r="BA45" s="150"/>
      <c r="BB45" s="150"/>
      <c r="BC45" s="150"/>
      <c r="BD45" s="150"/>
      <c r="BE45" s="150"/>
      <c r="BF45" s="150"/>
      <c r="BG45" s="150"/>
      <c r="BH45" s="150"/>
    </row>
    <row r="46" spans="1:60" outlineLevel="2" x14ac:dyDescent="0.2">
      <c r="A46" s="157"/>
      <c r="B46" s="158"/>
      <c r="C46" s="189" t="s">
        <v>495</v>
      </c>
      <c r="D46" s="161"/>
      <c r="E46" s="162">
        <v>4.5</v>
      </c>
      <c r="F46" s="160"/>
      <c r="G46" s="160"/>
      <c r="H46" s="160"/>
      <c r="I46" s="160"/>
      <c r="J46" s="160"/>
      <c r="K46" s="160"/>
      <c r="L46" s="160"/>
      <c r="M46" s="160"/>
      <c r="N46" s="159"/>
      <c r="O46" s="159"/>
      <c r="P46" s="159"/>
      <c r="Q46" s="159"/>
      <c r="R46" s="160"/>
      <c r="S46" s="160"/>
      <c r="T46" s="160"/>
      <c r="U46" s="160"/>
      <c r="V46" s="160"/>
      <c r="W46" s="160"/>
      <c r="X46" s="160"/>
      <c r="Y46" s="160"/>
      <c r="Z46" s="150"/>
      <c r="AA46" s="150"/>
      <c r="AB46" s="150"/>
      <c r="AC46" s="150"/>
      <c r="AD46" s="150"/>
      <c r="AE46" s="150"/>
      <c r="AF46" s="150"/>
      <c r="AG46" s="150" t="s">
        <v>169</v>
      </c>
      <c r="AH46" s="150">
        <v>0</v>
      </c>
      <c r="AI46" s="150"/>
      <c r="AJ46" s="150"/>
      <c r="AK46" s="150"/>
      <c r="AL46" s="150"/>
      <c r="AM46" s="150"/>
      <c r="AN46" s="150"/>
      <c r="AO46" s="150"/>
      <c r="AP46" s="150"/>
      <c r="AQ46" s="150"/>
      <c r="AR46" s="150"/>
      <c r="AS46" s="150"/>
      <c r="AT46" s="150"/>
      <c r="AU46" s="150"/>
      <c r="AV46" s="150"/>
      <c r="AW46" s="150"/>
      <c r="AX46" s="150"/>
      <c r="AY46" s="150"/>
      <c r="AZ46" s="150"/>
      <c r="BA46" s="150"/>
      <c r="BB46" s="150"/>
      <c r="BC46" s="150"/>
      <c r="BD46" s="150"/>
      <c r="BE46" s="150"/>
      <c r="BF46" s="150"/>
      <c r="BG46" s="150"/>
      <c r="BH46" s="150"/>
    </row>
    <row r="47" spans="1:60" outlineLevel="1" x14ac:dyDescent="0.2">
      <c r="A47" s="171">
        <v>13</v>
      </c>
      <c r="B47" s="172" t="s">
        <v>496</v>
      </c>
      <c r="C47" s="188" t="s">
        <v>497</v>
      </c>
      <c r="D47" s="173" t="s">
        <v>257</v>
      </c>
      <c r="E47" s="174">
        <v>10.4</v>
      </c>
      <c r="F47" s="175"/>
      <c r="G47" s="176">
        <f>ROUND(E47*F47,2)</f>
        <v>0</v>
      </c>
      <c r="H47" s="175"/>
      <c r="I47" s="176">
        <f>ROUND(E47*H47,2)</f>
        <v>0</v>
      </c>
      <c r="J47" s="175"/>
      <c r="K47" s="176">
        <f>ROUND(E47*J47,2)</f>
        <v>0</v>
      </c>
      <c r="L47" s="176">
        <v>21</v>
      </c>
      <c r="M47" s="176">
        <f>G47*(1+L47/100)</f>
        <v>0</v>
      </c>
      <c r="N47" s="174">
        <v>1.31E-3</v>
      </c>
      <c r="O47" s="174">
        <f>ROUND(E47*N47,2)</f>
        <v>0.01</v>
      </c>
      <c r="P47" s="174">
        <v>0</v>
      </c>
      <c r="Q47" s="174">
        <f>ROUND(E47*P47,2)</f>
        <v>0</v>
      </c>
      <c r="R47" s="176" t="s">
        <v>475</v>
      </c>
      <c r="S47" s="176" t="s">
        <v>154</v>
      </c>
      <c r="T47" s="177" t="s">
        <v>155</v>
      </c>
      <c r="U47" s="160">
        <v>0.8</v>
      </c>
      <c r="V47" s="160">
        <f>ROUND(E47*U47,2)</f>
        <v>8.32</v>
      </c>
      <c r="W47" s="160"/>
      <c r="X47" s="160" t="s">
        <v>156</v>
      </c>
      <c r="Y47" s="160" t="s">
        <v>157</v>
      </c>
      <c r="Z47" s="150"/>
      <c r="AA47" s="150"/>
      <c r="AB47" s="150"/>
      <c r="AC47" s="150"/>
      <c r="AD47" s="150"/>
      <c r="AE47" s="150"/>
      <c r="AF47" s="150"/>
      <c r="AG47" s="150" t="s">
        <v>276</v>
      </c>
      <c r="AH47" s="150"/>
      <c r="AI47" s="150"/>
      <c r="AJ47" s="150"/>
      <c r="AK47" s="150"/>
      <c r="AL47" s="150"/>
      <c r="AM47" s="150"/>
      <c r="AN47" s="150"/>
      <c r="AO47" s="150"/>
      <c r="AP47" s="150"/>
      <c r="AQ47" s="150"/>
      <c r="AR47" s="150"/>
      <c r="AS47" s="150"/>
      <c r="AT47" s="150"/>
      <c r="AU47" s="150"/>
      <c r="AV47" s="150"/>
      <c r="AW47" s="150"/>
      <c r="AX47" s="150"/>
      <c r="AY47" s="150"/>
      <c r="AZ47" s="150"/>
      <c r="BA47" s="150"/>
      <c r="BB47" s="150"/>
      <c r="BC47" s="150"/>
      <c r="BD47" s="150"/>
      <c r="BE47" s="150"/>
      <c r="BF47" s="150"/>
      <c r="BG47" s="150"/>
      <c r="BH47" s="150"/>
    </row>
    <row r="48" spans="1:60" outlineLevel="2" x14ac:dyDescent="0.2">
      <c r="A48" s="157"/>
      <c r="B48" s="158"/>
      <c r="C48" s="248" t="s">
        <v>484</v>
      </c>
      <c r="D48" s="249"/>
      <c r="E48" s="249"/>
      <c r="F48" s="249"/>
      <c r="G48" s="249"/>
      <c r="H48" s="160"/>
      <c r="I48" s="160"/>
      <c r="J48" s="160"/>
      <c r="K48" s="160"/>
      <c r="L48" s="160"/>
      <c r="M48" s="160"/>
      <c r="N48" s="159"/>
      <c r="O48" s="159"/>
      <c r="P48" s="159"/>
      <c r="Q48" s="159"/>
      <c r="R48" s="160"/>
      <c r="S48" s="160"/>
      <c r="T48" s="160"/>
      <c r="U48" s="160"/>
      <c r="V48" s="160"/>
      <c r="W48" s="160"/>
      <c r="X48" s="160"/>
      <c r="Y48" s="160"/>
      <c r="Z48" s="150"/>
      <c r="AA48" s="150"/>
      <c r="AB48" s="150"/>
      <c r="AC48" s="150"/>
      <c r="AD48" s="150"/>
      <c r="AE48" s="150"/>
      <c r="AF48" s="150"/>
      <c r="AG48" s="150" t="s">
        <v>167</v>
      </c>
      <c r="AH48" s="150"/>
      <c r="AI48" s="150"/>
      <c r="AJ48" s="150"/>
      <c r="AK48" s="150"/>
      <c r="AL48" s="150"/>
      <c r="AM48" s="150"/>
      <c r="AN48" s="150"/>
      <c r="AO48" s="150"/>
      <c r="AP48" s="150"/>
      <c r="AQ48" s="150"/>
      <c r="AR48" s="150"/>
      <c r="AS48" s="150"/>
      <c r="AT48" s="150"/>
      <c r="AU48" s="150"/>
      <c r="AV48" s="150"/>
      <c r="AW48" s="150"/>
      <c r="AX48" s="150"/>
      <c r="AY48" s="150"/>
      <c r="AZ48" s="150"/>
      <c r="BA48" s="150"/>
      <c r="BB48" s="150"/>
      <c r="BC48" s="150"/>
      <c r="BD48" s="150"/>
      <c r="BE48" s="150"/>
      <c r="BF48" s="150"/>
      <c r="BG48" s="150"/>
      <c r="BH48" s="150"/>
    </row>
    <row r="49" spans="1:60" outlineLevel="2" x14ac:dyDescent="0.2">
      <c r="A49" s="157"/>
      <c r="B49" s="158"/>
      <c r="C49" s="252" t="s">
        <v>498</v>
      </c>
      <c r="D49" s="253"/>
      <c r="E49" s="253"/>
      <c r="F49" s="253"/>
      <c r="G49" s="253"/>
      <c r="H49" s="160"/>
      <c r="I49" s="160"/>
      <c r="J49" s="160"/>
      <c r="K49" s="160"/>
      <c r="L49" s="160"/>
      <c r="M49" s="160"/>
      <c r="N49" s="159"/>
      <c r="O49" s="159"/>
      <c r="P49" s="159"/>
      <c r="Q49" s="159"/>
      <c r="R49" s="160"/>
      <c r="S49" s="160"/>
      <c r="T49" s="160"/>
      <c r="U49" s="160"/>
      <c r="V49" s="160"/>
      <c r="W49" s="160"/>
      <c r="X49" s="160"/>
      <c r="Y49" s="160"/>
      <c r="Z49" s="150"/>
      <c r="AA49" s="150"/>
      <c r="AB49" s="150"/>
      <c r="AC49" s="150"/>
      <c r="AD49" s="150"/>
      <c r="AE49" s="150"/>
      <c r="AF49" s="150"/>
      <c r="AG49" s="150" t="s">
        <v>162</v>
      </c>
      <c r="AH49" s="150"/>
      <c r="AI49" s="150"/>
      <c r="AJ49" s="150"/>
      <c r="AK49" s="150"/>
      <c r="AL49" s="150"/>
      <c r="AM49" s="150"/>
      <c r="AN49" s="150"/>
      <c r="AO49" s="150"/>
      <c r="AP49" s="150"/>
      <c r="AQ49" s="150"/>
      <c r="AR49" s="150"/>
      <c r="AS49" s="150"/>
      <c r="AT49" s="150"/>
      <c r="AU49" s="150"/>
      <c r="AV49" s="150"/>
      <c r="AW49" s="150"/>
      <c r="AX49" s="150"/>
      <c r="AY49" s="150"/>
      <c r="AZ49" s="150"/>
      <c r="BA49" s="150"/>
      <c r="BB49" s="150"/>
      <c r="BC49" s="150"/>
      <c r="BD49" s="150"/>
      <c r="BE49" s="150"/>
      <c r="BF49" s="150"/>
      <c r="BG49" s="150"/>
      <c r="BH49" s="150"/>
    </row>
    <row r="50" spans="1:60" outlineLevel="3" x14ac:dyDescent="0.2">
      <c r="A50" s="157"/>
      <c r="B50" s="158"/>
      <c r="C50" s="252" t="s">
        <v>499</v>
      </c>
      <c r="D50" s="253"/>
      <c r="E50" s="253"/>
      <c r="F50" s="253"/>
      <c r="G50" s="253"/>
      <c r="H50" s="160"/>
      <c r="I50" s="160"/>
      <c r="J50" s="160"/>
      <c r="K50" s="160"/>
      <c r="L50" s="160"/>
      <c r="M50" s="160"/>
      <c r="N50" s="159"/>
      <c r="O50" s="159"/>
      <c r="P50" s="159"/>
      <c r="Q50" s="159"/>
      <c r="R50" s="160"/>
      <c r="S50" s="160"/>
      <c r="T50" s="160"/>
      <c r="U50" s="160"/>
      <c r="V50" s="160"/>
      <c r="W50" s="160"/>
      <c r="X50" s="160"/>
      <c r="Y50" s="160"/>
      <c r="Z50" s="150"/>
      <c r="AA50" s="150"/>
      <c r="AB50" s="150"/>
      <c r="AC50" s="150"/>
      <c r="AD50" s="150"/>
      <c r="AE50" s="150"/>
      <c r="AF50" s="150"/>
      <c r="AG50" s="150" t="s">
        <v>162</v>
      </c>
      <c r="AH50" s="150"/>
      <c r="AI50" s="150"/>
      <c r="AJ50" s="150"/>
      <c r="AK50" s="150"/>
      <c r="AL50" s="150"/>
      <c r="AM50" s="150"/>
      <c r="AN50" s="150"/>
      <c r="AO50" s="150"/>
      <c r="AP50" s="150"/>
      <c r="AQ50" s="150"/>
      <c r="AR50" s="150"/>
      <c r="AS50" s="150"/>
      <c r="AT50" s="150"/>
      <c r="AU50" s="150"/>
      <c r="AV50" s="150"/>
      <c r="AW50" s="150"/>
      <c r="AX50" s="150"/>
      <c r="AY50" s="150"/>
      <c r="AZ50" s="150"/>
      <c r="BA50" s="150"/>
      <c r="BB50" s="150"/>
      <c r="BC50" s="150"/>
      <c r="BD50" s="150"/>
      <c r="BE50" s="150"/>
      <c r="BF50" s="150"/>
      <c r="BG50" s="150"/>
      <c r="BH50" s="150"/>
    </row>
    <row r="51" spans="1:60" outlineLevel="2" x14ac:dyDescent="0.2">
      <c r="A51" s="157"/>
      <c r="B51" s="158"/>
      <c r="C51" s="189" t="s">
        <v>500</v>
      </c>
      <c r="D51" s="161"/>
      <c r="E51" s="162">
        <v>10.4</v>
      </c>
      <c r="F51" s="160"/>
      <c r="G51" s="160"/>
      <c r="H51" s="160"/>
      <c r="I51" s="160"/>
      <c r="J51" s="160"/>
      <c r="K51" s="160"/>
      <c r="L51" s="160"/>
      <c r="M51" s="160"/>
      <c r="N51" s="159"/>
      <c r="O51" s="159"/>
      <c r="P51" s="159"/>
      <c r="Q51" s="159"/>
      <c r="R51" s="160"/>
      <c r="S51" s="160"/>
      <c r="T51" s="160"/>
      <c r="U51" s="160"/>
      <c r="V51" s="160"/>
      <c r="W51" s="160"/>
      <c r="X51" s="160"/>
      <c r="Y51" s="160"/>
      <c r="Z51" s="150"/>
      <c r="AA51" s="150"/>
      <c r="AB51" s="150"/>
      <c r="AC51" s="150"/>
      <c r="AD51" s="150"/>
      <c r="AE51" s="150"/>
      <c r="AF51" s="150"/>
      <c r="AG51" s="150" t="s">
        <v>169</v>
      </c>
      <c r="AH51" s="150">
        <v>0</v>
      </c>
      <c r="AI51" s="150"/>
      <c r="AJ51" s="150"/>
      <c r="AK51" s="150"/>
      <c r="AL51" s="150"/>
      <c r="AM51" s="150"/>
      <c r="AN51" s="150"/>
      <c r="AO51" s="150"/>
      <c r="AP51" s="150"/>
      <c r="AQ51" s="150"/>
      <c r="AR51" s="150"/>
      <c r="AS51" s="150"/>
      <c r="AT51" s="150"/>
      <c r="AU51" s="150"/>
      <c r="AV51" s="150"/>
      <c r="AW51" s="150"/>
      <c r="AX51" s="150"/>
      <c r="AY51" s="150"/>
      <c r="AZ51" s="150"/>
      <c r="BA51" s="150"/>
      <c r="BB51" s="150"/>
      <c r="BC51" s="150"/>
      <c r="BD51" s="150"/>
      <c r="BE51" s="150"/>
      <c r="BF51" s="150"/>
      <c r="BG51" s="150"/>
      <c r="BH51" s="150"/>
    </row>
    <row r="52" spans="1:60" outlineLevel="1" x14ac:dyDescent="0.2">
      <c r="A52" s="171">
        <v>14</v>
      </c>
      <c r="B52" s="172" t="s">
        <v>501</v>
      </c>
      <c r="C52" s="188" t="s">
        <v>502</v>
      </c>
      <c r="D52" s="173" t="s">
        <v>152</v>
      </c>
      <c r="E52" s="174">
        <v>7</v>
      </c>
      <c r="F52" s="175"/>
      <c r="G52" s="176">
        <f>ROUND(E52*F52,2)</f>
        <v>0</v>
      </c>
      <c r="H52" s="175"/>
      <c r="I52" s="176">
        <f>ROUND(E52*H52,2)</f>
        <v>0</v>
      </c>
      <c r="J52" s="175"/>
      <c r="K52" s="176">
        <f>ROUND(E52*J52,2)</f>
        <v>0</v>
      </c>
      <c r="L52" s="176">
        <v>21</v>
      </c>
      <c r="M52" s="176">
        <f>G52*(1+L52/100)</f>
        <v>0</v>
      </c>
      <c r="N52" s="174">
        <v>0</v>
      </c>
      <c r="O52" s="174">
        <f>ROUND(E52*N52,2)</f>
        <v>0</v>
      </c>
      <c r="P52" s="174">
        <v>0</v>
      </c>
      <c r="Q52" s="174">
        <f>ROUND(E52*P52,2)</f>
        <v>0</v>
      </c>
      <c r="R52" s="176" t="s">
        <v>475</v>
      </c>
      <c r="S52" s="176" t="s">
        <v>154</v>
      </c>
      <c r="T52" s="177" t="s">
        <v>155</v>
      </c>
      <c r="U52" s="160">
        <v>0.157</v>
      </c>
      <c r="V52" s="160">
        <f>ROUND(E52*U52,2)</f>
        <v>1.1000000000000001</v>
      </c>
      <c r="W52" s="160"/>
      <c r="X52" s="160" t="s">
        <v>156</v>
      </c>
      <c r="Y52" s="160" t="s">
        <v>157</v>
      </c>
      <c r="Z52" s="150"/>
      <c r="AA52" s="150"/>
      <c r="AB52" s="150"/>
      <c r="AC52" s="150"/>
      <c r="AD52" s="150"/>
      <c r="AE52" s="150"/>
      <c r="AF52" s="150"/>
      <c r="AG52" s="150" t="s">
        <v>276</v>
      </c>
      <c r="AH52" s="150"/>
      <c r="AI52" s="150"/>
      <c r="AJ52" s="150"/>
      <c r="AK52" s="150"/>
      <c r="AL52" s="150"/>
      <c r="AM52" s="150"/>
      <c r="AN52" s="150"/>
      <c r="AO52" s="150"/>
      <c r="AP52" s="150"/>
      <c r="AQ52" s="150"/>
      <c r="AR52" s="150"/>
      <c r="AS52" s="150"/>
      <c r="AT52" s="150"/>
      <c r="AU52" s="150"/>
      <c r="AV52" s="150"/>
      <c r="AW52" s="150"/>
      <c r="AX52" s="150"/>
      <c r="AY52" s="150"/>
      <c r="AZ52" s="150"/>
      <c r="BA52" s="150"/>
      <c r="BB52" s="150"/>
      <c r="BC52" s="150"/>
      <c r="BD52" s="150"/>
      <c r="BE52" s="150"/>
      <c r="BF52" s="150"/>
      <c r="BG52" s="150"/>
      <c r="BH52" s="150"/>
    </row>
    <row r="53" spans="1:60" outlineLevel="2" x14ac:dyDescent="0.2">
      <c r="A53" s="157"/>
      <c r="B53" s="158"/>
      <c r="C53" s="248" t="s">
        <v>503</v>
      </c>
      <c r="D53" s="249"/>
      <c r="E53" s="249"/>
      <c r="F53" s="249"/>
      <c r="G53" s="249"/>
      <c r="H53" s="160"/>
      <c r="I53" s="160"/>
      <c r="J53" s="160"/>
      <c r="K53" s="160"/>
      <c r="L53" s="160"/>
      <c r="M53" s="160"/>
      <c r="N53" s="159"/>
      <c r="O53" s="159"/>
      <c r="P53" s="159"/>
      <c r="Q53" s="159"/>
      <c r="R53" s="160"/>
      <c r="S53" s="160"/>
      <c r="T53" s="160"/>
      <c r="U53" s="160"/>
      <c r="V53" s="160"/>
      <c r="W53" s="160"/>
      <c r="X53" s="160"/>
      <c r="Y53" s="160"/>
      <c r="Z53" s="150"/>
      <c r="AA53" s="150"/>
      <c r="AB53" s="150"/>
      <c r="AC53" s="150"/>
      <c r="AD53" s="150"/>
      <c r="AE53" s="150"/>
      <c r="AF53" s="150"/>
      <c r="AG53" s="150" t="s">
        <v>167</v>
      </c>
      <c r="AH53" s="150"/>
      <c r="AI53" s="150"/>
      <c r="AJ53" s="150"/>
      <c r="AK53" s="150"/>
      <c r="AL53" s="150"/>
      <c r="AM53" s="150"/>
      <c r="AN53" s="150"/>
      <c r="AO53" s="150"/>
      <c r="AP53" s="150"/>
      <c r="AQ53" s="150"/>
      <c r="AR53" s="150"/>
      <c r="AS53" s="150"/>
      <c r="AT53" s="150"/>
      <c r="AU53" s="150"/>
      <c r="AV53" s="150"/>
      <c r="AW53" s="150"/>
      <c r="AX53" s="150"/>
      <c r="AY53" s="150"/>
      <c r="AZ53" s="150"/>
      <c r="BA53" s="150"/>
      <c r="BB53" s="150"/>
      <c r="BC53" s="150"/>
      <c r="BD53" s="150"/>
      <c r="BE53" s="150"/>
      <c r="BF53" s="150"/>
      <c r="BG53" s="150"/>
      <c r="BH53" s="150"/>
    </row>
    <row r="54" spans="1:60" outlineLevel="2" x14ac:dyDescent="0.2">
      <c r="A54" s="157"/>
      <c r="B54" s="158"/>
      <c r="C54" s="252" t="s">
        <v>503</v>
      </c>
      <c r="D54" s="253"/>
      <c r="E54" s="253"/>
      <c r="F54" s="253"/>
      <c r="G54" s="253"/>
      <c r="H54" s="160"/>
      <c r="I54" s="160"/>
      <c r="J54" s="160"/>
      <c r="K54" s="160"/>
      <c r="L54" s="160"/>
      <c r="M54" s="160"/>
      <c r="N54" s="159"/>
      <c r="O54" s="159"/>
      <c r="P54" s="159"/>
      <c r="Q54" s="159"/>
      <c r="R54" s="160"/>
      <c r="S54" s="160"/>
      <c r="T54" s="160"/>
      <c r="U54" s="160"/>
      <c r="V54" s="160"/>
      <c r="W54" s="160"/>
      <c r="X54" s="160"/>
      <c r="Y54" s="160"/>
      <c r="Z54" s="150"/>
      <c r="AA54" s="150"/>
      <c r="AB54" s="150"/>
      <c r="AC54" s="150"/>
      <c r="AD54" s="150"/>
      <c r="AE54" s="150"/>
      <c r="AF54" s="150"/>
      <c r="AG54" s="150" t="s">
        <v>162</v>
      </c>
      <c r="AH54" s="150"/>
      <c r="AI54" s="150"/>
      <c r="AJ54" s="150"/>
      <c r="AK54" s="150"/>
      <c r="AL54" s="150"/>
      <c r="AM54" s="150"/>
      <c r="AN54" s="150"/>
      <c r="AO54" s="150"/>
      <c r="AP54" s="150"/>
      <c r="AQ54" s="150"/>
      <c r="AR54" s="150"/>
      <c r="AS54" s="150"/>
      <c r="AT54" s="150"/>
      <c r="AU54" s="150"/>
      <c r="AV54" s="150"/>
      <c r="AW54" s="150"/>
      <c r="AX54" s="150"/>
      <c r="AY54" s="150"/>
      <c r="AZ54" s="150"/>
      <c r="BA54" s="150"/>
      <c r="BB54" s="150"/>
      <c r="BC54" s="150"/>
      <c r="BD54" s="150"/>
      <c r="BE54" s="150"/>
      <c r="BF54" s="150"/>
      <c r="BG54" s="150"/>
      <c r="BH54" s="150"/>
    </row>
    <row r="55" spans="1:60" outlineLevel="1" x14ac:dyDescent="0.2">
      <c r="A55" s="171">
        <v>15</v>
      </c>
      <c r="B55" s="172" t="s">
        <v>504</v>
      </c>
      <c r="C55" s="188" t="s">
        <v>505</v>
      </c>
      <c r="D55" s="173" t="s">
        <v>152</v>
      </c>
      <c r="E55" s="174">
        <v>4</v>
      </c>
      <c r="F55" s="175"/>
      <c r="G55" s="176">
        <f>ROUND(E55*F55,2)</f>
        <v>0</v>
      </c>
      <c r="H55" s="175"/>
      <c r="I55" s="176">
        <f>ROUND(E55*H55,2)</f>
        <v>0</v>
      </c>
      <c r="J55" s="175"/>
      <c r="K55" s="176">
        <f>ROUND(E55*J55,2)</f>
        <v>0</v>
      </c>
      <c r="L55" s="176">
        <v>21</v>
      </c>
      <c r="M55" s="176">
        <f>G55*(1+L55/100)</f>
        <v>0</v>
      </c>
      <c r="N55" s="174">
        <v>0</v>
      </c>
      <c r="O55" s="174">
        <f>ROUND(E55*N55,2)</f>
        <v>0</v>
      </c>
      <c r="P55" s="174">
        <v>0</v>
      </c>
      <c r="Q55" s="174">
        <f>ROUND(E55*P55,2)</f>
        <v>0</v>
      </c>
      <c r="R55" s="176" t="s">
        <v>475</v>
      </c>
      <c r="S55" s="176" t="s">
        <v>154</v>
      </c>
      <c r="T55" s="177" t="s">
        <v>155</v>
      </c>
      <c r="U55" s="160">
        <v>0.17399999999999999</v>
      </c>
      <c r="V55" s="160">
        <f>ROUND(E55*U55,2)</f>
        <v>0.7</v>
      </c>
      <c r="W55" s="160"/>
      <c r="X55" s="160" t="s">
        <v>156</v>
      </c>
      <c r="Y55" s="160" t="s">
        <v>157</v>
      </c>
      <c r="Z55" s="150"/>
      <c r="AA55" s="150"/>
      <c r="AB55" s="150"/>
      <c r="AC55" s="150"/>
      <c r="AD55" s="150"/>
      <c r="AE55" s="150"/>
      <c r="AF55" s="150"/>
      <c r="AG55" s="150" t="s">
        <v>276</v>
      </c>
      <c r="AH55" s="150"/>
      <c r="AI55" s="150"/>
      <c r="AJ55" s="150"/>
      <c r="AK55" s="150"/>
      <c r="AL55" s="150"/>
      <c r="AM55" s="150"/>
      <c r="AN55" s="150"/>
      <c r="AO55" s="150"/>
      <c r="AP55" s="150"/>
      <c r="AQ55" s="150"/>
      <c r="AR55" s="150"/>
      <c r="AS55" s="150"/>
      <c r="AT55" s="150"/>
      <c r="AU55" s="150"/>
      <c r="AV55" s="150"/>
      <c r="AW55" s="150"/>
      <c r="AX55" s="150"/>
      <c r="AY55" s="150"/>
      <c r="AZ55" s="150"/>
      <c r="BA55" s="150"/>
      <c r="BB55" s="150"/>
      <c r="BC55" s="150"/>
      <c r="BD55" s="150"/>
      <c r="BE55" s="150"/>
      <c r="BF55" s="150"/>
      <c r="BG55" s="150"/>
      <c r="BH55" s="150"/>
    </row>
    <row r="56" spans="1:60" outlineLevel="2" x14ac:dyDescent="0.2">
      <c r="A56" s="157"/>
      <c r="B56" s="158"/>
      <c r="C56" s="248" t="s">
        <v>503</v>
      </c>
      <c r="D56" s="249"/>
      <c r="E56" s="249"/>
      <c r="F56" s="249"/>
      <c r="G56" s="249"/>
      <c r="H56" s="160"/>
      <c r="I56" s="160"/>
      <c r="J56" s="160"/>
      <c r="K56" s="160"/>
      <c r="L56" s="160"/>
      <c r="M56" s="160"/>
      <c r="N56" s="159"/>
      <c r="O56" s="159"/>
      <c r="P56" s="159"/>
      <c r="Q56" s="159"/>
      <c r="R56" s="160"/>
      <c r="S56" s="160"/>
      <c r="T56" s="160"/>
      <c r="U56" s="160"/>
      <c r="V56" s="160"/>
      <c r="W56" s="160"/>
      <c r="X56" s="160"/>
      <c r="Y56" s="160"/>
      <c r="Z56" s="150"/>
      <c r="AA56" s="150"/>
      <c r="AB56" s="150"/>
      <c r="AC56" s="150"/>
      <c r="AD56" s="150"/>
      <c r="AE56" s="150"/>
      <c r="AF56" s="150"/>
      <c r="AG56" s="150" t="s">
        <v>167</v>
      </c>
      <c r="AH56" s="150"/>
      <c r="AI56" s="150"/>
      <c r="AJ56" s="150"/>
      <c r="AK56" s="150"/>
      <c r="AL56" s="150"/>
      <c r="AM56" s="150"/>
      <c r="AN56" s="150"/>
      <c r="AO56" s="150"/>
      <c r="AP56" s="150"/>
      <c r="AQ56" s="150"/>
      <c r="AR56" s="150"/>
      <c r="AS56" s="150"/>
      <c r="AT56" s="150"/>
      <c r="AU56" s="150"/>
      <c r="AV56" s="150"/>
      <c r="AW56" s="150"/>
      <c r="AX56" s="150"/>
      <c r="AY56" s="150"/>
      <c r="AZ56" s="150"/>
      <c r="BA56" s="150"/>
      <c r="BB56" s="150"/>
      <c r="BC56" s="150"/>
      <c r="BD56" s="150"/>
      <c r="BE56" s="150"/>
      <c r="BF56" s="150"/>
      <c r="BG56" s="150"/>
      <c r="BH56" s="150"/>
    </row>
    <row r="57" spans="1:60" outlineLevel="2" x14ac:dyDescent="0.2">
      <c r="A57" s="157"/>
      <c r="B57" s="158"/>
      <c r="C57" s="252" t="s">
        <v>503</v>
      </c>
      <c r="D57" s="253"/>
      <c r="E57" s="253"/>
      <c r="F57" s="253"/>
      <c r="G57" s="253"/>
      <c r="H57" s="160"/>
      <c r="I57" s="160"/>
      <c r="J57" s="160"/>
      <c r="K57" s="160"/>
      <c r="L57" s="160"/>
      <c r="M57" s="160"/>
      <c r="N57" s="159"/>
      <c r="O57" s="159"/>
      <c r="P57" s="159"/>
      <c r="Q57" s="159"/>
      <c r="R57" s="160"/>
      <c r="S57" s="160"/>
      <c r="T57" s="160"/>
      <c r="U57" s="160"/>
      <c r="V57" s="160"/>
      <c r="W57" s="160"/>
      <c r="X57" s="160"/>
      <c r="Y57" s="160"/>
      <c r="Z57" s="150"/>
      <c r="AA57" s="150"/>
      <c r="AB57" s="150"/>
      <c r="AC57" s="150"/>
      <c r="AD57" s="150"/>
      <c r="AE57" s="150"/>
      <c r="AF57" s="150"/>
      <c r="AG57" s="150" t="s">
        <v>162</v>
      </c>
      <c r="AH57" s="150"/>
      <c r="AI57" s="150"/>
      <c r="AJ57" s="150"/>
      <c r="AK57" s="150"/>
      <c r="AL57" s="150"/>
      <c r="AM57" s="150"/>
      <c r="AN57" s="150"/>
      <c r="AO57" s="150"/>
      <c r="AP57" s="150"/>
      <c r="AQ57" s="150"/>
      <c r="AR57" s="150"/>
      <c r="AS57" s="150"/>
      <c r="AT57" s="150"/>
      <c r="AU57" s="150"/>
      <c r="AV57" s="150"/>
      <c r="AW57" s="150"/>
      <c r="AX57" s="150"/>
      <c r="AY57" s="150"/>
      <c r="AZ57" s="150"/>
      <c r="BA57" s="150"/>
      <c r="BB57" s="150"/>
      <c r="BC57" s="150"/>
      <c r="BD57" s="150"/>
      <c r="BE57" s="150"/>
      <c r="BF57" s="150"/>
      <c r="BG57" s="150"/>
      <c r="BH57" s="150"/>
    </row>
    <row r="58" spans="1:60" outlineLevel="1" x14ac:dyDescent="0.2">
      <c r="A58" s="171">
        <v>16</v>
      </c>
      <c r="B58" s="172" t="s">
        <v>506</v>
      </c>
      <c r="C58" s="188" t="s">
        <v>507</v>
      </c>
      <c r="D58" s="173" t="s">
        <v>152</v>
      </c>
      <c r="E58" s="174">
        <v>6</v>
      </c>
      <c r="F58" s="175"/>
      <c r="G58" s="176">
        <f>ROUND(E58*F58,2)</f>
        <v>0</v>
      </c>
      <c r="H58" s="175"/>
      <c r="I58" s="176">
        <f>ROUND(E58*H58,2)</f>
        <v>0</v>
      </c>
      <c r="J58" s="175"/>
      <c r="K58" s="176">
        <f>ROUND(E58*J58,2)</f>
        <v>0</v>
      </c>
      <c r="L58" s="176">
        <v>21</v>
      </c>
      <c r="M58" s="176">
        <f>G58*(1+L58/100)</f>
        <v>0</v>
      </c>
      <c r="N58" s="174">
        <v>0</v>
      </c>
      <c r="O58" s="174">
        <f>ROUND(E58*N58,2)</f>
        <v>0</v>
      </c>
      <c r="P58" s="174">
        <v>0</v>
      </c>
      <c r="Q58" s="174">
        <f>ROUND(E58*P58,2)</f>
        <v>0</v>
      </c>
      <c r="R58" s="176" t="s">
        <v>475</v>
      </c>
      <c r="S58" s="176" t="s">
        <v>154</v>
      </c>
      <c r="T58" s="177" t="s">
        <v>155</v>
      </c>
      <c r="U58" s="160">
        <v>0.25900000000000001</v>
      </c>
      <c r="V58" s="160">
        <f>ROUND(E58*U58,2)</f>
        <v>1.55</v>
      </c>
      <c r="W58" s="160"/>
      <c r="X58" s="160" t="s">
        <v>156</v>
      </c>
      <c r="Y58" s="160" t="s">
        <v>157</v>
      </c>
      <c r="Z58" s="150"/>
      <c r="AA58" s="150"/>
      <c r="AB58" s="150"/>
      <c r="AC58" s="150"/>
      <c r="AD58" s="150"/>
      <c r="AE58" s="150"/>
      <c r="AF58" s="150"/>
      <c r="AG58" s="150" t="s">
        <v>276</v>
      </c>
      <c r="AH58" s="150"/>
      <c r="AI58" s="150"/>
      <c r="AJ58" s="150"/>
      <c r="AK58" s="150"/>
      <c r="AL58" s="150"/>
      <c r="AM58" s="150"/>
      <c r="AN58" s="150"/>
      <c r="AO58" s="150"/>
      <c r="AP58" s="150"/>
      <c r="AQ58" s="150"/>
      <c r="AR58" s="150"/>
      <c r="AS58" s="150"/>
      <c r="AT58" s="150"/>
      <c r="AU58" s="150"/>
      <c r="AV58" s="150"/>
      <c r="AW58" s="150"/>
      <c r="AX58" s="150"/>
      <c r="AY58" s="150"/>
      <c r="AZ58" s="150"/>
      <c r="BA58" s="150"/>
      <c r="BB58" s="150"/>
      <c r="BC58" s="150"/>
      <c r="BD58" s="150"/>
      <c r="BE58" s="150"/>
      <c r="BF58" s="150"/>
      <c r="BG58" s="150"/>
      <c r="BH58" s="150"/>
    </row>
    <row r="59" spans="1:60" outlineLevel="2" x14ac:dyDescent="0.2">
      <c r="A59" s="157"/>
      <c r="B59" s="158"/>
      <c r="C59" s="248" t="s">
        <v>503</v>
      </c>
      <c r="D59" s="249"/>
      <c r="E59" s="249"/>
      <c r="F59" s="249"/>
      <c r="G59" s="249"/>
      <c r="H59" s="160"/>
      <c r="I59" s="160"/>
      <c r="J59" s="160"/>
      <c r="K59" s="160"/>
      <c r="L59" s="160"/>
      <c r="M59" s="160"/>
      <c r="N59" s="159"/>
      <c r="O59" s="159"/>
      <c r="P59" s="159"/>
      <c r="Q59" s="159"/>
      <c r="R59" s="160"/>
      <c r="S59" s="160"/>
      <c r="T59" s="160"/>
      <c r="U59" s="160"/>
      <c r="V59" s="160"/>
      <c r="W59" s="160"/>
      <c r="X59" s="160"/>
      <c r="Y59" s="160"/>
      <c r="Z59" s="150"/>
      <c r="AA59" s="150"/>
      <c r="AB59" s="150"/>
      <c r="AC59" s="150"/>
      <c r="AD59" s="150"/>
      <c r="AE59" s="150"/>
      <c r="AF59" s="150"/>
      <c r="AG59" s="150" t="s">
        <v>167</v>
      </c>
      <c r="AH59" s="150"/>
      <c r="AI59" s="150"/>
      <c r="AJ59" s="150"/>
      <c r="AK59" s="150"/>
      <c r="AL59" s="150"/>
      <c r="AM59" s="150"/>
      <c r="AN59" s="150"/>
      <c r="AO59" s="150"/>
      <c r="AP59" s="150"/>
      <c r="AQ59" s="150"/>
      <c r="AR59" s="150"/>
      <c r="AS59" s="150"/>
      <c r="AT59" s="150"/>
      <c r="AU59" s="150"/>
      <c r="AV59" s="150"/>
      <c r="AW59" s="150"/>
      <c r="AX59" s="150"/>
      <c r="AY59" s="150"/>
      <c r="AZ59" s="150"/>
      <c r="BA59" s="150"/>
      <c r="BB59" s="150"/>
      <c r="BC59" s="150"/>
      <c r="BD59" s="150"/>
      <c r="BE59" s="150"/>
      <c r="BF59" s="150"/>
      <c r="BG59" s="150"/>
      <c r="BH59" s="150"/>
    </row>
    <row r="60" spans="1:60" outlineLevel="2" x14ac:dyDescent="0.2">
      <c r="A60" s="157"/>
      <c r="B60" s="158"/>
      <c r="C60" s="252" t="s">
        <v>503</v>
      </c>
      <c r="D60" s="253"/>
      <c r="E60" s="253"/>
      <c r="F60" s="253"/>
      <c r="G60" s="253"/>
      <c r="H60" s="160"/>
      <c r="I60" s="160"/>
      <c r="J60" s="160"/>
      <c r="K60" s="160"/>
      <c r="L60" s="160"/>
      <c r="M60" s="160"/>
      <c r="N60" s="159"/>
      <c r="O60" s="159"/>
      <c r="P60" s="159"/>
      <c r="Q60" s="159"/>
      <c r="R60" s="160"/>
      <c r="S60" s="160"/>
      <c r="T60" s="160"/>
      <c r="U60" s="160"/>
      <c r="V60" s="160"/>
      <c r="W60" s="160"/>
      <c r="X60" s="160"/>
      <c r="Y60" s="160"/>
      <c r="Z60" s="150"/>
      <c r="AA60" s="150"/>
      <c r="AB60" s="150"/>
      <c r="AC60" s="150"/>
      <c r="AD60" s="150"/>
      <c r="AE60" s="150"/>
      <c r="AF60" s="150"/>
      <c r="AG60" s="150" t="s">
        <v>162</v>
      </c>
      <c r="AH60" s="150"/>
      <c r="AI60" s="150"/>
      <c r="AJ60" s="150"/>
      <c r="AK60" s="150"/>
      <c r="AL60" s="150"/>
      <c r="AM60" s="150"/>
      <c r="AN60" s="150"/>
      <c r="AO60" s="150"/>
      <c r="AP60" s="150"/>
      <c r="AQ60" s="150"/>
      <c r="AR60" s="150"/>
      <c r="AS60" s="150"/>
      <c r="AT60" s="150"/>
      <c r="AU60" s="150"/>
      <c r="AV60" s="150"/>
      <c r="AW60" s="150"/>
      <c r="AX60" s="150"/>
      <c r="AY60" s="150"/>
      <c r="AZ60" s="150"/>
      <c r="BA60" s="150"/>
      <c r="BB60" s="150"/>
      <c r="BC60" s="150"/>
      <c r="BD60" s="150"/>
      <c r="BE60" s="150"/>
      <c r="BF60" s="150"/>
      <c r="BG60" s="150"/>
      <c r="BH60" s="150"/>
    </row>
    <row r="61" spans="1:60" ht="22.5" outlineLevel="1" x14ac:dyDescent="0.2">
      <c r="A61" s="171">
        <v>17</v>
      </c>
      <c r="B61" s="172" t="s">
        <v>508</v>
      </c>
      <c r="C61" s="188" t="s">
        <v>509</v>
      </c>
      <c r="D61" s="173" t="s">
        <v>152</v>
      </c>
      <c r="E61" s="174">
        <v>1</v>
      </c>
      <c r="F61" s="175"/>
      <c r="G61" s="176">
        <f>ROUND(E61*F61,2)</f>
        <v>0</v>
      </c>
      <c r="H61" s="175"/>
      <c r="I61" s="176">
        <f>ROUND(E61*H61,2)</f>
        <v>0</v>
      </c>
      <c r="J61" s="175"/>
      <c r="K61" s="176">
        <f>ROUND(E61*J61,2)</f>
        <v>0</v>
      </c>
      <c r="L61" s="176">
        <v>21</v>
      </c>
      <c r="M61" s="176">
        <f>G61*(1+L61/100)</f>
        <v>0</v>
      </c>
      <c r="N61" s="174">
        <v>0.14607999999999999</v>
      </c>
      <c r="O61" s="174">
        <f>ROUND(E61*N61,2)</f>
        <v>0.15</v>
      </c>
      <c r="P61" s="174">
        <v>0</v>
      </c>
      <c r="Q61" s="174">
        <f>ROUND(E61*P61,2)</f>
        <v>0</v>
      </c>
      <c r="R61" s="176" t="s">
        <v>475</v>
      </c>
      <c r="S61" s="176" t="s">
        <v>154</v>
      </c>
      <c r="T61" s="177" t="s">
        <v>155</v>
      </c>
      <c r="U61" s="160">
        <v>1.1473</v>
      </c>
      <c r="V61" s="160">
        <f>ROUND(E61*U61,2)</f>
        <v>1.1499999999999999</v>
      </c>
      <c r="W61" s="160"/>
      <c r="X61" s="160" t="s">
        <v>156</v>
      </c>
      <c r="Y61" s="160" t="s">
        <v>157</v>
      </c>
      <c r="Z61" s="150"/>
      <c r="AA61" s="150"/>
      <c r="AB61" s="150"/>
      <c r="AC61" s="150"/>
      <c r="AD61" s="150"/>
      <c r="AE61" s="150"/>
      <c r="AF61" s="150"/>
      <c r="AG61" s="150" t="s">
        <v>222</v>
      </c>
      <c r="AH61" s="150"/>
      <c r="AI61" s="150"/>
      <c r="AJ61" s="150"/>
      <c r="AK61" s="150"/>
      <c r="AL61" s="150"/>
      <c r="AM61" s="150"/>
      <c r="AN61" s="150"/>
      <c r="AO61" s="150"/>
      <c r="AP61" s="150"/>
      <c r="AQ61" s="150"/>
      <c r="AR61" s="150"/>
      <c r="AS61" s="150"/>
      <c r="AT61" s="150"/>
      <c r="AU61" s="150"/>
      <c r="AV61" s="150"/>
      <c r="AW61" s="150"/>
      <c r="AX61" s="150"/>
      <c r="AY61" s="150"/>
      <c r="AZ61" s="150"/>
      <c r="BA61" s="150"/>
      <c r="BB61" s="150"/>
      <c r="BC61" s="150"/>
      <c r="BD61" s="150"/>
      <c r="BE61" s="150"/>
      <c r="BF61" s="150"/>
      <c r="BG61" s="150"/>
      <c r="BH61" s="150"/>
    </row>
    <row r="62" spans="1:60" outlineLevel="2" x14ac:dyDescent="0.2">
      <c r="A62" s="157"/>
      <c r="B62" s="158"/>
      <c r="C62" s="250" t="s">
        <v>510</v>
      </c>
      <c r="D62" s="251"/>
      <c r="E62" s="251"/>
      <c r="F62" s="251"/>
      <c r="G62" s="251"/>
      <c r="H62" s="160"/>
      <c r="I62" s="160"/>
      <c r="J62" s="160"/>
      <c r="K62" s="160"/>
      <c r="L62" s="160"/>
      <c r="M62" s="160"/>
      <c r="N62" s="159"/>
      <c r="O62" s="159"/>
      <c r="P62" s="159"/>
      <c r="Q62" s="159"/>
      <c r="R62" s="160"/>
      <c r="S62" s="160"/>
      <c r="T62" s="160"/>
      <c r="U62" s="160"/>
      <c r="V62" s="160"/>
      <c r="W62" s="160"/>
      <c r="X62" s="160"/>
      <c r="Y62" s="160"/>
      <c r="Z62" s="150"/>
      <c r="AA62" s="150"/>
      <c r="AB62" s="150"/>
      <c r="AC62" s="150"/>
      <c r="AD62" s="150"/>
      <c r="AE62" s="150"/>
      <c r="AF62" s="150"/>
      <c r="AG62" s="150" t="s">
        <v>162</v>
      </c>
      <c r="AH62" s="150"/>
      <c r="AI62" s="150"/>
      <c r="AJ62" s="150"/>
      <c r="AK62" s="150"/>
      <c r="AL62" s="150"/>
      <c r="AM62" s="150"/>
      <c r="AN62" s="150"/>
      <c r="AO62" s="150"/>
      <c r="AP62" s="150"/>
      <c r="AQ62" s="150"/>
      <c r="AR62" s="150"/>
      <c r="AS62" s="150"/>
      <c r="AT62" s="150"/>
      <c r="AU62" s="150"/>
      <c r="AV62" s="150"/>
      <c r="AW62" s="150"/>
      <c r="AX62" s="150"/>
      <c r="AY62" s="150"/>
      <c r="AZ62" s="150"/>
      <c r="BA62" s="150"/>
      <c r="BB62" s="150"/>
      <c r="BC62" s="150"/>
      <c r="BD62" s="150"/>
      <c r="BE62" s="150"/>
      <c r="BF62" s="150"/>
      <c r="BG62" s="150"/>
      <c r="BH62" s="150"/>
    </row>
    <row r="63" spans="1:60" ht="22.5" outlineLevel="1" x14ac:dyDescent="0.2">
      <c r="A63" s="178">
        <v>18</v>
      </c>
      <c r="B63" s="179" t="s">
        <v>511</v>
      </c>
      <c r="C63" s="187" t="s">
        <v>512</v>
      </c>
      <c r="D63" s="180" t="s">
        <v>152</v>
      </c>
      <c r="E63" s="181">
        <v>3</v>
      </c>
      <c r="F63" s="182"/>
      <c r="G63" s="183">
        <f>ROUND(E63*F63,2)</f>
        <v>0</v>
      </c>
      <c r="H63" s="182"/>
      <c r="I63" s="183">
        <f>ROUND(E63*H63,2)</f>
        <v>0</v>
      </c>
      <c r="J63" s="182"/>
      <c r="K63" s="183">
        <f>ROUND(E63*J63,2)</f>
        <v>0</v>
      </c>
      <c r="L63" s="183">
        <v>21</v>
      </c>
      <c r="M63" s="183">
        <f>G63*(1+L63/100)</f>
        <v>0</v>
      </c>
      <c r="N63" s="181">
        <v>4.8999999999999998E-4</v>
      </c>
      <c r="O63" s="181">
        <f>ROUND(E63*N63,2)</f>
        <v>0</v>
      </c>
      <c r="P63" s="181">
        <v>0</v>
      </c>
      <c r="Q63" s="181">
        <f>ROUND(E63*P63,2)</f>
        <v>0</v>
      </c>
      <c r="R63" s="183" t="s">
        <v>475</v>
      </c>
      <c r="S63" s="183" t="s">
        <v>154</v>
      </c>
      <c r="T63" s="184" t="s">
        <v>155</v>
      </c>
      <c r="U63" s="160">
        <v>0.13300000000000001</v>
      </c>
      <c r="V63" s="160">
        <f>ROUND(E63*U63,2)</f>
        <v>0.4</v>
      </c>
      <c r="W63" s="160"/>
      <c r="X63" s="160" t="s">
        <v>156</v>
      </c>
      <c r="Y63" s="160" t="s">
        <v>157</v>
      </c>
      <c r="Z63" s="150"/>
      <c r="AA63" s="150"/>
      <c r="AB63" s="150"/>
      <c r="AC63" s="150"/>
      <c r="AD63" s="150"/>
      <c r="AE63" s="150"/>
      <c r="AF63" s="150"/>
      <c r="AG63" s="150" t="s">
        <v>222</v>
      </c>
      <c r="AH63" s="150"/>
      <c r="AI63" s="150"/>
      <c r="AJ63" s="150"/>
      <c r="AK63" s="150"/>
      <c r="AL63" s="150"/>
      <c r="AM63" s="150"/>
      <c r="AN63" s="150"/>
      <c r="AO63" s="150"/>
      <c r="AP63" s="150"/>
      <c r="AQ63" s="150"/>
      <c r="AR63" s="150"/>
      <c r="AS63" s="150"/>
      <c r="AT63" s="150"/>
      <c r="AU63" s="150"/>
      <c r="AV63" s="150"/>
      <c r="AW63" s="150"/>
      <c r="AX63" s="150"/>
      <c r="AY63" s="150"/>
      <c r="AZ63" s="150"/>
      <c r="BA63" s="150"/>
      <c r="BB63" s="150"/>
      <c r="BC63" s="150"/>
      <c r="BD63" s="150"/>
      <c r="BE63" s="150"/>
      <c r="BF63" s="150"/>
      <c r="BG63" s="150"/>
      <c r="BH63" s="150"/>
    </row>
    <row r="64" spans="1:60" outlineLevel="1" x14ac:dyDescent="0.2">
      <c r="A64" s="171">
        <v>19</v>
      </c>
      <c r="B64" s="172" t="s">
        <v>513</v>
      </c>
      <c r="C64" s="188" t="s">
        <v>514</v>
      </c>
      <c r="D64" s="173" t="s">
        <v>257</v>
      </c>
      <c r="E64" s="174">
        <v>26.6</v>
      </c>
      <c r="F64" s="175"/>
      <c r="G64" s="176">
        <f>ROUND(E64*F64,2)</f>
        <v>0</v>
      </c>
      <c r="H64" s="175"/>
      <c r="I64" s="176">
        <f>ROUND(E64*H64,2)</f>
        <v>0</v>
      </c>
      <c r="J64" s="175"/>
      <c r="K64" s="176">
        <f>ROUND(E64*J64,2)</f>
        <v>0</v>
      </c>
      <c r="L64" s="176">
        <v>21</v>
      </c>
      <c r="M64" s="176">
        <f>G64*(1+L64/100)</f>
        <v>0</v>
      </c>
      <c r="N64" s="174">
        <v>0</v>
      </c>
      <c r="O64" s="174">
        <f>ROUND(E64*N64,2)</f>
        <v>0</v>
      </c>
      <c r="P64" s="174">
        <v>0</v>
      </c>
      <c r="Q64" s="174">
        <f>ROUND(E64*P64,2)</f>
        <v>0</v>
      </c>
      <c r="R64" s="176" t="s">
        <v>475</v>
      </c>
      <c r="S64" s="176" t="s">
        <v>154</v>
      </c>
      <c r="T64" s="177" t="s">
        <v>155</v>
      </c>
      <c r="U64" s="160">
        <v>0.06</v>
      </c>
      <c r="V64" s="160">
        <f>ROUND(E64*U64,2)</f>
        <v>1.6</v>
      </c>
      <c r="W64" s="160"/>
      <c r="X64" s="160" t="s">
        <v>156</v>
      </c>
      <c r="Y64" s="160" t="s">
        <v>157</v>
      </c>
      <c r="Z64" s="150"/>
      <c r="AA64" s="150"/>
      <c r="AB64" s="150"/>
      <c r="AC64" s="150"/>
      <c r="AD64" s="150"/>
      <c r="AE64" s="150"/>
      <c r="AF64" s="150"/>
      <c r="AG64" s="150" t="s">
        <v>276</v>
      </c>
      <c r="AH64" s="150"/>
      <c r="AI64" s="150"/>
      <c r="AJ64" s="150"/>
      <c r="AK64" s="150"/>
      <c r="AL64" s="150"/>
      <c r="AM64" s="150"/>
      <c r="AN64" s="150"/>
      <c r="AO64" s="150"/>
      <c r="AP64" s="150"/>
      <c r="AQ64" s="150"/>
      <c r="AR64" s="150"/>
      <c r="AS64" s="150"/>
      <c r="AT64" s="150"/>
      <c r="AU64" s="150"/>
      <c r="AV64" s="150"/>
      <c r="AW64" s="150"/>
      <c r="AX64" s="150"/>
      <c r="AY64" s="150"/>
      <c r="AZ64" s="150"/>
      <c r="BA64" s="150"/>
      <c r="BB64" s="150"/>
      <c r="BC64" s="150"/>
      <c r="BD64" s="150"/>
      <c r="BE64" s="150"/>
      <c r="BF64" s="150"/>
      <c r="BG64" s="150"/>
      <c r="BH64" s="150"/>
    </row>
    <row r="65" spans="1:60" outlineLevel="2" x14ac:dyDescent="0.2">
      <c r="A65" s="157"/>
      <c r="B65" s="158"/>
      <c r="C65" s="189" t="s">
        <v>515</v>
      </c>
      <c r="D65" s="161"/>
      <c r="E65" s="162">
        <v>26.6</v>
      </c>
      <c r="F65" s="160"/>
      <c r="G65" s="160"/>
      <c r="H65" s="160"/>
      <c r="I65" s="160"/>
      <c r="J65" s="160"/>
      <c r="K65" s="160"/>
      <c r="L65" s="160"/>
      <c r="M65" s="160"/>
      <c r="N65" s="159"/>
      <c r="O65" s="159"/>
      <c r="P65" s="159"/>
      <c r="Q65" s="159"/>
      <c r="R65" s="160"/>
      <c r="S65" s="160"/>
      <c r="T65" s="160"/>
      <c r="U65" s="160"/>
      <c r="V65" s="160"/>
      <c r="W65" s="160"/>
      <c r="X65" s="160"/>
      <c r="Y65" s="160"/>
      <c r="Z65" s="150"/>
      <c r="AA65" s="150"/>
      <c r="AB65" s="150"/>
      <c r="AC65" s="150"/>
      <c r="AD65" s="150"/>
      <c r="AE65" s="150"/>
      <c r="AF65" s="150"/>
      <c r="AG65" s="150" t="s">
        <v>169</v>
      </c>
      <c r="AH65" s="150">
        <v>0</v>
      </c>
      <c r="AI65" s="150"/>
      <c r="AJ65" s="150"/>
      <c r="AK65" s="150"/>
      <c r="AL65" s="150"/>
      <c r="AM65" s="150"/>
      <c r="AN65" s="150"/>
      <c r="AO65" s="150"/>
      <c r="AP65" s="150"/>
      <c r="AQ65" s="150"/>
      <c r="AR65" s="150"/>
      <c r="AS65" s="150"/>
      <c r="AT65" s="150"/>
      <c r="AU65" s="150"/>
      <c r="AV65" s="150"/>
      <c r="AW65" s="150"/>
      <c r="AX65" s="150"/>
      <c r="AY65" s="150"/>
      <c r="AZ65" s="150"/>
      <c r="BA65" s="150"/>
      <c r="BB65" s="150"/>
      <c r="BC65" s="150"/>
      <c r="BD65" s="150"/>
      <c r="BE65" s="150"/>
      <c r="BF65" s="150"/>
      <c r="BG65" s="150"/>
      <c r="BH65" s="150"/>
    </row>
    <row r="66" spans="1:60" ht="22.5" outlineLevel="1" x14ac:dyDescent="0.2">
      <c r="A66" s="178">
        <v>20</v>
      </c>
      <c r="B66" s="179" t="s">
        <v>516</v>
      </c>
      <c r="C66" s="187" t="s">
        <v>517</v>
      </c>
      <c r="D66" s="180" t="s">
        <v>152</v>
      </c>
      <c r="E66" s="181">
        <v>1</v>
      </c>
      <c r="F66" s="182"/>
      <c r="G66" s="183">
        <f>ROUND(E66*F66,2)</f>
        <v>0</v>
      </c>
      <c r="H66" s="182"/>
      <c r="I66" s="183">
        <f>ROUND(E66*H66,2)</f>
        <v>0</v>
      </c>
      <c r="J66" s="182"/>
      <c r="K66" s="183">
        <f>ROUND(E66*J66,2)</f>
        <v>0</v>
      </c>
      <c r="L66" s="183">
        <v>21</v>
      </c>
      <c r="M66" s="183">
        <f>G66*(1+L66/100)</f>
        <v>0</v>
      </c>
      <c r="N66" s="181">
        <v>3.3700000000000002E-3</v>
      </c>
      <c r="O66" s="181">
        <f>ROUND(E66*N66,2)</f>
        <v>0</v>
      </c>
      <c r="P66" s="181">
        <v>0</v>
      </c>
      <c r="Q66" s="181">
        <f>ROUND(E66*P66,2)</f>
        <v>0</v>
      </c>
      <c r="R66" s="183" t="s">
        <v>177</v>
      </c>
      <c r="S66" s="183" t="s">
        <v>154</v>
      </c>
      <c r="T66" s="184" t="s">
        <v>155</v>
      </c>
      <c r="U66" s="160">
        <v>0</v>
      </c>
      <c r="V66" s="160">
        <f>ROUND(E66*U66,2)</f>
        <v>0</v>
      </c>
      <c r="W66" s="160"/>
      <c r="X66" s="160" t="s">
        <v>178</v>
      </c>
      <c r="Y66" s="160" t="s">
        <v>157</v>
      </c>
      <c r="Z66" s="150"/>
      <c r="AA66" s="150"/>
      <c r="AB66" s="150"/>
      <c r="AC66" s="150"/>
      <c r="AD66" s="150"/>
      <c r="AE66" s="150"/>
      <c r="AF66" s="150"/>
      <c r="AG66" s="150" t="s">
        <v>179</v>
      </c>
      <c r="AH66" s="150"/>
      <c r="AI66" s="150"/>
      <c r="AJ66" s="150"/>
      <c r="AK66" s="150"/>
      <c r="AL66" s="150"/>
      <c r="AM66" s="150"/>
      <c r="AN66" s="150"/>
      <c r="AO66" s="150"/>
      <c r="AP66" s="150"/>
      <c r="AQ66" s="150"/>
      <c r="AR66" s="150"/>
      <c r="AS66" s="150"/>
      <c r="AT66" s="150"/>
      <c r="AU66" s="150"/>
      <c r="AV66" s="150"/>
      <c r="AW66" s="150"/>
      <c r="AX66" s="150"/>
      <c r="AY66" s="150"/>
      <c r="AZ66" s="150"/>
      <c r="BA66" s="150"/>
      <c r="BB66" s="150"/>
      <c r="BC66" s="150"/>
      <c r="BD66" s="150"/>
      <c r="BE66" s="150"/>
      <c r="BF66" s="150"/>
      <c r="BG66" s="150"/>
      <c r="BH66" s="150"/>
    </row>
    <row r="67" spans="1:60" outlineLevel="1" x14ac:dyDescent="0.2">
      <c r="A67" s="171">
        <v>21</v>
      </c>
      <c r="B67" s="172" t="s">
        <v>518</v>
      </c>
      <c r="C67" s="188" t="s">
        <v>519</v>
      </c>
      <c r="D67" s="173" t="s">
        <v>214</v>
      </c>
      <c r="E67" s="174">
        <v>0.22106999999999999</v>
      </c>
      <c r="F67" s="175"/>
      <c r="G67" s="176">
        <f>ROUND(E67*F67,2)</f>
        <v>0</v>
      </c>
      <c r="H67" s="175"/>
      <c r="I67" s="176">
        <f>ROUND(E67*H67,2)</f>
        <v>0</v>
      </c>
      <c r="J67" s="175"/>
      <c r="K67" s="176">
        <f>ROUND(E67*J67,2)</f>
        <v>0</v>
      </c>
      <c r="L67" s="176">
        <v>21</v>
      </c>
      <c r="M67" s="176">
        <f>G67*(1+L67/100)</f>
        <v>0</v>
      </c>
      <c r="N67" s="174">
        <v>0</v>
      </c>
      <c r="O67" s="174">
        <f>ROUND(E67*N67,2)</f>
        <v>0</v>
      </c>
      <c r="P67" s="174">
        <v>0</v>
      </c>
      <c r="Q67" s="174">
        <f>ROUND(E67*P67,2)</f>
        <v>0</v>
      </c>
      <c r="R67" s="176" t="s">
        <v>475</v>
      </c>
      <c r="S67" s="176" t="s">
        <v>154</v>
      </c>
      <c r="T67" s="177" t="s">
        <v>155</v>
      </c>
      <c r="U67" s="160">
        <v>1.47</v>
      </c>
      <c r="V67" s="160">
        <f>ROUND(E67*U67,2)</f>
        <v>0.32</v>
      </c>
      <c r="W67" s="160"/>
      <c r="X67" s="160" t="s">
        <v>265</v>
      </c>
      <c r="Y67" s="160" t="s">
        <v>157</v>
      </c>
      <c r="Z67" s="150"/>
      <c r="AA67" s="150"/>
      <c r="AB67" s="150"/>
      <c r="AC67" s="150"/>
      <c r="AD67" s="150"/>
      <c r="AE67" s="150"/>
      <c r="AF67" s="150"/>
      <c r="AG67" s="150" t="s">
        <v>288</v>
      </c>
      <c r="AH67" s="150"/>
      <c r="AI67" s="150"/>
      <c r="AJ67" s="150"/>
      <c r="AK67" s="150"/>
      <c r="AL67" s="150"/>
      <c r="AM67" s="150"/>
      <c r="AN67" s="150"/>
      <c r="AO67" s="150"/>
      <c r="AP67" s="150"/>
      <c r="AQ67" s="150"/>
      <c r="AR67" s="150"/>
      <c r="AS67" s="150"/>
      <c r="AT67" s="150"/>
      <c r="AU67" s="150"/>
      <c r="AV67" s="150"/>
      <c r="AW67" s="150"/>
      <c r="AX67" s="150"/>
      <c r="AY67" s="150"/>
      <c r="AZ67" s="150"/>
      <c r="BA67" s="150"/>
      <c r="BB67" s="150"/>
      <c r="BC67" s="150"/>
      <c r="BD67" s="150"/>
      <c r="BE67" s="150"/>
      <c r="BF67" s="150"/>
      <c r="BG67" s="150"/>
      <c r="BH67" s="150"/>
    </row>
    <row r="68" spans="1:60" outlineLevel="2" x14ac:dyDescent="0.2">
      <c r="A68" s="157"/>
      <c r="B68" s="158"/>
      <c r="C68" s="248" t="s">
        <v>520</v>
      </c>
      <c r="D68" s="249"/>
      <c r="E68" s="249"/>
      <c r="F68" s="249"/>
      <c r="G68" s="249"/>
      <c r="H68" s="160"/>
      <c r="I68" s="160"/>
      <c r="J68" s="160"/>
      <c r="K68" s="160"/>
      <c r="L68" s="160"/>
      <c r="M68" s="160"/>
      <c r="N68" s="159"/>
      <c r="O68" s="159"/>
      <c r="P68" s="159"/>
      <c r="Q68" s="159"/>
      <c r="R68" s="160"/>
      <c r="S68" s="160"/>
      <c r="T68" s="160"/>
      <c r="U68" s="160"/>
      <c r="V68" s="160"/>
      <c r="W68" s="160"/>
      <c r="X68" s="160"/>
      <c r="Y68" s="160"/>
      <c r="Z68" s="150"/>
      <c r="AA68" s="150"/>
      <c r="AB68" s="150"/>
      <c r="AC68" s="150"/>
      <c r="AD68" s="150"/>
      <c r="AE68" s="150"/>
      <c r="AF68" s="150"/>
      <c r="AG68" s="150" t="s">
        <v>167</v>
      </c>
      <c r="AH68" s="150"/>
      <c r="AI68" s="150"/>
      <c r="AJ68" s="150"/>
      <c r="AK68" s="150"/>
      <c r="AL68" s="150"/>
      <c r="AM68" s="150"/>
      <c r="AN68" s="150"/>
      <c r="AO68" s="150"/>
      <c r="AP68" s="150"/>
      <c r="AQ68" s="150"/>
      <c r="AR68" s="150"/>
      <c r="AS68" s="150"/>
      <c r="AT68" s="150"/>
      <c r="AU68" s="150"/>
      <c r="AV68" s="150"/>
      <c r="AW68" s="150"/>
      <c r="AX68" s="150"/>
      <c r="AY68" s="150"/>
      <c r="AZ68" s="150"/>
      <c r="BA68" s="150"/>
      <c r="BB68" s="150"/>
      <c r="BC68" s="150"/>
      <c r="BD68" s="150"/>
      <c r="BE68" s="150"/>
      <c r="BF68" s="150"/>
      <c r="BG68" s="150"/>
      <c r="BH68" s="150"/>
    </row>
    <row r="69" spans="1:60" ht="22.5" outlineLevel="1" x14ac:dyDescent="0.2">
      <c r="A69" s="171">
        <v>22</v>
      </c>
      <c r="B69" s="172" t="s">
        <v>521</v>
      </c>
      <c r="C69" s="188" t="s">
        <v>522</v>
      </c>
      <c r="D69" s="173" t="s">
        <v>214</v>
      </c>
      <c r="E69" s="174">
        <v>0.22106999999999999</v>
      </c>
      <c r="F69" s="175"/>
      <c r="G69" s="176">
        <f>ROUND(E69*F69,2)</f>
        <v>0</v>
      </c>
      <c r="H69" s="175"/>
      <c r="I69" s="176">
        <f>ROUND(E69*H69,2)</f>
        <v>0</v>
      </c>
      <c r="J69" s="175"/>
      <c r="K69" s="176">
        <f>ROUND(E69*J69,2)</f>
        <v>0</v>
      </c>
      <c r="L69" s="176">
        <v>21</v>
      </c>
      <c r="M69" s="176">
        <f>G69*(1+L69/100)</f>
        <v>0</v>
      </c>
      <c r="N69" s="174">
        <v>0</v>
      </c>
      <c r="O69" s="174">
        <f>ROUND(E69*N69,2)</f>
        <v>0</v>
      </c>
      <c r="P69" s="174">
        <v>0</v>
      </c>
      <c r="Q69" s="174">
        <f>ROUND(E69*P69,2)</f>
        <v>0</v>
      </c>
      <c r="R69" s="176" t="s">
        <v>475</v>
      </c>
      <c r="S69" s="176" t="s">
        <v>154</v>
      </c>
      <c r="T69" s="177" t="s">
        <v>155</v>
      </c>
      <c r="U69" s="160">
        <v>0.81100000000000005</v>
      </c>
      <c r="V69" s="160">
        <f>ROUND(E69*U69,2)</f>
        <v>0.18</v>
      </c>
      <c r="W69" s="160"/>
      <c r="X69" s="160" t="s">
        <v>265</v>
      </c>
      <c r="Y69" s="160" t="s">
        <v>157</v>
      </c>
      <c r="Z69" s="150"/>
      <c r="AA69" s="150"/>
      <c r="AB69" s="150"/>
      <c r="AC69" s="150"/>
      <c r="AD69" s="150"/>
      <c r="AE69" s="150"/>
      <c r="AF69" s="150"/>
      <c r="AG69" s="150" t="s">
        <v>288</v>
      </c>
      <c r="AH69" s="150"/>
      <c r="AI69" s="150"/>
      <c r="AJ69" s="150"/>
      <c r="AK69" s="150"/>
      <c r="AL69" s="150"/>
      <c r="AM69" s="150"/>
      <c r="AN69" s="150"/>
      <c r="AO69" s="150"/>
      <c r="AP69" s="150"/>
      <c r="AQ69" s="150"/>
      <c r="AR69" s="150"/>
      <c r="AS69" s="150"/>
      <c r="AT69" s="150"/>
      <c r="AU69" s="150"/>
      <c r="AV69" s="150"/>
      <c r="AW69" s="150"/>
      <c r="AX69" s="150"/>
      <c r="AY69" s="150"/>
      <c r="AZ69" s="150"/>
      <c r="BA69" s="150"/>
      <c r="BB69" s="150"/>
      <c r="BC69" s="150"/>
      <c r="BD69" s="150"/>
      <c r="BE69" s="150"/>
      <c r="BF69" s="150"/>
      <c r="BG69" s="150"/>
      <c r="BH69" s="150"/>
    </row>
    <row r="70" spans="1:60" outlineLevel="2" x14ac:dyDescent="0.2">
      <c r="A70" s="157"/>
      <c r="B70" s="158"/>
      <c r="C70" s="248" t="s">
        <v>520</v>
      </c>
      <c r="D70" s="249"/>
      <c r="E70" s="249"/>
      <c r="F70" s="249"/>
      <c r="G70" s="249"/>
      <c r="H70" s="160"/>
      <c r="I70" s="160"/>
      <c r="J70" s="160"/>
      <c r="K70" s="160"/>
      <c r="L70" s="160"/>
      <c r="M70" s="160"/>
      <c r="N70" s="159"/>
      <c r="O70" s="159"/>
      <c r="P70" s="159"/>
      <c r="Q70" s="159"/>
      <c r="R70" s="160"/>
      <c r="S70" s="160"/>
      <c r="T70" s="160"/>
      <c r="U70" s="160"/>
      <c r="V70" s="160"/>
      <c r="W70" s="160"/>
      <c r="X70" s="160"/>
      <c r="Y70" s="160"/>
      <c r="Z70" s="150"/>
      <c r="AA70" s="150"/>
      <c r="AB70" s="150"/>
      <c r="AC70" s="150"/>
      <c r="AD70" s="150"/>
      <c r="AE70" s="150"/>
      <c r="AF70" s="150"/>
      <c r="AG70" s="150" t="s">
        <v>167</v>
      </c>
      <c r="AH70" s="150"/>
      <c r="AI70" s="150"/>
      <c r="AJ70" s="150"/>
      <c r="AK70" s="150"/>
      <c r="AL70" s="150"/>
      <c r="AM70" s="150"/>
      <c r="AN70" s="150"/>
      <c r="AO70" s="150"/>
      <c r="AP70" s="150"/>
      <c r="AQ70" s="150"/>
      <c r="AR70" s="150"/>
      <c r="AS70" s="150"/>
      <c r="AT70" s="150"/>
      <c r="AU70" s="150"/>
      <c r="AV70" s="150"/>
      <c r="AW70" s="150"/>
      <c r="AX70" s="150"/>
      <c r="AY70" s="150"/>
      <c r="AZ70" s="150"/>
      <c r="BA70" s="150"/>
      <c r="BB70" s="150"/>
      <c r="BC70" s="150"/>
      <c r="BD70" s="150"/>
      <c r="BE70" s="150"/>
      <c r="BF70" s="150"/>
      <c r="BG70" s="150"/>
      <c r="BH70" s="150"/>
    </row>
    <row r="71" spans="1:60" ht="22.5" outlineLevel="1" x14ac:dyDescent="0.2">
      <c r="A71" s="171">
        <v>23</v>
      </c>
      <c r="B71" s="172" t="s">
        <v>523</v>
      </c>
      <c r="C71" s="188" t="s">
        <v>524</v>
      </c>
      <c r="D71" s="173" t="s">
        <v>214</v>
      </c>
      <c r="E71" s="174">
        <v>0.22106999999999999</v>
      </c>
      <c r="F71" s="175"/>
      <c r="G71" s="176">
        <f>ROUND(E71*F71,2)</f>
        <v>0</v>
      </c>
      <c r="H71" s="175"/>
      <c r="I71" s="176">
        <f>ROUND(E71*H71,2)</f>
        <v>0</v>
      </c>
      <c r="J71" s="175"/>
      <c r="K71" s="176">
        <f>ROUND(E71*J71,2)</f>
        <v>0</v>
      </c>
      <c r="L71" s="176">
        <v>21</v>
      </c>
      <c r="M71" s="176">
        <f>G71*(1+L71/100)</f>
        <v>0</v>
      </c>
      <c r="N71" s="174">
        <v>0</v>
      </c>
      <c r="O71" s="174">
        <f>ROUND(E71*N71,2)</f>
        <v>0</v>
      </c>
      <c r="P71" s="174">
        <v>0</v>
      </c>
      <c r="Q71" s="174">
        <f>ROUND(E71*P71,2)</f>
        <v>0</v>
      </c>
      <c r="R71" s="176" t="s">
        <v>475</v>
      </c>
      <c r="S71" s="176" t="s">
        <v>154</v>
      </c>
      <c r="T71" s="177" t="s">
        <v>155</v>
      </c>
      <c r="U71" s="160">
        <v>0</v>
      </c>
      <c r="V71" s="160">
        <f>ROUND(E71*U71,2)</f>
        <v>0</v>
      </c>
      <c r="W71" s="160"/>
      <c r="X71" s="160" t="s">
        <v>265</v>
      </c>
      <c r="Y71" s="160" t="s">
        <v>157</v>
      </c>
      <c r="Z71" s="150"/>
      <c r="AA71" s="150"/>
      <c r="AB71" s="150"/>
      <c r="AC71" s="150"/>
      <c r="AD71" s="150"/>
      <c r="AE71" s="150"/>
      <c r="AF71" s="150"/>
      <c r="AG71" s="150" t="s">
        <v>288</v>
      </c>
      <c r="AH71" s="150"/>
      <c r="AI71" s="150"/>
      <c r="AJ71" s="150"/>
      <c r="AK71" s="150"/>
      <c r="AL71" s="150"/>
      <c r="AM71" s="150"/>
      <c r="AN71" s="150"/>
      <c r="AO71" s="150"/>
      <c r="AP71" s="150"/>
      <c r="AQ71" s="150"/>
      <c r="AR71" s="150"/>
      <c r="AS71" s="150"/>
      <c r="AT71" s="150"/>
      <c r="AU71" s="150"/>
      <c r="AV71" s="150"/>
      <c r="AW71" s="150"/>
      <c r="AX71" s="150"/>
      <c r="AY71" s="150"/>
      <c r="AZ71" s="150"/>
      <c r="BA71" s="150"/>
      <c r="BB71" s="150"/>
      <c r="BC71" s="150"/>
      <c r="BD71" s="150"/>
      <c r="BE71" s="150"/>
      <c r="BF71" s="150"/>
      <c r="BG71" s="150"/>
      <c r="BH71" s="150"/>
    </row>
    <row r="72" spans="1:60" outlineLevel="2" x14ac:dyDescent="0.2">
      <c r="A72" s="157"/>
      <c r="B72" s="158"/>
      <c r="C72" s="248" t="s">
        <v>520</v>
      </c>
      <c r="D72" s="249"/>
      <c r="E72" s="249"/>
      <c r="F72" s="249"/>
      <c r="G72" s="249"/>
      <c r="H72" s="160"/>
      <c r="I72" s="160"/>
      <c r="J72" s="160"/>
      <c r="K72" s="160"/>
      <c r="L72" s="160"/>
      <c r="M72" s="160"/>
      <c r="N72" s="159"/>
      <c r="O72" s="159"/>
      <c r="P72" s="159"/>
      <c r="Q72" s="159"/>
      <c r="R72" s="160"/>
      <c r="S72" s="160"/>
      <c r="T72" s="160"/>
      <c r="U72" s="160"/>
      <c r="V72" s="160"/>
      <c r="W72" s="160"/>
      <c r="X72" s="160"/>
      <c r="Y72" s="160"/>
      <c r="Z72" s="150"/>
      <c r="AA72" s="150"/>
      <c r="AB72" s="150"/>
      <c r="AC72" s="150"/>
      <c r="AD72" s="150"/>
      <c r="AE72" s="150"/>
      <c r="AF72" s="150"/>
      <c r="AG72" s="150" t="s">
        <v>167</v>
      </c>
      <c r="AH72" s="150"/>
      <c r="AI72" s="150"/>
      <c r="AJ72" s="150"/>
      <c r="AK72" s="150"/>
      <c r="AL72" s="150"/>
      <c r="AM72" s="150"/>
      <c r="AN72" s="150"/>
      <c r="AO72" s="150"/>
      <c r="AP72" s="150"/>
      <c r="AQ72" s="150"/>
      <c r="AR72" s="150"/>
      <c r="AS72" s="150"/>
      <c r="AT72" s="150"/>
      <c r="AU72" s="150"/>
      <c r="AV72" s="150"/>
      <c r="AW72" s="150"/>
      <c r="AX72" s="150"/>
      <c r="AY72" s="150"/>
      <c r="AZ72" s="150"/>
      <c r="BA72" s="150"/>
      <c r="BB72" s="150"/>
      <c r="BC72" s="150"/>
      <c r="BD72" s="150"/>
      <c r="BE72" s="150"/>
      <c r="BF72" s="150"/>
      <c r="BG72" s="150"/>
      <c r="BH72" s="150"/>
    </row>
    <row r="73" spans="1:60" x14ac:dyDescent="0.2">
      <c r="A73" s="164" t="s">
        <v>148</v>
      </c>
      <c r="B73" s="165" t="s">
        <v>88</v>
      </c>
      <c r="C73" s="186" t="s">
        <v>89</v>
      </c>
      <c r="D73" s="166"/>
      <c r="E73" s="167"/>
      <c r="F73" s="168"/>
      <c r="G73" s="168">
        <f>SUMIF(AG74:AG149,"&lt;&gt;NOR",G74:G149)</f>
        <v>0</v>
      </c>
      <c r="H73" s="168"/>
      <c r="I73" s="168">
        <f>SUM(I74:I149)</f>
        <v>0</v>
      </c>
      <c r="J73" s="168"/>
      <c r="K73" s="168">
        <f>SUM(K74:K149)</f>
        <v>0</v>
      </c>
      <c r="L73" s="168"/>
      <c r="M73" s="168">
        <f>SUM(M74:M149)</f>
        <v>0</v>
      </c>
      <c r="N73" s="167"/>
      <c r="O73" s="167">
        <f>SUM(O74:O149)</f>
        <v>0.08</v>
      </c>
      <c r="P73" s="167"/>
      <c r="Q73" s="167">
        <f>SUM(Q74:Q149)</f>
        <v>0</v>
      </c>
      <c r="R73" s="168"/>
      <c r="S73" s="168"/>
      <c r="T73" s="169"/>
      <c r="U73" s="163"/>
      <c r="V73" s="163">
        <f>SUM(V74:V149)</f>
        <v>98.99</v>
      </c>
      <c r="W73" s="163"/>
      <c r="X73" s="163"/>
      <c r="Y73" s="163"/>
      <c r="AG73" t="s">
        <v>149</v>
      </c>
    </row>
    <row r="74" spans="1:60" outlineLevel="1" x14ac:dyDescent="0.2">
      <c r="A74" s="178">
        <v>24</v>
      </c>
      <c r="B74" s="179" t="s">
        <v>525</v>
      </c>
      <c r="C74" s="187" t="s">
        <v>526</v>
      </c>
      <c r="D74" s="180" t="s">
        <v>152</v>
      </c>
      <c r="E74" s="181">
        <v>1</v>
      </c>
      <c r="F74" s="182"/>
      <c r="G74" s="183">
        <f>ROUND(E74*F74,2)</f>
        <v>0</v>
      </c>
      <c r="H74" s="182"/>
      <c r="I74" s="183">
        <f>ROUND(E74*H74,2)</f>
        <v>0</v>
      </c>
      <c r="J74" s="182"/>
      <c r="K74" s="183">
        <f>ROUND(E74*J74,2)</f>
        <v>0</v>
      </c>
      <c r="L74" s="183">
        <v>21</v>
      </c>
      <c r="M74" s="183">
        <f>G74*(1+L74/100)</f>
        <v>0</v>
      </c>
      <c r="N74" s="181">
        <v>9.8999999999999999E-4</v>
      </c>
      <c r="O74" s="181">
        <f>ROUND(E74*N74,2)</f>
        <v>0</v>
      </c>
      <c r="P74" s="181">
        <v>0</v>
      </c>
      <c r="Q74" s="181">
        <f>ROUND(E74*P74,2)</f>
        <v>0</v>
      </c>
      <c r="R74" s="183" t="s">
        <v>475</v>
      </c>
      <c r="S74" s="183" t="s">
        <v>154</v>
      </c>
      <c r="T74" s="184" t="s">
        <v>155</v>
      </c>
      <c r="U74" s="160">
        <v>0.66900000000000004</v>
      </c>
      <c r="V74" s="160">
        <f>ROUND(E74*U74,2)</f>
        <v>0.67</v>
      </c>
      <c r="W74" s="160"/>
      <c r="X74" s="160" t="s">
        <v>156</v>
      </c>
      <c r="Y74" s="160" t="s">
        <v>157</v>
      </c>
      <c r="Z74" s="150"/>
      <c r="AA74" s="150"/>
      <c r="AB74" s="150"/>
      <c r="AC74" s="150"/>
      <c r="AD74" s="150"/>
      <c r="AE74" s="150"/>
      <c r="AF74" s="150"/>
      <c r="AG74" s="150" t="s">
        <v>276</v>
      </c>
      <c r="AH74" s="150"/>
      <c r="AI74" s="150"/>
      <c r="AJ74" s="150"/>
      <c r="AK74" s="150"/>
      <c r="AL74" s="150"/>
      <c r="AM74" s="150"/>
      <c r="AN74" s="150"/>
      <c r="AO74" s="150"/>
      <c r="AP74" s="150"/>
      <c r="AQ74" s="150"/>
      <c r="AR74" s="150"/>
      <c r="AS74" s="150"/>
      <c r="AT74" s="150"/>
      <c r="AU74" s="150"/>
      <c r="AV74" s="150"/>
      <c r="AW74" s="150"/>
      <c r="AX74" s="150"/>
      <c r="AY74" s="150"/>
      <c r="AZ74" s="150"/>
      <c r="BA74" s="150"/>
      <c r="BB74" s="150"/>
      <c r="BC74" s="150"/>
      <c r="BD74" s="150"/>
      <c r="BE74" s="150"/>
      <c r="BF74" s="150"/>
      <c r="BG74" s="150"/>
      <c r="BH74" s="150"/>
    </row>
    <row r="75" spans="1:60" ht="22.5" outlineLevel="1" x14ac:dyDescent="0.2">
      <c r="A75" s="178">
        <v>25</v>
      </c>
      <c r="B75" s="179" t="s">
        <v>527</v>
      </c>
      <c r="C75" s="187" t="s">
        <v>528</v>
      </c>
      <c r="D75" s="180" t="s">
        <v>152</v>
      </c>
      <c r="E75" s="181">
        <v>2</v>
      </c>
      <c r="F75" s="182"/>
      <c r="G75" s="183">
        <f>ROUND(E75*F75,2)</f>
        <v>0</v>
      </c>
      <c r="H75" s="182"/>
      <c r="I75" s="183">
        <f>ROUND(E75*H75,2)</f>
        <v>0</v>
      </c>
      <c r="J75" s="182"/>
      <c r="K75" s="183">
        <f>ROUND(E75*J75,2)</f>
        <v>0</v>
      </c>
      <c r="L75" s="183">
        <v>21</v>
      </c>
      <c r="M75" s="183">
        <f>G75*(1+L75/100)</f>
        <v>0</v>
      </c>
      <c r="N75" s="181">
        <v>0</v>
      </c>
      <c r="O75" s="181">
        <f>ROUND(E75*N75,2)</f>
        <v>0</v>
      </c>
      <c r="P75" s="181">
        <v>0</v>
      </c>
      <c r="Q75" s="181">
        <f>ROUND(E75*P75,2)</f>
        <v>0</v>
      </c>
      <c r="R75" s="183" t="s">
        <v>475</v>
      </c>
      <c r="S75" s="183" t="s">
        <v>154</v>
      </c>
      <c r="T75" s="184" t="s">
        <v>155</v>
      </c>
      <c r="U75" s="160">
        <v>0.16145000000000001</v>
      </c>
      <c r="V75" s="160">
        <f>ROUND(E75*U75,2)</f>
        <v>0.32</v>
      </c>
      <c r="W75" s="160"/>
      <c r="X75" s="160" t="s">
        <v>156</v>
      </c>
      <c r="Y75" s="160" t="s">
        <v>157</v>
      </c>
      <c r="Z75" s="150"/>
      <c r="AA75" s="150"/>
      <c r="AB75" s="150"/>
      <c r="AC75" s="150"/>
      <c r="AD75" s="150"/>
      <c r="AE75" s="150"/>
      <c r="AF75" s="150"/>
      <c r="AG75" s="150" t="s">
        <v>222</v>
      </c>
      <c r="AH75" s="150"/>
      <c r="AI75" s="150"/>
      <c r="AJ75" s="150"/>
      <c r="AK75" s="150"/>
      <c r="AL75" s="150"/>
      <c r="AM75" s="150"/>
      <c r="AN75" s="150"/>
      <c r="AO75" s="150"/>
      <c r="AP75" s="150"/>
      <c r="AQ75" s="150"/>
      <c r="AR75" s="150"/>
      <c r="AS75" s="150"/>
      <c r="AT75" s="150"/>
      <c r="AU75" s="150"/>
      <c r="AV75" s="150"/>
      <c r="AW75" s="150"/>
      <c r="AX75" s="150"/>
      <c r="AY75" s="150"/>
      <c r="AZ75" s="150"/>
      <c r="BA75" s="150"/>
      <c r="BB75" s="150"/>
      <c r="BC75" s="150"/>
      <c r="BD75" s="150"/>
      <c r="BE75" s="150"/>
      <c r="BF75" s="150"/>
      <c r="BG75" s="150"/>
      <c r="BH75" s="150"/>
    </row>
    <row r="76" spans="1:60" ht="33.75" outlineLevel="1" x14ac:dyDescent="0.2">
      <c r="A76" s="171">
        <v>26</v>
      </c>
      <c r="B76" s="172" t="s">
        <v>529</v>
      </c>
      <c r="C76" s="188" t="s">
        <v>530</v>
      </c>
      <c r="D76" s="173" t="s">
        <v>257</v>
      </c>
      <c r="E76" s="174">
        <v>60.8</v>
      </c>
      <c r="F76" s="175"/>
      <c r="G76" s="176">
        <f>ROUND(E76*F76,2)</f>
        <v>0</v>
      </c>
      <c r="H76" s="175"/>
      <c r="I76" s="176">
        <f>ROUND(E76*H76,2)</f>
        <v>0</v>
      </c>
      <c r="J76" s="175"/>
      <c r="K76" s="176">
        <f>ROUND(E76*J76,2)</f>
        <v>0</v>
      </c>
      <c r="L76" s="176">
        <v>21</v>
      </c>
      <c r="M76" s="176">
        <f>G76*(1+L76/100)</f>
        <v>0</v>
      </c>
      <c r="N76" s="174">
        <v>4.6000000000000001E-4</v>
      </c>
      <c r="O76" s="174">
        <f>ROUND(E76*N76,2)</f>
        <v>0.03</v>
      </c>
      <c r="P76" s="174">
        <v>0</v>
      </c>
      <c r="Q76" s="174">
        <f>ROUND(E76*P76,2)</f>
        <v>0</v>
      </c>
      <c r="R76" s="176" t="s">
        <v>475</v>
      </c>
      <c r="S76" s="176" t="s">
        <v>154</v>
      </c>
      <c r="T76" s="177" t="s">
        <v>155</v>
      </c>
      <c r="U76" s="160">
        <v>0.52</v>
      </c>
      <c r="V76" s="160">
        <f>ROUND(E76*U76,2)</f>
        <v>31.62</v>
      </c>
      <c r="W76" s="160"/>
      <c r="X76" s="160" t="s">
        <v>156</v>
      </c>
      <c r="Y76" s="160" t="s">
        <v>157</v>
      </c>
      <c r="Z76" s="150"/>
      <c r="AA76" s="150"/>
      <c r="AB76" s="150"/>
      <c r="AC76" s="150"/>
      <c r="AD76" s="150"/>
      <c r="AE76" s="150"/>
      <c r="AF76" s="150"/>
      <c r="AG76" s="150" t="s">
        <v>276</v>
      </c>
      <c r="AH76" s="150"/>
      <c r="AI76" s="150"/>
      <c r="AJ76" s="150"/>
      <c r="AK76" s="150"/>
      <c r="AL76" s="150"/>
      <c r="AM76" s="150"/>
      <c r="AN76" s="150"/>
      <c r="AO76" s="150"/>
      <c r="AP76" s="150"/>
      <c r="AQ76" s="150"/>
      <c r="AR76" s="150"/>
      <c r="AS76" s="150"/>
      <c r="AT76" s="150"/>
      <c r="AU76" s="150"/>
      <c r="AV76" s="150"/>
      <c r="AW76" s="150"/>
      <c r="AX76" s="150"/>
      <c r="AY76" s="150"/>
      <c r="AZ76" s="150"/>
      <c r="BA76" s="150"/>
      <c r="BB76" s="150"/>
      <c r="BC76" s="150"/>
      <c r="BD76" s="150"/>
      <c r="BE76" s="150"/>
      <c r="BF76" s="150"/>
      <c r="BG76" s="150"/>
      <c r="BH76" s="150"/>
    </row>
    <row r="77" spans="1:60" outlineLevel="2" x14ac:dyDescent="0.2">
      <c r="A77" s="157"/>
      <c r="B77" s="158"/>
      <c r="C77" s="248" t="s">
        <v>531</v>
      </c>
      <c r="D77" s="249"/>
      <c r="E77" s="249"/>
      <c r="F77" s="249"/>
      <c r="G77" s="249"/>
      <c r="H77" s="160"/>
      <c r="I77" s="160"/>
      <c r="J77" s="160"/>
      <c r="K77" s="160"/>
      <c r="L77" s="160"/>
      <c r="M77" s="160"/>
      <c r="N77" s="159"/>
      <c r="O77" s="159"/>
      <c r="P77" s="159"/>
      <c r="Q77" s="159"/>
      <c r="R77" s="160"/>
      <c r="S77" s="160"/>
      <c r="T77" s="160"/>
      <c r="U77" s="160"/>
      <c r="V77" s="160"/>
      <c r="W77" s="160"/>
      <c r="X77" s="160"/>
      <c r="Y77" s="160"/>
      <c r="Z77" s="150"/>
      <c r="AA77" s="150"/>
      <c r="AB77" s="150"/>
      <c r="AC77" s="150"/>
      <c r="AD77" s="150"/>
      <c r="AE77" s="150"/>
      <c r="AF77" s="150"/>
      <c r="AG77" s="150" t="s">
        <v>167</v>
      </c>
      <c r="AH77" s="150"/>
      <c r="AI77" s="150"/>
      <c r="AJ77" s="150"/>
      <c r="AK77" s="150"/>
      <c r="AL77" s="150"/>
      <c r="AM77" s="150"/>
      <c r="AN77" s="150"/>
      <c r="AO77" s="150"/>
      <c r="AP77" s="150"/>
      <c r="AQ77" s="150"/>
      <c r="AR77" s="150"/>
      <c r="AS77" s="150"/>
      <c r="AT77" s="150"/>
      <c r="AU77" s="150"/>
      <c r="AV77" s="150"/>
      <c r="AW77" s="150"/>
      <c r="AX77" s="150"/>
      <c r="AY77" s="150"/>
      <c r="AZ77" s="150"/>
      <c r="BA77" s="150"/>
      <c r="BB77" s="150"/>
      <c r="BC77" s="150"/>
      <c r="BD77" s="150"/>
      <c r="BE77" s="150"/>
      <c r="BF77" s="150"/>
      <c r="BG77" s="150"/>
      <c r="BH77" s="150"/>
    </row>
    <row r="78" spans="1:60" outlineLevel="2" x14ac:dyDescent="0.2">
      <c r="A78" s="157"/>
      <c r="B78" s="158"/>
      <c r="C78" s="252" t="s">
        <v>532</v>
      </c>
      <c r="D78" s="253"/>
      <c r="E78" s="253"/>
      <c r="F78" s="253"/>
      <c r="G78" s="253"/>
      <c r="H78" s="160"/>
      <c r="I78" s="160"/>
      <c r="J78" s="160"/>
      <c r="K78" s="160"/>
      <c r="L78" s="160"/>
      <c r="M78" s="160"/>
      <c r="N78" s="159"/>
      <c r="O78" s="159"/>
      <c r="P78" s="159"/>
      <c r="Q78" s="159"/>
      <c r="R78" s="160"/>
      <c r="S78" s="160"/>
      <c r="T78" s="160"/>
      <c r="U78" s="160"/>
      <c r="V78" s="160"/>
      <c r="W78" s="160"/>
      <c r="X78" s="160"/>
      <c r="Y78" s="160"/>
      <c r="Z78" s="150"/>
      <c r="AA78" s="150"/>
      <c r="AB78" s="150"/>
      <c r="AC78" s="150"/>
      <c r="AD78" s="150"/>
      <c r="AE78" s="150"/>
      <c r="AF78" s="150"/>
      <c r="AG78" s="150" t="s">
        <v>162</v>
      </c>
      <c r="AH78" s="150"/>
      <c r="AI78" s="150"/>
      <c r="AJ78" s="150"/>
      <c r="AK78" s="150"/>
      <c r="AL78" s="150"/>
      <c r="AM78" s="150"/>
      <c r="AN78" s="150"/>
      <c r="AO78" s="150"/>
      <c r="AP78" s="150"/>
      <c r="AQ78" s="150"/>
      <c r="AR78" s="150"/>
      <c r="AS78" s="150"/>
      <c r="AT78" s="150"/>
      <c r="AU78" s="150"/>
      <c r="AV78" s="150"/>
      <c r="AW78" s="150"/>
      <c r="AX78" s="150"/>
      <c r="AY78" s="150"/>
      <c r="AZ78" s="150"/>
      <c r="BA78" s="150"/>
      <c r="BB78" s="150"/>
      <c r="BC78" s="150"/>
      <c r="BD78" s="150"/>
      <c r="BE78" s="150"/>
      <c r="BF78" s="150"/>
      <c r="BG78" s="150"/>
      <c r="BH78" s="150"/>
    </row>
    <row r="79" spans="1:60" outlineLevel="3" x14ac:dyDescent="0.2">
      <c r="A79" s="157"/>
      <c r="B79" s="158"/>
      <c r="C79" s="252" t="s">
        <v>481</v>
      </c>
      <c r="D79" s="253"/>
      <c r="E79" s="253"/>
      <c r="F79" s="253"/>
      <c r="G79" s="253"/>
      <c r="H79" s="160"/>
      <c r="I79" s="160"/>
      <c r="J79" s="160"/>
      <c r="K79" s="160"/>
      <c r="L79" s="160"/>
      <c r="M79" s="160"/>
      <c r="N79" s="159"/>
      <c r="O79" s="159"/>
      <c r="P79" s="159"/>
      <c r="Q79" s="159"/>
      <c r="R79" s="160"/>
      <c r="S79" s="160"/>
      <c r="T79" s="160"/>
      <c r="U79" s="160"/>
      <c r="V79" s="160"/>
      <c r="W79" s="160"/>
      <c r="X79" s="160"/>
      <c r="Y79" s="160"/>
      <c r="Z79" s="150"/>
      <c r="AA79" s="150"/>
      <c r="AB79" s="150"/>
      <c r="AC79" s="150"/>
      <c r="AD79" s="150"/>
      <c r="AE79" s="150"/>
      <c r="AF79" s="150"/>
      <c r="AG79" s="150" t="s">
        <v>162</v>
      </c>
      <c r="AH79" s="150"/>
      <c r="AI79" s="150"/>
      <c r="AJ79" s="150"/>
      <c r="AK79" s="150"/>
      <c r="AL79" s="150"/>
      <c r="AM79" s="150"/>
      <c r="AN79" s="150"/>
      <c r="AO79" s="150"/>
      <c r="AP79" s="150"/>
      <c r="AQ79" s="150"/>
      <c r="AR79" s="150"/>
      <c r="AS79" s="150"/>
      <c r="AT79" s="150"/>
      <c r="AU79" s="150"/>
      <c r="AV79" s="150"/>
      <c r="AW79" s="150"/>
      <c r="AX79" s="150"/>
      <c r="AY79" s="150"/>
      <c r="AZ79" s="150"/>
      <c r="BA79" s="150"/>
      <c r="BB79" s="150"/>
      <c r="BC79" s="150"/>
      <c r="BD79" s="150"/>
      <c r="BE79" s="150"/>
      <c r="BF79" s="150"/>
      <c r="BG79" s="150"/>
      <c r="BH79" s="150"/>
    </row>
    <row r="80" spans="1:60" outlineLevel="2" x14ac:dyDescent="0.2">
      <c r="A80" s="157"/>
      <c r="B80" s="158"/>
      <c r="C80" s="189" t="s">
        <v>533</v>
      </c>
      <c r="D80" s="161"/>
      <c r="E80" s="162">
        <v>60.8</v>
      </c>
      <c r="F80" s="160"/>
      <c r="G80" s="160"/>
      <c r="H80" s="160"/>
      <c r="I80" s="160"/>
      <c r="J80" s="160"/>
      <c r="K80" s="160"/>
      <c r="L80" s="160"/>
      <c r="M80" s="160"/>
      <c r="N80" s="159"/>
      <c r="O80" s="159"/>
      <c r="P80" s="159"/>
      <c r="Q80" s="159"/>
      <c r="R80" s="160"/>
      <c r="S80" s="160"/>
      <c r="T80" s="160"/>
      <c r="U80" s="160"/>
      <c r="V80" s="160"/>
      <c r="W80" s="160"/>
      <c r="X80" s="160"/>
      <c r="Y80" s="160"/>
      <c r="Z80" s="150"/>
      <c r="AA80" s="150"/>
      <c r="AB80" s="150"/>
      <c r="AC80" s="150"/>
      <c r="AD80" s="150"/>
      <c r="AE80" s="150"/>
      <c r="AF80" s="150"/>
      <c r="AG80" s="150" t="s">
        <v>169</v>
      </c>
      <c r="AH80" s="150">
        <v>0</v>
      </c>
      <c r="AI80" s="150"/>
      <c r="AJ80" s="150"/>
      <c r="AK80" s="150"/>
      <c r="AL80" s="150"/>
      <c r="AM80" s="150"/>
      <c r="AN80" s="150"/>
      <c r="AO80" s="150"/>
      <c r="AP80" s="150"/>
      <c r="AQ80" s="150"/>
      <c r="AR80" s="150"/>
      <c r="AS80" s="150"/>
      <c r="AT80" s="150"/>
      <c r="AU80" s="150"/>
      <c r="AV80" s="150"/>
      <c r="AW80" s="150"/>
      <c r="AX80" s="150"/>
      <c r="AY80" s="150"/>
      <c r="AZ80" s="150"/>
      <c r="BA80" s="150"/>
      <c r="BB80" s="150"/>
      <c r="BC80" s="150"/>
      <c r="BD80" s="150"/>
      <c r="BE80" s="150"/>
      <c r="BF80" s="150"/>
      <c r="BG80" s="150"/>
      <c r="BH80" s="150"/>
    </row>
    <row r="81" spans="1:60" ht="33.75" outlineLevel="1" x14ac:dyDescent="0.2">
      <c r="A81" s="171">
        <v>27</v>
      </c>
      <c r="B81" s="172" t="s">
        <v>534</v>
      </c>
      <c r="C81" s="188" t="s">
        <v>535</v>
      </c>
      <c r="D81" s="173" t="s">
        <v>257</v>
      </c>
      <c r="E81" s="174">
        <v>30.7</v>
      </c>
      <c r="F81" s="175"/>
      <c r="G81" s="176">
        <f>ROUND(E81*F81,2)</f>
        <v>0</v>
      </c>
      <c r="H81" s="175"/>
      <c r="I81" s="176">
        <f>ROUND(E81*H81,2)</f>
        <v>0</v>
      </c>
      <c r="J81" s="175"/>
      <c r="K81" s="176">
        <f>ROUND(E81*J81,2)</f>
        <v>0</v>
      </c>
      <c r="L81" s="176">
        <v>21</v>
      </c>
      <c r="M81" s="176">
        <f>G81*(1+L81/100)</f>
        <v>0</v>
      </c>
      <c r="N81" s="174">
        <v>5.8E-4</v>
      </c>
      <c r="O81" s="174">
        <f>ROUND(E81*N81,2)</f>
        <v>0.02</v>
      </c>
      <c r="P81" s="174">
        <v>0</v>
      </c>
      <c r="Q81" s="174">
        <f>ROUND(E81*P81,2)</f>
        <v>0</v>
      </c>
      <c r="R81" s="176" t="s">
        <v>475</v>
      </c>
      <c r="S81" s="176" t="s">
        <v>154</v>
      </c>
      <c r="T81" s="177" t="s">
        <v>155</v>
      </c>
      <c r="U81" s="160">
        <v>0.62</v>
      </c>
      <c r="V81" s="160">
        <f>ROUND(E81*U81,2)</f>
        <v>19.03</v>
      </c>
      <c r="W81" s="160"/>
      <c r="X81" s="160" t="s">
        <v>156</v>
      </c>
      <c r="Y81" s="160" t="s">
        <v>157</v>
      </c>
      <c r="Z81" s="150"/>
      <c r="AA81" s="150"/>
      <c r="AB81" s="150"/>
      <c r="AC81" s="150"/>
      <c r="AD81" s="150"/>
      <c r="AE81" s="150"/>
      <c r="AF81" s="150"/>
      <c r="AG81" s="150" t="s">
        <v>276</v>
      </c>
      <c r="AH81" s="150"/>
      <c r="AI81" s="150"/>
      <c r="AJ81" s="150"/>
      <c r="AK81" s="150"/>
      <c r="AL81" s="150"/>
      <c r="AM81" s="150"/>
      <c r="AN81" s="150"/>
      <c r="AO81" s="150"/>
      <c r="AP81" s="150"/>
      <c r="AQ81" s="150"/>
      <c r="AR81" s="150"/>
      <c r="AS81" s="150"/>
      <c r="AT81" s="150"/>
      <c r="AU81" s="150"/>
      <c r="AV81" s="150"/>
      <c r="AW81" s="150"/>
      <c r="AX81" s="150"/>
      <c r="AY81" s="150"/>
      <c r="AZ81" s="150"/>
      <c r="BA81" s="150"/>
      <c r="BB81" s="150"/>
      <c r="BC81" s="150"/>
      <c r="BD81" s="150"/>
      <c r="BE81" s="150"/>
      <c r="BF81" s="150"/>
      <c r="BG81" s="150"/>
      <c r="BH81" s="150"/>
    </row>
    <row r="82" spans="1:60" outlineLevel="2" x14ac:dyDescent="0.2">
      <c r="A82" s="157"/>
      <c r="B82" s="158"/>
      <c r="C82" s="248" t="s">
        <v>531</v>
      </c>
      <c r="D82" s="249"/>
      <c r="E82" s="249"/>
      <c r="F82" s="249"/>
      <c r="G82" s="249"/>
      <c r="H82" s="160"/>
      <c r="I82" s="160"/>
      <c r="J82" s="160"/>
      <c r="K82" s="160"/>
      <c r="L82" s="160"/>
      <c r="M82" s="160"/>
      <c r="N82" s="159"/>
      <c r="O82" s="159"/>
      <c r="P82" s="159"/>
      <c r="Q82" s="159"/>
      <c r="R82" s="160"/>
      <c r="S82" s="160"/>
      <c r="T82" s="160"/>
      <c r="U82" s="160"/>
      <c r="V82" s="160"/>
      <c r="W82" s="160"/>
      <c r="X82" s="160"/>
      <c r="Y82" s="160"/>
      <c r="Z82" s="150"/>
      <c r="AA82" s="150"/>
      <c r="AB82" s="150"/>
      <c r="AC82" s="150"/>
      <c r="AD82" s="150"/>
      <c r="AE82" s="150"/>
      <c r="AF82" s="150"/>
      <c r="AG82" s="150" t="s">
        <v>167</v>
      </c>
      <c r="AH82" s="150"/>
      <c r="AI82" s="150"/>
      <c r="AJ82" s="150"/>
      <c r="AK82" s="150"/>
      <c r="AL82" s="150"/>
      <c r="AM82" s="150"/>
      <c r="AN82" s="150"/>
      <c r="AO82" s="150"/>
      <c r="AP82" s="150"/>
      <c r="AQ82" s="150"/>
      <c r="AR82" s="150"/>
      <c r="AS82" s="150"/>
      <c r="AT82" s="150"/>
      <c r="AU82" s="150"/>
      <c r="AV82" s="150"/>
      <c r="AW82" s="150"/>
      <c r="AX82" s="150"/>
      <c r="AY82" s="150"/>
      <c r="AZ82" s="150"/>
      <c r="BA82" s="150"/>
      <c r="BB82" s="150"/>
      <c r="BC82" s="150"/>
      <c r="BD82" s="150"/>
      <c r="BE82" s="150"/>
      <c r="BF82" s="150"/>
      <c r="BG82" s="150"/>
      <c r="BH82" s="150"/>
    </row>
    <row r="83" spans="1:60" outlineLevel="2" x14ac:dyDescent="0.2">
      <c r="A83" s="157"/>
      <c r="B83" s="158"/>
      <c r="C83" s="252" t="s">
        <v>532</v>
      </c>
      <c r="D83" s="253"/>
      <c r="E83" s="253"/>
      <c r="F83" s="253"/>
      <c r="G83" s="253"/>
      <c r="H83" s="160"/>
      <c r="I83" s="160"/>
      <c r="J83" s="160"/>
      <c r="K83" s="160"/>
      <c r="L83" s="160"/>
      <c r="M83" s="160"/>
      <c r="N83" s="159"/>
      <c r="O83" s="159"/>
      <c r="P83" s="159"/>
      <c r="Q83" s="159"/>
      <c r="R83" s="160"/>
      <c r="S83" s="160"/>
      <c r="T83" s="160"/>
      <c r="U83" s="160"/>
      <c r="V83" s="160"/>
      <c r="W83" s="160"/>
      <c r="X83" s="160"/>
      <c r="Y83" s="160"/>
      <c r="Z83" s="150"/>
      <c r="AA83" s="150"/>
      <c r="AB83" s="150"/>
      <c r="AC83" s="150"/>
      <c r="AD83" s="150"/>
      <c r="AE83" s="150"/>
      <c r="AF83" s="150"/>
      <c r="AG83" s="150" t="s">
        <v>162</v>
      </c>
      <c r="AH83" s="150"/>
      <c r="AI83" s="150"/>
      <c r="AJ83" s="150"/>
      <c r="AK83" s="150"/>
      <c r="AL83" s="150"/>
      <c r="AM83" s="150"/>
      <c r="AN83" s="150"/>
      <c r="AO83" s="150"/>
      <c r="AP83" s="150"/>
      <c r="AQ83" s="150"/>
      <c r="AR83" s="150"/>
      <c r="AS83" s="150"/>
      <c r="AT83" s="150"/>
      <c r="AU83" s="150"/>
      <c r="AV83" s="150"/>
      <c r="AW83" s="150"/>
      <c r="AX83" s="150"/>
      <c r="AY83" s="150"/>
      <c r="AZ83" s="150"/>
      <c r="BA83" s="150"/>
      <c r="BB83" s="150"/>
      <c r="BC83" s="150"/>
      <c r="BD83" s="150"/>
      <c r="BE83" s="150"/>
      <c r="BF83" s="150"/>
      <c r="BG83" s="150"/>
      <c r="BH83" s="150"/>
    </row>
    <row r="84" spans="1:60" outlineLevel="3" x14ac:dyDescent="0.2">
      <c r="A84" s="157"/>
      <c r="B84" s="158"/>
      <c r="C84" s="252" t="s">
        <v>481</v>
      </c>
      <c r="D84" s="253"/>
      <c r="E84" s="253"/>
      <c r="F84" s="253"/>
      <c r="G84" s="253"/>
      <c r="H84" s="160"/>
      <c r="I84" s="160"/>
      <c r="J84" s="160"/>
      <c r="K84" s="160"/>
      <c r="L84" s="160"/>
      <c r="M84" s="160"/>
      <c r="N84" s="159"/>
      <c r="O84" s="159"/>
      <c r="P84" s="159"/>
      <c r="Q84" s="159"/>
      <c r="R84" s="160"/>
      <c r="S84" s="160"/>
      <c r="T84" s="160"/>
      <c r="U84" s="160"/>
      <c r="V84" s="160"/>
      <c r="W84" s="160"/>
      <c r="X84" s="160"/>
      <c r="Y84" s="160"/>
      <c r="Z84" s="150"/>
      <c r="AA84" s="150"/>
      <c r="AB84" s="150"/>
      <c r="AC84" s="150"/>
      <c r="AD84" s="150"/>
      <c r="AE84" s="150"/>
      <c r="AF84" s="150"/>
      <c r="AG84" s="150" t="s">
        <v>162</v>
      </c>
      <c r="AH84" s="150"/>
      <c r="AI84" s="150"/>
      <c r="AJ84" s="150"/>
      <c r="AK84" s="150"/>
      <c r="AL84" s="150"/>
      <c r="AM84" s="150"/>
      <c r="AN84" s="150"/>
      <c r="AO84" s="150"/>
      <c r="AP84" s="150"/>
      <c r="AQ84" s="150"/>
      <c r="AR84" s="150"/>
      <c r="AS84" s="150"/>
      <c r="AT84" s="150"/>
      <c r="AU84" s="150"/>
      <c r="AV84" s="150"/>
      <c r="AW84" s="150"/>
      <c r="AX84" s="150"/>
      <c r="AY84" s="150"/>
      <c r="AZ84" s="150"/>
      <c r="BA84" s="150"/>
      <c r="BB84" s="150"/>
      <c r="BC84" s="150"/>
      <c r="BD84" s="150"/>
      <c r="BE84" s="150"/>
      <c r="BF84" s="150"/>
      <c r="BG84" s="150"/>
      <c r="BH84" s="150"/>
    </row>
    <row r="85" spans="1:60" outlineLevel="2" x14ac:dyDescent="0.2">
      <c r="A85" s="157"/>
      <c r="B85" s="158"/>
      <c r="C85" s="189" t="s">
        <v>536</v>
      </c>
      <c r="D85" s="161"/>
      <c r="E85" s="162">
        <v>30.7</v>
      </c>
      <c r="F85" s="160"/>
      <c r="G85" s="160"/>
      <c r="H85" s="160"/>
      <c r="I85" s="160"/>
      <c r="J85" s="160"/>
      <c r="K85" s="160"/>
      <c r="L85" s="160"/>
      <c r="M85" s="160"/>
      <c r="N85" s="159"/>
      <c r="O85" s="159"/>
      <c r="P85" s="159"/>
      <c r="Q85" s="159"/>
      <c r="R85" s="160"/>
      <c r="S85" s="160"/>
      <c r="T85" s="160"/>
      <c r="U85" s="160"/>
      <c r="V85" s="160"/>
      <c r="W85" s="160"/>
      <c r="X85" s="160"/>
      <c r="Y85" s="160"/>
      <c r="Z85" s="150"/>
      <c r="AA85" s="150"/>
      <c r="AB85" s="150"/>
      <c r="AC85" s="150"/>
      <c r="AD85" s="150"/>
      <c r="AE85" s="150"/>
      <c r="AF85" s="150"/>
      <c r="AG85" s="150" t="s">
        <v>169</v>
      </c>
      <c r="AH85" s="150">
        <v>0</v>
      </c>
      <c r="AI85" s="150"/>
      <c r="AJ85" s="150"/>
      <c r="AK85" s="150"/>
      <c r="AL85" s="150"/>
      <c r="AM85" s="150"/>
      <c r="AN85" s="150"/>
      <c r="AO85" s="150"/>
      <c r="AP85" s="150"/>
      <c r="AQ85" s="150"/>
      <c r="AR85" s="150"/>
      <c r="AS85" s="150"/>
      <c r="AT85" s="150"/>
      <c r="AU85" s="150"/>
      <c r="AV85" s="150"/>
      <c r="AW85" s="150"/>
      <c r="AX85" s="150"/>
      <c r="AY85" s="150"/>
      <c r="AZ85" s="150"/>
      <c r="BA85" s="150"/>
      <c r="BB85" s="150"/>
      <c r="BC85" s="150"/>
      <c r="BD85" s="150"/>
      <c r="BE85" s="150"/>
      <c r="BF85" s="150"/>
      <c r="BG85" s="150"/>
      <c r="BH85" s="150"/>
    </row>
    <row r="86" spans="1:60" ht="33.75" outlineLevel="1" x14ac:dyDescent="0.2">
      <c r="A86" s="171">
        <v>28</v>
      </c>
      <c r="B86" s="172" t="s">
        <v>537</v>
      </c>
      <c r="C86" s="188" t="s">
        <v>538</v>
      </c>
      <c r="D86" s="173" t="s">
        <v>257</v>
      </c>
      <c r="E86" s="174">
        <v>14.2</v>
      </c>
      <c r="F86" s="175"/>
      <c r="G86" s="176">
        <f>ROUND(E86*F86,2)</f>
        <v>0</v>
      </c>
      <c r="H86" s="175"/>
      <c r="I86" s="176">
        <f>ROUND(E86*H86,2)</f>
        <v>0</v>
      </c>
      <c r="J86" s="175"/>
      <c r="K86" s="176">
        <f>ROUND(E86*J86,2)</f>
        <v>0</v>
      </c>
      <c r="L86" s="176">
        <v>21</v>
      </c>
      <c r="M86" s="176">
        <f>G86*(1+L86/100)</f>
        <v>0</v>
      </c>
      <c r="N86" s="174">
        <v>7.6999999999999996E-4</v>
      </c>
      <c r="O86" s="174">
        <f>ROUND(E86*N86,2)</f>
        <v>0.01</v>
      </c>
      <c r="P86" s="174">
        <v>0</v>
      </c>
      <c r="Q86" s="174">
        <f>ROUND(E86*P86,2)</f>
        <v>0</v>
      </c>
      <c r="R86" s="176" t="s">
        <v>475</v>
      </c>
      <c r="S86" s="176" t="s">
        <v>154</v>
      </c>
      <c r="T86" s="177" t="s">
        <v>155</v>
      </c>
      <c r="U86" s="160">
        <v>0.68</v>
      </c>
      <c r="V86" s="160">
        <f>ROUND(E86*U86,2)</f>
        <v>9.66</v>
      </c>
      <c r="W86" s="160"/>
      <c r="X86" s="160" t="s">
        <v>156</v>
      </c>
      <c r="Y86" s="160" t="s">
        <v>157</v>
      </c>
      <c r="Z86" s="150"/>
      <c r="AA86" s="150"/>
      <c r="AB86" s="150"/>
      <c r="AC86" s="150"/>
      <c r="AD86" s="150"/>
      <c r="AE86" s="150"/>
      <c r="AF86" s="150"/>
      <c r="AG86" s="150" t="s">
        <v>276</v>
      </c>
      <c r="AH86" s="150"/>
      <c r="AI86" s="150"/>
      <c r="AJ86" s="150"/>
      <c r="AK86" s="150"/>
      <c r="AL86" s="150"/>
      <c r="AM86" s="150"/>
      <c r="AN86" s="150"/>
      <c r="AO86" s="150"/>
      <c r="AP86" s="150"/>
      <c r="AQ86" s="150"/>
      <c r="AR86" s="150"/>
      <c r="AS86" s="150"/>
      <c r="AT86" s="150"/>
      <c r="AU86" s="150"/>
      <c r="AV86" s="150"/>
      <c r="AW86" s="150"/>
      <c r="AX86" s="150"/>
      <c r="AY86" s="150"/>
      <c r="AZ86" s="150"/>
      <c r="BA86" s="150"/>
      <c r="BB86" s="150"/>
      <c r="BC86" s="150"/>
      <c r="BD86" s="150"/>
      <c r="BE86" s="150"/>
      <c r="BF86" s="150"/>
      <c r="BG86" s="150"/>
      <c r="BH86" s="150"/>
    </row>
    <row r="87" spans="1:60" outlineLevel="2" x14ac:dyDescent="0.2">
      <c r="A87" s="157"/>
      <c r="B87" s="158"/>
      <c r="C87" s="248" t="s">
        <v>531</v>
      </c>
      <c r="D87" s="249"/>
      <c r="E87" s="249"/>
      <c r="F87" s="249"/>
      <c r="G87" s="249"/>
      <c r="H87" s="160"/>
      <c r="I87" s="160"/>
      <c r="J87" s="160"/>
      <c r="K87" s="160"/>
      <c r="L87" s="160"/>
      <c r="M87" s="160"/>
      <c r="N87" s="159"/>
      <c r="O87" s="159"/>
      <c r="P87" s="159"/>
      <c r="Q87" s="159"/>
      <c r="R87" s="160"/>
      <c r="S87" s="160"/>
      <c r="T87" s="160"/>
      <c r="U87" s="160"/>
      <c r="V87" s="160"/>
      <c r="W87" s="160"/>
      <c r="X87" s="160"/>
      <c r="Y87" s="160"/>
      <c r="Z87" s="150"/>
      <c r="AA87" s="150"/>
      <c r="AB87" s="150"/>
      <c r="AC87" s="150"/>
      <c r="AD87" s="150"/>
      <c r="AE87" s="150"/>
      <c r="AF87" s="150"/>
      <c r="AG87" s="150" t="s">
        <v>167</v>
      </c>
      <c r="AH87" s="150"/>
      <c r="AI87" s="150"/>
      <c r="AJ87" s="150"/>
      <c r="AK87" s="150"/>
      <c r="AL87" s="150"/>
      <c r="AM87" s="150"/>
      <c r="AN87" s="150"/>
      <c r="AO87" s="150"/>
      <c r="AP87" s="150"/>
      <c r="AQ87" s="150"/>
      <c r="AR87" s="150"/>
      <c r="AS87" s="150"/>
      <c r="AT87" s="150"/>
      <c r="AU87" s="150"/>
      <c r="AV87" s="150"/>
      <c r="AW87" s="150"/>
      <c r="AX87" s="150"/>
      <c r="AY87" s="150"/>
      <c r="AZ87" s="150"/>
      <c r="BA87" s="150"/>
      <c r="BB87" s="150"/>
      <c r="BC87" s="150"/>
      <c r="BD87" s="150"/>
      <c r="BE87" s="150"/>
      <c r="BF87" s="150"/>
      <c r="BG87" s="150"/>
      <c r="BH87" s="150"/>
    </row>
    <row r="88" spans="1:60" outlineLevel="2" x14ac:dyDescent="0.2">
      <c r="A88" s="157"/>
      <c r="B88" s="158"/>
      <c r="C88" s="252" t="s">
        <v>532</v>
      </c>
      <c r="D88" s="253"/>
      <c r="E88" s="253"/>
      <c r="F88" s="253"/>
      <c r="G88" s="253"/>
      <c r="H88" s="160"/>
      <c r="I88" s="160"/>
      <c r="J88" s="160"/>
      <c r="K88" s="160"/>
      <c r="L88" s="160"/>
      <c r="M88" s="160"/>
      <c r="N88" s="159"/>
      <c r="O88" s="159"/>
      <c r="P88" s="159"/>
      <c r="Q88" s="159"/>
      <c r="R88" s="160"/>
      <c r="S88" s="160"/>
      <c r="T88" s="160"/>
      <c r="U88" s="160"/>
      <c r="V88" s="160"/>
      <c r="W88" s="160"/>
      <c r="X88" s="160"/>
      <c r="Y88" s="160"/>
      <c r="Z88" s="150"/>
      <c r="AA88" s="150"/>
      <c r="AB88" s="150"/>
      <c r="AC88" s="150"/>
      <c r="AD88" s="150"/>
      <c r="AE88" s="150"/>
      <c r="AF88" s="150"/>
      <c r="AG88" s="150" t="s">
        <v>162</v>
      </c>
      <c r="AH88" s="150"/>
      <c r="AI88" s="150"/>
      <c r="AJ88" s="150"/>
      <c r="AK88" s="150"/>
      <c r="AL88" s="150"/>
      <c r="AM88" s="150"/>
      <c r="AN88" s="150"/>
      <c r="AO88" s="150"/>
      <c r="AP88" s="150"/>
      <c r="AQ88" s="150"/>
      <c r="AR88" s="150"/>
      <c r="AS88" s="150"/>
      <c r="AT88" s="150"/>
      <c r="AU88" s="150"/>
      <c r="AV88" s="150"/>
      <c r="AW88" s="150"/>
      <c r="AX88" s="150"/>
      <c r="AY88" s="150"/>
      <c r="AZ88" s="150"/>
      <c r="BA88" s="150"/>
      <c r="BB88" s="150"/>
      <c r="BC88" s="150"/>
      <c r="BD88" s="150"/>
      <c r="BE88" s="150"/>
      <c r="BF88" s="150"/>
      <c r="BG88" s="150"/>
      <c r="BH88" s="150"/>
    </row>
    <row r="89" spans="1:60" outlineLevel="3" x14ac:dyDescent="0.2">
      <c r="A89" s="157"/>
      <c r="B89" s="158"/>
      <c r="C89" s="252" t="s">
        <v>481</v>
      </c>
      <c r="D89" s="253"/>
      <c r="E89" s="253"/>
      <c r="F89" s="253"/>
      <c r="G89" s="253"/>
      <c r="H89" s="160"/>
      <c r="I89" s="160"/>
      <c r="J89" s="160"/>
      <c r="K89" s="160"/>
      <c r="L89" s="160"/>
      <c r="M89" s="160"/>
      <c r="N89" s="159"/>
      <c r="O89" s="159"/>
      <c r="P89" s="159"/>
      <c r="Q89" s="159"/>
      <c r="R89" s="160"/>
      <c r="S89" s="160"/>
      <c r="T89" s="160"/>
      <c r="U89" s="160"/>
      <c r="V89" s="160"/>
      <c r="W89" s="160"/>
      <c r="X89" s="160"/>
      <c r="Y89" s="160"/>
      <c r="Z89" s="150"/>
      <c r="AA89" s="150"/>
      <c r="AB89" s="150"/>
      <c r="AC89" s="150"/>
      <c r="AD89" s="150"/>
      <c r="AE89" s="150"/>
      <c r="AF89" s="150"/>
      <c r="AG89" s="150" t="s">
        <v>162</v>
      </c>
      <c r="AH89" s="150"/>
      <c r="AI89" s="150"/>
      <c r="AJ89" s="150"/>
      <c r="AK89" s="150"/>
      <c r="AL89" s="150"/>
      <c r="AM89" s="150"/>
      <c r="AN89" s="150"/>
      <c r="AO89" s="150"/>
      <c r="AP89" s="150"/>
      <c r="AQ89" s="150"/>
      <c r="AR89" s="150"/>
      <c r="AS89" s="150"/>
      <c r="AT89" s="150"/>
      <c r="AU89" s="150"/>
      <c r="AV89" s="150"/>
      <c r="AW89" s="150"/>
      <c r="AX89" s="150"/>
      <c r="AY89" s="150"/>
      <c r="AZ89" s="150"/>
      <c r="BA89" s="150"/>
      <c r="BB89" s="150"/>
      <c r="BC89" s="150"/>
      <c r="BD89" s="150"/>
      <c r="BE89" s="150"/>
      <c r="BF89" s="150"/>
      <c r="BG89" s="150"/>
      <c r="BH89" s="150"/>
    </row>
    <row r="90" spans="1:60" outlineLevel="2" x14ac:dyDescent="0.2">
      <c r="A90" s="157"/>
      <c r="B90" s="158"/>
      <c r="C90" s="189" t="s">
        <v>539</v>
      </c>
      <c r="D90" s="161"/>
      <c r="E90" s="162">
        <v>14.2</v>
      </c>
      <c r="F90" s="160"/>
      <c r="G90" s="160"/>
      <c r="H90" s="160"/>
      <c r="I90" s="160"/>
      <c r="J90" s="160"/>
      <c r="K90" s="160"/>
      <c r="L90" s="160"/>
      <c r="M90" s="160"/>
      <c r="N90" s="159"/>
      <c r="O90" s="159"/>
      <c r="P90" s="159"/>
      <c r="Q90" s="159"/>
      <c r="R90" s="160"/>
      <c r="S90" s="160"/>
      <c r="T90" s="160"/>
      <c r="U90" s="160"/>
      <c r="V90" s="160"/>
      <c r="W90" s="160"/>
      <c r="X90" s="160"/>
      <c r="Y90" s="160"/>
      <c r="Z90" s="150"/>
      <c r="AA90" s="150"/>
      <c r="AB90" s="150"/>
      <c r="AC90" s="150"/>
      <c r="AD90" s="150"/>
      <c r="AE90" s="150"/>
      <c r="AF90" s="150"/>
      <c r="AG90" s="150" t="s">
        <v>169</v>
      </c>
      <c r="AH90" s="150">
        <v>0</v>
      </c>
      <c r="AI90" s="150"/>
      <c r="AJ90" s="150"/>
      <c r="AK90" s="150"/>
      <c r="AL90" s="150"/>
      <c r="AM90" s="150"/>
      <c r="AN90" s="150"/>
      <c r="AO90" s="150"/>
      <c r="AP90" s="150"/>
      <c r="AQ90" s="150"/>
      <c r="AR90" s="150"/>
      <c r="AS90" s="150"/>
      <c r="AT90" s="150"/>
      <c r="AU90" s="150"/>
      <c r="AV90" s="150"/>
      <c r="AW90" s="150"/>
      <c r="AX90" s="150"/>
      <c r="AY90" s="150"/>
      <c r="AZ90" s="150"/>
      <c r="BA90" s="150"/>
      <c r="BB90" s="150"/>
      <c r="BC90" s="150"/>
      <c r="BD90" s="150"/>
      <c r="BE90" s="150"/>
      <c r="BF90" s="150"/>
      <c r="BG90" s="150"/>
      <c r="BH90" s="150"/>
    </row>
    <row r="91" spans="1:60" ht="22.5" outlineLevel="1" x14ac:dyDescent="0.2">
      <c r="A91" s="171">
        <v>29</v>
      </c>
      <c r="B91" s="172" t="s">
        <v>540</v>
      </c>
      <c r="C91" s="188" t="s">
        <v>541</v>
      </c>
      <c r="D91" s="173" t="s">
        <v>257</v>
      </c>
      <c r="E91" s="174">
        <v>22.6</v>
      </c>
      <c r="F91" s="175"/>
      <c r="G91" s="176">
        <f>ROUND(E91*F91,2)</f>
        <v>0</v>
      </c>
      <c r="H91" s="175"/>
      <c r="I91" s="176">
        <f>ROUND(E91*H91,2)</f>
        <v>0</v>
      </c>
      <c r="J91" s="175"/>
      <c r="K91" s="176">
        <f>ROUND(E91*J91,2)</f>
        <v>0</v>
      </c>
      <c r="L91" s="176">
        <v>21</v>
      </c>
      <c r="M91" s="176">
        <f>G91*(1+L91/100)</f>
        <v>0</v>
      </c>
      <c r="N91" s="174">
        <v>3.0000000000000001E-5</v>
      </c>
      <c r="O91" s="174">
        <f>ROUND(E91*N91,2)</f>
        <v>0</v>
      </c>
      <c r="P91" s="174">
        <v>0</v>
      </c>
      <c r="Q91" s="174">
        <f>ROUND(E91*P91,2)</f>
        <v>0</v>
      </c>
      <c r="R91" s="176" t="s">
        <v>475</v>
      </c>
      <c r="S91" s="176" t="s">
        <v>154</v>
      </c>
      <c r="T91" s="177" t="s">
        <v>155</v>
      </c>
      <c r="U91" s="160">
        <v>0.13</v>
      </c>
      <c r="V91" s="160">
        <f>ROUND(E91*U91,2)</f>
        <v>2.94</v>
      </c>
      <c r="W91" s="160"/>
      <c r="X91" s="160" t="s">
        <v>156</v>
      </c>
      <c r="Y91" s="160" t="s">
        <v>157</v>
      </c>
      <c r="Z91" s="150"/>
      <c r="AA91" s="150"/>
      <c r="AB91" s="150"/>
      <c r="AC91" s="150"/>
      <c r="AD91" s="150"/>
      <c r="AE91" s="150"/>
      <c r="AF91" s="150"/>
      <c r="AG91" s="150" t="s">
        <v>276</v>
      </c>
      <c r="AH91" s="150"/>
      <c r="AI91" s="150"/>
      <c r="AJ91" s="150"/>
      <c r="AK91" s="150"/>
      <c r="AL91" s="150"/>
      <c r="AM91" s="150"/>
      <c r="AN91" s="150"/>
      <c r="AO91" s="150"/>
      <c r="AP91" s="150"/>
      <c r="AQ91" s="150"/>
      <c r="AR91" s="150"/>
      <c r="AS91" s="150"/>
      <c r="AT91" s="150"/>
      <c r="AU91" s="150"/>
      <c r="AV91" s="150"/>
      <c r="AW91" s="150"/>
      <c r="AX91" s="150"/>
      <c r="AY91" s="150"/>
      <c r="AZ91" s="150"/>
      <c r="BA91" s="150"/>
      <c r="BB91" s="150"/>
      <c r="BC91" s="150"/>
      <c r="BD91" s="150"/>
      <c r="BE91" s="150"/>
      <c r="BF91" s="150"/>
      <c r="BG91" s="150"/>
      <c r="BH91" s="150"/>
    </row>
    <row r="92" spans="1:60" outlineLevel="2" x14ac:dyDescent="0.2">
      <c r="A92" s="157"/>
      <c r="B92" s="158"/>
      <c r="C92" s="250" t="s">
        <v>542</v>
      </c>
      <c r="D92" s="251"/>
      <c r="E92" s="251"/>
      <c r="F92" s="251"/>
      <c r="G92" s="251"/>
      <c r="H92" s="160"/>
      <c r="I92" s="160"/>
      <c r="J92" s="160"/>
      <c r="K92" s="160"/>
      <c r="L92" s="160"/>
      <c r="M92" s="160"/>
      <c r="N92" s="159"/>
      <c r="O92" s="159"/>
      <c r="P92" s="159"/>
      <c r="Q92" s="159"/>
      <c r="R92" s="160"/>
      <c r="S92" s="160"/>
      <c r="T92" s="160"/>
      <c r="U92" s="160"/>
      <c r="V92" s="160"/>
      <c r="W92" s="160"/>
      <c r="X92" s="160"/>
      <c r="Y92" s="160"/>
      <c r="Z92" s="150"/>
      <c r="AA92" s="150"/>
      <c r="AB92" s="150"/>
      <c r="AC92" s="150"/>
      <c r="AD92" s="150"/>
      <c r="AE92" s="150"/>
      <c r="AF92" s="150"/>
      <c r="AG92" s="150" t="s">
        <v>162</v>
      </c>
      <c r="AH92" s="150"/>
      <c r="AI92" s="150"/>
      <c r="AJ92" s="150"/>
      <c r="AK92" s="150"/>
      <c r="AL92" s="150"/>
      <c r="AM92" s="150"/>
      <c r="AN92" s="150"/>
      <c r="AO92" s="150"/>
      <c r="AP92" s="150"/>
      <c r="AQ92" s="150"/>
      <c r="AR92" s="150"/>
      <c r="AS92" s="150"/>
      <c r="AT92" s="150"/>
      <c r="AU92" s="150"/>
      <c r="AV92" s="150"/>
      <c r="AW92" s="150"/>
      <c r="AX92" s="150"/>
      <c r="AY92" s="150"/>
      <c r="AZ92" s="150"/>
      <c r="BA92" s="150"/>
      <c r="BB92" s="150"/>
      <c r="BC92" s="150"/>
      <c r="BD92" s="150"/>
      <c r="BE92" s="150"/>
      <c r="BF92" s="150"/>
      <c r="BG92" s="150"/>
      <c r="BH92" s="150"/>
    </row>
    <row r="93" spans="1:60" outlineLevel="2" x14ac:dyDescent="0.2">
      <c r="A93" s="157"/>
      <c r="B93" s="158"/>
      <c r="C93" s="189" t="s">
        <v>543</v>
      </c>
      <c r="D93" s="161"/>
      <c r="E93" s="162">
        <v>22.6</v>
      </c>
      <c r="F93" s="160"/>
      <c r="G93" s="160"/>
      <c r="H93" s="160"/>
      <c r="I93" s="160"/>
      <c r="J93" s="160"/>
      <c r="K93" s="160"/>
      <c r="L93" s="160"/>
      <c r="M93" s="160"/>
      <c r="N93" s="159"/>
      <c r="O93" s="159"/>
      <c r="P93" s="159"/>
      <c r="Q93" s="159"/>
      <c r="R93" s="160"/>
      <c r="S93" s="160"/>
      <c r="T93" s="160"/>
      <c r="U93" s="160"/>
      <c r="V93" s="160"/>
      <c r="W93" s="160"/>
      <c r="X93" s="160"/>
      <c r="Y93" s="160"/>
      <c r="Z93" s="150"/>
      <c r="AA93" s="150"/>
      <c r="AB93" s="150"/>
      <c r="AC93" s="150"/>
      <c r="AD93" s="150"/>
      <c r="AE93" s="150"/>
      <c r="AF93" s="150"/>
      <c r="AG93" s="150" t="s">
        <v>169</v>
      </c>
      <c r="AH93" s="150">
        <v>0</v>
      </c>
      <c r="AI93" s="150"/>
      <c r="AJ93" s="150"/>
      <c r="AK93" s="150"/>
      <c r="AL93" s="150"/>
      <c r="AM93" s="150"/>
      <c r="AN93" s="150"/>
      <c r="AO93" s="150"/>
      <c r="AP93" s="150"/>
      <c r="AQ93" s="150"/>
      <c r="AR93" s="150"/>
      <c r="AS93" s="150"/>
      <c r="AT93" s="150"/>
      <c r="AU93" s="150"/>
      <c r="AV93" s="150"/>
      <c r="AW93" s="150"/>
      <c r="AX93" s="150"/>
      <c r="AY93" s="150"/>
      <c r="AZ93" s="150"/>
      <c r="BA93" s="150"/>
      <c r="BB93" s="150"/>
      <c r="BC93" s="150"/>
      <c r="BD93" s="150"/>
      <c r="BE93" s="150"/>
      <c r="BF93" s="150"/>
      <c r="BG93" s="150"/>
      <c r="BH93" s="150"/>
    </row>
    <row r="94" spans="1:60" ht="22.5" outlineLevel="1" x14ac:dyDescent="0.2">
      <c r="A94" s="171">
        <v>30</v>
      </c>
      <c r="B94" s="172" t="s">
        <v>544</v>
      </c>
      <c r="C94" s="188" t="s">
        <v>545</v>
      </c>
      <c r="D94" s="173" t="s">
        <v>257</v>
      </c>
      <c r="E94" s="174">
        <v>18.100000000000001</v>
      </c>
      <c r="F94" s="175"/>
      <c r="G94" s="176">
        <f>ROUND(E94*F94,2)</f>
        <v>0</v>
      </c>
      <c r="H94" s="175"/>
      <c r="I94" s="176">
        <f>ROUND(E94*H94,2)</f>
        <v>0</v>
      </c>
      <c r="J94" s="175"/>
      <c r="K94" s="176">
        <f>ROUND(E94*J94,2)</f>
        <v>0</v>
      </c>
      <c r="L94" s="176">
        <v>21</v>
      </c>
      <c r="M94" s="176">
        <f>G94*(1+L94/100)</f>
        <v>0</v>
      </c>
      <c r="N94" s="174">
        <v>6.9999999999999994E-5</v>
      </c>
      <c r="O94" s="174">
        <f>ROUND(E94*N94,2)</f>
        <v>0</v>
      </c>
      <c r="P94" s="174">
        <v>0</v>
      </c>
      <c r="Q94" s="174">
        <f>ROUND(E94*P94,2)</f>
        <v>0</v>
      </c>
      <c r="R94" s="176" t="s">
        <v>475</v>
      </c>
      <c r="S94" s="176" t="s">
        <v>154</v>
      </c>
      <c r="T94" s="177" t="s">
        <v>155</v>
      </c>
      <c r="U94" s="160">
        <v>0.13</v>
      </c>
      <c r="V94" s="160">
        <f>ROUND(E94*U94,2)</f>
        <v>2.35</v>
      </c>
      <c r="W94" s="160"/>
      <c r="X94" s="160" t="s">
        <v>156</v>
      </c>
      <c r="Y94" s="160" t="s">
        <v>157</v>
      </c>
      <c r="Z94" s="150"/>
      <c r="AA94" s="150"/>
      <c r="AB94" s="150"/>
      <c r="AC94" s="150"/>
      <c r="AD94" s="150"/>
      <c r="AE94" s="150"/>
      <c r="AF94" s="150"/>
      <c r="AG94" s="150" t="s">
        <v>276</v>
      </c>
      <c r="AH94" s="150"/>
      <c r="AI94" s="150"/>
      <c r="AJ94" s="150"/>
      <c r="AK94" s="150"/>
      <c r="AL94" s="150"/>
      <c r="AM94" s="150"/>
      <c r="AN94" s="150"/>
      <c r="AO94" s="150"/>
      <c r="AP94" s="150"/>
      <c r="AQ94" s="150"/>
      <c r="AR94" s="150"/>
      <c r="AS94" s="150"/>
      <c r="AT94" s="150"/>
      <c r="AU94" s="150"/>
      <c r="AV94" s="150"/>
      <c r="AW94" s="150"/>
      <c r="AX94" s="150"/>
      <c r="AY94" s="150"/>
      <c r="AZ94" s="150"/>
      <c r="BA94" s="150"/>
      <c r="BB94" s="150"/>
      <c r="BC94" s="150"/>
      <c r="BD94" s="150"/>
      <c r="BE94" s="150"/>
      <c r="BF94" s="150"/>
      <c r="BG94" s="150"/>
      <c r="BH94" s="150"/>
    </row>
    <row r="95" spans="1:60" outlineLevel="2" x14ac:dyDescent="0.2">
      <c r="A95" s="157"/>
      <c r="B95" s="158"/>
      <c r="C95" s="250" t="s">
        <v>542</v>
      </c>
      <c r="D95" s="251"/>
      <c r="E95" s="251"/>
      <c r="F95" s="251"/>
      <c r="G95" s="251"/>
      <c r="H95" s="160"/>
      <c r="I95" s="160"/>
      <c r="J95" s="160"/>
      <c r="K95" s="160"/>
      <c r="L95" s="160"/>
      <c r="M95" s="160"/>
      <c r="N95" s="159"/>
      <c r="O95" s="159"/>
      <c r="P95" s="159"/>
      <c r="Q95" s="159"/>
      <c r="R95" s="160"/>
      <c r="S95" s="160"/>
      <c r="T95" s="160"/>
      <c r="U95" s="160"/>
      <c r="V95" s="160"/>
      <c r="W95" s="160"/>
      <c r="X95" s="160"/>
      <c r="Y95" s="160"/>
      <c r="Z95" s="150"/>
      <c r="AA95" s="150"/>
      <c r="AB95" s="150"/>
      <c r="AC95" s="150"/>
      <c r="AD95" s="150"/>
      <c r="AE95" s="150"/>
      <c r="AF95" s="150"/>
      <c r="AG95" s="150" t="s">
        <v>162</v>
      </c>
      <c r="AH95" s="150"/>
      <c r="AI95" s="150"/>
      <c r="AJ95" s="150"/>
      <c r="AK95" s="150"/>
      <c r="AL95" s="150"/>
      <c r="AM95" s="150"/>
      <c r="AN95" s="150"/>
      <c r="AO95" s="150"/>
      <c r="AP95" s="150"/>
      <c r="AQ95" s="150"/>
      <c r="AR95" s="150"/>
      <c r="AS95" s="150"/>
      <c r="AT95" s="150"/>
      <c r="AU95" s="150"/>
      <c r="AV95" s="150"/>
      <c r="AW95" s="150"/>
      <c r="AX95" s="150"/>
      <c r="AY95" s="150"/>
      <c r="AZ95" s="150"/>
      <c r="BA95" s="150"/>
      <c r="BB95" s="150"/>
      <c r="BC95" s="150"/>
      <c r="BD95" s="150"/>
      <c r="BE95" s="150"/>
      <c r="BF95" s="150"/>
      <c r="BG95" s="150"/>
      <c r="BH95" s="150"/>
    </row>
    <row r="96" spans="1:60" outlineLevel="2" x14ac:dyDescent="0.2">
      <c r="A96" s="157"/>
      <c r="B96" s="158"/>
      <c r="C96" s="189" t="s">
        <v>546</v>
      </c>
      <c r="D96" s="161"/>
      <c r="E96" s="162">
        <v>18.100000000000001</v>
      </c>
      <c r="F96" s="160"/>
      <c r="G96" s="160"/>
      <c r="H96" s="160"/>
      <c r="I96" s="160"/>
      <c r="J96" s="160"/>
      <c r="K96" s="160"/>
      <c r="L96" s="160"/>
      <c r="M96" s="160"/>
      <c r="N96" s="159"/>
      <c r="O96" s="159"/>
      <c r="P96" s="159"/>
      <c r="Q96" s="159"/>
      <c r="R96" s="160"/>
      <c r="S96" s="160"/>
      <c r="T96" s="160"/>
      <c r="U96" s="160"/>
      <c r="V96" s="160"/>
      <c r="W96" s="160"/>
      <c r="X96" s="160"/>
      <c r="Y96" s="160"/>
      <c r="Z96" s="150"/>
      <c r="AA96" s="150"/>
      <c r="AB96" s="150"/>
      <c r="AC96" s="150"/>
      <c r="AD96" s="150"/>
      <c r="AE96" s="150"/>
      <c r="AF96" s="150"/>
      <c r="AG96" s="150" t="s">
        <v>169</v>
      </c>
      <c r="AH96" s="150">
        <v>0</v>
      </c>
      <c r="AI96" s="150"/>
      <c r="AJ96" s="150"/>
      <c r="AK96" s="150"/>
      <c r="AL96" s="150"/>
      <c r="AM96" s="150"/>
      <c r="AN96" s="150"/>
      <c r="AO96" s="150"/>
      <c r="AP96" s="150"/>
      <c r="AQ96" s="150"/>
      <c r="AR96" s="150"/>
      <c r="AS96" s="150"/>
      <c r="AT96" s="150"/>
      <c r="AU96" s="150"/>
      <c r="AV96" s="150"/>
      <c r="AW96" s="150"/>
      <c r="AX96" s="150"/>
      <c r="AY96" s="150"/>
      <c r="AZ96" s="150"/>
      <c r="BA96" s="150"/>
      <c r="BB96" s="150"/>
      <c r="BC96" s="150"/>
      <c r="BD96" s="150"/>
      <c r="BE96" s="150"/>
      <c r="BF96" s="150"/>
      <c r="BG96" s="150"/>
      <c r="BH96" s="150"/>
    </row>
    <row r="97" spans="1:60" ht="22.5" outlineLevel="1" x14ac:dyDescent="0.2">
      <c r="A97" s="171">
        <v>31</v>
      </c>
      <c r="B97" s="172" t="s">
        <v>547</v>
      </c>
      <c r="C97" s="188" t="s">
        <v>548</v>
      </c>
      <c r="D97" s="173" t="s">
        <v>257</v>
      </c>
      <c r="E97" s="174">
        <v>11.2</v>
      </c>
      <c r="F97" s="175"/>
      <c r="G97" s="176">
        <f>ROUND(E97*F97,2)</f>
        <v>0</v>
      </c>
      <c r="H97" s="175"/>
      <c r="I97" s="176">
        <f>ROUND(E97*H97,2)</f>
        <v>0</v>
      </c>
      <c r="J97" s="175"/>
      <c r="K97" s="176">
        <f>ROUND(E97*J97,2)</f>
        <v>0</v>
      </c>
      <c r="L97" s="176">
        <v>21</v>
      </c>
      <c r="M97" s="176">
        <f>G97*(1+L97/100)</f>
        <v>0</v>
      </c>
      <c r="N97" s="174">
        <v>6.0000000000000002E-5</v>
      </c>
      <c r="O97" s="174">
        <f>ROUND(E97*N97,2)</f>
        <v>0</v>
      </c>
      <c r="P97" s="174">
        <v>0</v>
      </c>
      <c r="Q97" s="174">
        <f>ROUND(E97*P97,2)</f>
        <v>0</v>
      </c>
      <c r="R97" s="176" t="s">
        <v>475</v>
      </c>
      <c r="S97" s="176" t="s">
        <v>154</v>
      </c>
      <c r="T97" s="177" t="s">
        <v>155</v>
      </c>
      <c r="U97" s="160">
        <v>0.14000000000000001</v>
      </c>
      <c r="V97" s="160">
        <f>ROUND(E97*U97,2)</f>
        <v>1.57</v>
      </c>
      <c r="W97" s="160"/>
      <c r="X97" s="160" t="s">
        <v>156</v>
      </c>
      <c r="Y97" s="160" t="s">
        <v>157</v>
      </c>
      <c r="Z97" s="150"/>
      <c r="AA97" s="150"/>
      <c r="AB97" s="150"/>
      <c r="AC97" s="150"/>
      <c r="AD97" s="150"/>
      <c r="AE97" s="150"/>
      <c r="AF97" s="150"/>
      <c r="AG97" s="150" t="s">
        <v>276</v>
      </c>
      <c r="AH97" s="150"/>
      <c r="AI97" s="150"/>
      <c r="AJ97" s="150"/>
      <c r="AK97" s="150"/>
      <c r="AL97" s="150"/>
      <c r="AM97" s="150"/>
      <c r="AN97" s="150"/>
      <c r="AO97" s="150"/>
      <c r="AP97" s="150"/>
      <c r="AQ97" s="150"/>
      <c r="AR97" s="150"/>
      <c r="AS97" s="150"/>
      <c r="AT97" s="150"/>
      <c r="AU97" s="150"/>
      <c r="AV97" s="150"/>
      <c r="AW97" s="150"/>
      <c r="AX97" s="150"/>
      <c r="AY97" s="150"/>
      <c r="AZ97" s="150"/>
      <c r="BA97" s="150"/>
      <c r="BB97" s="150"/>
      <c r="BC97" s="150"/>
      <c r="BD97" s="150"/>
      <c r="BE97" s="150"/>
      <c r="BF97" s="150"/>
      <c r="BG97" s="150"/>
      <c r="BH97" s="150"/>
    </row>
    <row r="98" spans="1:60" outlineLevel="2" x14ac:dyDescent="0.2">
      <c r="A98" s="157"/>
      <c r="B98" s="158"/>
      <c r="C98" s="250" t="s">
        <v>542</v>
      </c>
      <c r="D98" s="251"/>
      <c r="E98" s="251"/>
      <c r="F98" s="251"/>
      <c r="G98" s="251"/>
      <c r="H98" s="160"/>
      <c r="I98" s="160"/>
      <c r="J98" s="160"/>
      <c r="K98" s="160"/>
      <c r="L98" s="160"/>
      <c r="M98" s="160"/>
      <c r="N98" s="159"/>
      <c r="O98" s="159"/>
      <c r="P98" s="159"/>
      <c r="Q98" s="159"/>
      <c r="R98" s="160"/>
      <c r="S98" s="160"/>
      <c r="T98" s="160"/>
      <c r="U98" s="160"/>
      <c r="V98" s="160"/>
      <c r="W98" s="160"/>
      <c r="X98" s="160"/>
      <c r="Y98" s="160"/>
      <c r="Z98" s="150"/>
      <c r="AA98" s="150"/>
      <c r="AB98" s="150"/>
      <c r="AC98" s="150"/>
      <c r="AD98" s="150"/>
      <c r="AE98" s="150"/>
      <c r="AF98" s="150"/>
      <c r="AG98" s="150" t="s">
        <v>162</v>
      </c>
      <c r="AH98" s="150"/>
      <c r="AI98" s="150"/>
      <c r="AJ98" s="150"/>
      <c r="AK98" s="150"/>
      <c r="AL98" s="150"/>
      <c r="AM98" s="150"/>
      <c r="AN98" s="150"/>
      <c r="AO98" s="150"/>
      <c r="AP98" s="150"/>
      <c r="AQ98" s="150"/>
      <c r="AR98" s="150"/>
      <c r="AS98" s="150"/>
      <c r="AT98" s="150"/>
      <c r="AU98" s="150"/>
      <c r="AV98" s="150"/>
      <c r="AW98" s="150"/>
      <c r="AX98" s="150"/>
      <c r="AY98" s="150"/>
      <c r="AZ98" s="150"/>
      <c r="BA98" s="150"/>
      <c r="BB98" s="150"/>
      <c r="BC98" s="150"/>
      <c r="BD98" s="150"/>
      <c r="BE98" s="150"/>
      <c r="BF98" s="150"/>
      <c r="BG98" s="150"/>
      <c r="BH98" s="150"/>
    </row>
    <row r="99" spans="1:60" outlineLevel="2" x14ac:dyDescent="0.2">
      <c r="A99" s="157"/>
      <c r="B99" s="158"/>
      <c r="C99" s="189" t="s">
        <v>549</v>
      </c>
      <c r="D99" s="161"/>
      <c r="E99" s="162">
        <v>11.2</v>
      </c>
      <c r="F99" s="160"/>
      <c r="G99" s="160"/>
      <c r="H99" s="160"/>
      <c r="I99" s="160"/>
      <c r="J99" s="160"/>
      <c r="K99" s="160"/>
      <c r="L99" s="160"/>
      <c r="M99" s="160"/>
      <c r="N99" s="159"/>
      <c r="O99" s="159"/>
      <c r="P99" s="159"/>
      <c r="Q99" s="159"/>
      <c r="R99" s="160"/>
      <c r="S99" s="160"/>
      <c r="T99" s="160"/>
      <c r="U99" s="160"/>
      <c r="V99" s="160"/>
      <c r="W99" s="160"/>
      <c r="X99" s="160"/>
      <c r="Y99" s="160"/>
      <c r="Z99" s="150"/>
      <c r="AA99" s="150"/>
      <c r="AB99" s="150"/>
      <c r="AC99" s="150"/>
      <c r="AD99" s="150"/>
      <c r="AE99" s="150"/>
      <c r="AF99" s="150"/>
      <c r="AG99" s="150" t="s">
        <v>169</v>
      </c>
      <c r="AH99" s="150">
        <v>0</v>
      </c>
      <c r="AI99" s="150"/>
      <c r="AJ99" s="150"/>
      <c r="AK99" s="150"/>
      <c r="AL99" s="150"/>
      <c r="AM99" s="150"/>
      <c r="AN99" s="150"/>
      <c r="AO99" s="150"/>
      <c r="AP99" s="150"/>
      <c r="AQ99" s="150"/>
      <c r="AR99" s="150"/>
      <c r="AS99" s="150"/>
      <c r="AT99" s="150"/>
      <c r="AU99" s="150"/>
      <c r="AV99" s="150"/>
      <c r="AW99" s="150"/>
      <c r="AX99" s="150"/>
      <c r="AY99" s="150"/>
      <c r="AZ99" s="150"/>
      <c r="BA99" s="150"/>
      <c r="BB99" s="150"/>
      <c r="BC99" s="150"/>
      <c r="BD99" s="150"/>
      <c r="BE99" s="150"/>
      <c r="BF99" s="150"/>
      <c r="BG99" s="150"/>
      <c r="BH99" s="150"/>
    </row>
    <row r="100" spans="1:60" ht="22.5" outlineLevel="1" x14ac:dyDescent="0.2">
      <c r="A100" s="171">
        <v>32</v>
      </c>
      <c r="B100" s="172" t="s">
        <v>550</v>
      </c>
      <c r="C100" s="188" t="s">
        <v>551</v>
      </c>
      <c r="D100" s="173" t="s">
        <v>257</v>
      </c>
      <c r="E100" s="174">
        <v>6.6</v>
      </c>
      <c r="F100" s="175"/>
      <c r="G100" s="176">
        <f>ROUND(E100*F100,2)</f>
        <v>0</v>
      </c>
      <c r="H100" s="175"/>
      <c r="I100" s="176">
        <f>ROUND(E100*H100,2)</f>
        <v>0</v>
      </c>
      <c r="J100" s="175"/>
      <c r="K100" s="176">
        <f>ROUND(E100*J100,2)</f>
        <v>0</v>
      </c>
      <c r="L100" s="176">
        <v>21</v>
      </c>
      <c r="M100" s="176">
        <f>G100*(1+L100/100)</f>
        <v>0</v>
      </c>
      <c r="N100" s="174">
        <v>5.0000000000000002E-5</v>
      </c>
      <c r="O100" s="174">
        <f>ROUND(E100*N100,2)</f>
        <v>0</v>
      </c>
      <c r="P100" s="174">
        <v>0</v>
      </c>
      <c r="Q100" s="174">
        <f>ROUND(E100*P100,2)</f>
        <v>0</v>
      </c>
      <c r="R100" s="176" t="s">
        <v>475</v>
      </c>
      <c r="S100" s="176" t="s">
        <v>154</v>
      </c>
      <c r="T100" s="177" t="s">
        <v>155</v>
      </c>
      <c r="U100" s="160">
        <v>0.129</v>
      </c>
      <c r="V100" s="160">
        <f>ROUND(E100*U100,2)</f>
        <v>0.85</v>
      </c>
      <c r="W100" s="160"/>
      <c r="X100" s="160" t="s">
        <v>156</v>
      </c>
      <c r="Y100" s="160" t="s">
        <v>157</v>
      </c>
      <c r="Z100" s="150"/>
      <c r="AA100" s="150"/>
      <c r="AB100" s="150"/>
      <c r="AC100" s="150"/>
      <c r="AD100" s="150"/>
      <c r="AE100" s="150"/>
      <c r="AF100" s="150"/>
      <c r="AG100" s="150" t="s">
        <v>222</v>
      </c>
      <c r="AH100" s="150"/>
      <c r="AI100" s="150"/>
      <c r="AJ100" s="150"/>
      <c r="AK100" s="150"/>
      <c r="AL100" s="150"/>
      <c r="AM100" s="150"/>
      <c r="AN100" s="150"/>
      <c r="AO100" s="150"/>
      <c r="AP100" s="150"/>
      <c r="AQ100" s="150"/>
      <c r="AR100" s="150"/>
      <c r="AS100" s="150"/>
      <c r="AT100" s="150"/>
      <c r="AU100" s="150"/>
      <c r="AV100" s="150"/>
      <c r="AW100" s="150"/>
      <c r="AX100" s="150"/>
      <c r="AY100" s="150"/>
      <c r="AZ100" s="150"/>
      <c r="BA100" s="150"/>
      <c r="BB100" s="150"/>
      <c r="BC100" s="150"/>
      <c r="BD100" s="150"/>
      <c r="BE100" s="150"/>
      <c r="BF100" s="150"/>
      <c r="BG100" s="150"/>
      <c r="BH100" s="150"/>
    </row>
    <row r="101" spans="1:60" outlineLevel="2" x14ac:dyDescent="0.2">
      <c r="A101" s="157"/>
      <c r="B101" s="158"/>
      <c r="C101" s="250" t="s">
        <v>542</v>
      </c>
      <c r="D101" s="251"/>
      <c r="E101" s="251"/>
      <c r="F101" s="251"/>
      <c r="G101" s="251"/>
      <c r="H101" s="160"/>
      <c r="I101" s="160"/>
      <c r="J101" s="160"/>
      <c r="K101" s="160"/>
      <c r="L101" s="160"/>
      <c r="M101" s="160"/>
      <c r="N101" s="159"/>
      <c r="O101" s="159"/>
      <c r="P101" s="159"/>
      <c r="Q101" s="159"/>
      <c r="R101" s="160"/>
      <c r="S101" s="160"/>
      <c r="T101" s="160"/>
      <c r="U101" s="160"/>
      <c r="V101" s="160"/>
      <c r="W101" s="160"/>
      <c r="X101" s="160"/>
      <c r="Y101" s="160"/>
      <c r="Z101" s="150"/>
      <c r="AA101" s="150"/>
      <c r="AB101" s="150"/>
      <c r="AC101" s="150"/>
      <c r="AD101" s="150"/>
      <c r="AE101" s="150"/>
      <c r="AF101" s="150"/>
      <c r="AG101" s="150" t="s">
        <v>162</v>
      </c>
      <c r="AH101" s="150"/>
      <c r="AI101" s="150"/>
      <c r="AJ101" s="150"/>
      <c r="AK101" s="150"/>
      <c r="AL101" s="150"/>
      <c r="AM101" s="150"/>
      <c r="AN101" s="150"/>
      <c r="AO101" s="150"/>
      <c r="AP101" s="150"/>
      <c r="AQ101" s="150"/>
      <c r="AR101" s="150"/>
      <c r="AS101" s="150"/>
      <c r="AT101" s="150"/>
      <c r="AU101" s="150"/>
      <c r="AV101" s="150"/>
      <c r="AW101" s="150"/>
      <c r="AX101" s="150"/>
      <c r="AY101" s="150"/>
      <c r="AZ101" s="150"/>
      <c r="BA101" s="150"/>
      <c r="BB101" s="150"/>
      <c r="BC101" s="150"/>
      <c r="BD101" s="150"/>
      <c r="BE101" s="150"/>
      <c r="BF101" s="150"/>
      <c r="BG101" s="150"/>
      <c r="BH101" s="150"/>
    </row>
    <row r="102" spans="1:60" ht="22.5" outlineLevel="1" x14ac:dyDescent="0.2">
      <c r="A102" s="171">
        <v>33</v>
      </c>
      <c r="B102" s="172" t="s">
        <v>552</v>
      </c>
      <c r="C102" s="188" t="s">
        <v>553</v>
      </c>
      <c r="D102" s="173" t="s">
        <v>257</v>
      </c>
      <c r="E102" s="174">
        <v>2.7</v>
      </c>
      <c r="F102" s="175"/>
      <c r="G102" s="176">
        <f>ROUND(E102*F102,2)</f>
        <v>0</v>
      </c>
      <c r="H102" s="175"/>
      <c r="I102" s="176">
        <f>ROUND(E102*H102,2)</f>
        <v>0</v>
      </c>
      <c r="J102" s="175"/>
      <c r="K102" s="176">
        <f>ROUND(E102*J102,2)</f>
        <v>0</v>
      </c>
      <c r="L102" s="176">
        <v>21</v>
      </c>
      <c r="M102" s="176">
        <f>G102*(1+L102/100)</f>
        <v>0</v>
      </c>
      <c r="N102" s="174">
        <v>6.9999999999999994E-5</v>
      </c>
      <c r="O102" s="174">
        <f>ROUND(E102*N102,2)</f>
        <v>0</v>
      </c>
      <c r="P102" s="174">
        <v>0</v>
      </c>
      <c r="Q102" s="174">
        <f>ROUND(E102*P102,2)</f>
        <v>0</v>
      </c>
      <c r="R102" s="176" t="s">
        <v>475</v>
      </c>
      <c r="S102" s="176" t="s">
        <v>154</v>
      </c>
      <c r="T102" s="177" t="s">
        <v>155</v>
      </c>
      <c r="U102" s="160">
        <v>0.129</v>
      </c>
      <c r="V102" s="160">
        <f>ROUND(E102*U102,2)</f>
        <v>0.35</v>
      </c>
      <c r="W102" s="160"/>
      <c r="X102" s="160" t="s">
        <v>156</v>
      </c>
      <c r="Y102" s="160" t="s">
        <v>157</v>
      </c>
      <c r="Z102" s="150"/>
      <c r="AA102" s="150"/>
      <c r="AB102" s="150"/>
      <c r="AC102" s="150"/>
      <c r="AD102" s="150"/>
      <c r="AE102" s="150"/>
      <c r="AF102" s="150"/>
      <c r="AG102" s="150" t="s">
        <v>222</v>
      </c>
      <c r="AH102" s="150"/>
      <c r="AI102" s="150"/>
      <c r="AJ102" s="150"/>
      <c r="AK102" s="150"/>
      <c r="AL102" s="150"/>
      <c r="AM102" s="150"/>
      <c r="AN102" s="150"/>
      <c r="AO102" s="150"/>
      <c r="AP102" s="150"/>
      <c r="AQ102" s="150"/>
      <c r="AR102" s="150"/>
      <c r="AS102" s="150"/>
      <c r="AT102" s="150"/>
      <c r="AU102" s="150"/>
      <c r="AV102" s="150"/>
      <c r="AW102" s="150"/>
      <c r="AX102" s="150"/>
      <c r="AY102" s="150"/>
      <c r="AZ102" s="150"/>
      <c r="BA102" s="150"/>
      <c r="BB102" s="150"/>
      <c r="BC102" s="150"/>
      <c r="BD102" s="150"/>
      <c r="BE102" s="150"/>
      <c r="BF102" s="150"/>
      <c r="BG102" s="150"/>
      <c r="BH102" s="150"/>
    </row>
    <row r="103" spans="1:60" outlineLevel="2" x14ac:dyDescent="0.2">
      <c r="A103" s="157"/>
      <c r="B103" s="158"/>
      <c r="C103" s="250" t="s">
        <v>542</v>
      </c>
      <c r="D103" s="251"/>
      <c r="E103" s="251"/>
      <c r="F103" s="251"/>
      <c r="G103" s="251"/>
      <c r="H103" s="160"/>
      <c r="I103" s="160"/>
      <c r="J103" s="160"/>
      <c r="K103" s="160"/>
      <c r="L103" s="160"/>
      <c r="M103" s="160"/>
      <c r="N103" s="159"/>
      <c r="O103" s="159"/>
      <c r="P103" s="159"/>
      <c r="Q103" s="159"/>
      <c r="R103" s="160"/>
      <c r="S103" s="160"/>
      <c r="T103" s="160"/>
      <c r="U103" s="160"/>
      <c r="V103" s="160"/>
      <c r="W103" s="160"/>
      <c r="X103" s="160"/>
      <c r="Y103" s="160"/>
      <c r="Z103" s="150"/>
      <c r="AA103" s="150"/>
      <c r="AB103" s="150"/>
      <c r="AC103" s="150"/>
      <c r="AD103" s="150"/>
      <c r="AE103" s="150"/>
      <c r="AF103" s="150"/>
      <c r="AG103" s="150" t="s">
        <v>162</v>
      </c>
      <c r="AH103" s="150"/>
      <c r="AI103" s="150"/>
      <c r="AJ103" s="150"/>
      <c r="AK103" s="150"/>
      <c r="AL103" s="150"/>
      <c r="AM103" s="150"/>
      <c r="AN103" s="150"/>
      <c r="AO103" s="150"/>
      <c r="AP103" s="150"/>
      <c r="AQ103" s="150"/>
      <c r="AR103" s="150"/>
      <c r="AS103" s="150"/>
      <c r="AT103" s="150"/>
      <c r="AU103" s="150"/>
      <c r="AV103" s="150"/>
      <c r="AW103" s="150"/>
      <c r="AX103" s="150"/>
      <c r="AY103" s="150"/>
      <c r="AZ103" s="150"/>
      <c r="BA103" s="150"/>
      <c r="BB103" s="150"/>
      <c r="BC103" s="150"/>
      <c r="BD103" s="150"/>
      <c r="BE103" s="150"/>
      <c r="BF103" s="150"/>
      <c r="BG103" s="150"/>
      <c r="BH103" s="150"/>
    </row>
    <row r="104" spans="1:60" ht="22.5" outlineLevel="1" x14ac:dyDescent="0.2">
      <c r="A104" s="171">
        <v>34</v>
      </c>
      <c r="B104" s="172" t="s">
        <v>554</v>
      </c>
      <c r="C104" s="188" t="s">
        <v>555</v>
      </c>
      <c r="D104" s="173" t="s">
        <v>257</v>
      </c>
      <c r="E104" s="174">
        <v>31.6</v>
      </c>
      <c r="F104" s="175"/>
      <c r="G104" s="176">
        <f>ROUND(E104*F104,2)</f>
        <v>0</v>
      </c>
      <c r="H104" s="175"/>
      <c r="I104" s="176">
        <f>ROUND(E104*H104,2)</f>
        <v>0</v>
      </c>
      <c r="J104" s="175"/>
      <c r="K104" s="176">
        <f>ROUND(E104*J104,2)</f>
        <v>0</v>
      </c>
      <c r="L104" s="176">
        <v>21</v>
      </c>
      <c r="M104" s="176">
        <f>G104*(1+L104/100)</f>
        <v>0</v>
      </c>
      <c r="N104" s="174">
        <v>6.0000000000000002E-5</v>
      </c>
      <c r="O104" s="174">
        <f>ROUND(E104*N104,2)</f>
        <v>0</v>
      </c>
      <c r="P104" s="174">
        <v>0</v>
      </c>
      <c r="Q104" s="174">
        <f>ROUND(E104*P104,2)</f>
        <v>0</v>
      </c>
      <c r="R104" s="176" t="s">
        <v>475</v>
      </c>
      <c r="S104" s="176" t="s">
        <v>154</v>
      </c>
      <c r="T104" s="177" t="s">
        <v>155</v>
      </c>
      <c r="U104" s="160">
        <v>0.13</v>
      </c>
      <c r="V104" s="160">
        <f>ROUND(E104*U104,2)</f>
        <v>4.1100000000000003</v>
      </c>
      <c r="W104" s="160"/>
      <c r="X104" s="160" t="s">
        <v>156</v>
      </c>
      <c r="Y104" s="160" t="s">
        <v>157</v>
      </c>
      <c r="Z104" s="150"/>
      <c r="AA104" s="150"/>
      <c r="AB104" s="150"/>
      <c r="AC104" s="150"/>
      <c r="AD104" s="150"/>
      <c r="AE104" s="150"/>
      <c r="AF104" s="150"/>
      <c r="AG104" s="150" t="s">
        <v>276</v>
      </c>
      <c r="AH104" s="150"/>
      <c r="AI104" s="150"/>
      <c r="AJ104" s="150"/>
      <c r="AK104" s="150"/>
      <c r="AL104" s="150"/>
      <c r="AM104" s="150"/>
      <c r="AN104" s="150"/>
      <c r="AO104" s="150"/>
      <c r="AP104" s="150"/>
      <c r="AQ104" s="150"/>
      <c r="AR104" s="150"/>
      <c r="AS104" s="150"/>
      <c r="AT104" s="150"/>
      <c r="AU104" s="150"/>
      <c r="AV104" s="150"/>
      <c r="AW104" s="150"/>
      <c r="AX104" s="150"/>
      <c r="AY104" s="150"/>
      <c r="AZ104" s="150"/>
      <c r="BA104" s="150"/>
      <c r="BB104" s="150"/>
      <c r="BC104" s="150"/>
      <c r="BD104" s="150"/>
      <c r="BE104" s="150"/>
      <c r="BF104" s="150"/>
      <c r="BG104" s="150"/>
      <c r="BH104" s="150"/>
    </row>
    <row r="105" spans="1:60" outlineLevel="2" x14ac:dyDescent="0.2">
      <c r="A105" s="157"/>
      <c r="B105" s="158"/>
      <c r="C105" s="250" t="s">
        <v>542</v>
      </c>
      <c r="D105" s="251"/>
      <c r="E105" s="251"/>
      <c r="F105" s="251"/>
      <c r="G105" s="251"/>
      <c r="H105" s="160"/>
      <c r="I105" s="160"/>
      <c r="J105" s="160"/>
      <c r="K105" s="160"/>
      <c r="L105" s="160"/>
      <c r="M105" s="160"/>
      <c r="N105" s="159"/>
      <c r="O105" s="159"/>
      <c r="P105" s="159"/>
      <c r="Q105" s="159"/>
      <c r="R105" s="160"/>
      <c r="S105" s="160"/>
      <c r="T105" s="160"/>
      <c r="U105" s="160"/>
      <c r="V105" s="160"/>
      <c r="W105" s="160"/>
      <c r="X105" s="160"/>
      <c r="Y105" s="160"/>
      <c r="Z105" s="150"/>
      <c r="AA105" s="150"/>
      <c r="AB105" s="150"/>
      <c r="AC105" s="150"/>
      <c r="AD105" s="150"/>
      <c r="AE105" s="150"/>
      <c r="AF105" s="150"/>
      <c r="AG105" s="150" t="s">
        <v>162</v>
      </c>
      <c r="AH105" s="150"/>
      <c r="AI105" s="150"/>
      <c r="AJ105" s="150"/>
      <c r="AK105" s="150"/>
      <c r="AL105" s="150"/>
      <c r="AM105" s="150"/>
      <c r="AN105" s="150"/>
      <c r="AO105" s="150"/>
      <c r="AP105" s="150"/>
      <c r="AQ105" s="150"/>
      <c r="AR105" s="150"/>
      <c r="AS105" s="150"/>
      <c r="AT105" s="150"/>
      <c r="AU105" s="150"/>
      <c r="AV105" s="150"/>
      <c r="AW105" s="150"/>
      <c r="AX105" s="150"/>
      <c r="AY105" s="150"/>
      <c r="AZ105" s="150"/>
      <c r="BA105" s="150"/>
      <c r="BB105" s="150"/>
      <c r="BC105" s="150"/>
      <c r="BD105" s="150"/>
      <c r="BE105" s="150"/>
      <c r="BF105" s="150"/>
      <c r="BG105" s="150"/>
      <c r="BH105" s="150"/>
    </row>
    <row r="106" spans="1:60" outlineLevel="2" x14ac:dyDescent="0.2">
      <c r="A106" s="157"/>
      <c r="B106" s="158"/>
      <c r="C106" s="189" t="s">
        <v>556</v>
      </c>
      <c r="D106" s="161"/>
      <c r="E106" s="162">
        <v>31.6</v>
      </c>
      <c r="F106" s="160"/>
      <c r="G106" s="160"/>
      <c r="H106" s="160"/>
      <c r="I106" s="160"/>
      <c r="J106" s="160"/>
      <c r="K106" s="160"/>
      <c r="L106" s="160"/>
      <c r="M106" s="160"/>
      <c r="N106" s="159"/>
      <c r="O106" s="159"/>
      <c r="P106" s="159"/>
      <c r="Q106" s="159"/>
      <c r="R106" s="160"/>
      <c r="S106" s="160"/>
      <c r="T106" s="160"/>
      <c r="U106" s="160"/>
      <c r="V106" s="160"/>
      <c r="W106" s="160"/>
      <c r="X106" s="160"/>
      <c r="Y106" s="160"/>
      <c r="Z106" s="150"/>
      <c r="AA106" s="150"/>
      <c r="AB106" s="150"/>
      <c r="AC106" s="150"/>
      <c r="AD106" s="150"/>
      <c r="AE106" s="150"/>
      <c r="AF106" s="150"/>
      <c r="AG106" s="150" t="s">
        <v>169</v>
      </c>
      <c r="AH106" s="150">
        <v>0</v>
      </c>
      <c r="AI106" s="150"/>
      <c r="AJ106" s="150"/>
      <c r="AK106" s="150"/>
      <c r="AL106" s="150"/>
      <c r="AM106" s="150"/>
      <c r="AN106" s="150"/>
      <c r="AO106" s="150"/>
      <c r="AP106" s="150"/>
      <c r="AQ106" s="150"/>
      <c r="AR106" s="150"/>
      <c r="AS106" s="150"/>
      <c r="AT106" s="150"/>
      <c r="AU106" s="150"/>
      <c r="AV106" s="150"/>
      <c r="AW106" s="150"/>
      <c r="AX106" s="150"/>
      <c r="AY106" s="150"/>
      <c r="AZ106" s="150"/>
      <c r="BA106" s="150"/>
      <c r="BB106" s="150"/>
      <c r="BC106" s="150"/>
      <c r="BD106" s="150"/>
      <c r="BE106" s="150"/>
      <c r="BF106" s="150"/>
      <c r="BG106" s="150"/>
      <c r="BH106" s="150"/>
    </row>
    <row r="107" spans="1:60" ht="22.5" outlineLevel="1" x14ac:dyDescent="0.2">
      <c r="A107" s="171">
        <v>35</v>
      </c>
      <c r="B107" s="172" t="s">
        <v>557</v>
      </c>
      <c r="C107" s="188" t="s">
        <v>558</v>
      </c>
      <c r="D107" s="173" t="s">
        <v>257</v>
      </c>
      <c r="E107" s="174">
        <v>9.9</v>
      </c>
      <c r="F107" s="175"/>
      <c r="G107" s="176">
        <f>ROUND(E107*F107,2)</f>
        <v>0</v>
      </c>
      <c r="H107" s="175"/>
      <c r="I107" s="176">
        <f>ROUND(E107*H107,2)</f>
        <v>0</v>
      </c>
      <c r="J107" s="175"/>
      <c r="K107" s="176">
        <f>ROUND(E107*J107,2)</f>
        <v>0</v>
      </c>
      <c r="L107" s="176">
        <v>21</v>
      </c>
      <c r="M107" s="176">
        <f>G107*(1+L107/100)</f>
        <v>0</v>
      </c>
      <c r="N107" s="174">
        <v>8.0000000000000007E-5</v>
      </c>
      <c r="O107" s="174">
        <f>ROUND(E107*N107,2)</f>
        <v>0</v>
      </c>
      <c r="P107" s="174">
        <v>0</v>
      </c>
      <c r="Q107" s="174">
        <f>ROUND(E107*P107,2)</f>
        <v>0</v>
      </c>
      <c r="R107" s="176" t="s">
        <v>475</v>
      </c>
      <c r="S107" s="176" t="s">
        <v>154</v>
      </c>
      <c r="T107" s="177" t="s">
        <v>155</v>
      </c>
      <c r="U107" s="160">
        <v>0.13</v>
      </c>
      <c r="V107" s="160">
        <f>ROUND(E107*U107,2)</f>
        <v>1.29</v>
      </c>
      <c r="W107" s="160"/>
      <c r="X107" s="160" t="s">
        <v>156</v>
      </c>
      <c r="Y107" s="160" t="s">
        <v>157</v>
      </c>
      <c r="Z107" s="150"/>
      <c r="AA107" s="150"/>
      <c r="AB107" s="150"/>
      <c r="AC107" s="150"/>
      <c r="AD107" s="150"/>
      <c r="AE107" s="150"/>
      <c r="AF107" s="150"/>
      <c r="AG107" s="150" t="s">
        <v>276</v>
      </c>
      <c r="AH107" s="150"/>
      <c r="AI107" s="150"/>
      <c r="AJ107" s="150"/>
      <c r="AK107" s="150"/>
      <c r="AL107" s="150"/>
      <c r="AM107" s="150"/>
      <c r="AN107" s="150"/>
      <c r="AO107" s="150"/>
      <c r="AP107" s="150"/>
      <c r="AQ107" s="150"/>
      <c r="AR107" s="150"/>
      <c r="AS107" s="150"/>
      <c r="AT107" s="150"/>
      <c r="AU107" s="150"/>
      <c r="AV107" s="150"/>
      <c r="AW107" s="150"/>
      <c r="AX107" s="150"/>
      <c r="AY107" s="150"/>
      <c r="AZ107" s="150"/>
      <c r="BA107" s="150"/>
      <c r="BB107" s="150"/>
      <c r="BC107" s="150"/>
      <c r="BD107" s="150"/>
      <c r="BE107" s="150"/>
      <c r="BF107" s="150"/>
      <c r="BG107" s="150"/>
      <c r="BH107" s="150"/>
    </row>
    <row r="108" spans="1:60" outlineLevel="2" x14ac:dyDescent="0.2">
      <c r="A108" s="157"/>
      <c r="B108" s="158"/>
      <c r="C108" s="250" t="s">
        <v>542</v>
      </c>
      <c r="D108" s="251"/>
      <c r="E108" s="251"/>
      <c r="F108" s="251"/>
      <c r="G108" s="251"/>
      <c r="H108" s="160"/>
      <c r="I108" s="160"/>
      <c r="J108" s="160"/>
      <c r="K108" s="160"/>
      <c r="L108" s="160"/>
      <c r="M108" s="160"/>
      <c r="N108" s="159"/>
      <c r="O108" s="159"/>
      <c r="P108" s="159"/>
      <c r="Q108" s="159"/>
      <c r="R108" s="160"/>
      <c r="S108" s="160"/>
      <c r="T108" s="160"/>
      <c r="U108" s="160"/>
      <c r="V108" s="160"/>
      <c r="W108" s="160"/>
      <c r="X108" s="160"/>
      <c r="Y108" s="160"/>
      <c r="Z108" s="150"/>
      <c r="AA108" s="150"/>
      <c r="AB108" s="150"/>
      <c r="AC108" s="150"/>
      <c r="AD108" s="150"/>
      <c r="AE108" s="150"/>
      <c r="AF108" s="150"/>
      <c r="AG108" s="150" t="s">
        <v>162</v>
      </c>
      <c r="AH108" s="150"/>
      <c r="AI108" s="150"/>
      <c r="AJ108" s="150"/>
      <c r="AK108" s="150"/>
      <c r="AL108" s="150"/>
      <c r="AM108" s="150"/>
      <c r="AN108" s="150"/>
      <c r="AO108" s="150"/>
      <c r="AP108" s="150"/>
      <c r="AQ108" s="150"/>
      <c r="AR108" s="150"/>
      <c r="AS108" s="150"/>
      <c r="AT108" s="150"/>
      <c r="AU108" s="150"/>
      <c r="AV108" s="150"/>
      <c r="AW108" s="150"/>
      <c r="AX108" s="150"/>
      <c r="AY108" s="150"/>
      <c r="AZ108" s="150"/>
      <c r="BA108" s="150"/>
      <c r="BB108" s="150"/>
      <c r="BC108" s="150"/>
      <c r="BD108" s="150"/>
      <c r="BE108" s="150"/>
      <c r="BF108" s="150"/>
      <c r="BG108" s="150"/>
      <c r="BH108" s="150"/>
    </row>
    <row r="109" spans="1:60" outlineLevel="2" x14ac:dyDescent="0.2">
      <c r="A109" s="157"/>
      <c r="B109" s="158"/>
      <c r="C109" s="189" t="s">
        <v>559</v>
      </c>
      <c r="D109" s="161"/>
      <c r="E109" s="162">
        <v>9.9</v>
      </c>
      <c r="F109" s="160"/>
      <c r="G109" s="160"/>
      <c r="H109" s="160"/>
      <c r="I109" s="160"/>
      <c r="J109" s="160"/>
      <c r="K109" s="160"/>
      <c r="L109" s="160"/>
      <c r="M109" s="160"/>
      <c r="N109" s="159"/>
      <c r="O109" s="159"/>
      <c r="P109" s="159"/>
      <c r="Q109" s="159"/>
      <c r="R109" s="160"/>
      <c r="S109" s="160"/>
      <c r="T109" s="160"/>
      <c r="U109" s="160"/>
      <c r="V109" s="160"/>
      <c r="W109" s="160"/>
      <c r="X109" s="160"/>
      <c r="Y109" s="160"/>
      <c r="Z109" s="150"/>
      <c r="AA109" s="150"/>
      <c r="AB109" s="150"/>
      <c r="AC109" s="150"/>
      <c r="AD109" s="150"/>
      <c r="AE109" s="150"/>
      <c r="AF109" s="150"/>
      <c r="AG109" s="150" t="s">
        <v>169</v>
      </c>
      <c r="AH109" s="150">
        <v>0</v>
      </c>
      <c r="AI109" s="150"/>
      <c r="AJ109" s="150"/>
      <c r="AK109" s="150"/>
      <c r="AL109" s="150"/>
      <c r="AM109" s="150"/>
      <c r="AN109" s="150"/>
      <c r="AO109" s="150"/>
      <c r="AP109" s="150"/>
      <c r="AQ109" s="150"/>
      <c r="AR109" s="150"/>
      <c r="AS109" s="150"/>
      <c r="AT109" s="150"/>
      <c r="AU109" s="150"/>
      <c r="AV109" s="150"/>
      <c r="AW109" s="150"/>
      <c r="AX109" s="150"/>
      <c r="AY109" s="150"/>
      <c r="AZ109" s="150"/>
      <c r="BA109" s="150"/>
      <c r="BB109" s="150"/>
      <c r="BC109" s="150"/>
      <c r="BD109" s="150"/>
      <c r="BE109" s="150"/>
      <c r="BF109" s="150"/>
      <c r="BG109" s="150"/>
      <c r="BH109" s="150"/>
    </row>
    <row r="110" spans="1:60" ht="22.5" outlineLevel="1" x14ac:dyDescent="0.2">
      <c r="A110" s="171">
        <v>36</v>
      </c>
      <c r="B110" s="172" t="s">
        <v>560</v>
      </c>
      <c r="C110" s="188" t="s">
        <v>561</v>
      </c>
      <c r="D110" s="173" t="s">
        <v>257</v>
      </c>
      <c r="E110" s="174">
        <v>3</v>
      </c>
      <c r="F110" s="175"/>
      <c r="G110" s="176">
        <f>ROUND(E110*F110,2)</f>
        <v>0</v>
      </c>
      <c r="H110" s="175"/>
      <c r="I110" s="176">
        <f>ROUND(E110*H110,2)</f>
        <v>0</v>
      </c>
      <c r="J110" s="175"/>
      <c r="K110" s="176">
        <f>ROUND(E110*J110,2)</f>
        <v>0</v>
      </c>
      <c r="L110" s="176">
        <v>21</v>
      </c>
      <c r="M110" s="176">
        <f>G110*(1+L110/100)</f>
        <v>0</v>
      </c>
      <c r="N110" s="174">
        <v>8.0000000000000007E-5</v>
      </c>
      <c r="O110" s="174">
        <f>ROUND(E110*N110,2)</f>
        <v>0</v>
      </c>
      <c r="P110" s="174">
        <v>0</v>
      </c>
      <c r="Q110" s="174">
        <f>ROUND(E110*P110,2)</f>
        <v>0</v>
      </c>
      <c r="R110" s="176" t="s">
        <v>475</v>
      </c>
      <c r="S110" s="176" t="s">
        <v>154</v>
      </c>
      <c r="T110" s="177" t="s">
        <v>155</v>
      </c>
      <c r="U110" s="160">
        <v>0.14000000000000001</v>
      </c>
      <c r="V110" s="160">
        <f>ROUND(E110*U110,2)</f>
        <v>0.42</v>
      </c>
      <c r="W110" s="160"/>
      <c r="X110" s="160" t="s">
        <v>156</v>
      </c>
      <c r="Y110" s="160" t="s">
        <v>157</v>
      </c>
      <c r="Z110" s="150"/>
      <c r="AA110" s="150"/>
      <c r="AB110" s="150"/>
      <c r="AC110" s="150"/>
      <c r="AD110" s="150"/>
      <c r="AE110" s="150"/>
      <c r="AF110" s="150"/>
      <c r="AG110" s="150" t="s">
        <v>276</v>
      </c>
      <c r="AH110" s="150"/>
      <c r="AI110" s="150"/>
      <c r="AJ110" s="150"/>
      <c r="AK110" s="150"/>
      <c r="AL110" s="150"/>
      <c r="AM110" s="150"/>
      <c r="AN110" s="150"/>
      <c r="AO110" s="150"/>
      <c r="AP110" s="150"/>
      <c r="AQ110" s="150"/>
      <c r="AR110" s="150"/>
      <c r="AS110" s="150"/>
      <c r="AT110" s="150"/>
      <c r="AU110" s="150"/>
      <c r="AV110" s="150"/>
      <c r="AW110" s="150"/>
      <c r="AX110" s="150"/>
      <c r="AY110" s="150"/>
      <c r="AZ110" s="150"/>
      <c r="BA110" s="150"/>
      <c r="BB110" s="150"/>
      <c r="BC110" s="150"/>
      <c r="BD110" s="150"/>
      <c r="BE110" s="150"/>
      <c r="BF110" s="150"/>
      <c r="BG110" s="150"/>
      <c r="BH110" s="150"/>
    </row>
    <row r="111" spans="1:60" outlineLevel="2" x14ac:dyDescent="0.2">
      <c r="A111" s="157"/>
      <c r="B111" s="158"/>
      <c r="C111" s="250" t="s">
        <v>542</v>
      </c>
      <c r="D111" s="251"/>
      <c r="E111" s="251"/>
      <c r="F111" s="251"/>
      <c r="G111" s="251"/>
      <c r="H111" s="160"/>
      <c r="I111" s="160"/>
      <c r="J111" s="160"/>
      <c r="K111" s="160"/>
      <c r="L111" s="160"/>
      <c r="M111" s="160"/>
      <c r="N111" s="159"/>
      <c r="O111" s="159"/>
      <c r="P111" s="159"/>
      <c r="Q111" s="159"/>
      <c r="R111" s="160"/>
      <c r="S111" s="160"/>
      <c r="T111" s="160"/>
      <c r="U111" s="160"/>
      <c r="V111" s="160"/>
      <c r="W111" s="160"/>
      <c r="X111" s="160"/>
      <c r="Y111" s="160"/>
      <c r="Z111" s="150"/>
      <c r="AA111" s="150"/>
      <c r="AB111" s="150"/>
      <c r="AC111" s="150"/>
      <c r="AD111" s="150"/>
      <c r="AE111" s="150"/>
      <c r="AF111" s="150"/>
      <c r="AG111" s="150" t="s">
        <v>162</v>
      </c>
      <c r="AH111" s="150"/>
      <c r="AI111" s="150"/>
      <c r="AJ111" s="150"/>
      <c r="AK111" s="150"/>
      <c r="AL111" s="150"/>
      <c r="AM111" s="150"/>
      <c r="AN111" s="150"/>
      <c r="AO111" s="150"/>
      <c r="AP111" s="150"/>
      <c r="AQ111" s="150"/>
      <c r="AR111" s="150"/>
      <c r="AS111" s="150"/>
      <c r="AT111" s="150"/>
      <c r="AU111" s="150"/>
      <c r="AV111" s="150"/>
      <c r="AW111" s="150"/>
      <c r="AX111" s="150"/>
      <c r="AY111" s="150"/>
      <c r="AZ111" s="150"/>
      <c r="BA111" s="150"/>
      <c r="BB111" s="150"/>
      <c r="BC111" s="150"/>
      <c r="BD111" s="150"/>
      <c r="BE111" s="150"/>
      <c r="BF111" s="150"/>
      <c r="BG111" s="150"/>
      <c r="BH111" s="150"/>
    </row>
    <row r="112" spans="1:60" ht="22.5" outlineLevel="1" x14ac:dyDescent="0.2">
      <c r="A112" s="171">
        <v>37</v>
      </c>
      <c r="B112" s="172" t="s">
        <v>562</v>
      </c>
      <c r="C112" s="188" t="s">
        <v>563</v>
      </c>
      <c r="D112" s="173" t="s">
        <v>152</v>
      </c>
      <c r="E112" s="174">
        <v>2</v>
      </c>
      <c r="F112" s="175"/>
      <c r="G112" s="176">
        <f>ROUND(E112*F112,2)</f>
        <v>0</v>
      </c>
      <c r="H112" s="175"/>
      <c r="I112" s="176">
        <f>ROUND(E112*H112,2)</f>
        <v>0</v>
      </c>
      <c r="J112" s="175"/>
      <c r="K112" s="176">
        <f>ROUND(E112*J112,2)</f>
        <v>0</v>
      </c>
      <c r="L112" s="176">
        <v>21</v>
      </c>
      <c r="M112" s="176">
        <f>G112*(1+L112/100)</f>
        <v>0</v>
      </c>
      <c r="N112" s="174">
        <v>6.3000000000000003E-4</v>
      </c>
      <c r="O112" s="174">
        <f>ROUND(E112*N112,2)</f>
        <v>0</v>
      </c>
      <c r="P112" s="174">
        <v>0</v>
      </c>
      <c r="Q112" s="174">
        <f>ROUND(E112*P112,2)</f>
        <v>0</v>
      </c>
      <c r="R112" s="176" t="s">
        <v>475</v>
      </c>
      <c r="S112" s="176" t="s">
        <v>154</v>
      </c>
      <c r="T112" s="177" t="s">
        <v>155</v>
      </c>
      <c r="U112" s="160">
        <v>0.27200000000000002</v>
      </c>
      <c r="V112" s="160">
        <f>ROUND(E112*U112,2)</f>
        <v>0.54</v>
      </c>
      <c r="W112" s="160"/>
      <c r="X112" s="160" t="s">
        <v>156</v>
      </c>
      <c r="Y112" s="160" t="s">
        <v>157</v>
      </c>
      <c r="Z112" s="150"/>
      <c r="AA112" s="150"/>
      <c r="AB112" s="150"/>
      <c r="AC112" s="150"/>
      <c r="AD112" s="150"/>
      <c r="AE112" s="150"/>
      <c r="AF112" s="150"/>
      <c r="AG112" s="150" t="s">
        <v>276</v>
      </c>
      <c r="AH112" s="150"/>
      <c r="AI112" s="150"/>
      <c r="AJ112" s="150"/>
      <c r="AK112" s="150"/>
      <c r="AL112" s="150"/>
      <c r="AM112" s="150"/>
      <c r="AN112" s="150"/>
      <c r="AO112" s="150"/>
      <c r="AP112" s="150"/>
      <c r="AQ112" s="150"/>
      <c r="AR112" s="150"/>
      <c r="AS112" s="150"/>
      <c r="AT112" s="150"/>
      <c r="AU112" s="150"/>
      <c r="AV112" s="150"/>
      <c r="AW112" s="150"/>
      <c r="AX112" s="150"/>
      <c r="AY112" s="150"/>
      <c r="AZ112" s="150"/>
      <c r="BA112" s="150"/>
      <c r="BB112" s="150"/>
      <c r="BC112" s="150"/>
      <c r="BD112" s="150"/>
      <c r="BE112" s="150"/>
      <c r="BF112" s="150"/>
      <c r="BG112" s="150"/>
      <c r="BH112" s="150"/>
    </row>
    <row r="113" spans="1:60" outlineLevel="2" x14ac:dyDescent="0.2">
      <c r="A113" s="157"/>
      <c r="B113" s="158"/>
      <c r="C113" s="250" t="s">
        <v>564</v>
      </c>
      <c r="D113" s="251"/>
      <c r="E113" s="251"/>
      <c r="F113" s="251"/>
      <c r="G113" s="251"/>
      <c r="H113" s="160"/>
      <c r="I113" s="160"/>
      <c r="J113" s="160"/>
      <c r="K113" s="160"/>
      <c r="L113" s="160"/>
      <c r="M113" s="160"/>
      <c r="N113" s="159"/>
      <c r="O113" s="159"/>
      <c r="P113" s="159"/>
      <c r="Q113" s="159"/>
      <c r="R113" s="160"/>
      <c r="S113" s="160"/>
      <c r="T113" s="160"/>
      <c r="U113" s="160"/>
      <c r="V113" s="160"/>
      <c r="W113" s="160"/>
      <c r="X113" s="160"/>
      <c r="Y113" s="160"/>
      <c r="Z113" s="150"/>
      <c r="AA113" s="150"/>
      <c r="AB113" s="150"/>
      <c r="AC113" s="150"/>
      <c r="AD113" s="150"/>
      <c r="AE113" s="150"/>
      <c r="AF113" s="150"/>
      <c r="AG113" s="150" t="s">
        <v>162</v>
      </c>
      <c r="AH113" s="150"/>
      <c r="AI113" s="150"/>
      <c r="AJ113" s="150"/>
      <c r="AK113" s="150"/>
      <c r="AL113" s="150"/>
      <c r="AM113" s="150"/>
      <c r="AN113" s="150"/>
      <c r="AO113" s="150"/>
      <c r="AP113" s="150"/>
      <c r="AQ113" s="150"/>
      <c r="AR113" s="150"/>
      <c r="AS113" s="150"/>
      <c r="AT113" s="150"/>
      <c r="AU113" s="150"/>
      <c r="AV113" s="150"/>
      <c r="AW113" s="150"/>
      <c r="AX113" s="150"/>
      <c r="AY113" s="150"/>
      <c r="AZ113" s="150"/>
      <c r="BA113" s="150"/>
      <c r="BB113" s="150"/>
      <c r="BC113" s="150"/>
      <c r="BD113" s="150"/>
      <c r="BE113" s="150"/>
      <c r="BF113" s="150"/>
      <c r="BG113" s="150"/>
      <c r="BH113" s="150"/>
    </row>
    <row r="114" spans="1:60" ht="22.5" outlineLevel="1" x14ac:dyDescent="0.2">
      <c r="A114" s="171">
        <v>38</v>
      </c>
      <c r="B114" s="172" t="s">
        <v>565</v>
      </c>
      <c r="C114" s="188" t="s">
        <v>566</v>
      </c>
      <c r="D114" s="173" t="s">
        <v>567</v>
      </c>
      <c r="E114" s="174">
        <v>2</v>
      </c>
      <c r="F114" s="175"/>
      <c r="G114" s="176">
        <f>ROUND(E114*F114,2)</f>
        <v>0</v>
      </c>
      <c r="H114" s="175"/>
      <c r="I114" s="176">
        <f>ROUND(E114*H114,2)</f>
        <v>0</v>
      </c>
      <c r="J114" s="175"/>
      <c r="K114" s="176">
        <f>ROUND(E114*J114,2)</f>
        <v>0</v>
      </c>
      <c r="L114" s="176">
        <v>21</v>
      </c>
      <c r="M114" s="176">
        <f>G114*(1+L114/100)</f>
        <v>0</v>
      </c>
      <c r="N114" s="174">
        <v>1.48E-3</v>
      </c>
      <c r="O114" s="174">
        <f>ROUND(E114*N114,2)</f>
        <v>0</v>
      </c>
      <c r="P114" s="174">
        <v>0</v>
      </c>
      <c r="Q114" s="174">
        <f>ROUND(E114*P114,2)</f>
        <v>0</v>
      </c>
      <c r="R114" s="176" t="s">
        <v>475</v>
      </c>
      <c r="S114" s="176" t="s">
        <v>154</v>
      </c>
      <c r="T114" s="177" t="s">
        <v>155</v>
      </c>
      <c r="U114" s="160">
        <v>0.54</v>
      </c>
      <c r="V114" s="160">
        <f>ROUND(E114*U114,2)</f>
        <v>1.08</v>
      </c>
      <c r="W114" s="160"/>
      <c r="X114" s="160" t="s">
        <v>156</v>
      </c>
      <c r="Y114" s="160" t="s">
        <v>157</v>
      </c>
      <c r="Z114" s="150"/>
      <c r="AA114" s="150"/>
      <c r="AB114" s="150"/>
      <c r="AC114" s="150"/>
      <c r="AD114" s="150"/>
      <c r="AE114" s="150"/>
      <c r="AF114" s="150"/>
      <c r="AG114" s="150" t="s">
        <v>276</v>
      </c>
      <c r="AH114" s="150"/>
      <c r="AI114" s="150"/>
      <c r="AJ114" s="150"/>
      <c r="AK114" s="150"/>
      <c r="AL114" s="150"/>
      <c r="AM114" s="150"/>
      <c r="AN114" s="150"/>
      <c r="AO114" s="150"/>
      <c r="AP114" s="150"/>
      <c r="AQ114" s="150"/>
      <c r="AR114" s="150"/>
      <c r="AS114" s="150"/>
      <c r="AT114" s="150"/>
      <c r="AU114" s="150"/>
      <c r="AV114" s="150"/>
      <c r="AW114" s="150"/>
      <c r="AX114" s="150"/>
      <c r="AY114" s="150"/>
      <c r="AZ114" s="150"/>
      <c r="BA114" s="150"/>
      <c r="BB114" s="150"/>
      <c r="BC114" s="150"/>
      <c r="BD114" s="150"/>
      <c r="BE114" s="150"/>
      <c r="BF114" s="150"/>
      <c r="BG114" s="150"/>
      <c r="BH114" s="150"/>
    </row>
    <row r="115" spans="1:60" outlineLevel="2" x14ac:dyDescent="0.2">
      <c r="A115" s="157"/>
      <c r="B115" s="158"/>
      <c r="C115" s="250" t="s">
        <v>564</v>
      </c>
      <c r="D115" s="251"/>
      <c r="E115" s="251"/>
      <c r="F115" s="251"/>
      <c r="G115" s="251"/>
      <c r="H115" s="160"/>
      <c r="I115" s="160"/>
      <c r="J115" s="160"/>
      <c r="K115" s="160"/>
      <c r="L115" s="160"/>
      <c r="M115" s="160"/>
      <c r="N115" s="159"/>
      <c r="O115" s="159"/>
      <c r="P115" s="159"/>
      <c r="Q115" s="159"/>
      <c r="R115" s="160"/>
      <c r="S115" s="160"/>
      <c r="T115" s="160"/>
      <c r="U115" s="160"/>
      <c r="V115" s="160"/>
      <c r="W115" s="160"/>
      <c r="X115" s="160"/>
      <c r="Y115" s="160"/>
      <c r="Z115" s="150"/>
      <c r="AA115" s="150"/>
      <c r="AB115" s="150"/>
      <c r="AC115" s="150"/>
      <c r="AD115" s="150"/>
      <c r="AE115" s="150"/>
      <c r="AF115" s="150"/>
      <c r="AG115" s="150" t="s">
        <v>162</v>
      </c>
      <c r="AH115" s="150"/>
      <c r="AI115" s="150"/>
      <c r="AJ115" s="150"/>
      <c r="AK115" s="150"/>
      <c r="AL115" s="150"/>
      <c r="AM115" s="150"/>
      <c r="AN115" s="150"/>
      <c r="AO115" s="150"/>
      <c r="AP115" s="150"/>
      <c r="AQ115" s="150"/>
      <c r="AR115" s="150"/>
      <c r="AS115" s="150"/>
      <c r="AT115" s="150"/>
      <c r="AU115" s="150"/>
      <c r="AV115" s="150"/>
      <c r="AW115" s="150"/>
      <c r="AX115" s="150"/>
      <c r="AY115" s="150"/>
      <c r="AZ115" s="150"/>
      <c r="BA115" s="150"/>
      <c r="BB115" s="150"/>
      <c r="BC115" s="150"/>
      <c r="BD115" s="150"/>
      <c r="BE115" s="150"/>
      <c r="BF115" s="150"/>
      <c r="BG115" s="150"/>
      <c r="BH115" s="150"/>
    </row>
    <row r="116" spans="1:60" ht="22.5" outlineLevel="1" x14ac:dyDescent="0.2">
      <c r="A116" s="178">
        <v>39</v>
      </c>
      <c r="B116" s="179" t="s">
        <v>568</v>
      </c>
      <c r="C116" s="187" t="s">
        <v>569</v>
      </c>
      <c r="D116" s="180" t="s">
        <v>152</v>
      </c>
      <c r="E116" s="181">
        <v>5</v>
      </c>
      <c r="F116" s="182"/>
      <c r="G116" s="183">
        <f t="shared" ref="G116:G121" si="0">ROUND(E116*F116,2)</f>
        <v>0</v>
      </c>
      <c r="H116" s="182"/>
      <c r="I116" s="183">
        <f t="shared" ref="I116:I121" si="1">ROUND(E116*H116,2)</f>
        <v>0</v>
      </c>
      <c r="J116" s="182"/>
      <c r="K116" s="183">
        <f t="shared" ref="K116:K121" si="2">ROUND(E116*J116,2)</f>
        <v>0</v>
      </c>
      <c r="L116" s="183">
        <v>21</v>
      </c>
      <c r="M116" s="183">
        <f t="shared" ref="M116:M121" si="3">G116*(1+L116/100)</f>
        <v>0</v>
      </c>
      <c r="N116" s="181">
        <v>1.2999999999999999E-4</v>
      </c>
      <c r="O116" s="181">
        <f t="shared" ref="O116:O121" si="4">ROUND(E116*N116,2)</f>
        <v>0</v>
      </c>
      <c r="P116" s="181">
        <v>0</v>
      </c>
      <c r="Q116" s="181">
        <f t="shared" ref="Q116:Q121" si="5">ROUND(E116*P116,2)</f>
        <v>0</v>
      </c>
      <c r="R116" s="183" t="s">
        <v>475</v>
      </c>
      <c r="S116" s="183" t="s">
        <v>154</v>
      </c>
      <c r="T116" s="184" t="s">
        <v>155</v>
      </c>
      <c r="U116" s="160">
        <v>8.3000000000000004E-2</v>
      </c>
      <c r="V116" s="160">
        <f t="shared" ref="V116:V121" si="6">ROUND(E116*U116,2)</f>
        <v>0.42</v>
      </c>
      <c r="W116" s="160"/>
      <c r="X116" s="160" t="s">
        <v>156</v>
      </c>
      <c r="Y116" s="160" t="s">
        <v>157</v>
      </c>
      <c r="Z116" s="150"/>
      <c r="AA116" s="150"/>
      <c r="AB116" s="150"/>
      <c r="AC116" s="150"/>
      <c r="AD116" s="150"/>
      <c r="AE116" s="150"/>
      <c r="AF116" s="150"/>
      <c r="AG116" s="150" t="s">
        <v>276</v>
      </c>
      <c r="AH116" s="150"/>
      <c r="AI116" s="150"/>
      <c r="AJ116" s="150"/>
      <c r="AK116" s="150"/>
      <c r="AL116" s="150"/>
      <c r="AM116" s="150"/>
      <c r="AN116" s="150"/>
      <c r="AO116" s="150"/>
      <c r="AP116" s="150"/>
      <c r="AQ116" s="150"/>
      <c r="AR116" s="150"/>
      <c r="AS116" s="150"/>
      <c r="AT116" s="150"/>
      <c r="AU116" s="150"/>
      <c r="AV116" s="150"/>
      <c r="AW116" s="150"/>
      <c r="AX116" s="150"/>
      <c r="AY116" s="150"/>
      <c r="AZ116" s="150"/>
      <c r="BA116" s="150"/>
      <c r="BB116" s="150"/>
      <c r="BC116" s="150"/>
      <c r="BD116" s="150"/>
      <c r="BE116" s="150"/>
      <c r="BF116" s="150"/>
      <c r="BG116" s="150"/>
      <c r="BH116" s="150"/>
    </row>
    <row r="117" spans="1:60" outlineLevel="1" x14ac:dyDescent="0.2">
      <c r="A117" s="178">
        <v>40</v>
      </c>
      <c r="B117" s="179" t="s">
        <v>570</v>
      </c>
      <c r="C117" s="187" t="s">
        <v>571</v>
      </c>
      <c r="D117" s="180" t="s">
        <v>152</v>
      </c>
      <c r="E117" s="181">
        <v>3</v>
      </c>
      <c r="F117" s="182"/>
      <c r="G117" s="183">
        <f t="shared" si="0"/>
        <v>0</v>
      </c>
      <c r="H117" s="182"/>
      <c r="I117" s="183">
        <f t="shared" si="1"/>
        <v>0</v>
      </c>
      <c r="J117" s="182"/>
      <c r="K117" s="183">
        <f t="shared" si="2"/>
        <v>0</v>
      </c>
      <c r="L117" s="183">
        <v>21</v>
      </c>
      <c r="M117" s="183">
        <f t="shared" si="3"/>
        <v>0</v>
      </c>
      <c r="N117" s="181">
        <v>1.3999999999999999E-4</v>
      </c>
      <c r="O117" s="181">
        <f t="shared" si="4"/>
        <v>0</v>
      </c>
      <c r="P117" s="181">
        <v>0</v>
      </c>
      <c r="Q117" s="181">
        <f t="shared" si="5"/>
        <v>0</v>
      </c>
      <c r="R117" s="183" t="s">
        <v>475</v>
      </c>
      <c r="S117" s="183" t="s">
        <v>154</v>
      </c>
      <c r="T117" s="184" t="s">
        <v>155</v>
      </c>
      <c r="U117" s="160">
        <v>0.16500000000000001</v>
      </c>
      <c r="V117" s="160">
        <f t="shared" si="6"/>
        <v>0.5</v>
      </c>
      <c r="W117" s="160"/>
      <c r="X117" s="160" t="s">
        <v>156</v>
      </c>
      <c r="Y117" s="160" t="s">
        <v>157</v>
      </c>
      <c r="Z117" s="150"/>
      <c r="AA117" s="150"/>
      <c r="AB117" s="150"/>
      <c r="AC117" s="150"/>
      <c r="AD117" s="150"/>
      <c r="AE117" s="150"/>
      <c r="AF117" s="150"/>
      <c r="AG117" s="150" t="s">
        <v>222</v>
      </c>
      <c r="AH117" s="150"/>
      <c r="AI117" s="150"/>
      <c r="AJ117" s="150"/>
      <c r="AK117" s="150"/>
      <c r="AL117" s="150"/>
      <c r="AM117" s="150"/>
      <c r="AN117" s="150"/>
      <c r="AO117" s="150"/>
      <c r="AP117" s="150"/>
      <c r="AQ117" s="150"/>
      <c r="AR117" s="150"/>
      <c r="AS117" s="150"/>
      <c r="AT117" s="150"/>
      <c r="AU117" s="150"/>
      <c r="AV117" s="150"/>
      <c r="AW117" s="150"/>
      <c r="AX117" s="150"/>
      <c r="AY117" s="150"/>
      <c r="AZ117" s="150"/>
      <c r="BA117" s="150"/>
      <c r="BB117" s="150"/>
      <c r="BC117" s="150"/>
      <c r="BD117" s="150"/>
      <c r="BE117" s="150"/>
      <c r="BF117" s="150"/>
      <c r="BG117" s="150"/>
      <c r="BH117" s="150"/>
    </row>
    <row r="118" spans="1:60" outlineLevel="1" x14ac:dyDescent="0.2">
      <c r="A118" s="178">
        <v>41</v>
      </c>
      <c r="B118" s="179" t="s">
        <v>572</v>
      </c>
      <c r="C118" s="187" t="s">
        <v>573</v>
      </c>
      <c r="D118" s="180" t="s">
        <v>152</v>
      </c>
      <c r="E118" s="181">
        <v>3</v>
      </c>
      <c r="F118" s="182"/>
      <c r="G118" s="183">
        <f t="shared" si="0"/>
        <v>0</v>
      </c>
      <c r="H118" s="182"/>
      <c r="I118" s="183">
        <f t="shared" si="1"/>
        <v>0</v>
      </c>
      <c r="J118" s="182"/>
      <c r="K118" s="183">
        <f t="shared" si="2"/>
        <v>0</v>
      </c>
      <c r="L118" s="183">
        <v>21</v>
      </c>
      <c r="M118" s="183">
        <f t="shared" si="3"/>
        <v>0</v>
      </c>
      <c r="N118" s="181">
        <v>2.0000000000000001E-4</v>
      </c>
      <c r="O118" s="181">
        <f t="shared" si="4"/>
        <v>0</v>
      </c>
      <c r="P118" s="181">
        <v>0</v>
      </c>
      <c r="Q118" s="181">
        <f t="shared" si="5"/>
        <v>0</v>
      </c>
      <c r="R118" s="183" t="s">
        <v>475</v>
      </c>
      <c r="S118" s="183" t="s">
        <v>154</v>
      </c>
      <c r="T118" s="184" t="s">
        <v>155</v>
      </c>
      <c r="U118" s="160">
        <v>0.20699999999999999</v>
      </c>
      <c r="V118" s="160">
        <f t="shared" si="6"/>
        <v>0.62</v>
      </c>
      <c r="W118" s="160"/>
      <c r="X118" s="160" t="s">
        <v>156</v>
      </c>
      <c r="Y118" s="160" t="s">
        <v>157</v>
      </c>
      <c r="Z118" s="150"/>
      <c r="AA118" s="150"/>
      <c r="AB118" s="150"/>
      <c r="AC118" s="150"/>
      <c r="AD118" s="150"/>
      <c r="AE118" s="150"/>
      <c r="AF118" s="150"/>
      <c r="AG118" s="150" t="s">
        <v>276</v>
      </c>
      <c r="AH118" s="150"/>
      <c r="AI118" s="150"/>
      <c r="AJ118" s="150"/>
      <c r="AK118" s="150"/>
      <c r="AL118" s="150"/>
      <c r="AM118" s="150"/>
      <c r="AN118" s="150"/>
      <c r="AO118" s="150"/>
      <c r="AP118" s="150"/>
      <c r="AQ118" s="150"/>
      <c r="AR118" s="150"/>
      <c r="AS118" s="150"/>
      <c r="AT118" s="150"/>
      <c r="AU118" s="150"/>
      <c r="AV118" s="150"/>
      <c r="AW118" s="150"/>
      <c r="AX118" s="150"/>
      <c r="AY118" s="150"/>
      <c r="AZ118" s="150"/>
      <c r="BA118" s="150"/>
      <c r="BB118" s="150"/>
      <c r="BC118" s="150"/>
      <c r="BD118" s="150"/>
      <c r="BE118" s="150"/>
      <c r="BF118" s="150"/>
      <c r="BG118" s="150"/>
      <c r="BH118" s="150"/>
    </row>
    <row r="119" spans="1:60" outlineLevel="1" x14ac:dyDescent="0.2">
      <c r="A119" s="178">
        <v>42</v>
      </c>
      <c r="B119" s="179" t="s">
        <v>574</v>
      </c>
      <c r="C119" s="187" t="s">
        <v>575</v>
      </c>
      <c r="D119" s="180" t="s">
        <v>152</v>
      </c>
      <c r="E119" s="181">
        <v>2</v>
      </c>
      <c r="F119" s="182"/>
      <c r="G119" s="183">
        <f t="shared" si="0"/>
        <v>0</v>
      </c>
      <c r="H119" s="182"/>
      <c r="I119" s="183">
        <f t="shared" si="1"/>
        <v>0</v>
      </c>
      <c r="J119" s="182"/>
      <c r="K119" s="183">
        <f t="shared" si="2"/>
        <v>0</v>
      </c>
      <c r="L119" s="183">
        <v>21</v>
      </c>
      <c r="M119" s="183">
        <f t="shared" si="3"/>
        <v>0</v>
      </c>
      <c r="N119" s="181">
        <v>3.2000000000000003E-4</v>
      </c>
      <c r="O119" s="181">
        <f t="shared" si="4"/>
        <v>0</v>
      </c>
      <c r="P119" s="181">
        <v>0</v>
      </c>
      <c r="Q119" s="181">
        <f t="shared" si="5"/>
        <v>0</v>
      </c>
      <c r="R119" s="183" t="s">
        <v>475</v>
      </c>
      <c r="S119" s="183" t="s">
        <v>154</v>
      </c>
      <c r="T119" s="184" t="s">
        <v>155</v>
      </c>
      <c r="U119" s="160">
        <v>0.22700000000000001</v>
      </c>
      <c r="V119" s="160">
        <f t="shared" si="6"/>
        <v>0.45</v>
      </c>
      <c r="W119" s="160"/>
      <c r="X119" s="160" t="s">
        <v>156</v>
      </c>
      <c r="Y119" s="160" t="s">
        <v>157</v>
      </c>
      <c r="Z119" s="150"/>
      <c r="AA119" s="150"/>
      <c r="AB119" s="150"/>
      <c r="AC119" s="150"/>
      <c r="AD119" s="150"/>
      <c r="AE119" s="150"/>
      <c r="AF119" s="150"/>
      <c r="AG119" s="150" t="s">
        <v>276</v>
      </c>
      <c r="AH119" s="150"/>
      <c r="AI119" s="150"/>
      <c r="AJ119" s="150"/>
      <c r="AK119" s="150"/>
      <c r="AL119" s="150"/>
      <c r="AM119" s="150"/>
      <c r="AN119" s="150"/>
      <c r="AO119" s="150"/>
      <c r="AP119" s="150"/>
      <c r="AQ119" s="150"/>
      <c r="AR119" s="150"/>
      <c r="AS119" s="150"/>
      <c r="AT119" s="150"/>
      <c r="AU119" s="150"/>
      <c r="AV119" s="150"/>
      <c r="AW119" s="150"/>
      <c r="AX119" s="150"/>
      <c r="AY119" s="150"/>
      <c r="AZ119" s="150"/>
      <c r="BA119" s="150"/>
      <c r="BB119" s="150"/>
      <c r="BC119" s="150"/>
      <c r="BD119" s="150"/>
      <c r="BE119" s="150"/>
      <c r="BF119" s="150"/>
      <c r="BG119" s="150"/>
      <c r="BH119" s="150"/>
    </row>
    <row r="120" spans="1:60" outlineLevel="1" x14ac:dyDescent="0.2">
      <c r="A120" s="178">
        <v>43</v>
      </c>
      <c r="B120" s="179" t="s">
        <v>576</v>
      </c>
      <c r="C120" s="187" t="s">
        <v>577</v>
      </c>
      <c r="D120" s="180" t="s">
        <v>152</v>
      </c>
      <c r="E120" s="181">
        <v>1</v>
      </c>
      <c r="F120" s="182"/>
      <c r="G120" s="183">
        <f t="shared" si="0"/>
        <v>0</v>
      </c>
      <c r="H120" s="182"/>
      <c r="I120" s="183">
        <f t="shared" si="1"/>
        <v>0</v>
      </c>
      <c r="J120" s="182"/>
      <c r="K120" s="183">
        <f t="shared" si="2"/>
        <v>0</v>
      </c>
      <c r="L120" s="183">
        <v>21</v>
      </c>
      <c r="M120" s="183">
        <f t="shared" si="3"/>
        <v>0</v>
      </c>
      <c r="N120" s="181">
        <v>2.9999999999999997E-4</v>
      </c>
      <c r="O120" s="181">
        <f t="shared" si="4"/>
        <v>0</v>
      </c>
      <c r="P120" s="181">
        <v>0</v>
      </c>
      <c r="Q120" s="181">
        <f t="shared" si="5"/>
        <v>0</v>
      </c>
      <c r="R120" s="183" t="s">
        <v>475</v>
      </c>
      <c r="S120" s="183" t="s">
        <v>154</v>
      </c>
      <c r="T120" s="184" t="s">
        <v>155</v>
      </c>
      <c r="U120" s="160">
        <v>0.16500000000000001</v>
      </c>
      <c r="V120" s="160">
        <f t="shared" si="6"/>
        <v>0.17</v>
      </c>
      <c r="W120" s="160"/>
      <c r="X120" s="160" t="s">
        <v>156</v>
      </c>
      <c r="Y120" s="160" t="s">
        <v>157</v>
      </c>
      <c r="Z120" s="150"/>
      <c r="AA120" s="150"/>
      <c r="AB120" s="150"/>
      <c r="AC120" s="150"/>
      <c r="AD120" s="150"/>
      <c r="AE120" s="150"/>
      <c r="AF120" s="150"/>
      <c r="AG120" s="150" t="s">
        <v>222</v>
      </c>
      <c r="AH120" s="150"/>
      <c r="AI120" s="150"/>
      <c r="AJ120" s="150"/>
      <c r="AK120" s="150"/>
      <c r="AL120" s="150"/>
      <c r="AM120" s="150"/>
      <c r="AN120" s="150"/>
      <c r="AO120" s="150"/>
      <c r="AP120" s="150"/>
      <c r="AQ120" s="150"/>
      <c r="AR120" s="150"/>
      <c r="AS120" s="150"/>
      <c r="AT120" s="150"/>
      <c r="AU120" s="150"/>
      <c r="AV120" s="150"/>
      <c r="AW120" s="150"/>
      <c r="AX120" s="150"/>
      <c r="AY120" s="150"/>
      <c r="AZ120" s="150"/>
      <c r="BA120" s="150"/>
      <c r="BB120" s="150"/>
      <c r="BC120" s="150"/>
      <c r="BD120" s="150"/>
      <c r="BE120" s="150"/>
      <c r="BF120" s="150"/>
      <c r="BG120" s="150"/>
      <c r="BH120" s="150"/>
    </row>
    <row r="121" spans="1:60" outlineLevel="1" x14ac:dyDescent="0.2">
      <c r="A121" s="171">
        <v>44</v>
      </c>
      <c r="B121" s="172" t="s">
        <v>578</v>
      </c>
      <c r="C121" s="188" t="s">
        <v>579</v>
      </c>
      <c r="D121" s="173" t="s">
        <v>152</v>
      </c>
      <c r="E121" s="174">
        <v>13</v>
      </c>
      <c r="F121" s="175"/>
      <c r="G121" s="176">
        <f t="shared" si="0"/>
        <v>0</v>
      </c>
      <c r="H121" s="175"/>
      <c r="I121" s="176">
        <f t="shared" si="1"/>
        <v>0</v>
      </c>
      <c r="J121" s="175"/>
      <c r="K121" s="176">
        <f t="shared" si="2"/>
        <v>0</v>
      </c>
      <c r="L121" s="176">
        <v>21</v>
      </c>
      <c r="M121" s="176">
        <f t="shared" si="3"/>
        <v>0</v>
      </c>
      <c r="N121" s="174">
        <v>0</v>
      </c>
      <c r="O121" s="174">
        <f t="shared" si="4"/>
        <v>0</v>
      </c>
      <c r="P121" s="174">
        <v>0</v>
      </c>
      <c r="Q121" s="174">
        <f t="shared" si="5"/>
        <v>0</v>
      </c>
      <c r="R121" s="176" t="s">
        <v>475</v>
      </c>
      <c r="S121" s="176" t="s">
        <v>154</v>
      </c>
      <c r="T121" s="177" t="s">
        <v>155</v>
      </c>
      <c r="U121" s="160">
        <v>0.17</v>
      </c>
      <c r="V121" s="160">
        <f t="shared" si="6"/>
        <v>2.21</v>
      </c>
      <c r="W121" s="160"/>
      <c r="X121" s="160" t="s">
        <v>156</v>
      </c>
      <c r="Y121" s="160" t="s">
        <v>157</v>
      </c>
      <c r="Z121" s="150"/>
      <c r="AA121" s="150"/>
      <c r="AB121" s="150"/>
      <c r="AC121" s="150"/>
      <c r="AD121" s="150"/>
      <c r="AE121" s="150"/>
      <c r="AF121" s="150"/>
      <c r="AG121" s="150" t="s">
        <v>276</v>
      </c>
      <c r="AH121" s="150"/>
      <c r="AI121" s="150"/>
      <c r="AJ121" s="150"/>
      <c r="AK121" s="150"/>
      <c r="AL121" s="150"/>
      <c r="AM121" s="150"/>
      <c r="AN121" s="150"/>
      <c r="AO121" s="150"/>
      <c r="AP121" s="150"/>
      <c r="AQ121" s="150"/>
      <c r="AR121" s="150"/>
      <c r="AS121" s="150"/>
      <c r="AT121" s="150"/>
      <c r="AU121" s="150"/>
      <c r="AV121" s="150"/>
      <c r="AW121" s="150"/>
      <c r="AX121" s="150"/>
      <c r="AY121" s="150"/>
      <c r="AZ121" s="150"/>
      <c r="BA121" s="150"/>
      <c r="BB121" s="150"/>
      <c r="BC121" s="150"/>
      <c r="BD121" s="150"/>
      <c r="BE121" s="150"/>
      <c r="BF121" s="150"/>
      <c r="BG121" s="150"/>
      <c r="BH121" s="150"/>
    </row>
    <row r="122" spans="1:60" outlineLevel="2" x14ac:dyDescent="0.2">
      <c r="A122" s="157"/>
      <c r="B122" s="158"/>
      <c r="C122" s="189" t="s">
        <v>580</v>
      </c>
      <c r="D122" s="161"/>
      <c r="E122" s="162">
        <v>13</v>
      </c>
      <c r="F122" s="160"/>
      <c r="G122" s="160"/>
      <c r="H122" s="160"/>
      <c r="I122" s="160"/>
      <c r="J122" s="160"/>
      <c r="K122" s="160"/>
      <c r="L122" s="160"/>
      <c r="M122" s="160"/>
      <c r="N122" s="159"/>
      <c r="O122" s="159"/>
      <c r="P122" s="159"/>
      <c r="Q122" s="159"/>
      <c r="R122" s="160"/>
      <c r="S122" s="160"/>
      <c r="T122" s="160"/>
      <c r="U122" s="160"/>
      <c r="V122" s="160"/>
      <c r="W122" s="160"/>
      <c r="X122" s="160"/>
      <c r="Y122" s="160"/>
      <c r="Z122" s="150"/>
      <c r="AA122" s="150"/>
      <c r="AB122" s="150"/>
      <c r="AC122" s="150"/>
      <c r="AD122" s="150"/>
      <c r="AE122" s="150"/>
      <c r="AF122" s="150"/>
      <c r="AG122" s="150" t="s">
        <v>169</v>
      </c>
      <c r="AH122" s="150">
        <v>0</v>
      </c>
      <c r="AI122" s="150"/>
      <c r="AJ122" s="150"/>
      <c r="AK122" s="150"/>
      <c r="AL122" s="150"/>
      <c r="AM122" s="150"/>
      <c r="AN122" s="150"/>
      <c r="AO122" s="150"/>
      <c r="AP122" s="150"/>
      <c r="AQ122" s="150"/>
      <c r="AR122" s="150"/>
      <c r="AS122" s="150"/>
      <c r="AT122" s="150"/>
      <c r="AU122" s="150"/>
      <c r="AV122" s="150"/>
      <c r="AW122" s="150"/>
      <c r="AX122" s="150"/>
      <c r="AY122" s="150"/>
      <c r="AZ122" s="150"/>
      <c r="BA122" s="150"/>
      <c r="BB122" s="150"/>
      <c r="BC122" s="150"/>
      <c r="BD122" s="150"/>
      <c r="BE122" s="150"/>
      <c r="BF122" s="150"/>
      <c r="BG122" s="150"/>
      <c r="BH122" s="150"/>
    </row>
    <row r="123" spans="1:60" outlineLevel="1" x14ac:dyDescent="0.2">
      <c r="A123" s="171">
        <v>45</v>
      </c>
      <c r="B123" s="172" t="s">
        <v>581</v>
      </c>
      <c r="C123" s="188" t="s">
        <v>582</v>
      </c>
      <c r="D123" s="173" t="s">
        <v>152</v>
      </c>
      <c r="E123" s="174">
        <v>11</v>
      </c>
      <c r="F123" s="175"/>
      <c r="G123" s="176">
        <f>ROUND(E123*F123,2)</f>
        <v>0</v>
      </c>
      <c r="H123" s="175"/>
      <c r="I123" s="176">
        <f>ROUND(E123*H123,2)</f>
        <v>0</v>
      </c>
      <c r="J123" s="175"/>
      <c r="K123" s="176">
        <f>ROUND(E123*J123,2)</f>
        <v>0</v>
      </c>
      <c r="L123" s="176">
        <v>21</v>
      </c>
      <c r="M123" s="176">
        <f>G123*(1+L123/100)</f>
        <v>0</v>
      </c>
      <c r="N123" s="174">
        <v>0</v>
      </c>
      <c r="O123" s="174">
        <f>ROUND(E123*N123,2)</f>
        <v>0</v>
      </c>
      <c r="P123" s="174">
        <v>0</v>
      </c>
      <c r="Q123" s="174">
        <f>ROUND(E123*P123,2)</f>
        <v>0</v>
      </c>
      <c r="R123" s="176" t="s">
        <v>475</v>
      </c>
      <c r="S123" s="176" t="s">
        <v>154</v>
      </c>
      <c r="T123" s="177" t="s">
        <v>155</v>
      </c>
      <c r="U123" s="160">
        <v>0.20699999999999999</v>
      </c>
      <c r="V123" s="160">
        <f>ROUND(E123*U123,2)</f>
        <v>2.2799999999999998</v>
      </c>
      <c r="W123" s="160"/>
      <c r="X123" s="160" t="s">
        <v>156</v>
      </c>
      <c r="Y123" s="160" t="s">
        <v>157</v>
      </c>
      <c r="Z123" s="150"/>
      <c r="AA123" s="150"/>
      <c r="AB123" s="150"/>
      <c r="AC123" s="150"/>
      <c r="AD123" s="150"/>
      <c r="AE123" s="150"/>
      <c r="AF123" s="150"/>
      <c r="AG123" s="150" t="s">
        <v>276</v>
      </c>
      <c r="AH123" s="150"/>
      <c r="AI123" s="150"/>
      <c r="AJ123" s="150"/>
      <c r="AK123" s="150"/>
      <c r="AL123" s="150"/>
      <c r="AM123" s="150"/>
      <c r="AN123" s="150"/>
      <c r="AO123" s="150"/>
      <c r="AP123" s="150"/>
      <c r="AQ123" s="150"/>
      <c r="AR123" s="150"/>
      <c r="AS123" s="150"/>
      <c r="AT123" s="150"/>
      <c r="AU123" s="150"/>
      <c r="AV123" s="150"/>
      <c r="AW123" s="150"/>
      <c r="AX123" s="150"/>
      <c r="AY123" s="150"/>
      <c r="AZ123" s="150"/>
      <c r="BA123" s="150"/>
      <c r="BB123" s="150"/>
      <c r="BC123" s="150"/>
      <c r="BD123" s="150"/>
      <c r="BE123" s="150"/>
      <c r="BF123" s="150"/>
      <c r="BG123" s="150"/>
      <c r="BH123" s="150"/>
    </row>
    <row r="124" spans="1:60" outlineLevel="2" x14ac:dyDescent="0.2">
      <c r="A124" s="157"/>
      <c r="B124" s="158"/>
      <c r="C124" s="189" t="s">
        <v>583</v>
      </c>
      <c r="D124" s="161"/>
      <c r="E124" s="162">
        <v>11</v>
      </c>
      <c r="F124" s="160"/>
      <c r="G124" s="160"/>
      <c r="H124" s="160"/>
      <c r="I124" s="160"/>
      <c r="J124" s="160"/>
      <c r="K124" s="160"/>
      <c r="L124" s="160"/>
      <c r="M124" s="160"/>
      <c r="N124" s="159"/>
      <c r="O124" s="159"/>
      <c r="P124" s="159"/>
      <c r="Q124" s="159"/>
      <c r="R124" s="160"/>
      <c r="S124" s="160"/>
      <c r="T124" s="160"/>
      <c r="U124" s="160"/>
      <c r="V124" s="160"/>
      <c r="W124" s="160"/>
      <c r="X124" s="160"/>
      <c r="Y124" s="160"/>
      <c r="Z124" s="150"/>
      <c r="AA124" s="150"/>
      <c r="AB124" s="150"/>
      <c r="AC124" s="150"/>
      <c r="AD124" s="150"/>
      <c r="AE124" s="150"/>
      <c r="AF124" s="150"/>
      <c r="AG124" s="150" t="s">
        <v>169</v>
      </c>
      <c r="AH124" s="150">
        <v>0</v>
      </c>
      <c r="AI124" s="150"/>
      <c r="AJ124" s="150"/>
      <c r="AK124" s="150"/>
      <c r="AL124" s="150"/>
      <c r="AM124" s="150"/>
      <c r="AN124" s="150"/>
      <c r="AO124" s="150"/>
      <c r="AP124" s="150"/>
      <c r="AQ124" s="150"/>
      <c r="AR124" s="150"/>
      <c r="AS124" s="150"/>
      <c r="AT124" s="150"/>
      <c r="AU124" s="150"/>
      <c r="AV124" s="150"/>
      <c r="AW124" s="150"/>
      <c r="AX124" s="150"/>
      <c r="AY124" s="150"/>
      <c r="AZ124" s="150"/>
      <c r="BA124" s="150"/>
      <c r="BB124" s="150"/>
      <c r="BC124" s="150"/>
      <c r="BD124" s="150"/>
      <c r="BE124" s="150"/>
      <c r="BF124" s="150"/>
      <c r="BG124" s="150"/>
      <c r="BH124" s="150"/>
    </row>
    <row r="125" spans="1:60" outlineLevel="1" x14ac:dyDescent="0.2">
      <c r="A125" s="171">
        <v>46</v>
      </c>
      <c r="B125" s="172" t="s">
        <v>584</v>
      </c>
      <c r="C125" s="188" t="s">
        <v>585</v>
      </c>
      <c r="D125" s="173" t="s">
        <v>152</v>
      </c>
      <c r="E125" s="174">
        <v>7</v>
      </c>
      <c r="F125" s="175"/>
      <c r="G125" s="176">
        <f>ROUND(E125*F125,2)</f>
        <v>0</v>
      </c>
      <c r="H125" s="175"/>
      <c r="I125" s="176">
        <f>ROUND(E125*H125,2)</f>
        <v>0</v>
      </c>
      <c r="J125" s="175"/>
      <c r="K125" s="176">
        <f>ROUND(E125*J125,2)</f>
        <v>0</v>
      </c>
      <c r="L125" s="176">
        <v>21</v>
      </c>
      <c r="M125" s="176">
        <f>G125*(1+L125/100)</f>
        <v>0</v>
      </c>
      <c r="N125" s="174">
        <v>0</v>
      </c>
      <c r="O125" s="174">
        <f>ROUND(E125*N125,2)</f>
        <v>0</v>
      </c>
      <c r="P125" s="174">
        <v>0</v>
      </c>
      <c r="Q125" s="174">
        <f>ROUND(E125*P125,2)</f>
        <v>0</v>
      </c>
      <c r="R125" s="176" t="s">
        <v>475</v>
      </c>
      <c r="S125" s="176" t="s">
        <v>154</v>
      </c>
      <c r="T125" s="177" t="s">
        <v>155</v>
      </c>
      <c r="U125" s="160">
        <v>0.23</v>
      </c>
      <c r="V125" s="160">
        <f>ROUND(E125*U125,2)</f>
        <v>1.61</v>
      </c>
      <c r="W125" s="160"/>
      <c r="X125" s="160" t="s">
        <v>156</v>
      </c>
      <c r="Y125" s="160" t="s">
        <v>157</v>
      </c>
      <c r="Z125" s="150"/>
      <c r="AA125" s="150"/>
      <c r="AB125" s="150"/>
      <c r="AC125" s="150"/>
      <c r="AD125" s="150"/>
      <c r="AE125" s="150"/>
      <c r="AF125" s="150"/>
      <c r="AG125" s="150" t="s">
        <v>276</v>
      </c>
      <c r="AH125" s="150"/>
      <c r="AI125" s="150"/>
      <c r="AJ125" s="150"/>
      <c r="AK125" s="150"/>
      <c r="AL125" s="150"/>
      <c r="AM125" s="150"/>
      <c r="AN125" s="150"/>
      <c r="AO125" s="150"/>
      <c r="AP125" s="150"/>
      <c r="AQ125" s="150"/>
      <c r="AR125" s="150"/>
      <c r="AS125" s="150"/>
      <c r="AT125" s="150"/>
      <c r="AU125" s="150"/>
      <c r="AV125" s="150"/>
      <c r="AW125" s="150"/>
      <c r="AX125" s="150"/>
      <c r="AY125" s="150"/>
      <c r="AZ125" s="150"/>
      <c r="BA125" s="150"/>
      <c r="BB125" s="150"/>
      <c r="BC125" s="150"/>
      <c r="BD125" s="150"/>
      <c r="BE125" s="150"/>
      <c r="BF125" s="150"/>
      <c r="BG125" s="150"/>
      <c r="BH125" s="150"/>
    </row>
    <row r="126" spans="1:60" outlineLevel="2" x14ac:dyDescent="0.2">
      <c r="A126" s="157"/>
      <c r="B126" s="158"/>
      <c r="C126" s="189" t="s">
        <v>586</v>
      </c>
      <c r="D126" s="161"/>
      <c r="E126" s="162">
        <v>7</v>
      </c>
      <c r="F126" s="160"/>
      <c r="G126" s="160"/>
      <c r="H126" s="160"/>
      <c r="I126" s="160"/>
      <c r="J126" s="160"/>
      <c r="K126" s="160"/>
      <c r="L126" s="160"/>
      <c r="M126" s="160"/>
      <c r="N126" s="159"/>
      <c r="O126" s="159"/>
      <c r="P126" s="159"/>
      <c r="Q126" s="159"/>
      <c r="R126" s="160"/>
      <c r="S126" s="160"/>
      <c r="T126" s="160"/>
      <c r="U126" s="160"/>
      <c r="V126" s="160"/>
      <c r="W126" s="160"/>
      <c r="X126" s="160"/>
      <c r="Y126" s="160"/>
      <c r="Z126" s="150"/>
      <c r="AA126" s="150"/>
      <c r="AB126" s="150"/>
      <c r="AC126" s="150"/>
      <c r="AD126" s="150"/>
      <c r="AE126" s="150"/>
      <c r="AF126" s="150"/>
      <c r="AG126" s="150" t="s">
        <v>169</v>
      </c>
      <c r="AH126" s="150">
        <v>0</v>
      </c>
      <c r="AI126" s="150"/>
      <c r="AJ126" s="150"/>
      <c r="AK126" s="150"/>
      <c r="AL126" s="150"/>
      <c r="AM126" s="150"/>
      <c r="AN126" s="150"/>
      <c r="AO126" s="150"/>
      <c r="AP126" s="150"/>
      <c r="AQ126" s="150"/>
      <c r="AR126" s="150"/>
      <c r="AS126" s="150"/>
      <c r="AT126" s="150"/>
      <c r="AU126" s="150"/>
      <c r="AV126" s="150"/>
      <c r="AW126" s="150"/>
      <c r="AX126" s="150"/>
      <c r="AY126" s="150"/>
      <c r="AZ126" s="150"/>
      <c r="BA126" s="150"/>
      <c r="BB126" s="150"/>
      <c r="BC126" s="150"/>
      <c r="BD126" s="150"/>
      <c r="BE126" s="150"/>
      <c r="BF126" s="150"/>
      <c r="BG126" s="150"/>
      <c r="BH126" s="150"/>
    </row>
    <row r="127" spans="1:60" outlineLevel="1" x14ac:dyDescent="0.2">
      <c r="A127" s="171">
        <v>47</v>
      </c>
      <c r="B127" s="172" t="s">
        <v>587</v>
      </c>
      <c r="C127" s="188" t="s">
        <v>588</v>
      </c>
      <c r="D127" s="173" t="s">
        <v>257</v>
      </c>
      <c r="E127" s="174">
        <v>105.7</v>
      </c>
      <c r="F127" s="175"/>
      <c r="G127" s="176">
        <f>ROUND(E127*F127,2)</f>
        <v>0</v>
      </c>
      <c r="H127" s="175"/>
      <c r="I127" s="176">
        <f>ROUND(E127*H127,2)</f>
        <v>0</v>
      </c>
      <c r="J127" s="175"/>
      <c r="K127" s="176">
        <f>ROUND(E127*J127,2)</f>
        <v>0</v>
      </c>
      <c r="L127" s="176">
        <v>21</v>
      </c>
      <c r="M127" s="176">
        <f>G127*(1+L127/100)</f>
        <v>0</v>
      </c>
      <c r="N127" s="174">
        <v>1.8000000000000001E-4</v>
      </c>
      <c r="O127" s="174">
        <f>ROUND(E127*N127,2)</f>
        <v>0.02</v>
      </c>
      <c r="P127" s="174">
        <v>0</v>
      </c>
      <c r="Q127" s="174">
        <f>ROUND(E127*P127,2)</f>
        <v>0</v>
      </c>
      <c r="R127" s="176" t="s">
        <v>475</v>
      </c>
      <c r="S127" s="176" t="s">
        <v>154</v>
      </c>
      <c r="T127" s="177" t="s">
        <v>155</v>
      </c>
      <c r="U127" s="160">
        <v>7.0000000000000007E-2</v>
      </c>
      <c r="V127" s="160">
        <f>ROUND(E127*U127,2)</f>
        <v>7.4</v>
      </c>
      <c r="W127" s="160"/>
      <c r="X127" s="160" t="s">
        <v>156</v>
      </c>
      <c r="Y127" s="160" t="s">
        <v>157</v>
      </c>
      <c r="Z127" s="150"/>
      <c r="AA127" s="150"/>
      <c r="AB127" s="150"/>
      <c r="AC127" s="150"/>
      <c r="AD127" s="150"/>
      <c r="AE127" s="150"/>
      <c r="AF127" s="150"/>
      <c r="AG127" s="150" t="s">
        <v>276</v>
      </c>
      <c r="AH127" s="150"/>
      <c r="AI127" s="150"/>
      <c r="AJ127" s="150"/>
      <c r="AK127" s="150"/>
      <c r="AL127" s="150"/>
      <c r="AM127" s="150"/>
      <c r="AN127" s="150"/>
      <c r="AO127" s="150"/>
      <c r="AP127" s="150"/>
      <c r="AQ127" s="150"/>
      <c r="AR127" s="150"/>
      <c r="AS127" s="150"/>
      <c r="AT127" s="150"/>
      <c r="AU127" s="150"/>
      <c r="AV127" s="150"/>
      <c r="AW127" s="150"/>
      <c r="AX127" s="150"/>
      <c r="AY127" s="150"/>
      <c r="AZ127" s="150"/>
      <c r="BA127" s="150"/>
      <c r="BB127" s="150"/>
      <c r="BC127" s="150"/>
      <c r="BD127" s="150"/>
      <c r="BE127" s="150"/>
      <c r="BF127" s="150"/>
      <c r="BG127" s="150"/>
      <c r="BH127" s="150"/>
    </row>
    <row r="128" spans="1:60" outlineLevel="2" x14ac:dyDescent="0.2">
      <c r="A128" s="157"/>
      <c r="B128" s="158"/>
      <c r="C128" s="250" t="s">
        <v>589</v>
      </c>
      <c r="D128" s="251"/>
      <c r="E128" s="251"/>
      <c r="F128" s="251"/>
      <c r="G128" s="251"/>
      <c r="H128" s="160"/>
      <c r="I128" s="160"/>
      <c r="J128" s="160"/>
      <c r="K128" s="160"/>
      <c r="L128" s="160"/>
      <c r="M128" s="160"/>
      <c r="N128" s="159"/>
      <c r="O128" s="159"/>
      <c r="P128" s="159"/>
      <c r="Q128" s="159"/>
      <c r="R128" s="160"/>
      <c r="S128" s="160"/>
      <c r="T128" s="160"/>
      <c r="U128" s="160"/>
      <c r="V128" s="160"/>
      <c r="W128" s="160"/>
      <c r="X128" s="160"/>
      <c r="Y128" s="160"/>
      <c r="Z128" s="150"/>
      <c r="AA128" s="150"/>
      <c r="AB128" s="150"/>
      <c r="AC128" s="150"/>
      <c r="AD128" s="150"/>
      <c r="AE128" s="150"/>
      <c r="AF128" s="150"/>
      <c r="AG128" s="150" t="s">
        <v>162</v>
      </c>
      <c r="AH128" s="150"/>
      <c r="AI128" s="150"/>
      <c r="AJ128" s="150"/>
      <c r="AK128" s="150"/>
      <c r="AL128" s="150"/>
      <c r="AM128" s="150"/>
      <c r="AN128" s="150"/>
      <c r="AO128" s="150"/>
      <c r="AP128" s="150"/>
      <c r="AQ128" s="150"/>
      <c r="AR128" s="150"/>
      <c r="AS128" s="150"/>
      <c r="AT128" s="150"/>
      <c r="AU128" s="150"/>
      <c r="AV128" s="150"/>
      <c r="AW128" s="150"/>
      <c r="AX128" s="150"/>
      <c r="AY128" s="150"/>
      <c r="AZ128" s="150"/>
      <c r="BA128" s="150"/>
      <c r="BB128" s="150"/>
      <c r="BC128" s="150"/>
      <c r="BD128" s="150"/>
      <c r="BE128" s="150"/>
      <c r="BF128" s="150"/>
      <c r="BG128" s="150"/>
      <c r="BH128" s="150"/>
    </row>
    <row r="129" spans="1:60" outlineLevel="2" x14ac:dyDescent="0.2">
      <c r="A129" s="157"/>
      <c r="B129" s="158"/>
      <c r="C129" s="189" t="s">
        <v>590</v>
      </c>
      <c r="D129" s="161"/>
      <c r="E129" s="162">
        <v>105.7</v>
      </c>
      <c r="F129" s="160"/>
      <c r="G129" s="160"/>
      <c r="H129" s="160"/>
      <c r="I129" s="160"/>
      <c r="J129" s="160"/>
      <c r="K129" s="160"/>
      <c r="L129" s="160"/>
      <c r="M129" s="160"/>
      <c r="N129" s="159"/>
      <c r="O129" s="159"/>
      <c r="P129" s="159"/>
      <c r="Q129" s="159"/>
      <c r="R129" s="160"/>
      <c r="S129" s="160"/>
      <c r="T129" s="160"/>
      <c r="U129" s="160"/>
      <c r="V129" s="160"/>
      <c r="W129" s="160"/>
      <c r="X129" s="160"/>
      <c r="Y129" s="160"/>
      <c r="Z129" s="150"/>
      <c r="AA129" s="150"/>
      <c r="AB129" s="150"/>
      <c r="AC129" s="150"/>
      <c r="AD129" s="150"/>
      <c r="AE129" s="150"/>
      <c r="AF129" s="150"/>
      <c r="AG129" s="150" t="s">
        <v>169</v>
      </c>
      <c r="AH129" s="150">
        <v>0</v>
      </c>
      <c r="AI129" s="150"/>
      <c r="AJ129" s="150"/>
      <c r="AK129" s="150"/>
      <c r="AL129" s="150"/>
      <c r="AM129" s="150"/>
      <c r="AN129" s="150"/>
      <c r="AO129" s="150"/>
      <c r="AP129" s="150"/>
      <c r="AQ129" s="150"/>
      <c r="AR129" s="150"/>
      <c r="AS129" s="150"/>
      <c r="AT129" s="150"/>
      <c r="AU129" s="150"/>
      <c r="AV129" s="150"/>
      <c r="AW129" s="150"/>
      <c r="AX129" s="150"/>
      <c r="AY129" s="150"/>
      <c r="AZ129" s="150"/>
      <c r="BA129" s="150"/>
      <c r="BB129" s="150"/>
      <c r="BC129" s="150"/>
      <c r="BD129" s="150"/>
      <c r="BE129" s="150"/>
      <c r="BF129" s="150"/>
      <c r="BG129" s="150"/>
      <c r="BH129" s="150"/>
    </row>
    <row r="130" spans="1:60" outlineLevel="1" x14ac:dyDescent="0.2">
      <c r="A130" s="171">
        <v>48</v>
      </c>
      <c r="B130" s="172" t="s">
        <v>591</v>
      </c>
      <c r="C130" s="188" t="s">
        <v>592</v>
      </c>
      <c r="D130" s="173" t="s">
        <v>257</v>
      </c>
      <c r="E130" s="174">
        <v>105.7</v>
      </c>
      <c r="F130" s="175"/>
      <c r="G130" s="176">
        <f>ROUND(E130*F130,2)</f>
        <v>0</v>
      </c>
      <c r="H130" s="175"/>
      <c r="I130" s="176">
        <f>ROUND(E130*H130,2)</f>
        <v>0</v>
      </c>
      <c r="J130" s="175"/>
      <c r="K130" s="176">
        <f>ROUND(E130*J130,2)</f>
        <v>0</v>
      </c>
      <c r="L130" s="176">
        <v>21</v>
      </c>
      <c r="M130" s="176">
        <f>G130*(1+L130/100)</f>
        <v>0</v>
      </c>
      <c r="N130" s="174">
        <v>1.0000000000000001E-5</v>
      </c>
      <c r="O130" s="174">
        <f>ROUND(E130*N130,2)</f>
        <v>0</v>
      </c>
      <c r="P130" s="174">
        <v>0</v>
      </c>
      <c r="Q130" s="174">
        <f>ROUND(E130*P130,2)</f>
        <v>0</v>
      </c>
      <c r="R130" s="176" t="s">
        <v>475</v>
      </c>
      <c r="S130" s="176" t="s">
        <v>154</v>
      </c>
      <c r="T130" s="177" t="s">
        <v>155</v>
      </c>
      <c r="U130" s="160">
        <v>0.06</v>
      </c>
      <c r="V130" s="160">
        <f>ROUND(E130*U130,2)</f>
        <v>6.34</v>
      </c>
      <c r="W130" s="160"/>
      <c r="X130" s="160" t="s">
        <v>156</v>
      </c>
      <c r="Y130" s="160" t="s">
        <v>157</v>
      </c>
      <c r="Z130" s="150"/>
      <c r="AA130" s="150"/>
      <c r="AB130" s="150"/>
      <c r="AC130" s="150"/>
      <c r="AD130" s="150"/>
      <c r="AE130" s="150"/>
      <c r="AF130" s="150"/>
      <c r="AG130" s="150" t="s">
        <v>276</v>
      </c>
      <c r="AH130" s="150"/>
      <c r="AI130" s="150"/>
      <c r="AJ130" s="150"/>
      <c r="AK130" s="150"/>
      <c r="AL130" s="150"/>
      <c r="AM130" s="150"/>
      <c r="AN130" s="150"/>
      <c r="AO130" s="150"/>
      <c r="AP130" s="150"/>
      <c r="AQ130" s="150"/>
      <c r="AR130" s="150"/>
      <c r="AS130" s="150"/>
      <c r="AT130" s="150"/>
      <c r="AU130" s="150"/>
      <c r="AV130" s="150"/>
      <c r="AW130" s="150"/>
      <c r="AX130" s="150"/>
      <c r="AY130" s="150"/>
      <c r="AZ130" s="150"/>
      <c r="BA130" s="150"/>
      <c r="BB130" s="150"/>
      <c r="BC130" s="150"/>
      <c r="BD130" s="150"/>
      <c r="BE130" s="150"/>
      <c r="BF130" s="150"/>
      <c r="BG130" s="150"/>
      <c r="BH130" s="150"/>
    </row>
    <row r="131" spans="1:60" outlineLevel="2" x14ac:dyDescent="0.2">
      <c r="A131" s="157"/>
      <c r="B131" s="158"/>
      <c r="C131" s="250" t="s">
        <v>593</v>
      </c>
      <c r="D131" s="251"/>
      <c r="E131" s="251"/>
      <c r="F131" s="251"/>
      <c r="G131" s="251"/>
      <c r="H131" s="160"/>
      <c r="I131" s="160"/>
      <c r="J131" s="160"/>
      <c r="K131" s="160"/>
      <c r="L131" s="160"/>
      <c r="M131" s="160"/>
      <c r="N131" s="159"/>
      <c r="O131" s="159"/>
      <c r="P131" s="159"/>
      <c r="Q131" s="159"/>
      <c r="R131" s="160"/>
      <c r="S131" s="160"/>
      <c r="T131" s="160"/>
      <c r="U131" s="160"/>
      <c r="V131" s="160"/>
      <c r="W131" s="160"/>
      <c r="X131" s="160"/>
      <c r="Y131" s="160"/>
      <c r="Z131" s="150"/>
      <c r="AA131" s="150"/>
      <c r="AB131" s="150"/>
      <c r="AC131" s="150"/>
      <c r="AD131" s="150"/>
      <c r="AE131" s="150"/>
      <c r="AF131" s="150"/>
      <c r="AG131" s="150" t="s">
        <v>162</v>
      </c>
      <c r="AH131" s="150"/>
      <c r="AI131" s="150"/>
      <c r="AJ131" s="150"/>
      <c r="AK131" s="150"/>
      <c r="AL131" s="150"/>
      <c r="AM131" s="150"/>
      <c r="AN131" s="150"/>
      <c r="AO131" s="150"/>
      <c r="AP131" s="150"/>
      <c r="AQ131" s="150"/>
      <c r="AR131" s="150"/>
      <c r="AS131" s="150"/>
      <c r="AT131" s="150"/>
      <c r="AU131" s="150"/>
      <c r="AV131" s="150"/>
      <c r="AW131" s="150"/>
      <c r="AX131" s="150"/>
      <c r="AY131" s="150"/>
      <c r="AZ131" s="150"/>
      <c r="BA131" s="150"/>
      <c r="BB131" s="150"/>
      <c r="BC131" s="150"/>
      <c r="BD131" s="150"/>
      <c r="BE131" s="150"/>
      <c r="BF131" s="150"/>
      <c r="BG131" s="150"/>
      <c r="BH131" s="150"/>
    </row>
    <row r="132" spans="1:60" outlineLevel="2" x14ac:dyDescent="0.2">
      <c r="A132" s="157"/>
      <c r="B132" s="158"/>
      <c r="C132" s="189" t="s">
        <v>594</v>
      </c>
      <c r="D132" s="161"/>
      <c r="E132" s="162">
        <v>105.7</v>
      </c>
      <c r="F132" s="160"/>
      <c r="G132" s="160"/>
      <c r="H132" s="160"/>
      <c r="I132" s="160"/>
      <c r="J132" s="160"/>
      <c r="K132" s="160"/>
      <c r="L132" s="160"/>
      <c r="M132" s="160"/>
      <c r="N132" s="159"/>
      <c r="O132" s="159"/>
      <c r="P132" s="159"/>
      <c r="Q132" s="159"/>
      <c r="R132" s="160"/>
      <c r="S132" s="160"/>
      <c r="T132" s="160"/>
      <c r="U132" s="160"/>
      <c r="V132" s="160"/>
      <c r="W132" s="160"/>
      <c r="X132" s="160"/>
      <c r="Y132" s="160"/>
      <c r="Z132" s="150"/>
      <c r="AA132" s="150"/>
      <c r="AB132" s="150"/>
      <c r="AC132" s="150"/>
      <c r="AD132" s="150"/>
      <c r="AE132" s="150"/>
      <c r="AF132" s="150"/>
      <c r="AG132" s="150" t="s">
        <v>169</v>
      </c>
      <c r="AH132" s="150">
        <v>5</v>
      </c>
      <c r="AI132" s="150"/>
      <c r="AJ132" s="150"/>
      <c r="AK132" s="150"/>
      <c r="AL132" s="150"/>
      <c r="AM132" s="150"/>
      <c r="AN132" s="150"/>
      <c r="AO132" s="150"/>
      <c r="AP132" s="150"/>
      <c r="AQ132" s="150"/>
      <c r="AR132" s="150"/>
      <c r="AS132" s="150"/>
      <c r="AT132" s="150"/>
      <c r="AU132" s="150"/>
      <c r="AV132" s="150"/>
      <c r="AW132" s="150"/>
      <c r="AX132" s="150"/>
      <c r="AY132" s="150"/>
      <c r="AZ132" s="150"/>
      <c r="BA132" s="150"/>
      <c r="BB132" s="150"/>
      <c r="BC132" s="150"/>
      <c r="BD132" s="150"/>
      <c r="BE132" s="150"/>
      <c r="BF132" s="150"/>
      <c r="BG132" s="150"/>
      <c r="BH132" s="150"/>
    </row>
    <row r="133" spans="1:60" ht="22.5" outlineLevel="1" x14ac:dyDescent="0.2">
      <c r="A133" s="178">
        <v>49</v>
      </c>
      <c r="B133" s="179" t="s">
        <v>595</v>
      </c>
      <c r="C133" s="187" t="s">
        <v>596</v>
      </c>
      <c r="D133" s="180" t="s">
        <v>152</v>
      </c>
      <c r="E133" s="181">
        <v>5</v>
      </c>
      <c r="F133" s="182"/>
      <c r="G133" s="183">
        <f t="shared" ref="G133:G144" si="7">ROUND(E133*F133,2)</f>
        <v>0</v>
      </c>
      <c r="H133" s="182"/>
      <c r="I133" s="183">
        <f t="shared" ref="I133:I144" si="8">ROUND(E133*H133,2)</f>
        <v>0</v>
      </c>
      <c r="J133" s="182"/>
      <c r="K133" s="183">
        <f t="shared" ref="K133:K144" si="9">ROUND(E133*J133,2)</f>
        <v>0</v>
      </c>
      <c r="L133" s="183">
        <v>21</v>
      </c>
      <c r="M133" s="183">
        <f t="shared" ref="M133:M144" si="10">G133*(1+L133/100)</f>
        <v>0</v>
      </c>
      <c r="N133" s="181">
        <v>6.0000000000000002E-5</v>
      </c>
      <c r="O133" s="181">
        <f t="shared" ref="O133:O144" si="11">ROUND(E133*N133,2)</f>
        <v>0</v>
      </c>
      <c r="P133" s="181">
        <v>0</v>
      </c>
      <c r="Q133" s="181">
        <f t="shared" ref="Q133:Q144" si="12">ROUND(E133*P133,2)</f>
        <v>0</v>
      </c>
      <c r="R133" s="183" t="s">
        <v>177</v>
      </c>
      <c r="S133" s="183" t="s">
        <v>154</v>
      </c>
      <c r="T133" s="184" t="s">
        <v>155</v>
      </c>
      <c r="U133" s="160">
        <v>0</v>
      </c>
      <c r="V133" s="160">
        <f t="shared" ref="V133:V144" si="13">ROUND(E133*U133,2)</f>
        <v>0</v>
      </c>
      <c r="W133" s="160"/>
      <c r="X133" s="160" t="s">
        <v>178</v>
      </c>
      <c r="Y133" s="160" t="s">
        <v>157</v>
      </c>
      <c r="Z133" s="150"/>
      <c r="AA133" s="150"/>
      <c r="AB133" s="150"/>
      <c r="AC133" s="150"/>
      <c r="AD133" s="150"/>
      <c r="AE133" s="150"/>
      <c r="AF133" s="150"/>
      <c r="AG133" s="150" t="s">
        <v>397</v>
      </c>
      <c r="AH133" s="150"/>
      <c r="AI133" s="150"/>
      <c r="AJ133" s="150"/>
      <c r="AK133" s="150"/>
      <c r="AL133" s="150"/>
      <c r="AM133" s="150"/>
      <c r="AN133" s="150"/>
      <c r="AO133" s="150"/>
      <c r="AP133" s="150"/>
      <c r="AQ133" s="150"/>
      <c r="AR133" s="150"/>
      <c r="AS133" s="150"/>
      <c r="AT133" s="150"/>
      <c r="AU133" s="150"/>
      <c r="AV133" s="150"/>
      <c r="AW133" s="150"/>
      <c r="AX133" s="150"/>
      <c r="AY133" s="150"/>
      <c r="AZ133" s="150"/>
      <c r="BA133" s="150"/>
      <c r="BB133" s="150"/>
      <c r="BC133" s="150"/>
      <c r="BD133" s="150"/>
      <c r="BE133" s="150"/>
      <c r="BF133" s="150"/>
      <c r="BG133" s="150"/>
      <c r="BH133" s="150"/>
    </row>
    <row r="134" spans="1:60" ht="22.5" outlineLevel="1" x14ac:dyDescent="0.2">
      <c r="A134" s="178">
        <v>50</v>
      </c>
      <c r="B134" s="179" t="s">
        <v>597</v>
      </c>
      <c r="C134" s="187" t="s">
        <v>598</v>
      </c>
      <c r="D134" s="180" t="s">
        <v>152</v>
      </c>
      <c r="E134" s="181">
        <v>6</v>
      </c>
      <c r="F134" s="182"/>
      <c r="G134" s="183">
        <f t="shared" si="7"/>
        <v>0</v>
      </c>
      <c r="H134" s="182"/>
      <c r="I134" s="183">
        <f t="shared" si="8"/>
        <v>0</v>
      </c>
      <c r="J134" s="182"/>
      <c r="K134" s="183">
        <f t="shared" si="9"/>
        <v>0</v>
      </c>
      <c r="L134" s="183">
        <v>21</v>
      </c>
      <c r="M134" s="183">
        <f t="shared" si="10"/>
        <v>0</v>
      </c>
      <c r="N134" s="181">
        <v>9.0000000000000006E-5</v>
      </c>
      <c r="O134" s="181">
        <f t="shared" si="11"/>
        <v>0</v>
      </c>
      <c r="P134" s="181">
        <v>0</v>
      </c>
      <c r="Q134" s="181">
        <f t="shared" si="12"/>
        <v>0</v>
      </c>
      <c r="R134" s="183" t="s">
        <v>177</v>
      </c>
      <c r="S134" s="183" t="s">
        <v>154</v>
      </c>
      <c r="T134" s="184" t="s">
        <v>155</v>
      </c>
      <c r="U134" s="160">
        <v>0</v>
      </c>
      <c r="V134" s="160">
        <f t="shared" si="13"/>
        <v>0</v>
      </c>
      <c r="W134" s="160"/>
      <c r="X134" s="160" t="s">
        <v>178</v>
      </c>
      <c r="Y134" s="160" t="s">
        <v>157</v>
      </c>
      <c r="Z134" s="150"/>
      <c r="AA134" s="150"/>
      <c r="AB134" s="150"/>
      <c r="AC134" s="150"/>
      <c r="AD134" s="150"/>
      <c r="AE134" s="150"/>
      <c r="AF134" s="150"/>
      <c r="AG134" s="150" t="s">
        <v>397</v>
      </c>
      <c r="AH134" s="150"/>
      <c r="AI134" s="150"/>
      <c r="AJ134" s="150"/>
      <c r="AK134" s="150"/>
      <c r="AL134" s="150"/>
      <c r="AM134" s="150"/>
      <c r="AN134" s="150"/>
      <c r="AO134" s="150"/>
      <c r="AP134" s="150"/>
      <c r="AQ134" s="150"/>
      <c r="AR134" s="150"/>
      <c r="AS134" s="150"/>
      <c r="AT134" s="150"/>
      <c r="AU134" s="150"/>
      <c r="AV134" s="150"/>
      <c r="AW134" s="150"/>
      <c r="AX134" s="150"/>
      <c r="AY134" s="150"/>
      <c r="AZ134" s="150"/>
      <c r="BA134" s="150"/>
      <c r="BB134" s="150"/>
      <c r="BC134" s="150"/>
      <c r="BD134" s="150"/>
      <c r="BE134" s="150"/>
      <c r="BF134" s="150"/>
      <c r="BG134" s="150"/>
      <c r="BH134" s="150"/>
    </row>
    <row r="135" spans="1:60" ht="22.5" outlineLevel="1" x14ac:dyDescent="0.2">
      <c r="A135" s="178">
        <v>51</v>
      </c>
      <c r="B135" s="179" t="s">
        <v>599</v>
      </c>
      <c r="C135" s="187" t="s">
        <v>600</v>
      </c>
      <c r="D135" s="180" t="s">
        <v>152</v>
      </c>
      <c r="E135" s="181">
        <v>2</v>
      </c>
      <c r="F135" s="182"/>
      <c r="G135" s="183">
        <f t="shared" si="7"/>
        <v>0</v>
      </c>
      <c r="H135" s="182"/>
      <c r="I135" s="183">
        <f t="shared" si="8"/>
        <v>0</v>
      </c>
      <c r="J135" s="182"/>
      <c r="K135" s="183">
        <f t="shared" si="9"/>
        <v>0</v>
      </c>
      <c r="L135" s="183">
        <v>21</v>
      </c>
      <c r="M135" s="183">
        <f t="shared" si="10"/>
        <v>0</v>
      </c>
      <c r="N135" s="181">
        <v>2.0000000000000001E-4</v>
      </c>
      <c r="O135" s="181">
        <f t="shared" si="11"/>
        <v>0</v>
      </c>
      <c r="P135" s="181">
        <v>0</v>
      </c>
      <c r="Q135" s="181">
        <f t="shared" si="12"/>
        <v>0</v>
      </c>
      <c r="R135" s="183" t="s">
        <v>177</v>
      </c>
      <c r="S135" s="183" t="s">
        <v>154</v>
      </c>
      <c r="T135" s="184" t="s">
        <v>155</v>
      </c>
      <c r="U135" s="160">
        <v>0</v>
      </c>
      <c r="V135" s="160">
        <f t="shared" si="13"/>
        <v>0</v>
      </c>
      <c r="W135" s="160"/>
      <c r="X135" s="160" t="s">
        <v>178</v>
      </c>
      <c r="Y135" s="160" t="s">
        <v>157</v>
      </c>
      <c r="Z135" s="150"/>
      <c r="AA135" s="150"/>
      <c r="AB135" s="150"/>
      <c r="AC135" s="150"/>
      <c r="AD135" s="150"/>
      <c r="AE135" s="150"/>
      <c r="AF135" s="150"/>
      <c r="AG135" s="150" t="s">
        <v>397</v>
      </c>
      <c r="AH135" s="150"/>
      <c r="AI135" s="150"/>
      <c r="AJ135" s="150"/>
      <c r="AK135" s="150"/>
      <c r="AL135" s="150"/>
      <c r="AM135" s="150"/>
      <c r="AN135" s="150"/>
      <c r="AO135" s="150"/>
      <c r="AP135" s="150"/>
      <c r="AQ135" s="150"/>
      <c r="AR135" s="150"/>
      <c r="AS135" s="150"/>
      <c r="AT135" s="150"/>
      <c r="AU135" s="150"/>
      <c r="AV135" s="150"/>
      <c r="AW135" s="150"/>
      <c r="AX135" s="150"/>
      <c r="AY135" s="150"/>
      <c r="AZ135" s="150"/>
      <c r="BA135" s="150"/>
      <c r="BB135" s="150"/>
      <c r="BC135" s="150"/>
      <c r="BD135" s="150"/>
      <c r="BE135" s="150"/>
      <c r="BF135" s="150"/>
      <c r="BG135" s="150"/>
      <c r="BH135" s="150"/>
    </row>
    <row r="136" spans="1:60" ht="22.5" outlineLevel="1" x14ac:dyDescent="0.2">
      <c r="A136" s="178">
        <v>52</v>
      </c>
      <c r="B136" s="179" t="s">
        <v>601</v>
      </c>
      <c r="C136" s="187" t="s">
        <v>602</v>
      </c>
      <c r="D136" s="180" t="s">
        <v>152</v>
      </c>
      <c r="E136" s="181">
        <v>5</v>
      </c>
      <c r="F136" s="182"/>
      <c r="G136" s="183">
        <f t="shared" si="7"/>
        <v>0</v>
      </c>
      <c r="H136" s="182"/>
      <c r="I136" s="183">
        <f t="shared" si="8"/>
        <v>0</v>
      </c>
      <c r="J136" s="182"/>
      <c r="K136" s="183">
        <f t="shared" si="9"/>
        <v>0</v>
      </c>
      <c r="L136" s="183">
        <v>21</v>
      </c>
      <c r="M136" s="183">
        <f t="shared" si="10"/>
        <v>0</v>
      </c>
      <c r="N136" s="181">
        <v>2.0000000000000002E-5</v>
      </c>
      <c r="O136" s="181">
        <f t="shared" si="11"/>
        <v>0</v>
      </c>
      <c r="P136" s="181">
        <v>0</v>
      </c>
      <c r="Q136" s="181">
        <f t="shared" si="12"/>
        <v>0</v>
      </c>
      <c r="R136" s="183" t="s">
        <v>177</v>
      </c>
      <c r="S136" s="183" t="s">
        <v>154</v>
      </c>
      <c r="T136" s="184" t="s">
        <v>155</v>
      </c>
      <c r="U136" s="160">
        <v>0</v>
      </c>
      <c r="V136" s="160">
        <f t="shared" si="13"/>
        <v>0</v>
      </c>
      <c r="W136" s="160"/>
      <c r="X136" s="160" t="s">
        <v>178</v>
      </c>
      <c r="Y136" s="160" t="s">
        <v>157</v>
      </c>
      <c r="Z136" s="150"/>
      <c r="AA136" s="150"/>
      <c r="AB136" s="150"/>
      <c r="AC136" s="150"/>
      <c r="AD136" s="150"/>
      <c r="AE136" s="150"/>
      <c r="AF136" s="150"/>
      <c r="AG136" s="150" t="s">
        <v>179</v>
      </c>
      <c r="AH136" s="150"/>
      <c r="AI136" s="150"/>
      <c r="AJ136" s="150"/>
      <c r="AK136" s="150"/>
      <c r="AL136" s="150"/>
      <c r="AM136" s="150"/>
      <c r="AN136" s="150"/>
      <c r="AO136" s="150"/>
      <c r="AP136" s="150"/>
      <c r="AQ136" s="150"/>
      <c r="AR136" s="150"/>
      <c r="AS136" s="150"/>
      <c r="AT136" s="150"/>
      <c r="AU136" s="150"/>
      <c r="AV136" s="150"/>
      <c r="AW136" s="150"/>
      <c r="AX136" s="150"/>
      <c r="AY136" s="150"/>
      <c r="AZ136" s="150"/>
      <c r="BA136" s="150"/>
      <c r="BB136" s="150"/>
      <c r="BC136" s="150"/>
      <c r="BD136" s="150"/>
      <c r="BE136" s="150"/>
      <c r="BF136" s="150"/>
      <c r="BG136" s="150"/>
      <c r="BH136" s="150"/>
    </row>
    <row r="137" spans="1:60" ht="22.5" outlineLevel="1" x14ac:dyDescent="0.2">
      <c r="A137" s="178">
        <v>53</v>
      </c>
      <c r="B137" s="179" t="s">
        <v>603</v>
      </c>
      <c r="C137" s="187" t="s">
        <v>604</v>
      </c>
      <c r="D137" s="180" t="s">
        <v>152</v>
      </c>
      <c r="E137" s="181">
        <v>4</v>
      </c>
      <c r="F137" s="182"/>
      <c r="G137" s="183">
        <f t="shared" si="7"/>
        <v>0</v>
      </c>
      <c r="H137" s="182"/>
      <c r="I137" s="183">
        <f t="shared" si="8"/>
        <v>0</v>
      </c>
      <c r="J137" s="182"/>
      <c r="K137" s="183">
        <f t="shared" si="9"/>
        <v>0</v>
      </c>
      <c r="L137" s="183">
        <v>21</v>
      </c>
      <c r="M137" s="183">
        <f t="shared" si="10"/>
        <v>0</v>
      </c>
      <c r="N137" s="181">
        <v>3.0000000000000001E-5</v>
      </c>
      <c r="O137" s="181">
        <f t="shared" si="11"/>
        <v>0</v>
      </c>
      <c r="P137" s="181">
        <v>0</v>
      </c>
      <c r="Q137" s="181">
        <f t="shared" si="12"/>
        <v>0</v>
      </c>
      <c r="R137" s="183" t="s">
        <v>177</v>
      </c>
      <c r="S137" s="183" t="s">
        <v>154</v>
      </c>
      <c r="T137" s="184" t="s">
        <v>155</v>
      </c>
      <c r="U137" s="160">
        <v>0</v>
      </c>
      <c r="V137" s="160">
        <f t="shared" si="13"/>
        <v>0</v>
      </c>
      <c r="W137" s="160"/>
      <c r="X137" s="160" t="s">
        <v>178</v>
      </c>
      <c r="Y137" s="160" t="s">
        <v>157</v>
      </c>
      <c r="Z137" s="150"/>
      <c r="AA137" s="150"/>
      <c r="AB137" s="150"/>
      <c r="AC137" s="150"/>
      <c r="AD137" s="150"/>
      <c r="AE137" s="150"/>
      <c r="AF137" s="150"/>
      <c r="AG137" s="150" t="s">
        <v>179</v>
      </c>
      <c r="AH137" s="150"/>
      <c r="AI137" s="150"/>
      <c r="AJ137" s="150"/>
      <c r="AK137" s="150"/>
      <c r="AL137" s="150"/>
      <c r="AM137" s="150"/>
      <c r="AN137" s="150"/>
      <c r="AO137" s="150"/>
      <c r="AP137" s="150"/>
      <c r="AQ137" s="150"/>
      <c r="AR137" s="150"/>
      <c r="AS137" s="150"/>
      <c r="AT137" s="150"/>
      <c r="AU137" s="150"/>
      <c r="AV137" s="150"/>
      <c r="AW137" s="150"/>
      <c r="AX137" s="150"/>
      <c r="AY137" s="150"/>
      <c r="AZ137" s="150"/>
      <c r="BA137" s="150"/>
      <c r="BB137" s="150"/>
      <c r="BC137" s="150"/>
      <c r="BD137" s="150"/>
      <c r="BE137" s="150"/>
      <c r="BF137" s="150"/>
      <c r="BG137" s="150"/>
      <c r="BH137" s="150"/>
    </row>
    <row r="138" spans="1:60" outlineLevel="1" x14ac:dyDescent="0.2">
      <c r="A138" s="178">
        <v>54</v>
      </c>
      <c r="B138" s="179" t="s">
        <v>605</v>
      </c>
      <c r="C138" s="187" t="s">
        <v>606</v>
      </c>
      <c r="D138" s="180" t="s">
        <v>152</v>
      </c>
      <c r="E138" s="181">
        <v>1</v>
      </c>
      <c r="F138" s="182"/>
      <c r="G138" s="183">
        <f t="shared" si="7"/>
        <v>0</v>
      </c>
      <c r="H138" s="182"/>
      <c r="I138" s="183">
        <f t="shared" si="8"/>
        <v>0</v>
      </c>
      <c r="J138" s="182"/>
      <c r="K138" s="183">
        <f t="shared" si="9"/>
        <v>0</v>
      </c>
      <c r="L138" s="183">
        <v>21</v>
      </c>
      <c r="M138" s="183">
        <f t="shared" si="10"/>
        <v>0</v>
      </c>
      <c r="N138" s="181">
        <v>4.0000000000000003E-5</v>
      </c>
      <c r="O138" s="181">
        <f t="shared" si="11"/>
        <v>0</v>
      </c>
      <c r="P138" s="181">
        <v>0</v>
      </c>
      <c r="Q138" s="181">
        <f t="shared" si="12"/>
        <v>0</v>
      </c>
      <c r="R138" s="183" t="s">
        <v>177</v>
      </c>
      <c r="S138" s="183" t="s">
        <v>154</v>
      </c>
      <c r="T138" s="184" t="s">
        <v>155</v>
      </c>
      <c r="U138" s="160">
        <v>0</v>
      </c>
      <c r="V138" s="160">
        <f t="shared" si="13"/>
        <v>0</v>
      </c>
      <c r="W138" s="160"/>
      <c r="X138" s="160" t="s">
        <v>178</v>
      </c>
      <c r="Y138" s="160" t="s">
        <v>157</v>
      </c>
      <c r="Z138" s="150"/>
      <c r="AA138" s="150"/>
      <c r="AB138" s="150"/>
      <c r="AC138" s="150"/>
      <c r="AD138" s="150"/>
      <c r="AE138" s="150"/>
      <c r="AF138" s="150"/>
      <c r="AG138" s="150" t="s">
        <v>179</v>
      </c>
      <c r="AH138" s="150"/>
      <c r="AI138" s="150"/>
      <c r="AJ138" s="150"/>
      <c r="AK138" s="150"/>
      <c r="AL138" s="150"/>
      <c r="AM138" s="150"/>
      <c r="AN138" s="150"/>
      <c r="AO138" s="150"/>
      <c r="AP138" s="150"/>
      <c r="AQ138" s="150"/>
      <c r="AR138" s="150"/>
      <c r="AS138" s="150"/>
      <c r="AT138" s="150"/>
      <c r="AU138" s="150"/>
      <c r="AV138" s="150"/>
      <c r="AW138" s="150"/>
      <c r="AX138" s="150"/>
      <c r="AY138" s="150"/>
      <c r="AZ138" s="150"/>
      <c r="BA138" s="150"/>
      <c r="BB138" s="150"/>
      <c r="BC138" s="150"/>
      <c r="BD138" s="150"/>
      <c r="BE138" s="150"/>
      <c r="BF138" s="150"/>
      <c r="BG138" s="150"/>
      <c r="BH138" s="150"/>
    </row>
    <row r="139" spans="1:60" ht="22.5" outlineLevel="1" x14ac:dyDescent="0.2">
      <c r="A139" s="178">
        <v>55</v>
      </c>
      <c r="B139" s="179" t="s">
        <v>607</v>
      </c>
      <c r="C139" s="187" t="s">
        <v>608</v>
      </c>
      <c r="D139" s="180" t="s">
        <v>152</v>
      </c>
      <c r="E139" s="181">
        <v>3</v>
      </c>
      <c r="F139" s="182"/>
      <c r="G139" s="183">
        <f t="shared" si="7"/>
        <v>0</v>
      </c>
      <c r="H139" s="182"/>
      <c r="I139" s="183">
        <f t="shared" si="8"/>
        <v>0</v>
      </c>
      <c r="J139" s="182"/>
      <c r="K139" s="183">
        <f t="shared" si="9"/>
        <v>0</v>
      </c>
      <c r="L139" s="183">
        <v>21</v>
      </c>
      <c r="M139" s="183">
        <f t="shared" si="10"/>
        <v>0</v>
      </c>
      <c r="N139" s="181">
        <v>4.0000000000000003E-5</v>
      </c>
      <c r="O139" s="181">
        <f t="shared" si="11"/>
        <v>0</v>
      </c>
      <c r="P139" s="181">
        <v>0</v>
      </c>
      <c r="Q139" s="181">
        <f t="shared" si="12"/>
        <v>0</v>
      </c>
      <c r="R139" s="183" t="s">
        <v>177</v>
      </c>
      <c r="S139" s="183" t="s">
        <v>154</v>
      </c>
      <c r="T139" s="184" t="s">
        <v>155</v>
      </c>
      <c r="U139" s="160">
        <v>0</v>
      </c>
      <c r="V139" s="160">
        <f t="shared" si="13"/>
        <v>0</v>
      </c>
      <c r="W139" s="160"/>
      <c r="X139" s="160" t="s">
        <v>178</v>
      </c>
      <c r="Y139" s="160" t="s">
        <v>157</v>
      </c>
      <c r="Z139" s="150"/>
      <c r="AA139" s="150"/>
      <c r="AB139" s="150"/>
      <c r="AC139" s="150"/>
      <c r="AD139" s="150"/>
      <c r="AE139" s="150"/>
      <c r="AF139" s="150"/>
      <c r="AG139" s="150" t="s">
        <v>179</v>
      </c>
      <c r="AH139" s="150"/>
      <c r="AI139" s="150"/>
      <c r="AJ139" s="150"/>
      <c r="AK139" s="150"/>
      <c r="AL139" s="150"/>
      <c r="AM139" s="150"/>
      <c r="AN139" s="150"/>
      <c r="AO139" s="150"/>
      <c r="AP139" s="150"/>
      <c r="AQ139" s="150"/>
      <c r="AR139" s="150"/>
      <c r="AS139" s="150"/>
      <c r="AT139" s="150"/>
      <c r="AU139" s="150"/>
      <c r="AV139" s="150"/>
      <c r="AW139" s="150"/>
      <c r="AX139" s="150"/>
      <c r="AY139" s="150"/>
      <c r="AZ139" s="150"/>
      <c r="BA139" s="150"/>
      <c r="BB139" s="150"/>
      <c r="BC139" s="150"/>
      <c r="BD139" s="150"/>
      <c r="BE139" s="150"/>
      <c r="BF139" s="150"/>
      <c r="BG139" s="150"/>
      <c r="BH139" s="150"/>
    </row>
    <row r="140" spans="1:60" outlineLevel="1" x14ac:dyDescent="0.2">
      <c r="A140" s="178">
        <v>56</v>
      </c>
      <c r="B140" s="179" t="s">
        <v>609</v>
      </c>
      <c r="C140" s="187" t="s">
        <v>610</v>
      </c>
      <c r="D140" s="180" t="s">
        <v>152</v>
      </c>
      <c r="E140" s="181">
        <v>2</v>
      </c>
      <c r="F140" s="182"/>
      <c r="G140" s="183">
        <f t="shared" si="7"/>
        <v>0</v>
      </c>
      <c r="H140" s="182"/>
      <c r="I140" s="183">
        <f t="shared" si="8"/>
        <v>0</v>
      </c>
      <c r="J140" s="182"/>
      <c r="K140" s="183">
        <f t="shared" si="9"/>
        <v>0</v>
      </c>
      <c r="L140" s="183">
        <v>21</v>
      </c>
      <c r="M140" s="183">
        <f t="shared" si="10"/>
        <v>0</v>
      </c>
      <c r="N140" s="181">
        <v>4.0000000000000002E-4</v>
      </c>
      <c r="O140" s="181">
        <f t="shared" si="11"/>
        <v>0</v>
      </c>
      <c r="P140" s="181">
        <v>0</v>
      </c>
      <c r="Q140" s="181">
        <f t="shared" si="12"/>
        <v>0</v>
      </c>
      <c r="R140" s="183" t="s">
        <v>177</v>
      </c>
      <c r="S140" s="183" t="s">
        <v>154</v>
      </c>
      <c r="T140" s="184" t="s">
        <v>155</v>
      </c>
      <c r="U140" s="160">
        <v>0</v>
      </c>
      <c r="V140" s="160">
        <f t="shared" si="13"/>
        <v>0</v>
      </c>
      <c r="W140" s="160"/>
      <c r="X140" s="160" t="s">
        <v>178</v>
      </c>
      <c r="Y140" s="160" t="s">
        <v>157</v>
      </c>
      <c r="Z140" s="150"/>
      <c r="AA140" s="150"/>
      <c r="AB140" s="150"/>
      <c r="AC140" s="150"/>
      <c r="AD140" s="150"/>
      <c r="AE140" s="150"/>
      <c r="AF140" s="150"/>
      <c r="AG140" s="150" t="s">
        <v>179</v>
      </c>
      <c r="AH140" s="150"/>
      <c r="AI140" s="150"/>
      <c r="AJ140" s="150"/>
      <c r="AK140" s="150"/>
      <c r="AL140" s="150"/>
      <c r="AM140" s="150"/>
      <c r="AN140" s="150"/>
      <c r="AO140" s="150"/>
      <c r="AP140" s="150"/>
      <c r="AQ140" s="150"/>
      <c r="AR140" s="150"/>
      <c r="AS140" s="150"/>
      <c r="AT140" s="150"/>
      <c r="AU140" s="150"/>
      <c r="AV140" s="150"/>
      <c r="AW140" s="150"/>
      <c r="AX140" s="150"/>
      <c r="AY140" s="150"/>
      <c r="AZ140" s="150"/>
      <c r="BA140" s="150"/>
      <c r="BB140" s="150"/>
      <c r="BC140" s="150"/>
      <c r="BD140" s="150"/>
      <c r="BE140" s="150"/>
      <c r="BF140" s="150"/>
      <c r="BG140" s="150"/>
      <c r="BH140" s="150"/>
    </row>
    <row r="141" spans="1:60" outlineLevel="1" x14ac:dyDescent="0.2">
      <c r="A141" s="178">
        <v>57</v>
      </c>
      <c r="B141" s="179" t="s">
        <v>611</v>
      </c>
      <c r="C141" s="187" t="s">
        <v>612</v>
      </c>
      <c r="D141" s="180" t="s">
        <v>152</v>
      </c>
      <c r="E141" s="181">
        <v>1</v>
      </c>
      <c r="F141" s="182"/>
      <c r="G141" s="183">
        <f t="shared" si="7"/>
        <v>0</v>
      </c>
      <c r="H141" s="182"/>
      <c r="I141" s="183">
        <f t="shared" si="8"/>
        <v>0</v>
      </c>
      <c r="J141" s="182"/>
      <c r="K141" s="183">
        <f t="shared" si="9"/>
        <v>0</v>
      </c>
      <c r="L141" s="183">
        <v>21</v>
      </c>
      <c r="M141" s="183">
        <f t="shared" si="10"/>
        <v>0</v>
      </c>
      <c r="N141" s="181">
        <v>1.6000000000000001E-4</v>
      </c>
      <c r="O141" s="181">
        <f t="shared" si="11"/>
        <v>0</v>
      </c>
      <c r="P141" s="181">
        <v>0</v>
      </c>
      <c r="Q141" s="181">
        <f t="shared" si="12"/>
        <v>0</v>
      </c>
      <c r="R141" s="183"/>
      <c r="S141" s="183" t="s">
        <v>228</v>
      </c>
      <c r="T141" s="184" t="s">
        <v>229</v>
      </c>
      <c r="U141" s="160">
        <v>0</v>
      </c>
      <c r="V141" s="160">
        <f t="shared" si="13"/>
        <v>0</v>
      </c>
      <c r="W141" s="160"/>
      <c r="X141" s="160" t="s">
        <v>178</v>
      </c>
      <c r="Y141" s="160" t="s">
        <v>157</v>
      </c>
      <c r="Z141" s="150"/>
      <c r="AA141" s="150"/>
      <c r="AB141" s="150"/>
      <c r="AC141" s="150"/>
      <c r="AD141" s="150"/>
      <c r="AE141" s="150"/>
      <c r="AF141" s="150"/>
      <c r="AG141" s="150" t="s">
        <v>179</v>
      </c>
      <c r="AH141" s="150"/>
      <c r="AI141" s="150"/>
      <c r="AJ141" s="150"/>
      <c r="AK141" s="150"/>
      <c r="AL141" s="150"/>
      <c r="AM141" s="150"/>
      <c r="AN141" s="150"/>
      <c r="AO141" s="150"/>
      <c r="AP141" s="150"/>
      <c r="AQ141" s="150"/>
      <c r="AR141" s="150"/>
      <c r="AS141" s="150"/>
      <c r="AT141" s="150"/>
      <c r="AU141" s="150"/>
      <c r="AV141" s="150"/>
      <c r="AW141" s="150"/>
      <c r="AX141" s="150"/>
      <c r="AY141" s="150"/>
      <c r="AZ141" s="150"/>
      <c r="BA141" s="150"/>
      <c r="BB141" s="150"/>
      <c r="BC141" s="150"/>
      <c r="BD141" s="150"/>
      <c r="BE141" s="150"/>
      <c r="BF141" s="150"/>
      <c r="BG141" s="150"/>
      <c r="BH141" s="150"/>
    </row>
    <row r="142" spans="1:60" outlineLevel="1" x14ac:dyDescent="0.2">
      <c r="A142" s="178">
        <v>58</v>
      </c>
      <c r="B142" s="179" t="s">
        <v>613</v>
      </c>
      <c r="C142" s="187" t="s">
        <v>614</v>
      </c>
      <c r="D142" s="180" t="s">
        <v>152</v>
      </c>
      <c r="E142" s="181">
        <v>1</v>
      </c>
      <c r="F142" s="182"/>
      <c r="G142" s="183">
        <f t="shared" si="7"/>
        <v>0</v>
      </c>
      <c r="H142" s="182"/>
      <c r="I142" s="183">
        <f t="shared" si="8"/>
        <v>0</v>
      </c>
      <c r="J142" s="182"/>
      <c r="K142" s="183">
        <f t="shared" si="9"/>
        <v>0</v>
      </c>
      <c r="L142" s="183">
        <v>21</v>
      </c>
      <c r="M142" s="183">
        <f t="shared" si="10"/>
        <v>0</v>
      </c>
      <c r="N142" s="181">
        <v>2.4000000000000001E-4</v>
      </c>
      <c r="O142" s="181">
        <f t="shared" si="11"/>
        <v>0</v>
      </c>
      <c r="P142" s="181">
        <v>0</v>
      </c>
      <c r="Q142" s="181">
        <f t="shared" si="12"/>
        <v>0</v>
      </c>
      <c r="R142" s="183"/>
      <c r="S142" s="183" t="s">
        <v>228</v>
      </c>
      <c r="T142" s="184" t="s">
        <v>155</v>
      </c>
      <c r="U142" s="160">
        <v>0</v>
      </c>
      <c r="V142" s="160">
        <f t="shared" si="13"/>
        <v>0</v>
      </c>
      <c r="W142" s="160"/>
      <c r="X142" s="160" t="s">
        <v>178</v>
      </c>
      <c r="Y142" s="160" t="s">
        <v>157</v>
      </c>
      <c r="Z142" s="150"/>
      <c r="AA142" s="150"/>
      <c r="AB142" s="150"/>
      <c r="AC142" s="150"/>
      <c r="AD142" s="150"/>
      <c r="AE142" s="150"/>
      <c r="AF142" s="150"/>
      <c r="AG142" s="150" t="s">
        <v>179</v>
      </c>
      <c r="AH142" s="150"/>
      <c r="AI142" s="150"/>
      <c r="AJ142" s="150"/>
      <c r="AK142" s="150"/>
      <c r="AL142" s="150"/>
      <c r="AM142" s="150"/>
      <c r="AN142" s="150"/>
      <c r="AO142" s="150"/>
      <c r="AP142" s="150"/>
      <c r="AQ142" s="150"/>
      <c r="AR142" s="150"/>
      <c r="AS142" s="150"/>
      <c r="AT142" s="150"/>
      <c r="AU142" s="150"/>
      <c r="AV142" s="150"/>
      <c r="AW142" s="150"/>
      <c r="AX142" s="150"/>
      <c r="AY142" s="150"/>
      <c r="AZ142" s="150"/>
      <c r="BA142" s="150"/>
      <c r="BB142" s="150"/>
      <c r="BC142" s="150"/>
      <c r="BD142" s="150"/>
      <c r="BE142" s="150"/>
      <c r="BF142" s="150"/>
      <c r="BG142" s="150"/>
      <c r="BH142" s="150"/>
    </row>
    <row r="143" spans="1:60" outlineLevel="1" x14ac:dyDescent="0.2">
      <c r="A143" s="178">
        <v>59</v>
      </c>
      <c r="B143" s="179" t="s">
        <v>615</v>
      </c>
      <c r="C143" s="187" t="s">
        <v>616</v>
      </c>
      <c r="D143" s="180" t="s">
        <v>152</v>
      </c>
      <c r="E143" s="181">
        <v>1</v>
      </c>
      <c r="F143" s="182"/>
      <c r="G143" s="183">
        <f t="shared" si="7"/>
        <v>0</v>
      </c>
      <c r="H143" s="182"/>
      <c r="I143" s="183">
        <f t="shared" si="8"/>
        <v>0</v>
      </c>
      <c r="J143" s="182"/>
      <c r="K143" s="183">
        <f t="shared" si="9"/>
        <v>0</v>
      </c>
      <c r="L143" s="183">
        <v>21</v>
      </c>
      <c r="M143" s="183">
        <f t="shared" si="10"/>
        <v>0</v>
      </c>
      <c r="N143" s="181">
        <v>3.6999999999999999E-4</v>
      </c>
      <c r="O143" s="181">
        <f t="shared" si="11"/>
        <v>0</v>
      </c>
      <c r="P143" s="181">
        <v>0</v>
      </c>
      <c r="Q143" s="181">
        <f t="shared" si="12"/>
        <v>0</v>
      </c>
      <c r="R143" s="183"/>
      <c r="S143" s="183" t="s">
        <v>228</v>
      </c>
      <c r="T143" s="184" t="s">
        <v>229</v>
      </c>
      <c r="U143" s="160">
        <v>0</v>
      </c>
      <c r="V143" s="160">
        <f t="shared" si="13"/>
        <v>0</v>
      </c>
      <c r="W143" s="160"/>
      <c r="X143" s="160" t="s">
        <v>178</v>
      </c>
      <c r="Y143" s="160" t="s">
        <v>157</v>
      </c>
      <c r="Z143" s="150"/>
      <c r="AA143" s="150"/>
      <c r="AB143" s="150"/>
      <c r="AC143" s="150"/>
      <c r="AD143" s="150"/>
      <c r="AE143" s="150"/>
      <c r="AF143" s="150"/>
      <c r="AG143" s="150" t="s">
        <v>179</v>
      </c>
      <c r="AH143" s="150"/>
      <c r="AI143" s="150"/>
      <c r="AJ143" s="150"/>
      <c r="AK143" s="150"/>
      <c r="AL143" s="150"/>
      <c r="AM143" s="150"/>
      <c r="AN143" s="150"/>
      <c r="AO143" s="150"/>
      <c r="AP143" s="150"/>
      <c r="AQ143" s="150"/>
      <c r="AR143" s="150"/>
      <c r="AS143" s="150"/>
      <c r="AT143" s="150"/>
      <c r="AU143" s="150"/>
      <c r="AV143" s="150"/>
      <c r="AW143" s="150"/>
      <c r="AX143" s="150"/>
      <c r="AY143" s="150"/>
      <c r="AZ143" s="150"/>
      <c r="BA143" s="150"/>
      <c r="BB143" s="150"/>
      <c r="BC143" s="150"/>
      <c r="BD143" s="150"/>
      <c r="BE143" s="150"/>
      <c r="BF143" s="150"/>
      <c r="BG143" s="150"/>
      <c r="BH143" s="150"/>
    </row>
    <row r="144" spans="1:60" outlineLevel="1" x14ac:dyDescent="0.2">
      <c r="A144" s="171">
        <v>60</v>
      </c>
      <c r="B144" s="172" t="s">
        <v>617</v>
      </c>
      <c r="C144" s="188" t="s">
        <v>618</v>
      </c>
      <c r="D144" s="173" t="s">
        <v>214</v>
      </c>
      <c r="E144" s="174">
        <v>9.3859999999999999E-2</v>
      </c>
      <c r="F144" s="175"/>
      <c r="G144" s="176">
        <f t="shared" si="7"/>
        <v>0</v>
      </c>
      <c r="H144" s="175"/>
      <c r="I144" s="176">
        <f t="shared" si="8"/>
        <v>0</v>
      </c>
      <c r="J144" s="175"/>
      <c r="K144" s="176">
        <f t="shared" si="9"/>
        <v>0</v>
      </c>
      <c r="L144" s="176">
        <v>21</v>
      </c>
      <c r="M144" s="176">
        <f t="shared" si="10"/>
        <v>0</v>
      </c>
      <c r="N144" s="174">
        <v>0</v>
      </c>
      <c r="O144" s="174">
        <f t="shared" si="11"/>
        <v>0</v>
      </c>
      <c r="P144" s="174">
        <v>0</v>
      </c>
      <c r="Q144" s="174">
        <f t="shared" si="12"/>
        <v>0</v>
      </c>
      <c r="R144" s="176" t="s">
        <v>475</v>
      </c>
      <c r="S144" s="176" t="s">
        <v>154</v>
      </c>
      <c r="T144" s="177" t="s">
        <v>155</v>
      </c>
      <c r="U144" s="160">
        <v>1.327</v>
      </c>
      <c r="V144" s="160">
        <f t="shared" si="13"/>
        <v>0.12</v>
      </c>
      <c r="W144" s="160"/>
      <c r="X144" s="160" t="s">
        <v>265</v>
      </c>
      <c r="Y144" s="160" t="s">
        <v>157</v>
      </c>
      <c r="Z144" s="150"/>
      <c r="AA144" s="150"/>
      <c r="AB144" s="150"/>
      <c r="AC144" s="150"/>
      <c r="AD144" s="150"/>
      <c r="AE144" s="150"/>
      <c r="AF144" s="150"/>
      <c r="AG144" s="150" t="s">
        <v>288</v>
      </c>
      <c r="AH144" s="150"/>
      <c r="AI144" s="150"/>
      <c r="AJ144" s="150"/>
      <c r="AK144" s="150"/>
      <c r="AL144" s="150"/>
      <c r="AM144" s="150"/>
      <c r="AN144" s="150"/>
      <c r="AO144" s="150"/>
      <c r="AP144" s="150"/>
      <c r="AQ144" s="150"/>
      <c r="AR144" s="150"/>
      <c r="AS144" s="150"/>
      <c r="AT144" s="150"/>
      <c r="AU144" s="150"/>
      <c r="AV144" s="150"/>
      <c r="AW144" s="150"/>
      <c r="AX144" s="150"/>
      <c r="AY144" s="150"/>
      <c r="AZ144" s="150"/>
      <c r="BA144" s="150"/>
      <c r="BB144" s="150"/>
      <c r="BC144" s="150"/>
      <c r="BD144" s="150"/>
      <c r="BE144" s="150"/>
      <c r="BF144" s="150"/>
      <c r="BG144" s="150"/>
      <c r="BH144" s="150"/>
    </row>
    <row r="145" spans="1:60" outlineLevel="2" x14ac:dyDescent="0.2">
      <c r="A145" s="157"/>
      <c r="B145" s="158"/>
      <c r="C145" s="248" t="s">
        <v>619</v>
      </c>
      <c r="D145" s="249"/>
      <c r="E145" s="249"/>
      <c r="F145" s="249"/>
      <c r="G145" s="249"/>
      <c r="H145" s="160"/>
      <c r="I145" s="160"/>
      <c r="J145" s="160"/>
      <c r="K145" s="160"/>
      <c r="L145" s="160"/>
      <c r="M145" s="160"/>
      <c r="N145" s="159"/>
      <c r="O145" s="159"/>
      <c r="P145" s="159"/>
      <c r="Q145" s="159"/>
      <c r="R145" s="160"/>
      <c r="S145" s="160"/>
      <c r="T145" s="160"/>
      <c r="U145" s="160"/>
      <c r="V145" s="160"/>
      <c r="W145" s="160"/>
      <c r="X145" s="160"/>
      <c r="Y145" s="160"/>
      <c r="Z145" s="150"/>
      <c r="AA145" s="150"/>
      <c r="AB145" s="150"/>
      <c r="AC145" s="150"/>
      <c r="AD145" s="150"/>
      <c r="AE145" s="150"/>
      <c r="AF145" s="150"/>
      <c r="AG145" s="150" t="s">
        <v>167</v>
      </c>
      <c r="AH145" s="150"/>
      <c r="AI145" s="150"/>
      <c r="AJ145" s="150"/>
      <c r="AK145" s="150"/>
      <c r="AL145" s="150"/>
      <c r="AM145" s="150"/>
      <c r="AN145" s="150"/>
      <c r="AO145" s="150"/>
      <c r="AP145" s="150"/>
      <c r="AQ145" s="150"/>
      <c r="AR145" s="150"/>
      <c r="AS145" s="150"/>
      <c r="AT145" s="150"/>
      <c r="AU145" s="150"/>
      <c r="AV145" s="150"/>
      <c r="AW145" s="150"/>
      <c r="AX145" s="150"/>
      <c r="AY145" s="150"/>
      <c r="AZ145" s="150"/>
      <c r="BA145" s="150"/>
      <c r="BB145" s="150"/>
      <c r="BC145" s="150"/>
      <c r="BD145" s="150"/>
      <c r="BE145" s="150"/>
      <c r="BF145" s="150"/>
      <c r="BG145" s="150"/>
      <c r="BH145" s="150"/>
    </row>
    <row r="146" spans="1:60" ht="22.5" outlineLevel="1" x14ac:dyDescent="0.2">
      <c r="A146" s="171">
        <v>61</v>
      </c>
      <c r="B146" s="172" t="s">
        <v>620</v>
      </c>
      <c r="C146" s="188" t="s">
        <v>621</v>
      </c>
      <c r="D146" s="173" t="s">
        <v>214</v>
      </c>
      <c r="E146" s="174">
        <v>9.3859999999999999E-2</v>
      </c>
      <c r="F146" s="175"/>
      <c r="G146" s="176">
        <f>ROUND(E146*F146,2)</f>
        <v>0</v>
      </c>
      <c r="H146" s="175"/>
      <c r="I146" s="176">
        <f>ROUND(E146*H146,2)</f>
        <v>0</v>
      </c>
      <c r="J146" s="175"/>
      <c r="K146" s="176">
        <f>ROUND(E146*J146,2)</f>
        <v>0</v>
      </c>
      <c r="L146" s="176">
        <v>21</v>
      </c>
      <c r="M146" s="176">
        <f>G146*(1+L146/100)</f>
        <v>0</v>
      </c>
      <c r="N146" s="174">
        <v>0</v>
      </c>
      <c r="O146" s="174">
        <f>ROUND(E146*N146,2)</f>
        <v>0</v>
      </c>
      <c r="P146" s="174">
        <v>0</v>
      </c>
      <c r="Q146" s="174">
        <f>ROUND(E146*P146,2)</f>
        <v>0</v>
      </c>
      <c r="R146" s="176" t="s">
        <v>475</v>
      </c>
      <c r="S146" s="176" t="s">
        <v>154</v>
      </c>
      <c r="T146" s="177" t="s">
        <v>155</v>
      </c>
      <c r="U146" s="160">
        <v>0.72499999999999998</v>
      </c>
      <c r="V146" s="160">
        <f>ROUND(E146*U146,2)</f>
        <v>7.0000000000000007E-2</v>
      </c>
      <c r="W146" s="160"/>
      <c r="X146" s="160" t="s">
        <v>265</v>
      </c>
      <c r="Y146" s="160" t="s">
        <v>157</v>
      </c>
      <c r="Z146" s="150"/>
      <c r="AA146" s="150"/>
      <c r="AB146" s="150"/>
      <c r="AC146" s="150"/>
      <c r="AD146" s="150"/>
      <c r="AE146" s="150"/>
      <c r="AF146" s="150"/>
      <c r="AG146" s="150" t="s">
        <v>288</v>
      </c>
      <c r="AH146" s="150"/>
      <c r="AI146" s="150"/>
      <c r="AJ146" s="150"/>
      <c r="AK146" s="150"/>
      <c r="AL146" s="150"/>
      <c r="AM146" s="150"/>
      <c r="AN146" s="150"/>
      <c r="AO146" s="150"/>
      <c r="AP146" s="150"/>
      <c r="AQ146" s="150"/>
      <c r="AR146" s="150"/>
      <c r="AS146" s="150"/>
      <c r="AT146" s="150"/>
      <c r="AU146" s="150"/>
      <c r="AV146" s="150"/>
      <c r="AW146" s="150"/>
      <c r="AX146" s="150"/>
      <c r="AY146" s="150"/>
      <c r="AZ146" s="150"/>
      <c r="BA146" s="150"/>
      <c r="BB146" s="150"/>
      <c r="BC146" s="150"/>
      <c r="BD146" s="150"/>
      <c r="BE146" s="150"/>
      <c r="BF146" s="150"/>
      <c r="BG146" s="150"/>
      <c r="BH146" s="150"/>
    </row>
    <row r="147" spans="1:60" outlineLevel="2" x14ac:dyDescent="0.2">
      <c r="A147" s="157"/>
      <c r="B147" s="158"/>
      <c r="C147" s="248" t="s">
        <v>619</v>
      </c>
      <c r="D147" s="249"/>
      <c r="E147" s="249"/>
      <c r="F147" s="249"/>
      <c r="G147" s="249"/>
      <c r="H147" s="160"/>
      <c r="I147" s="160"/>
      <c r="J147" s="160"/>
      <c r="K147" s="160"/>
      <c r="L147" s="160"/>
      <c r="M147" s="160"/>
      <c r="N147" s="159"/>
      <c r="O147" s="159"/>
      <c r="P147" s="159"/>
      <c r="Q147" s="159"/>
      <c r="R147" s="160"/>
      <c r="S147" s="160"/>
      <c r="T147" s="160"/>
      <c r="U147" s="160"/>
      <c r="V147" s="160"/>
      <c r="W147" s="160"/>
      <c r="X147" s="160"/>
      <c r="Y147" s="160"/>
      <c r="Z147" s="150"/>
      <c r="AA147" s="150"/>
      <c r="AB147" s="150"/>
      <c r="AC147" s="150"/>
      <c r="AD147" s="150"/>
      <c r="AE147" s="150"/>
      <c r="AF147" s="150"/>
      <c r="AG147" s="150" t="s">
        <v>167</v>
      </c>
      <c r="AH147" s="150"/>
      <c r="AI147" s="150"/>
      <c r="AJ147" s="150"/>
      <c r="AK147" s="150"/>
      <c r="AL147" s="150"/>
      <c r="AM147" s="150"/>
      <c r="AN147" s="150"/>
      <c r="AO147" s="150"/>
      <c r="AP147" s="150"/>
      <c r="AQ147" s="150"/>
      <c r="AR147" s="150"/>
      <c r="AS147" s="150"/>
      <c r="AT147" s="150"/>
      <c r="AU147" s="150"/>
      <c r="AV147" s="150"/>
      <c r="AW147" s="150"/>
      <c r="AX147" s="150"/>
      <c r="AY147" s="150"/>
      <c r="AZ147" s="150"/>
      <c r="BA147" s="150"/>
      <c r="BB147" s="150"/>
      <c r="BC147" s="150"/>
      <c r="BD147" s="150"/>
      <c r="BE147" s="150"/>
      <c r="BF147" s="150"/>
      <c r="BG147" s="150"/>
      <c r="BH147" s="150"/>
    </row>
    <row r="148" spans="1:60" ht="22.5" outlineLevel="1" x14ac:dyDescent="0.2">
      <c r="A148" s="171">
        <v>62</v>
      </c>
      <c r="B148" s="172" t="s">
        <v>622</v>
      </c>
      <c r="C148" s="188" t="s">
        <v>623</v>
      </c>
      <c r="D148" s="173" t="s">
        <v>214</v>
      </c>
      <c r="E148" s="174">
        <v>9.3859999999999999E-2</v>
      </c>
      <c r="F148" s="175"/>
      <c r="G148" s="176">
        <f>ROUND(E148*F148,2)</f>
        <v>0</v>
      </c>
      <c r="H148" s="175"/>
      <c r="I148" s="176">
        <f>ROUND(E148*H148,2)</f>
        <v>0</v>
      </c>
      <c r="J148" s="175"/>
      <c r="K148" s="176">
        <f>ROUND(E148*J148,2)</f>
        <v>0</v>
      </c>
      <c r="L148" s="176">
        <v>21</v>
      </c>
      <c r="M148" s="176">
        <f>G148*(1+L148/100)</f>
        <v>0</v>
      </c>
      <c r="N148" s="174">
        <v>0</v>
      </c>
      <c r="O148" s="174">
        <f>ROUND(E148*N148,2)</f>
        <v>0</v>
      </c>
      <c r="P148" s="174">
        <v>0</v>
      </c>
      <c r="Q148" s="174">
        <f>ROUND(E148*P148,2)</f>
        <v>0</v>
      </c>
      <c r="R148" s="176" t="s">
        <v>475</v>
      </c>
      <c r="S148" s="176" t="s">
        <v>154</v>
      </c>
      <c r="T148" s="177" t="s">
        <v>155</v>
      </c>
      <c r="U148" s="160">
        <v>0</v>
      </c>
      <c r="V148" s="160">
        <f>ROUND(E148*U148,2)</f>
        <v>0</v>
      </c>
      <c r="W148" s="160"/>
      <c r="X148" s="160" t="s">
        <v>265</v>
      </c>
      <c r="Y148" s="160" t="s">
        <v>157</v>
      </c>
      <c r="Z148" s="150"/>
      <c r="AA148" s="150"/>
      <c r="AB148" s="150"/>
      <c r="AC148" s="150"/>
      <c r="AD148" s="150"/>
      <c r="AE148" s="150"/>
      <c r="AF148" s="150"/>
      <c r="AG148" s="150" t="s">
        <v>288</v>
      </c>
      <c r="AH148" s="150"/>
      <c r="AI148" s="150"/>
      <c r="AJ148" s="150"/>
      <c r="AK148" s="150"/>
      <c r="AL148" s="150"/>
      <c r="AM148" s="150"/>
      <c r="AN148" s="150"/>
      <c r="AO148" s="150"/>
      <c r="AP148" s="150"/>
      <c r="AQ148" s="150"/>
      <c r="AR148" s="150"/>
      <c r="AS148" s="150"/>
      <c r="AT148" s="150"/>
      <c r="AU148" s="150"/>
      <c r="AV148" s="150"/>
      <c r="AW148" s="150"/>
      <c r="AX148" s="150"/>
      <c r="AY148" s="150"/>
      <c r="AZ148" s="150"/>
      <c r="BA148" s="150"/>
      <c r="BB148" s="150"/>
      <c r="BC148" s="150"/>
      <c r="BD148" s="150"/>
      <c r="BE148" s="150"/>
      <c r="BF148" s="150"/>
      <c r="BG148" s="150"/>
      <c r="BH148" s="150"/>
    </row>
    <row r="149" spans="1:60" outlineLevel="2" x14ac:dyDescent="0.2">
      <c r="A149" s="157"/>
      <c r="B149" s="158"/>
      <c r="C149" s="248" t="s">
        <v>619</v>
      </c>
      <c r="D149" s="249"/>
      <c r="E149" s="249"/>
      <c r="F149" s="249"/>
      <c r="G149" s="249"/>
      <c r="H149" s="160"/>
      <c r="I149" s="160"/>
      <c r="J149" s="160"/>
      <c r="K149" s="160"/>
      <c r="L149" s="160"/>
      <c r="M149" s="160"/>
      <c r="N149" s="159"/>
      <c r="O149" s="159"/>
      <c r="P149" s="159"/>
      <c r="Q149" s="159"/>
      <c r="R149" s="160"/>
      <c r="S149" s="160"/>
      <c r="T149" s="160"/>
      <c r="U149" s="160"/>
      <c r="V149" s="160"/>
      <c r="W149" s="160"/>
      <c r="X149" s="160"/>
      <c r="Y149" s="160"/>
      <c r="Z149" s="150"/>
      <c r="AA149" s="150"/>
      <c r="AB149" s="150"/>
      <c r="AC149" s="150"/>
      <c r="AD149" s="150"/>
      <c r="AE149" s="150"/>
      <c r="AF149" s="150"/>
      <c r="AG149" s="150" t="s">
        <v>167</v>
      </c>
      <c r="AH149" s="150"/>
      <c r="AI149" s="150"/>
      <c r="AJ149" s="150"/>
      <c r="AK149" s="150"/>
      <c r="AL149" s="150"/>
      <c r="AM149" s="150"/>
      <c r="AN149" s="150"/>
      <c r="AO149" s="150"/>
      <c r="AP149" s="150"/>
      <c r="AQ149" s="150"/>
      <c r="AR149" s="150"/>
      <c r="AS149" s="150"/>
      <c r="AT149" s="150"/>
      <c r="AU149" s="150"/>
      <c r="AV149" s="150"/>
      <c r="AW149" s="150"/>
      <c r="AX149" s="150"/>
      <c r="AY149" s="150"/>
      <c r="AZ149" s="150"/>
      <c r="BA149" s="150"/>
      <c r="BB149" s="150"/>
      <c r="BC149" s="150"/>
      <c r="BD149" s="150"/>
      <c r="BE149" s="150"/>
      <c r="BF149" s="150"/>
      <c r="BG149" s="150"/>
      <c r="BH149" s="150"/>
    </row>
    <row r="150" spans="1:60" x14ac:dyDescent="0.2">
      <c r="A150" s="164" t="s">
        <v>148</v>
      </c>
      <c r="B150" s="165" t="s">
        <v>90</v>
      </c>
      <c r="C150" s="186" t="s">
        <v>91</v>
      </c>
      <c r="D150" s="166"/>
      <c r="E150" s="167"/>
      <c r="F150" s="168"/>
      <c r="G150" s="168">
        <f>SUMIF(AG151:AG163,"&lt;&gt;NOR",G151:G163)</f>
        <v>0</v>
      </c>
      <c r="H150" s="168"/>
      <c r="I150" s="168">
        <f>SUM(I151:I163)</f>
        <v>0</v>
      </c>
      <c r="J150" s="168"/>
      <c r="K150" s="168">
        <f>SUM(K151:K163)</f>
        <v>0</v>
      </c>
      <c r="L150" s="168"/>
      <c r="M150" s="168">
        <f>SUM(M151:M163)</f>
        <v>0</v>
      </c>
      <c r="N150" s="167"/>
      <c r="O150" s="167">
        <f>SUM(O151:O163)</f>
        <v>0</v>
      </c>
      <c r="P150" s="167"/>
      <c r="Q150" s="167">
        <f>SUM(Q151:Q163)</f>
        <v>0</v>
      </c>
      <c r="R150" s="168"/>
      <c r="S150" s="168"/>
      <c r="T150" s="169"/>
      <c r="U150" s="163"/>
      <c r="V150" s="163">
        <f>SUM(V151:V163)</f>
        <v>7.7999999999999989</v>
      </c>
      <c r="W150" s="163"/>
      <c r="X150" s="163"/>
      <c r="Y150" s="163"/>
      <c r="AG150" t="s">
        <v>149</v>
      </c>
    </row>
    <row r="151" spans="1:60" outlineLevel="1" x14ac:dyDescent="0.2">
      <c r="A151" s="171">
        <v>63</v>
      </c>
      <c r="B151" s="172" t="s">
        <v>624</v>
      </c>
      <c r="C151" s="188" t="s">
        <v>625</v>
      </c>
      <c r="D151" s="173" t="s">
        <v>152</v>
      </c>
      <c r="E151" s="174">
        <v>1</v>
      </c>
      <c r="F151" s="175"/>
      <c r="G151" s="176">
        <f>ROUND(E151*F151,2)</f>
        <v>0</v>
      </c>
      <c r="H151" s="175"/>
      <c r="I151" s="176">
        <f>ROUND(E151*H151,2)</f>
        <v>0</v>
      </c>
      <c r="J151" s="175"/>
      <c r="K151" s="176">
        <f>ROUND(E151*J151,2)</f>
        <v>0</v>
      </c>
      <c r="L151" s="176">
        <v>21</v>
      </c>
      <c r="M151" s="176">
        <f>G151*(1+L151/100)</f>
        <v>0</v>
      </c>
      <c r="N151" s="174">
        <v>2.0000000000000002E-5</v>
      </c>
      <c r="O151" s="174">
        <f>ROUND(E151*N151,2)</f>
        <v>0</v>
      </c>
      <c r="P151" s="174">
        <v>0</v>
      </c>
      <c r="Q151" s="174">
        <f>ROUND(E151*P151,2)</f>
        <v>0</v>
      </c>
      <c r="R151" s="176" t="s">
        <v>475</v>
      </c>
      <c r="S151" s="176" t="s">
        <v>154</v>
      </c>
      <c r="T151" s="177" t="s">
        <v>155</v>
      </c>
      <c r="U151" s="160">
        <v>1.3</v>
      </c>
      <c r="V151" s="160">
        <f>ROUND(E151*U151,2)</f>
        <v>1.3</v>
      </c>
      <c r="W151" s="160"/>
      <c r="X151" s="160" t="s">
        <v>156</v>
      </c>
      <c r="Y151" s="160" t="s">
        <v>157</v>
      </c>
      <c r="Z151" s="150"/>
      <c r="AA151" s="150"/>
      <c r="AB151" s="150"/>
      <c r="AC151" s="150"/>
      <c r="AD151" s="150"/>
      <c r="AE151" s="150"/>
      <c r="AF151" s="150"/>
      <c r="AG151" s="150" t="s">
        <v>222</v>
      </c>
      <c r="AH151" s="150"/>
      <c r="AI151" s="150"/>
      <c r="AJ151" s="150"/>
      <c r="AK151" s="150"/>
      <c r="AL151" s="150"/>
      <c r="AM151" s="150"/>
      <c r="AN151" s="150"/>
      <c r="AO151" s="150"/>
      <c r="AP151" s="150"/>
      <c r="AQ151" s="150"/>
      <c r="AR151" s="150"/>
      <c r="AS151" s="150"/>
      <c r="AT151" s="150"/>
      <c r="AU151" s="150"/>
      <c r="AV151" s="150"/>
      <c r="AW151" s="150"/>
      <c r="AX151" s="150"/>
      <c r="AY151" s="150"/>
      <c r="AZ151" s="150"/>
      <c r="BA151" s="150"/>
      <c r="BB151" s="150"/>
      <c r="BC151" s="150"/>
      <c r="BD151" s="150"/>
      <c r="BE151" s="150"/>
      <c r="BF151" s="150"/>
      <c r="BG151" s="150"/>
      <c r="BH151" s="150"/>
    </row>
    <row r="152" spans="1:60" outlineLevel="2" x14ac:dyDescent="0.2">
      <c r="A152" s="157"/>
      <c r="B152" s="158"/>
      <c r="C152" s="248" t="s">
        <v>626</v>
      </c>
      <c r="D152" s="249"/>
      <c r="E152" s="249"/>
      <c r="F152" s="249"/>
      <c r="G152" s="249"/>
      <c r="H152" s="160"/>
      <c r="I152" s="160"/>
      <c r="J152" s="160"/>
      <c r="K152" s="160"/>
      <c r="L152" s="160"/>
      <c r="M152" s="160"/>
      <c r="N152" s="159"/>
      <c r="O152" s="159"/>
      <c r="P152" s="159"/>
      <c r="Q152" s="159"/>
      <c r="R152" s="160"/>
      <c r="S152" s="160"/>
      <c r="T152" s="160"/>
      <c r="U152" s="160"/>
      <c r="V152" s="160"/>
      <c r="W152" s="160"/>
      <c r="X152" s="160"/>
      <c r="Y152" s="160"/>
      <c r="Z152" s="150"/>
      <c r="AA152" s="150"/>
      <c r="AB152" s="150"/>
      <c r="AC152" s="150"/>
      <c r="AD152" s="150"/>
      <c r="AE152" s="150"/>
      <c r="AF152" s="150"/>
      <c r="AG152" s="150" t="s">
        <v>167</v>
      </c>
      <c r="AH152" s="150"/>
      <c r="AI152" s="150"/>
      <c r="AJ152" s="150"/>
      <c r="AK152" s="150"/>
      <c r="AL152" s="150"/>
      <c r="AM152" s="150"/>
      <c r="AN152" s="150"/>
      <c r="AO152" s="150"/>
      <c r="AP152" s="150"/>
      <c r="AQ152" s="150"/>
      <c r="AR152" s="150"/>
      <c r="AS152" s="150"/>
      <c r="AT152" s="150"/>
      <c r="AU152" s="150"/>
      <c r="AV152" s="150"/>
      <c r="AW152" s="150"/>
      <c r="AX152" s="150"/>
      <c r="AY152" s="150"/>
      <c r="AZ152" s="150"/>
      <c r="BA152" s="185" t="str">
        <f>C152</f>
        <v>montáž čerpadla bez jeho dodávky, s dodávkou šroubení nebo přírubového spoje, bez napojení čerpadla na zdroj el. energie</v>
      </c>
      <c r="BB152" s="150"/>
      <c r="BC152" s="150"/>
      <c r="BD152" s="150"/>
      <c r="BE152" s="150"/>
      <c r="BF152" s="150"/>
      <c r="BG152" s="150"/>
      <c r="BH152" s="150"/>
    </row>
    <row r="153" spans="1:60" ht="33.75" outlineLevel="1" x14ac:dyDescent="0.2">
      <c r="A153" s="171">
        <v>64</v>
      </c>
      <c r="B153" s="172" t="s">
        <v>627</v>
      </c>
      <c r="C153" s="188" t="s">
        <v>628</v>
      </c>
      <c r="D153" s="173" t="s">
        <v>152</v>
      </c>
      <c r="E153" s="174">
        <v>1</v>
      </c>
      <c r="F153" s="175"/>
      <c r="G153" s="176">
        <f>ROUND(E153*F153,2)</f>
        <v>0</v>
      </c>
      <c r="H153" s="175"/>
      <c r="I153" s="176">
        <f>ROUND(E153*H153,2)</f>
        <v>0</v>
      </c>
      <c r="J153" s="175"/>
      <c r="K153" s="176">
        <f>ROUND(E153*J153,2)</f>
        <v>0</v>
      </c>
      <c r="L153" s="176">
        <v>21</v>
      </c>
      <c r="M153" s="176">
        <f>G153*(1+L153/100)</f>
        <v>0</v>
      </c>
      <c r="N153" s="174">
        <v>3.64E-3</v>
      </c>
      <c r="O153" s="174">
        <f>ROUND(E153*N153,2)</f>
        <v>0</v>
      </c>
      <c r="P153" s="174">
        <v>0</v>
      </c>
      <c r="Q153" s="174">
        <f>ROUND(E153*P153,2)</f>
        <v>0</v>
      </c>
      <c r="R153" s="176" t="s">
        <v>475</v>
      </c>
      <c r="S153" s="176" t="s">
        <v>154</v>
      </c>
      <c r="T153" s="177" t="s">
        <v>155</v>
      </c>
      <c r="U153" s="160">
        <v>1.04</v>
      </c>
      <c r="V153" s="160">
        <f>ROUND(E153*U153,2)</f>
        <v>1.04</v>
      </c>
      <c r="W153" s="160"/>
      <c r="X153" s="160" t="s">
        <v>156</v>
      </c>
      <c r="Y153" s="160" t="s">
        <v>157</v>
      </c>
      <c r="Z153" s="150"/>
      <c r="AA153" s="150"/>
      <c r="AB153" s="150"/>
      <c r="AC153" s="150"/>
      <c r="AD153" s="150"/>
      <c r="AE153" s="150"/>
      <c r="AF153" s="150"/>
      <c r="AG153" s="150" t="s">
        <v>222</v>
      </c>
      <c r="AH153" s="150"/>
      <c r="AI153" s="150"/>
      <c r="AJ153" s="150"/>
      <c r="AK153" s="150"/>
      <c r="AL153" s="150"/>
      <c r="AM153" s="150"/>
      <c r="AN153" s="150"/>
      <c r="AO153" s="150"/>
      <c r="AP153" s="150"/>
      <c r="AQ153" s="150"/>
      <c r="AR153" s="150"/>
      <c r="AS153" s="150"/>
      <c r="AT153" s="150"/>
      <c r="AU153" s="150"/>
      <c r="AV153" s="150"/>
      <c r="AW153" s="150"/>
      <c r="AX153" s="150"/>
      <c r="AY153" s="150"/>
      <c r="AZ153" s="150"/>
      <c r="BA153" s="150"/>
      <c r="BB153" s="150"/>
      <c r="BC153" s="150"/>
      <c r="BD153" s="150"/>
      <c r="BE153" s="150"/>
      <c r="BF153" s="150"/>
      <c r="BG153" s="150"/>
      <c r="BH153" s="150"/>
    </row>
    <row r="154" spans="1:60" ht="22.5" outlineLevel="2" x14ac:dyDescent="0.2">
      <c r="A154" s="157"/>
      <c r="B154" s="158"/>
      <c r="C154" s="248" t="s">
        <v>629</v>
      </c>
      <c r="D154" s="249"/>
      <c r="E154" s="249"/>
      <c r="F154" s="249"/>
      <c r="G154" s="249"/>
      <c r="H154" s="160"/>
      <c r="I154" s="160"/>
      <c r="J154" s="160"/>
      <c r="K154" s="160"/>
      <c r="L154" s="160"/>
      <c r="M154" s="160"/>
      <c r="N154" s="159"/>
      <c r="O154" s="159"/>
      <c r="P154" s="159"/>
      <c r="Q154" s="159"/>
      <c r="R154" s="160"/>
      <c r="S154" s="160"/>
      <c r="T154" s="160"/>
      <c r="U154" s="160"/>
      <c r="V154" s="160"/>
      <c r="W154" s="160"/>
      <c r="X154" s="160"/>
      <c r="Y154" s="160"/>
      <c r="Z154" s="150"/>
      <c r="AA154" s="150"/>
      <c r="AB154" s="150"/>
      <c r="AC154" s="150"/>
      <c r="AD154" s="150"/>
      <c r="AE154" s="150"/>
      <c r="AF154" s="150"/>
      <c r="AG154" s="150" t="s">
        <v>167</v>
      </c>
      <c r="AH154" s="150"/>
      <c r="AI154" s="150"/>
      <c r="AJ154" s="150"/>
      <c r="AK154" s="150"/>
      <c r="AL154" s="150"/>
      <c r="AM154" s="150"/>
      <c r="AN154" s="150"/>
      <c r="AO154" s="150"/>
      <c r="AP154" s="150"/>
      <c r="AQ154" s="150"/>
      <c r="AR154" s="150"/>
      <c r="AS154" s="150"/>
      <c r="AT154" s="150"/>
      <c r="AU154" s="150"/>
      <c r="AV154" s="150"/>
      <c r="AW154" s="150"/>
      <c r="AX154" s="150"/>
      <c r="AY154" s="150"/>
      <c r="AZ154" s="150"/>
      <c r="BA154" s="185" t="str">
        <f>C154</f>
        <v>osazení nádoby do potrubního rozvodu, s ukotvením do zdi nebo do podlahy, včetně dodávky nádoby, armatur a přípojného šroubení, bez dodávky kotvícího materiálu</v>
      </c>
      <c r="BB154" s="150"/>
      <c r="BC154" s="150"/>
      <c r="BD154" s="150"/>
      <c r="BE154" s="150"/>
      <c r="BF154" s="150"/>
      <c r="BG154" s="150"/>
      <c r="BH154" s="150"/>
    </row>
    <row r="155" spans="1:60" outlineLevel="1" x14ac:dyDescent="0.2">
      <c r="A155" s="178">
        <v>65</v>
      </c>
      <c r="B155" s="179" t="s">
        <v>630</v>
      </c>
      <c r="C155" s="187" t="s">
        <v>631</v>
      </c>
      <c r="D155" s="180" t="s">
        <v>152</v>
      </c>
      <c r="E155" s="181">
        <v>1</v>
      </c>
      <c r="F155" s="182"/>
      <c r="G155" s="183">
        <f>ROUND(E155*F155,2)</f>
        <v>0</v>
      </c>
      <c r="H155" s="182"/>
      <c r="I155" s="183">
        <f>ROUND(E155*H155,2)</f>
        <v>0</v>
      </c>
      <c r="J155" s="182"/>
      <c r="K155" s="183">
        <f>ROUND(E155*J155,2)</f>
        <v>0</v>
      </c>
      <c r="L155" s="183">
        <v>21</v>
      </c>
      <c r="M155" s="183">
        <f>G155*(1+L155/100)</f>
        <v>0</v>
      </c>
      <c r="N155" s="181">
        <v>2.5200000000000001E-3</v>
      </c>
      <c r="O155" s="181">
        <f>ROUND(E155*N155,2)</f>
        <v>0</v>
      </c>
      <c r="P155" s="181">
        <v>0</v>
      </c>
      <c r="Q155" s="181">
        <f>ROUND(E155*P155,2)</f>
        <v>0</v>
      </c>
      <c r="R155" s="183" t="s">
        <v>632</v>
      </c>
      <c r="S155" s="183" t="s">
        <v>154</v>
      </c>
      <c r="T155" s="184" t="s">
        <v>155</v>
      </c>
      <c r="U155" s="160">
        <v>0.433</v>
      </c>
      <c r="V155" s="160">
        <f>ROUND(E155*U155,2)</f>
        <v>0.43</v>
      </c>
      <c r="W155" s="160"/>
      <c r="X155" s="160" t="s">
        <v>156</v>
      </c>
      <c r="Y155" s="160" t="s">
        <v>157</v>
      </c>
      <c r="Z155" s="150"/>
      <c r="AA155" s="150"/>
      <c r="AB155" s="150"/>
      <c r="AC155" s="150"/>
      <c r="AD155" s="150"/>
      <c r="AE155" s="150"/>
      <c r="AF155" s="150"/>
      <c r="AG155" s="150" t="s">
        <v>222</v>
      </c>
      <c r="AH155" s="150"/>
      <c r="AI155" s="150"/>
      <c r="AJ155" s="150"/>
      <c r="AK155" s="150"/>
      <c r="AL155" s="150"/>
      <c r="AM155" s="150"/>
      <c r="AN155" s="150"/>
      <c r="AO155" s="150"/>
      <c r="AP155" s="150"/>
      <c r="AQ155" s="150"/>
      <c r="AR155" s="150"/>
      <c r="AS155" s="150"/>
      <c r="AT155" s="150"/>
      <c r="AU155" s="150"/>
      <c r="AV155" s="150"/>
      <c r="AW155" s="150"/>
      <c r="AX155" s="150"/>
      <c r="AY155" s="150"/>
      <c r="AZ155" s="150"/>
      <c r="BA155" s="150"/>
      <c r="BB155" s="150"/>
      <c r="BC155" s="150"/>
      <c r="BD155" s="150"/>
      <c r="BE155" s="150"/>
      <c r="BF155" s="150"/>
      <c r="BG155" s="150"/>
      <c r="BH155" s="150"/>
    </row>
    <row r="156" spans="1:60" outlineLevel="1" x14ac:dyDescent="0.2">
      <c r="A156" s="178">
        <v>66</v>
      </c>
      <c r="B156" s="179" t="s">
        <v>633</v>
      </c>
      <c r="C156" s="187" t="s">
        <v>634</v>
      </c>
      <c r="D156" s="180" t="s">
        <v>449</v>
      </c>
      <c r="E156" s="181">
        <v>5</v>
      </c>
      <c r="F156" s="182"/>
      <c r="G156" s="183">
        <f>ROUND(E156*F156,2)</f>
        <v>0</v>
      </c>
      <c r="H156" s="182"/>
      <c r="I156" s="183">
        <f>ROUND(E156*H156,2)</f>
        <v>0</v>
      </c>
      <c r="J156" s="182"/>
      <c r="K156" s="183">
        <f>ROUND(E156*J156,2)</f>
        <v>0</v>
      </c>
      <c r="L156" s="183">
        <v>21</v>
      </c>
      <c r="M156" s="183">
        <f>G156*(1+L156/100)</f>
        <v>0</v>
      </c>
      <c r="N156" s="181">
        <v>0</v>
      </c>
      <c r="O156" s="181">
        <f>ROUND(E156*N156,2)</f>
        <v>0</v>
      </c>
      <c r="P156" s="181">
        <v>0</v>
      </c>
      <c r="Q156" s="181">
        <f>ROUND(E156*P156,2)</f>
        <v>0</v>
      </c>
      <c r="R156" s="183" t="s">
        <v>450</v>
      </c>
      <c r="S156" s="183" t="s">
        <v>154</v>
      </c>
      <c r="T156" s="184" t="s">
        <v>155</v>
      </c>
      <c r="U156" s="160">
        <v>1</v>
      </c>
      <c r="V156" s="160">
        <f>ROUND(E156*U156,2)</f>
        <v>5</v>
      </c>
      <c r="W156" s="160"/>
      <c r="X156" s="160" t="s">
        <v>451</v>
      </c>
      <c r="Y156" s="160" t="s">
        <v>157</v>
      </c>
      <c r="Z156" s="150"/>
      <c r="AA156" s="150"/>
      <c r="AB156" s="150"/>
      <c r="AC156" s="150"/>
      <c r="AD156" s="150"/>
      <c r="AE156" s="150"/>
      <c r="AF156" s="150"/>
      <c r="AG156" s="150" t="s">
        <v>452</v>
      </c>
      <c r="AH156" s="150"/>
      <c r="AI156" s="150"/>
      <c r="AJ156" s="150"/>
      <c r="AK156" s="150"/>
      <c r="AL156" s="150"/>
      <c r="AM156" s="150"/>
      <c r="AN156" s="150"/>
      <c r="AO156" s="150"/>
      <c r="AP156" s="150"/>
      <c r="AQ156" s="150"/>
      <c r="AR156" s="150"/>
      <c r="AS156" s="150"/>
      <c r="AT156" s="150"/>
      <c r="AU156" s="150"/>
      <c r="AV156" s="150"/>
      <c r="AW156" s="150"/>
      <c r="AX156" s="150"/>
      <c r="AY156" s="150"/>
      <c r="AZ156" s="150"/>
      <c r="BA156" s="150"/>
      <c r="BB156" s="150"/>
      <c r="BC156" s="150"/>
      <c r="BD156" s="150"/>
      <c r="BE156" s="150"/>
      <c r="BF156" s="150"/>
      <c r="BG156" s="150"/>
      <c r="BH156" s="150"/>
    </row>
    <row r="157" spans="1:60" ht="22.5" outlineLevel="1" x14ac:dyDescent="0.2">
      <c r="A157" s="178">
        <v>67</v>
      </c>
      <c r="B157" s="179" t="s">
        <v>635</v>
      </c>
      <c r="C157" s="187" t="s">
        <v>636</v>
      </c>
      <c r="D157" s="180" t="s">
        <v>152</v>
      </c>
      <c r="E157" s="181">
        <v>1</v>
      </c>
      <c r="F157" s="182"/>
      <c r="G157" s="183">
        <f>ROUND(E157*F157,2)</f>
        <v>0</v>
      </c>
      <c r="H157" s="182"/>
      <c r="I157" s="183">
        <f>ROUND(E157*H157,2)</f>
        <v>0</v>
      </c>
      <c r="J157" s="182"/>
      <c r="K157" s="183">
        <f>ROUND(E157*J157,2)</f>
        <v>0</v>
      </c>
      <c r="L157" s="183">
        <v>21</v>
      </c>
      <c r="M157" s="183">
        <f>G157*(1+L157/100)</f>
        <v>0</v>
      </c>
      <c r="N157" s="181">
        <v>1.89E-3</v>
      </c>
      <c r="O157" s="181">
        <f>ROUND(E157*N157,2)</f>
        <v>0</v>
      </c>
      <c r="P157" s="181">
        <v>0</v>
      </c>
      <c r="Q157" s="181">
        <f>ROUND(E157*P157,2)</f>
        <v>0</v>
      </c>
      <c r="R157" s="183" t="s">
        <v>177</v>
      </c>
      <c r="S157" s="183" t="s">
        <v>154</v>
      </c>
      <c r="T157" s="184" t="s">
        <v>155</v>
      </c>
      <c r="U157" s="160">
        <v>0</v>
      </c>
      <c r="V157" s="160">
        <f>ROUND(E157*U157,2)</f>
        <v>0</v>
      </c>
      <c r="W157" s="160"/>
      <c r="X157" s="160" t="s">
        <v>178</v>
      </c>
      <c r="Y157" s="160" t="s">
        <v>157</v>
      </c>
      <c r="Z157" s="150"/>
      <c r="AA157" s="150"/>
      <c r="AB157" s="150"/>
      <c r="AC157" s="150"/>
      <c r="AD157" s="150"/>
      <c r="AE157" s="150"/>
      <c r="AF157" s="150"/>
      <c r="AG157" s="150" t="s">
        <v>179</v>
      </c>
      <c r="AH157" s="150"/>
      <c r="AI157" s="150"/>
      <c r="AJ157" s="150"/>
      <c r="AK157" s="150"/>
      <c r="AL157" s="150"/>
      <c r="AM157" s="150"/>
      <c r="AN157" s="150"/>
      <c r="AO157" s="150"/>
      <c r="AP157" s="150"/>
      <c r="AQ157" s="150"/>
      <c r="AR157" s="150"/>
      <c r="AS157" s="150"/>
      <c r="AT157" s="150"/>
      <c r="AU157" s="150"/>
      <c r="AV157" s="150"/>
      <c r="AW157" s="150"/>
      <c r="AX157" s="150"/>
      <c r="AY157" s="150"/>
      <c r="AZ157" s="150"/>
      <c r="BA157" s="150"/>
      <c r="BB157" s="150"/>
      <c r="BC157" s="150"/>
      <c r="BD157" s="150"/>
      <c r="BE157" s="150"/>
      <c r="BF157" s="150"/>
      <c r="BG157" s="150"/>
      <c r="BH157" s="150"/>
    </row>
    <row r="158" spans="1:60" outlineLevel="1" x14ac:dyDescent="0.2">
      <c r="A158" s="171">
        <v>68</v>
      </c>
      <c r="B158" s="172" t="s">
        <v>637</v>
      </c>
      <c r="C158" s="188" t="s">
        <v>638</v>
      </c>
      <c r="D158" s="173" t="s">
        <v>214</v>
      </c>
      <c r="E158" s="174">
        <v>8.0700000000000008E-3</v>
      </c>
      <c r="F158" s="175"/>
      <c r="G158" s="176">
        <f>ROUND(E158*F158,2)</f>
        <v>0</v>
      </c>
      <c r="H158" s="175"/>
      <c r="I158" s="176">
        <f>ROUND(E158*H158,2)</f>
        <v>0</v>
      </c>
      <c r="J158" s="175"/>
      <c r="K158" s="176">
        <f>ROUND(E158*J158,2)</f>
        <v>0</v>
      </c>
      <c r="L158" s="176">
        <v>21</v>
      </c>
      <c r="M158" s="176">
        <f>G158*(1+L158/100)</f>
        <v>0</v>
      </c>
      <c r="N158" s="174">
        <v>0</v>
      </c>
      <c r="O158" s="174">
        <f>ROUND(E158*N158,2)</f>
        <v>0</v>
      </c>
      <c r="P158" s="174">
        <v>0</v>
      </c>
      <c r="Q158" s="174">
        <f>ROUND(E158*P158,2)</f>
        <v>0</v>
      </c>
      <c r="R158" s="176" t="s">
        <v>475</v>
      </c>
      <c r="S158" s="176" t="s">
        <v>154</v>
      </c>
      <c r="T158" s="177" t="s">
        <v>155</v>
      </c>
      <c r="U158" s="160">
        <v>2.3639999999999999</v>
      </c>
      <c r="V158" s="160">
        <f>ROUND(E158*U158,2)</f>
        <v>0.02</v>
      </c>
      <c r="W158" s="160"/>
      <c r="X158" s="160" t="s">
        <v>265</v>
      </c>
      <c r="Y158" s="160" t="s">
        <v>157</v>
      </c>
      <c r="Z158" s="150"/>
      <c r="AA158" s="150"/>
      <c r="AB158" s="150"/>
      <c r="AC158" s="150"/>
      <c r="AD158" s="150"/>
      <c r="AE158" s="150"/>
      <c r="AF158" s="150"/>
      <c r="AG158" s="150" t="s">
        <v>639</v>
      </c>
      <c r="AH158" s="150"/>
      <c r="AI158" s="150"/>
      <c r="AJ158" s="150"/>
      <c r="AK158" s="150"/>
      <c r="AL158" s="150"/>
      <c r="AM158" s="150"/>
      <c r="AN158" s="150"/>
      <c r="AO158" s="150"/>
      <c r="AP158" s="150"/>
      <c r="AQ158" s="150"/>
      <c r="AR158" s="150"/>
      <c r="AS158" s="150"/>
      <c r="AT158" s="150"/>
      <c r="AU158" s="150"/>
      <c r="AV158" s="150"/>
      <c r="AW158" s="150"/>
      <c r="AX158" s="150"/>
      <c r="AY158" s="150"/>
      <c r="AZ158" s="150"/>
      <c r="BA158" s="150"/>
      <c r="BB158" s="150"/>
      <c r="BC158" s="150"/>
      <c r="BD158" s="150"/>
      <c r="BE158" s="150"/>
      <c r="BF158" s="150"/>
      <c r="BG158" s="150"/>
      <c r="BH158" s="150"/>
    </row>
    <row r="159" spans="1:60" outlineLevel="2" x14ac:dyDescent="0.2">
      <c r="A159" s="157"/>
      <c r="B159" s="158"/>
      <c r="C159" s="248" t="s">
        <v>619</v>
      </c>
      <c r="D159" s="249"/>
      <c r="E159" s="249"/>
      <c r="F159" s="249"/>
      <c r="G159" s="249"/>
      <c r="H159" s="160"/>
      <c r="I159" s="160"/>
      <c r="J159" s="160"/>
      <c r="K159" s="160"/>
      <c r="L159" s="160"/>
      <c r="M159" s="160"/>
      <c r="N159" s="159"/>
      <c r="O159" s="159"/>
      <c r="P159" s="159"/>
      <c r="Q159" s="159"/>
      <c r="R159" s="160"/>
      <c r="S159" s="160"/>
      <c r="T159" s="160"/>
      <c r="U159" s="160"/>
      <c r="V159" s="160"/>
      <c r="W159" s="160"/>
      <c r="X159" s="160"/>
      <c r="Y159" s="160"/>
      <c r="Z159" s="150"/>
      <c r="AA159" s="150"/>
      <c r="AB159" s="150"/>
      <c r="AC159" s="150"/>
      <c r="AD159" s="150"/>
      <c r="AE159" s="150"/>
      <c r="AF159" s="150"/>
      <c r="AG159" s="150" t="s">
        <v>167</v>
      </c>
      <c r="AH159" s="150"/>
      <c r="AI159" s="150"/>
      <c r="AJ159" s="150"/>
      <c r="AK159" s="150"/>
      <c r="AL159" s="150"/>
      <c r="AM159" s="150"/>
      <c r="AN159" s="150"/>
      <c r="AO159" s="150"/>
      <c r="AP159" s="150"/>
      <c r="AQ159" s="150"/>
      <c r="AR159" s="150"/>
      <c r="AS159" s="150"/>
      <c r="AT159" s="150"/>
      <c r="AU159" s="150"/>
      <c r="AV159" s="150"/>
      <c r="AW159" s="150"/>
      <c r="AX159" s="150"/>
      <c r="AY159" s="150"/>
      <c r="AZ159" s="150"/>
      <c r="BA159" s="150"/>
      <c r="BB159" s="150"/>
      <c r="BC159" s="150"/>
      <c r="BD159" s="150"/>
      <c r="BE159" s="150"/>
      <c r="BF159" s="150"/>
      <c r="BG159" s="150"/>
      <c r="BH159" s="150"/>
    </row>
    <row r="160" spans="1:60" ht="22.5" outlineLevel="1" x14ac:dyDescent="0.2">
      <c r="A160" s="171">
        <v>69</v>
      </c>
      <c r="B160" s="172" t="s">
        <v>640</v>
      </c>
      <c r="C160" s="188" t="s">
        <v>641</v>
      </c>
      <c r="D160" s="173" t="s">
        <v>214</v>
      </c>
      <c r="E160" s="174">
        <v>8.0700000000000008E-3</v>
      </c>
      <c r="F160" s="175"/>
      <c r="G160" s="176">
        <f>ROUND(E160*F160,2)</f>
        <v>0</v>
      </c>
      <c r="H160" s="175"/>
      <c r="I160" s="176">
        <f>ROUND(E160*H160,2)</f>
        <v>0</v>
      </c>
      <c r="J160" s="175"/>
      <c r="K160" s="176">
        <f>ROUND(E160*J160,2)</f>
        <v>0</v>
      </c>
      <c r="L160" s="176">
        <v>21</v>
      </c>
      <c r="M160" s="176">
        <f>G160*(1+L160/100)</f>
        <v>0</v>
      </c>
      <c r="N160" s="174">
        <v>0</v>
      </c>
      <c r="O160" s="174">
        <f>ROUND(E160*N160,2)</f>
        <v>0</v>
      </c>
      <c r="P160" s="174">
        <v>0</v>
      </c>
      <c r="Q160" s="174">
        <f>ROUND(E160*P160,2)</f>
        <v>0</v>
      </c>
      <c r="R160" s="176" t="s">
        <v>475</v>
      </c>
      <c r="S160" s="176" t="s">
        <v>154</v>
      </c>
      <c r="T160" s="177" t="s">
        <v>155</v>
      </c>
      <c r="U160" s="160">
        <v>0.64400000000000002</v>
      </c>
      <c r="V160" s="160">
        <f>ROUND(E160*U160,2)</f>
        <v>0.01</v>
      </c>
      <c r="W160" s="160"/>
      <c r="X160" s="160" t="s">
        <v>265</v>
      </c>
      <c r="Y160" s="160" t="s">
        <v>157</v>
      </c>
      <c r="Z160" s="150"/>
      <c r="AA160" s="150"/>
      <c r="AB160" s="150"/>
      <c r="AC160" s="150"/>
      <c r="AD160" s="150"/>
      <c r="AE160" s="150"/>
      <c r="AF160" s="150"/>
      <c r="AG160" s="150" t="s">
        <v>639</v>
      </c>
      <c r="AH160" s="150"/>
      <c r="AI160" s="150"/>
      <c r="AJ160" s="150"/>
      <c r="AK160" s="150"/>
      <c r="AL160" s="150"/>
      <c r="AM160" s="150"/>
      <c r="AN160" s="150"/>
      <c r="AO160" s="150"/>
      <c r="AP160" s="150"/>
      <c r="AQ160" s="150"/>
      <c r="AR160" s="150"/>
      <c r="AS160" s="150"/>
      <c r="AT160" s="150"/>
      <c r="AU160" s="150"/>
      <c r="AV160" s="150"/>
      <c r="AW160" s="150"/>
      <c r="AX160" s="150"/>
      <c r="AY160" s="150"/>
      <c r="AZ160" s="150"/>
      <c r="BA160" s="150"/>
      <c r="BB160" s="150"/>
      <c r="BC160" s="150"/>
      <c r="BD160" s="150"/>
      <c r="BE160" s="150"/>
      <c r="BF160" s="150"/>
      <c r="BG160" s="150"/>
      <c r="BH160" s="150"/>
    </row>
    <row r="161" spans="1:60" outlineLevel="2" x14ac:dyDescent="0.2">
      <c r="A161" s="157"/>
      <c r="B161" s="158"/>
      <c r="C161" s="248" t="s">
        <v>619</v>
      </c>
      <c r="D161" s="249"/>
      <c r="E161" s="249"/>
      <c r="F161" s="249"/>
      <c r="G161" s="249"/>
      <c r="H161" s="160"/>
      <c r="I161" s="160"/>
      <c r="J161" s="160"/>
      <c r="K161" s="160"/>
      <c r="L161" s="160"/>
      <c r="M161" s="160"/>
      <c r="N161" s="159"/>
      <c r="O161" s="159"/>
      <c r="P161" s="159"/>
      <c r="Q161" s="159"/>
      <c r="R161" s="160"/>
      <c r="S161" s="160"/>
      <c r="T161" s="160"/>
      <c r="U161" s="160"/>
      <c r="V161" s="160"/>
      <c r="W161" s="160"/>
      <c r="X161" s="160"/>
      <c r="Y161" s="160"/>
      <c r="Z161" s="150"/>
      <c r="AA161" s="150"/>
      <c r="AB161" s="150"/>
      <c r="AC161" s="150"/>
      <c r="AD161" s="150"/>
      <c r="AE161" s="150"/>
      <c r="AF161" s="150"/>
      <c r="AG161" s="150" t="s">
        <v>167</v>
      </c>
      <c r="AH161" s="150"/>
      <c r="AI161" s="150"/>
      <c r="AJ161" s="150"/>
      <c r="AK161" s="150"/>
      <c r="AL161" s="150"/>
      <c r="AM161" s="150"/>
      <c r="AN161" s="150"/>
      <c r="AO161" s="150"/>
      <c r="AP161" s="150"/>
      <c r="AQ161" s="150"/>
      <c r="AR161" s="150"/>
      <c r="AS161" s="150"/>
      <c r="AT161" s="150"/>
      <c r="AU161" s="150"/>
      <c r="AV161" s="150"/>
      <c r="AW161" s="150"/>
      <c r="AX161" s="150"/>
      <c r="AY161" s="150"/>
      <c r="AZ161" s="150"/>
      <c r="BA161" s="150"/>
      <c r="BB161" s="150"/>
      <c r="BC161" s="150"/>
      <c r="BD161" s="150"/>
      <c r="BE161" s="150"/>
      <c r="BF161" s="150"/>
      <c r="BG161" s="150"/>
      <c r="BH161" s="150"/>
    </row>
    <row r="162" spans="1:60" ht="22.5" outlineLevel="1" x14ac:dyDescent="0.2">
      <c r="A162" s="171">
        <v>70</v>
      </c>
      <c r="B162" s="172" t="s">
        <v>642</v>
      </c>
      <c r="C162" s="188" t="s">
        <v>643</v>
      </c>
      <c r="D162" s="173" t="s">
        <v>214</v>
      </c>
      <c r="E162" s="174">
        <v>8.0700000000000008E-3</v>
      </c>
      <c r="F162" s="175"/>
      <c r="G162" s="176">
        <f>ROUND(E162*F162,2)</f>
        <v>0</v>
      </c>
      <c r="H162" s="175"/>
      <c r="I162" s="176">
        <f>ROUND(E162*H162,2)</f>
        <v>0</v>
      </c>
      <c r="J162" s="175"/>
      <c r="K162" s="176">
        <f>ROUND(E162*J162,2)</f>
        <v>0</v>
      </c>
      <c r="L162" s="176">
        <v>21</v>
      </c>
      <c r="M162" s="176">
        <f>G162*(1+L162/100)</f>
        <v>0</v>
      </c>
      <c r="N162" s="174">
        <v>0</v>
      </c>
      <c r="O162" s="174">
        <f>ROUND(E162*N162,2)</f>
        <v>0</v>
      </c>
      <c r="P162" s="174">
        <v>0</v>
      </c>
      <c r="Q162" s="174">
        <f>ROUND(E162*P162,2)</f>
        <v>0</v>
      </c>
      <c r="R162" s="176" t="s">
        <v>475</v>
      </c>
      <c r="S162" s="176" t="s">
        <v>154</v>
      </c>
      <c r="T162" s="177" t="s">
        <v>155</v>
      </c>
      <c r="U162" s="160">
        <v>0</v>
      </c>
      <c r="V162" s="160">
        <f>ROUND(E162*U162,2)</f>
        <v>0</v>
      </c>
      <c r="W162" s="160"/>
      <c r="X162" s="160" t="s">
        <v>265</v>
      </c>
      <c r="Y162" s="160" t="s">
        <v>157</v>
      </c>
      <c r="Z162" s="150"/>
      <c r="AA162" s="150"/>
      <c r="AB162" s="150"/>
      <c r="AC162" s="150"/>
      <c r="AD162" s="150"/>
      <c r="AE162" s="150"/>
      <c r="AF162" s="150"/>
      <c r="AG162" s="150" t="s">
        <v>639</v>
      </c>
      <c r="AH162" s="150"/>
      <c r="AI162" s="150"/>
      <c r="AJ162" s="150"/>
      <c r="AK162" s="150"/>
      <c r="AL162" s="150"/>
      <c r="AM162" s="150"/>
      <c r="AN162" s="150"/>
      <c r="AO162" s="150"/>
      <c r="AP162" s="150"/>
      <c r="AQ162" s="150"/>
      <c r="AR162" s="150"/>
      <c r="AS162" s="150"/>
      <c r="AT162" s="150"/>
      <c r="AU162" s="150"/>
      <c r="AV162" s="150"/>
      <c r="AW162" s="150"/>
      <c r="AX162" s="150"/>
      <c r="AY162" s="150"/>
      <c r="AZ162" s="150"/>
      <c r="BA162" s="150"/>
      <c r="BB162" s="150"/>
      <c r="BC162" s="150"/>
      <c r="BD162" s="150"/>
      <c r="BE162" s="150"/>
      <c r="BF162" s="150"/>
      <c r="BG162" s="150"/>
      <c r="BH162" s="150"/>
    </row>
    <row r="163" spans="1:60" outlineLevel="2" x14ac:dyDescent="0.2">
      <c r="A163" s="157"/>
      <c r="B163" s="158"/>
      <c r="C163" s="248" t="s">
        <v>619</v>
      </c>
      <c r="D163" s="249"/>
      <c r="E163" s="249"/>
      <c r="F163" s="249"/>
      <c r="G163" s="249"/>
      <c r="H163" s="160"/>
      <c r="I163" s="160"/>
      <c r="J163" s="160"/>
      <c r="K163" s="160"/>
      <c r="L163" s="160"/>
      <c r="M163" s="160"/>
      <c r="N163" s="159"/>
      <c r="O163" s="159"/>
      <c r="P163" s="159"/>
      <c r="Q163" s="159"/>
      <c r="R163" s="160"/>
      <c r="S163" s="160"/>
      <c r="T163" s="160"/>
      <c r="U163" s="160"/>
      <c r="V163" s="160"/>
      <c r="W163" s="160"/>
      <c r="X163" s="160"/>
      <c r="Y163" s="160"/>
      <c r="Z163" s="150"/>
      <c r="AA163" s="150"/>
      <c r="AB163" s="150"/>
      <c r="AC163" s="150"/>
      <c r="AD163" s="150"/>
      <c r="AE163" s="150"/>
      <c r="AF163" s="150"/>
      <c r="AG163" s="150" t="s">
        <v>167</v>
      </c>
      <c r="AH163" s="150"/>
      <c r="AI163" s="150"/>
      <c r="AJ163" s="150"/>
      <c r="AK163" s="150"/>
      <c r="AL163" s="150"/>
      <c r="AM163" s="150"/>
      <c r="AN163" s="150"/>
      <c r="AO163" s="150"/>
      <c r="AP163" s="150"/>
      <c r="AQ163" s="150"/>
      <c r="AR163" s="150"/>
      <c r="AS163" s="150"/>
      <c r="AT163" s="150"/>
      <c r="AU163" s="150"/>
      <c r="AV163" s="150"/>
      <c r="AW163" s="150"/>
      <c r="AX163" s="150"/>
      <c r="AY163" s="150"/>
      <c r="AZ163" s="150"/>
      <c r="BA163" s="150"/>
      <c r="BB163" s="150"/>
      <c r="BC163" s="150"/>
      <c r="BD163" s="150"/>
      <c r="BE163" s="150"/>
      <c r="BF163" s="150"/>
      <c r="BG163" s="150"/>
      <c r="BH163" s="150"/>
    </row>
    <row r="164" spans="1:60" x14ac:dyDescent="0.2">
      <c r="A164" s="164" t="s">
        <v>148</v>
      </c>
      <c r="B164" s="165" t="s">
        <v>92</v>
      </c>
      <c r="C164" s="186" t="s">
        <v>93</v>
      </c>
      <c r="D164" s="166"/>
      <c r="E164" s="167"/>
      <c r="F164" s="168"/>
      <c r="G164" s="168">
        <f>SUMIF(AG165:AG217,"&lt;&gt;NOR",G165:G217)</f>
        <v>0</v>
      </c>
      <c r="H164" s="168"/>
      <c r="I164" s="168">
        <f>SUM(I165:I217)</f>
        <v>0</v>
      </c>
      <c r="J164" s="168"/>
      <c r="K164" s="168">
        <f>SUM(K165:K217)</f>
        <v>0</v>
      </c>
      <c r="L164" s="168"/>
      <c r="M164" s="168">
        <f>SUM(M165:M217)</f>
        <v>0</v>
      </c>
      <c r="N164" s="167"/>
      <c r="O164" s="167">
        <f>SUM(O165:O217)</f>
        <v>0.49000000000000005</v>
      </c>
      <c r="P164" s="167"/>
      <c r="Q164" s="167">
        <f>SUM(Q165:Q217)</f>
        <v>1.39</v>
      </c>
      <c r="R164" s="168"/>
      <c r="S164" s="168"/>
      <c r="T164" s="169"/>
      <c r="U164" s="163"/>
      <c r="V164" s="163">
        <f>SUM(V165:V217)</f>
        <v>79.349999999999994</v>
      </c>
      <c r="W164" s="163"/>
      <c r="X164" s="163"/>
      <c r="Y164" s="163"/>
      <c r="AG164" t="s">
        <v>149</v>
      </c>
    </row>
    <row r="165" spans="1:60" outlineLevel="1" x14ac:dyDescent="0.2">
      <c r="A165" s="178">
        <v>71</v>
      </c>
      <c r="B165" s="179" t="s">
        <v>644</v>
      </c>
      <c r="C165" s="187" t="s">
        <v>645</v>
      </c>
      <c r="D165" s="180" t="s">
        <v>646</v>
      </c>
      <c r="E165" s="181">
        <v>11</v>
      </c>
      <c r="F165" s="182"/>
      <c r="G165" s="183">
        <f t="shared" ref="G165:G176" si="14">ROUND(E165*F165,2)</f>
        <v>0</v>
      </c>
      <c r="H165" s="182"/>
      <c r="I165" s="183">
        <f t="shared" ref="I165:I176" si="15">ROUND(E165*H165,2)</f>
        <v>0</v>
      </c>
      <c r="J165" s="182"/>
      <c r="K165" s="183">
        <f t="shared" ref="K165:K176" si="16">ROUND(E165*J165,2)</f>
        <v>0</v>
      </c>
      <c r="L165" s="183">
        <v>21</v>
      </c>
      <c r="M165" s="183">
        <f t="shared" ref="M165:M176" si="17">G165*(1+L165/100)</f>
        <v>0</v>
      </c>
      <c r="N165" s="181">
        <v>0</v>
      </c>
      <c r="O165" s="181">
        <f t="shared" ref="O165:O176" si="18">ROUND(E165*N165,2)</f>
        <v>0</v>
      </c>
      <c r="P165" s="181">
        <v>3.4200000000000001E-2</v>
      </c>
      <c r="Q165" s="181">
        <f t="shared" ref="Q165:Q176" si="19">ROUND(E165*P165,2)</f>
        <v>0.38</v>
      </c>
      <c r="R165" s="183" t="s">
        <v>475</v>
      </c>
      <c r="S165" s="183" t="s">
        <v>154</v>
      </c>
      <c r="T165" s="184" t="s">
        <v>155</v>
      </c>
      <c r="U165" s="160">
        <v>0.46500000000000002</v>
      </c>
      <c r="V165" s="160">
        <f t="shared" ref="V165:V176" si="20">ROUND(E165*U165,2)</f>
        <v>5.12</v>
      </c>
      <c r="W165" s="160"/>
      <c r="X165" s="160" t="s">
        <v>156</v>
      </c>
      <c r="Y165" s="160" t="s">
        <v>157</v>
      </c>
      <c r="Z165" s="150"/>
      <c r="AA165" s="150"/>
      <c r="AB165" s="150"/>
      <c r="AC165" s="150"/>
      <c r="AD165" s="150"/>
      <c r="AE165" s="150"/>
      <c r="AF165" s="150"/>
      <c r="AG165" s="150" t="s">
        <v>276</v>
      </c>
      <c r="AH165" s="150"/>
      <c r="AI165" s="150"/>
      <c r="AJ165" s="150"/>
      <c r="AK165" s="150"/>
      <c r="AL165" s="150"/>
      <c r="AM165" s="150"/>
      <c r="AN165" s="150"/>
      <c r="AO165" s="150"/>
      <c r="AP165" s="150"/>
      <c r="AQ165" s="150"/>
      <c r="AR165" s="150"/>
      <c r="AS165" s="150"/>
      <c r="AT165" s="150"/>
      <c r="AU165" s="150"/>
      <c r="AV165" s="150"/>
      <c r="AW165" s="150"/>
      <c r="AX165" s="150"/>
      <c r="AY165" s="150"/>
      <c r="AZ165" s="150"/>
      <c r="BA165" s="150"/>
      <c r="BB165" s="150"/>
      <c r="BC165" s="150"/>
      <c r="BD165" s="150"/>
      <c r="BE165" s="150"/>
      <c r="BF165" s="150"/>
      <c r="BG165" s="150"/>
      <c r="BH165" s="150"/>
    </row>
    <row r="166" spans="1:60" ht="22.5" outlineLevel="1" x14ac:dyDescent="0.2">
      <c r="A166" s="178">
        <v>72</v>
      </c>
      <c r="B166" s="179" t="s">
        <v>647</v>
      </c>
      <c r="C166" s="187" t="s">
        <v>648</v>
      </c>
      <c r="D166" s="180" t="s">
        <v>646</v>
      </c>
      <c r="E166" s="181">
        <v>1</v>
      </c>
      <c r="F166" s="182"/>
      <c r="G166" s="183">
        <f t="shared" si="14"/>
        <v>0</v>
      </c>
      <c r="H166" s="182"/>
      <c r="I166" s="183">
        <f t="shared" si="15"/>
        <v>0</v>
      </c>
      <c r="J166" s="182"/>
      <c r="K166" s="183">
        <f t="shared" si="16"/>
        <v>0</v>
      </c>
      <c r="L166" s="183">
        <v>21</v>
      </c>
      <c r="M166" s="183">
        <f t="shared" si="17"/>
        <v>0</v>
      </c>
      <c r="N166" s="181">
        <v>1.77E-2</v>
      </c>
      <c r="O166" s="181">
        <f t="shared" si="18"/>
        <v>0.02</v>
      </c>
      <c r="P166" s="181">
        <v>0</v>
      </c>
      <c r="Q166" s="181">
        <f t="shared" si="19"/>
        <v>0</v>
      </c>
      <c r="R166" s="183" t="s">
        <v>475</v>
      </c>
      <c r="S166" s="183" t="s">
        <v>154</v>
      </c>
      <c r="T166" s="184" t="s">
        <v>155</v>
      </c>
      <c r="U166" s="160">
        <v>0.97299999999999998</v>
      </c>
      <c r="V166" s="160">
        <f t="shared" si="20"/>
        <v>0.97</v>
      </c>
      <c r="W166" s="160"/>
      <c r="X166" s="160" t="s">
        <v>156</v>
      </c>
      <c r="Y166" s="160" t="s">
        <v>157</v>
      </c>
      <c r="Z166" s="150"/>
      <c r="AA166" s="150"/>
      <c r="AB166" s="150"/>
      <c r="AC166" s="150"/>
      <c r="AD166" s="150"/>
      <c r="AE166" s="150"/>
      <c r="AF166" s="150"/>
      <c r="AG166" s="150" t="s">
        <v>222</v>
      </c>
      <c r="AH166" s="150"/>
      <c r="AI166" s="150"/>
      <c r="AJ166" s="150"/>
      <c r="AK166" s="150"/>
      <c r="AL166" s="150"/>
      <c r="AM166" s="150"/>
      <c r="AN166" s="150"/>
      <c r="AO166" s="150"/>
      <c r="AP166" s="150"/>
      <c r="AQ166" s="150"/>
      <c r="AR166" s="150"/>
      <c r="AS166" s="150"/>
      <c r="AT166" s="150"/>
      <c r="AU166" s="150"/>
      <c r="AV166" s="150"/>
      <c r="AW166" s="150"/>
      <c r="AX166" s="150"/>
      <c r="AY166" s="150"/>
      <c r="AZ166" s="150"/>
      <c r="BA166" s="150"/>
      <c r="BB166" s="150"/>
      <c r="BC166" s="150"/>
      <c r="BD166" s="150"/>
      <c r="BE166" s="150"/>
      <c r="BF166" s="150"/>
      <c r="BG166" s="150"/>
      <c r="BH166" s="150"/>
    </row>
    <row r="167" spans="1:60" outlineLevel="1" x14ac:dyDescent="0.2">
      <c r="A167" s="178">
        <v>73</v>
      </c>
      <c r="B167" s="179" t="s">
        <v>649</v>
      </c>
      <c r="C167" s="187" t="s">
        <v>650</v>
      </c>
      <c r="D167" s="180" t="s">
        <v>646</v>
      </c>
      <c r="E167" s="181">
        <v>5</v>
      </c>
      <c r="F167" s="182"/>
      <c r="G167" s="183">
        <f t="shared" si="14"/>
        <v>0</v>
      </c>
      <c r="H167" s="182"/>
      <c r="I167" s="183">
        <f t="shared" si="15"/>
        <v>0</v>
      </c>
      <c r="J167" s="182"/>
      <c r="K167" s="183">
        <f t="shared" si="16"/>
        <v>0</v>
      </c>
      <c r="L167" s="183">
        <v>21</v>
      </c>
      <c r="M167" s="183">
        <f t="shared" si="17"/>
        <v>0</v>
      </c>
      <c r="N167" s="181">
        <v>8.7000000000000001E-4</v>
      </c>
      <c r="O167" s="181">
        <f t="shared" si="18"/>
        <v>0</v>
      </c>
      <c r="P167" s="181">
        <v>0</v>
      </c>
      <c r="Q167" s="181">
        <f t="shared" si="19"/>
        <v>0</v>
      </c>
      <c r="R167" s="183" t="s">
        <v>475</v>
      </c>
      <c r="S167" s="183" t="s">
        <v>154</v>
      </c>
      <c r="T167" s="184" t="s">
        <v>155</v>
      </c>
      <c r="U167" s="160">
        <v>1.1200000000000001</v>
      </c>
      <c r="V167" s="160">
        <f t="shared" si="20"/>
        <v>5.6</v>
      </c>
      <c r="W167" s="160"/>
      <c r="X167" s="160" t="s">
        <v>156</v>
      </c>
      <c r="Y167" s="160" t="s">
        <v>157</v>
      </c>
      <c r="Z167" s="150"/>
      <c r="AA167" s="150"/>
      <c r="AB167" s="150"/>
      <c r="AC167" s="150"/>
      <c r="AD167" s="150"/>
      <c r="AE167" s="150"/>
      <c r="AF167" s="150"/>
      <c r="AG167" s="150" t="s">
        <v>222</v>
      </c>
      <c r="AH167" s="150"/>
      <c r="AI167" s="150"/>
      <c r="AJ167" s="150"/>
      <c r="AK167" s="150"/>
      <c r="AL167" s="150"/>
      <c r="AM167" s="150"/>
      <c r="AN167" s="150"/>
      <c r="AO167" s="150"/>
      <c r="AP167" s="150"/>
      <c r="AQ167" s="150"/>
      <c r="AR167" s="150"/>
      <c r="AS167" s="150"/>
      <c r="AT167" s="150"/>
      <c r="AU167" s="150"/>
      <c r="AV167" s="150"/>
      <c r="AW167" s="150"/>
      <c r="AX167" s="150"/>
      <c r="AY167" s="150"/>
      <c r="AZ167" s="150"/>
      <c r="BA167" s="150"/>
      <c r="BB167" s="150"/>
      <c r="BC167" s="150"/>
      <c r="BD167" s="150"/>
      <c r="BE167" s="150"/>
      <c r="BF167" s="150"/>
      <c r="BG167" s="150"/>
      <c r="BH167" s="150"/>
    </row>
    <row r="168" spans="1:60" outlineLevel="1" x14ac:dyDescent="0.2">
      <c r="A168" s="178">
        <v>74</v>
      </c>
      <c r="B168" s="179" t="s">
        <v>651</v>
      </c>
      <c r="C168" s="187" t="s">
        <v>652</v>
      </c>
      <c r="D168" s="180" t="s">
        <v>646</v>
      </c>
      <c r="E168" s="181">
        <v>8</v>
      </c>
      <c r="F168" s="182"/>
      <c r="G168" s="183">
        <f t="shared" si="14"/>
        <v>0</v>
      </c>
      <c r="H168" s="182"/>
      <c r="I168" s="183">
        <f t="shared" si="15"/>
        <v>0</v>
      </c>
      <c r="J168" s="182"/>
      <c r="K168" s="183">
        <f t="shared" si="16"/>
        <v>0</v>
      </c>
      <c r="L168" s="183">
        <v>21</v>
      </c>
      <c r="M168" s="183">
        <f t="shared" si="17"/>
        <v>0</v>
      </c>
      <c r="N168" s="181">
        <v>0</v>
      </c>
      <c r="O168" s="181">
        <f t="shared" si="18"/>
        <v>0</v>
      </c>
      <c r="P168" s="181">
        <v>0</v>
      </c>
      <c r="Q168" s="181">
        <f t="shared" si="19"/>
        <v>0</v>
      </c>
      <c r="R168" s="183" t="s">
        <v>475</v>
      </c>
      <c r="S168" s="183" t="s">
        <v>154</v>
      </c>
      <c r="T168" s="184" t="s">
        <v>155</v>
      </c>
      <c r="U168" s="160">
        <v>1.9</v>
      </c>
      <c r="V168" s="160">
        <f t="shared" si="20"/>
        <v>15.2</v>
      </c>
      <c r="W168" s="160"/>
      <c r="X168" s="160" t="s">
        <v>156</v>
      </c>
      <c r="Y168" s="160" t="s">
        <v>157</v>
      </c>
      <c r="Z168" s="150"/>
      <c r="AA168" s="150"/>
      <c r="AB168" s="150"/>
      <c r="AC168" s="150"/>
      <c r="AD168" s="150"/>
      <c r="AE168" s="150"/>
      <c r="AF168" s="150"/>
      <c r="AG168" s="150" t="s">
        <v>276</v>
      </c>
      <c r="AH168" s="150"/>
      <c r="AI168" s="150"/>
      <c r="AJ168" s="150"/>
      <c r="AK168" s="150"/>
      <c r="AL168" s="150"/>
      <c r="AM168" s="150"/>
      <c r="AN168" s="150"/>
      <c r="AO168" s="150"/>
      <c r="AP168" s="150"/>
      <c r="AQ168" s="150"/>
      <c r="AR168" s="150"/>
      <c r="AS168" s="150"/>
      <c r="AT168" s="150"/>
      <c r="AU168" s="150"/>
      <c r="AV168" s="150"/>
      <c r="AW168" s="150"/>
      <c r="AX168" s="150"/>
      <c r="AY168" s="150"/>
      <c r="AZ168" s="150"/>
      <c r="BA168" s="150"/>
      <c r="BB168" s="150"/>
      <c r="BC168" s="150"/>
      <c r="BD168" s="150"/>
      <c r="BE168" s="150"/>
      <c r="BF168" s="150"/>
      <c r="BG168" s="150"/>
      <c r="BH168" s="150"/>
    </row>
    <row r="169" spans="1:60" outlineLevel="1" x14ac:dyDescent="0.2">
      <c r="A169" s="178">
        <v>75</v>
      </c>
      <c r="B169" s="179" t="s">
        <v>653</v>
      </c>
      <c r="C169" s="187" t="s">
        <v>654</v>
      </c>
      <c r="D169" s="180" t="s">
        <v>646</v>
      </c>
      <c r="E169" s="181">
        <v>2</v>
      </c>
      <c r="F169" s="182"/>
      <c r="G169" s="183">
        <f t="shared" si="14"/>
        <v>0</v>
      </c>
      <c r="H169" s="182"/>
      <c r="I169" s="183">
        <f t="shared" si="15"/>
        <v>0</v>
      </c>
      <c r="J169" s="182"/>
      <c r="K169" s="183">
        <f t="shared" si="16"/>
        <v>0</v>
      </c>
      <c r="L169" s="183">
        <v>21</v>
      </c>
      <c r="M169" s="183">
        <f t="shared" si="17"/>
        <v>0</v>
      </c>
      <c r="N169" s="181">
        <v>1.6E-2</v>
      </c>
      <c r="O169" s="181">
        <f t="shared" si="18"/>
        <v>0.03</v>
      </c>
      <c r="P169" s="181">
        <v>0</v>
      </c>
      <c r="Q169" s="181">
        <f t="shared" si="19"/>
        <v>0</v>
      </c>
      <c r="R169" s="183" t="s">
        <v>475</v>
      </c>
      <c r="S169" s="183" t="s">
        <v>154</v>
      </c>
      <c r="T169" s="184" t="s">
        <v>155</v>
      </c>
      <c r="U169" s="160">
        <v>0.5</v>
      </c>
      <c r="V169" s="160">
        <f t="shared" si="20"/>
        <v>1</v>
      </c>
      <c r="W169" s="160"/>
      <c r="X169" s="160" t="s">
        <v>156</v>
      </c>
      <c r="Y169" s="160" t="s">
        <v>157</v>
      </c>
      <c r="Z169" s="150"/>
      <c r="AA169" s="150"/>
      <c r="AB169" s="150"/>
      <c r="AC169" s="150"/>
      <c r="AD169" s="150"/>
      <c r="AE169" s="150"/>
      <c r="AF169" s="150"/>
      <c r="AG169" s="150" t="s">
        <v>222</v>
      </c>
      <c r="AH169" s="150"/>
      <c r="AI169" s="150"/>
      <c r="AJ169" s="150"/>
      <c r="AK169" s="150"/>
      <c r="AL169" s="150"/>
      <c r="AM169" s="150"/>
      <c r="AN169" s="150"/>
      <c r="AO169" s="150"/>
      <c r="AP169" s="150"/>
      <c r="AQ169" s="150"/>
      <c r="AR169" s="150"/>
      <c r="AS169" s="150"/>
      <c r="AT169" s="150"/>
      <c r="AU169" s="150"/>
      <c r="AV169" s="150"/>
      <c r="AW169" s="150"/>
      <c r="AX169" s="150"/>
      <c r="AY169" s="150"/>
      <c r="AZ169" s="150"/>
      <c r="BA169" s="150"/>
      <c r="BB169" s="150"/>
      <c r="BC169" s="150"/>
      <c r="BD169" s="150"/>
      <c r="BE169" s="150"/>
      <c r="BF169" s="150"/>
      <c r="BG169" s="150"/>
      <c r="BH169" s="150"/>
    </row>
    <row r="170" spans="1:60" outlineLevel="1" x14ac:dyDescent="0.2">
      <c r="A170" s="178">
        <v>76</v>
      </c>
      <c r="B170" s="179" t="s">
        <v>655</v>
      </c>
      <c r="C170" s="187" t="s">
        <v>656</v>
      </c>
      <c r="D170" s="180" t="s">
        <v>646</v>
      </c>
      <c r="E170" s="181">
        <v>11</v>
      </c>
      <c r="F170" s="182"/>
      <c r="G170" s="183">
        <f t="shared" si="14"/>
        <v>0</v>
      </c>
      <c r="H170" s="182"/>
      <c r="I170" s="183">
        <f t="shared" si="15"/>
        <v>0</v>
      </c>
      <c r="J170" s="182"/>
      <c r="K170" s="183">
        <f t="shared" si="16"/>
        <v>0</v>
      </c>
      <c r="L170" s="183">
        <v>21</v>
      </c>
      <c r="M170" s="183">
        <f t="shared" si="17"/>
        <v>0</v>
      </c>
      <c r="N170" s="181">
        <v>0</v>
      </c>
      <c r="O170" s="181">
        <f t="shared" si="18"/>
        <v>0</v>
      </c>
      <c r="P170" s="181">
        <v>1.9460000000000002E-2</v>
      </c>
      <c r="Q170" s="181">
        <f t="shared" si="19"/>
        <v>0.21</v>
      </c>
      <c r="R170" s="183" t="s">
        <v>475</v>
      </c>
      <c r="S170" s="183" t="s">
        <v>154</v>
      </c>
      <c r="T170" s="184" t="s">
        <v>155</v>
      </c>
      <c r="U170" s="160">
        <v>0.38200000000000001</v>
      </c>
      <c r="V170" s="160">
        <f t="shared" si="20"/>
        <v>4.2</v>
      </c>
      <c r="W170" s="160"/>
      <c r="X170" s="160" t="s">
        <v>156</v>
      </c>
      <c r="Y170" s="160" t="s">
        <v>157</v>
      </c>
      <c r="Z170" s="150"/>
      <c r="AA170" s="150"/>
      <c r="AB170" s="150"/>
      <c r="AC170" s="150"/>
      <c r="AD170" s="150"/>
      <c r="AE170" s="150"/>
      <c r="AF170" s="150"/>
      <c r="AG170" s="150" t="s">
        <v>276</v>
      </c>
      <c r="AH170" s="150"/>
      <c r="AI170" s="150"/>
      <c r="AJ170" s="150"/>
      <c r="AK170" s="150"/>
      <c r="AL170" s="150"/>
      <c r="AM170" s="150"/>
      <c r="AN170" s="150"/>
      <c r="AO170" s="150"/>
      <c r="AP170" s="150"/>
      <c r="AQ170" s="150"/>
      <c r="AR170" s="150"/>
      <c r="AS170" s="150"/>
      <c r="AT170" s="150"/>
      <c r="AU170" s="150"/>
      <c r="AV170" s="150"/>
      <c r="AW170" s="150"/>
      <c r="AX170" s="150"/>
      <c r="AY170" s="150"/>
      <c r="AZ170" s="150"/>
      <c r="BA170" s="150"/>
      <c r="BB170" s="150"/>
      <c r="BC170" s="150"/>
      <c r="BD170" s="150"/>
      <c r="BE170" s="150"/>
      <c r="BF170" s="150"/>
      <c r="BG170" s="150"/>
      <c r="BH170" s="150"/>
    </row>
    <row r="171" spans="1:60" outlineLevel="1" x14ac:dyDescent="0.2">
      <c r="A171" s="178">
        <v>77</v>
      </c>
      <c r="B171" s="179" t="s">
        <v>657</v>
      </c>
      <c r="C171" s="187" t="s">
        <v>658</v>
      </c>
      <c r="D171" s="180" t="s">
        <v>646</v>
      </c>
      <c r="E171" s="181">
        <v>1</v>
      </c>
      <c r="F171" s="182"/>
      <c r="G171" s="183">
        <f t="shared" si="14"/>
        <v>0</v>
      </c>
      <c r="H171" s="182"/>
      <c r="I171" s="183">
        <f t="shared" si="15"/>
        <v>0</v>
      </c>
      <c r="J171" s="182"/>
      <c r="K171" s="183">
        <f t="shared" si="16"/>
        <v>0</v>
      </c>
      <c r="L171" s="183">
        <v>21</v>
      </c>
      <c r="M171" s="183">
        <f t="shared" si="17"/>
        <v>0</v>
      </c>
      <c r="N171" s="181">
        <v>1.401E-2</v>
      </c>
      <c r="O171" s="181">
        <f t="shared" si="18"/>
        <v>0.01</v>
      </c>
      <c r="P171" s="181">
        <v>0</v>
      </c>
      <c r="Q171" s="181">
        <f t="shared" si="19"/>
        <v>0</v>
      </c>
      <c r="R171" s="183" t="s">
        <v>475</v>
      </c>
      <c r="S171" s="183" t="s">
        <v>154</v>
      </c>
      <c r="T171" s="184" t="s">
        <v>155</v>
      </c>
      <c r="U171" s="160">
        <v>1.1890000000000001</v>
      </c>
      <c r="V171" s="160">
        <f t="shared" si="20"/>
        <v>1.19</v>
      </c>
      <c r="W171" s="160"/>
      <c r="X171" s="160" t="s">
        <v>156</v>
      </c>
      <c r="Y171" s="160" t="s">
        <v>157</v>
      </c>
      <c r="Z171" s="150"/>
      <c r="AA171" s="150"/>
      <c r="AB171" s="150"/>
      <c r="AC171" s="150"/>
      <c r="AD171" s="150"/>
      <c r="AE171" s="150"/>
      <c r="AF171" s="150"/>
      <c r="AG171" s="150" t="s">
        <v>222</v>
      </c>
      <c r="AH171" s="150"/>
      <c r="AI171" s="150"/>
      <c r="AJ171" s="150"/>
      <c r="AK171" s="150"/>
      <c r="AL171" s="150"/>
      <c r="AM171" s="150"/>
      <c r="AN171" s="150"/>
      <c r="AO171" s="150"/>
      <c r="AP171" s="150"/>
      <c r="AQ171" s="150"/>
      <c r="AR171" s="150"/>
      <c r="AS171" s="150"/>
      <c r="AT171" s="150"/>
      <c r="AU171" s="150"/>
      <c r="AV171" s="150"/>
      <c r="AW171" s="150"/>
      <c r="AX171" s="150"/>
      <c r="AY171" s="150"/>
      <c r="AZ171" s="150"/>
      <c r="BA171" s="150"/>
      <c r="BB171" s="150"/>
      <c r="BC171" s="150"/>
      <c r="BD171" s="150"/>
      <c r="BE171" s="150"/>
      <c r="BF171" s="150"/>
      <c r="BG171" s="150"/>
      <c r="BH171" s="150"/>
    </row>
    <row r="172" spans="1:60" outlineLevel="1" x14ac:dyDescent="0.2">
      <c r="A172" s="178">
        <v>78</v>
      </c>
      <c r="B172" s="179" t="s">
        <v>659</v>
      </c>
      <c r="C172" s="187" t="s">
        <v>660</v>
      </c>
      <c r="D172" s="180" t="s">
        <v>646</v>
      </c>
      <c r="E172" s="181">
        <v>7</v>
      </c>
      <c r="F172" s="182"/>
      <c r="G172" s="183">
        <f t="shared" si="14"/>
        <v>0</v>
      </c>
      <c r="H172" s="182"/>
      <c r="I172" s="183">
        <f t="shared" si="15"/>
        <v>0</v>
      </c>
      <c r="J172" s="182"/>
      <c r="K172" s="183">
        <f t="shared" si="16"/>
        <v>0</v>
      </c>
      <c r="L172" s="183">
        <v>21</v>
      </c>
      <c r="M172" s="183">
        <f t="shared" si="17"/>
        <v>0</v>
      </c>
      <c r="N172" s="181">
        <v>7.0699999999999999E-3</v>
      </c>
      <c r="O172" s="181">
        <f t="shared" si="18"/>
        <v>0.05</v>
      </c>
      <c r="P172" s="181">
        <v>0</v>
      </c>
      <c r="Q172" s="181">
        <f t="shared" si="19"/>
        <v>0</v>
      </c>
      <c r="R172" s="183" t="s">
        <v>475</v>
      </c>
      <c r="S172" s="183" t="s">
        <v>154</v>
      </c>
      <c r="T172" s="184" t="s">
        <v>155</v>
      </c>
      <c r="U172" s="160">
        <v>0.32500000000000001</v>
      </c>
      <c r="V172" s="160">
        <f t="shared" si="20"/>
        <v>2.2799999999999998</v>
      </c>
      <c r="W172" s="160"/>
      <c r="X172" s="160" t="s">
        <v>156</v>
      </c>
      <c r="Y172" s="160" t="s">
        <v>157</v>
      </c>
      <c r="Z172" s="150"/>
      <c r="AA172" s="150"/>
      <c r="AB172" s="150"/>
      <c r="AC172" s="150"/>
      <c r="AD172" s="150"/>
      <c r="AE172" s="150"/>
      <c r="AF172" s="150"/>
      <c r="AG172" s="150" t="s">
        <v>222</v>
      </c>
      <c r="AH172" s="150"/>
      <c r="AI172" s="150"/>
      <c r="AJ172" s="150"/>
      <c r="AK172" s="150"/>
      <c r="AL172" s="150"/>
      <c r="AM172" s="150"/>
      <c r="AN172" s="150"/>
      <c r="AO172" s="150"/>
      <c r="AP172" s="150"/>
      <c r="AQ172" s="150"/>
      <c r="AR172" s="150"/>
      <c r="AS172" s="150"/>
      <c r="AT172" s="150"/>
      <c r="AU172" s="150"/>
      <c r="AV172" s="150"/>
      <c r="AW172" s="150"/>
      <c r="AX172" s="150"/>
      <c r="AY172" s="150"/>
      <c r="AZ172" s="150"/>
      <c r="BA172" s="150"/>
      <c r="BB172" s="150"/>
      <c r="BC172" s="150"/>
      <c r="BD172" s="150"/>
      <c r="BE172" s="150"/>
      <c r="BF172" s="150"/>
      <c r="BG172" s="150"/>
      <c r="BH172" s="150"/>
    </row>
    <row r="173" spans="1:60" outlineLevel="1" x14ac:dyDescent="0.2">
      <c r="A173" s="178">
        <v>79</v>
      </c>
      <c r="B173" s="179" t="s">
        <v>661</v>
      </c>
      <c r="C173" s="187" t="s">
        <v>662</v>
      </c>
      <c r="D173" s="180" t="s">
        <v>646</v>
      </c>
      <c r="E173" s="181">
        <v>6</v>
      </c>
      <c r="F173" s="182"/>
      <c r="G173" s="183">
        <f t="shared" si="14"/>
        <v>0</v>
      </c>
      <c r="H173" s="182"/>
      <c r="I173" s="183">
        <f t="shared" si="15"/>
        <v>0</v>
      </c>
      <c r="J173" s="182"/>
      <c r="K173" s="183">
        <f t="shared" si="16"/>
        <v>0</v>
      </c>
      <c r="L173" s="183">
        <v>21</v>
      </c>
      <c r="M173" s="183">
        <f t="shared" si="17"/>
        <v>0</v>
      </c>
      <c r="N173" s="181">
        <v>1.23E-2</v>
      </c>
      <c r="O173" s="181">
        <f t="shared" si="18"/>
        <v>7.0000000000000007E-2</v>
      </c>
      <c r="P173" s="181">
        <v>0</v>
      </c>
      <c r="Q173" s="181">
        <f t="shared" si="19"/>
        <v>0</v>
      </c>
      <c r="R173" s="183" t="s">
        <v>475</v>
      </c>
      <c r="S173" s="183" t="s">
        <v>154</v>
      </c>
      <c r="T173" s="184" t="s">
        <v>155</v>
      </c>
      <c r="U173" s="160">
        <v>1.1890000000000001</v>
      </c>
      <c r="V173" s="160">
        <f t="shared" si="20"/>
        <v>7.13</v>
      </c>
      <c r="W173" s="160"/>
      <c r="X173" s="160" t="s">
        <v>156</v>
      </c>
      <c r="Y173" s="160" t="s">
        <v>157</v>
      </c>
      <c r="Z173" s="150"/>
      <c r="AA173" s="150"/>
      <c r="AB173" s="150"/>
      <c r="AC173" s="150"/>
      <c r="AD173" s="150"/>
      <c r="AE173" s="150"/>
      <c r="AF173" s="150"/>
      <c r="AG173" s="150" t="s">
        <v>222</v>
      </c>
      <c r="AH173" s="150"/>
      <c r="AI173" s="150"/>
      <c r="AJ173" s="150"/>
      <c r="AK173" s="150"/>
      <c r="AL173" s="150"/>
      <c r="AM173" s="150"/>
      <c r="AN173" s="150"/>
      <c r="AO173" s="150"/>
      <c r="AP173" s="150"/>
      <c r="AQ173" s="150"/>
      <c r="AR173" s="150"/>
      <c r="AS173" s="150"/>
      <c r="AT173" s="150"/>
      <c r="AU173" s="150"/>
      <c r="AV173" s="150"/>
      <c r="AW173" s="150"/>
      <c r="AX173" s="150"/>
      <c r="AY173" s="150"/>
      <c r="AZ173" s="150"/>
      <c r="BA173" s="150"/>
      <c r="BB173" s="150"/>
      <c r="BC173" s="150"/>
      <c r="BD173" s="150"/>
      <c r="BE173" s="150"/>
      <c r="BF173" s="150"/>
      <c r="BG173" s="150"/>
      <c r="BH173" s="150"/>
    </row>
    <row r="174" spans="1:60" outlineLevel="1" x14ac:dyDescent="0.2">
      <c r="A174" s="178">
        <v>80</v>
      </c>
      <c r="B174" s="179" t="s">
        <v>663</v>
      </c>
      <c r="C174" s="187" t="s">
        <v>664</v>
      </c>
      <c r="D174" s="180" t="s">
        <v>646</v>
      </c>
      <c r="E174" s="181">
        <v>1</v>
      </c>
      <c r="F174" s="182"/>
      <c r="G174" s="183">
        <f t="shared" si="14"/>
        <v>0</v>
      </c>
      <c r="H174" s="182"/>
      <c r="I174" s="183">
        <f t="shared" si="15"/>
        <v>0</v>
      </c>
      <c r="J174" s="182"/>
      <c r="K174" s="183">
        <f t="shared" si="16"/>
        <v>0</v>
      </c>
      <c r="L174" s="183">
        <v>21</v>
      </c>
      <c r="M174" s="183">
        <f t="shared" si="17"/>
        <v>0</v>
      </c>
      <c r="N174" s="181">
        <v>1.7000000000000001E-4</v>
      </c>
      <c r="O174" s="181">
        <f t="shared" si="18"/>
        <v>0</v>
      </c>
      <c r="P174" s="181">
        <v>0</v>
      </c>
      <c r="Q174" s="181">
        <f t="shared" si="19"/>
        <v>0</v>
      </c>
      <c r="R174" s="183" t="s">
        <v>475</v>
      </c>
      <c r="S174" s="183" t="s">
        <v>154</v>
      </c>
      <c r="T174" s="184" t="s">
        <v>155</v>
      </c>
      <c r="U174" s="160">
        <v>2.9</v>
      </c>
      <c r="V174" s="160">
        <f t="shared" si="20"/>
        <v>2.9</v>
      </c>
      <c r="W174" s="160"/>
      <c r="X174" s="160" t="s">
        <v>156</v>
      </c>
      <c r="Y174" s="160" t="s">
        <v>157</v>
      </c>
      <c r="Z174" s="150"/>
      <c r="AA174" s="150"/>
      <c r="AB174" s="150"/>
      <c r="AC174" s="150"/>
      <c r="AD174" s="150"/>
      <c r="AE174" s="150"/>
      <c r="AF174" s="150"/>
      <c r="AG174" s="150" t="s">
        <v>222</v>
      </c>
      <c r="AH174" s="150"/>
      <c r="AI174" s="150"/>
      <c r="AJ174" s="150"/>
      <c r="AK174" s="150"/>
      <c r="AL174" s="150"/>
      <c r="AM174" s="150"/>
      <c r="AN174" s="150"/>
      <c r="AO174" s="150"/>
      <c r="AP174" s="150"/>
      <c r="AQ174" s="150"/>
      <c r="AR174" s="150"/>
      <c r="AS174" s="150"/>
      <c r="AT174" s="150"/>
      <c r="AU174" s="150"/>
      <c r="AV174" s="150"/>
      <c r="AW174" s="150"/>
      <c r="AX174" s="150"/>
      <c r="AY174" s="150"/>
      <c r="AZ174" s="150"/>
      <c r="BA174" s="150"/>
      <c r="BB174" s="150"/>
      <c r="BC174" s="150"/>
      <c r="BD174" s="150"/>
      <c r="BE174" s="150"/>
      <c r="BF174" s="150"/>
      <c r="BG174" s="150"/>
      <c r="BH174" s="150"/>
    </row>
    <row r="175" spans="1:60" outlineLevel="1" x14ac:dyDescent="0.2">
      <c r="A175" s="178">
        <v>81</v>
      </c>
      <c r="B175" s="179" t="s">
        <v>665</v>
      </c>
      <c r="C175" s="187" t="s">
        <v>666</v>
      </c>
      <c r="D175" s="180" t="s">
        <v>646</v>
      </c>
      <c r="E175" s="181">
        <v>1</v>
      </c>
      <c r="F175" s="182"/>
      <c r="G175" s="183">
        <f t="shared" si="14"/>
        <v>0</v>
      </c>
      <c r="H175" s="182"/>
      <c r="I175" s="183">
        <f t="shared" si="15"/>
        <v>0</v>
      </c>
      <c r="J175" s="182"/>
      <c r="K175" s="183">
        <f t="shared" si="16"/>
        <v>0</v>
      </c>
      <c r="L175" s="183">
        <v>21</v>
      </c>
      <c r="M175" s="183">
        <f t="shared" si="17"/>
        <v>0</v>
      </c>
      <c r="N175" s="181">
        <v>0</v>
      </c>
      <c r="O175" s="181">
        <f t="shared" si="18"/>
        <v>0</v>
      </c>
      <c r="P175" s="181">
        <v>8.7999999999999995E-2</v>
      </c>
      <c r="Q175" s="181">
        <f t="shared" si="19"/>
        <v>0.09</v>
      </c>
      <c r="R175" s="183" t="s">
        <v>475</v>
      </c>
      <c r="S175" s="183" t="s">
        <v>154</v>
      </c>
      <c r="T175" s="184" t="s">
        <v>155</v>
      </c>
      <c r="U175" s="160">
        <v>0.69299999999999995</v>
      </c>
      <c r="V175" s="160">
        <f t="shared" si="20"/>
        <v>0.69</v>
      </c>
      <c r="W175" s="160"/>
      <c r="X175" s="160" t="s">
        <v>156</v>
      </c>
      <c r="Y175" s="160" t="s">
        <v>157</v>
      </c>
      <c r="Z175" s="150"/>
      <c r="AA175" s="150"/>
      <c r="AB175" s="150"/>
      <c r="AC175" s="150"/>
      <c r="AD175" s="150"/>
      <c r="AE175" s="150"/>
      <c r="AF175" s="150"/>
      <c r="AG175" s="150" t="s">
        <v>222</v>
      </c>
      <c r="AH175" s="150"/>
      <c r="AI175" s="150"/>
      <c r="AJ175" s="150"/>
      <c r="AK175" s="150"/>
      <c r="AL175" s="150"/>
      <c r="AM175" s="150"/>
      <c r="AN175" s="150"/>
      <c r="AO175" s="150"/>
      <c r="AP175" s="150"/>
      <c r="AQ175" s="150"/>
      <c r="AR175" s="150"/>
      <c r="AS175" s="150"/>
      <c r="AT175" s="150"/>
      <c r="AU175" s="150"/>
      <c r="AV175" s="150"/>
      <c r="AW175" s="150"/>
      <c r="AX175" s="150"/>
      <c r="AY175" s="150"/>
      <c r="AZ175" s="150"/>
      <c r="BA175" s="150"/>
      <c r="BB175" s="150"/>
      <c r="BC175" s="150"/>
      <c r="BD175" s="150"/>
      <c r="BE175" s="150"/>
      <c r="BF175" s="150"/>
      <c r="BG175" s="150"/>
      <c r="BH175" s="150"/>
    </row>
    <row r="176" spans="1:60" outlineLevel="1" x14ac:dyDescent="0.2">
      <c r="A176" s="171">
        <v>82</v>
      </c>
      <c r="B176" s="172" t="s">
        <v>667</v>
      </c>
      <c r="C176" s="188" t="s">
        <v>668</v>
      </c>
      <c r="D176" s="173" t="s">
        <v>646</v>
      </c>
      <c r="E176" s="174">
        <v>24</v>
      </c>
      <c r="F176" s="175"/>
      <c r="G176" s="176">
        <f t="shared" si="14"/>
        <v>0</v>
      </c>
      <c r="H176" s="175"/>
      <c r="I176" s="176">
        <f t="shared" si="15"/>
        <v>0</v>
      </c>
      <c r="J176" s="175"/>
      <c r="K176" s="176">
        <f t="shared" si="16"/>
        <v>0</v>
      </c>
      <c r="L176" s="176">
        <v>21</v>
      </c>
      <c r="M176" s="176">
        <f t="shared" si="17"/>
        <v>0</v>
      </c>
      <c r="N176" s="174">
        <v>3.0000000000000001E-5</v>
      </c>
      <c r="O176" s="174">
        <f t="shared" si="18"/>
        <v>0</v>
      </c>
      <c r="P176" s="174">
        <v>0</v>
      </c>
      <c r="Q176" s="174">
        <f t="shared" si="19"/>
        <v>0</v>
      </c>
      <c r="R176" s="176" t="s">
        <v>475</v>
      </c>
      <c r="S176" s="176" t="s">
        <v>154</v>
      </c>
      <c r="T176" s="177" t="s">
        <v>155</v>
      </c>
      <c r="U176" s="160">
        <v>0.33</v>
      </c>
      <c r="V176" s="160">
        <f t="shared" si="20"/>
        <v>7.92</v>
      </c>
      <c r="W176" s="160"/>
      <c r="X176" s="160" t="s">
        <v>156</v>
      </c>
      <c r="Y176" s="160" t="s">
        <v>157</v>
      </c>
      <c r="Z176" s="150"/>
      <c r="AA176" s="150"/>
      <c r="AB176" s="150"/>
      <c r="AC176" s="150"/>
      <c r="AD176" s="150"/>
      <c r="AE176" s="150"/>
      <c r="AF176" s="150"/>
      <c r="AG176" s="150" t="s">
        <v>276</v>
      </c>
      <c r="AH176" s="150"/>
      <c r="AI176" s="150"/>
      <c r="AJ176" s="150"/>
      <c r="AK176" s="150"/>
      <c r="AL176" s="150"/>
      <c r="AM176" s="150"/>
      <c r="AN176" s="150"/>
      <c r="AO176" s="150"/>
      <c r="AP176" s="150"/>
      <c r="AQ176" s="150"/>
      <c r="AR176" s="150"/>
      <c r="AS176" s="150"/>
      <c r="AT176" s="150"/>
      <c r="AU176" s="150"/>
      <c r="AV176" s="150"/>
      <c r="AW176" s="150"/>
      <c r="AX176" s="150"/>
      <c r="AY176" s="150"/>
      <c r="AZ176" s="150"/>
      <c r="BA176" s="150"/>
      <c r="BB176" s="150"/>
      <c r="BC176" s="150"/>
      <c r="BD176" s="150"/>
      <c r="BE176" s="150"/>
      <c r="BF176" s="150"/>
      <c r="BG176" s="150"/>
      <c r="BH176" s="150"/>
    </row>
    <row r="177" spans="1:60" outlineLevel="2" x14ac:dyDescent="0.2">
      <c r="A177" s="157"/>
      <c r="B177" s="158"/>
      <c r="C177" s="189" t="s">
        <v>669</v>
      </c>
      <c r="D177" s="161"/>
      <c r="E177" s="162">
        <v>1</v>
      </c>
      <c r="F177" s="160"/>
      <c r="G177" s="160"/>
      <c r="H177" s="160"/>
      <c r="I177" s="160"/>
      <c r="J177" s="160"/>
      <c r="K177" s="160"/>
      <c r="L177" s="160"/>
      <c r="M177" s="160"/>
      <c r="N177" s="159"/>
      <c r="O177" s="159"/>
      <c r="P177" s="159"/>
      <c r="Q177" s="159"/>
      <c r="R177" s="160"/>
      <c r="S177" s="160"/>
      <c r="T177" s="160"/>
      <c r="U177" s="160"/>
      <c r="V177" s="160"/>
      <c r="W177" s="160"/>
      <c r="X177" s="160"/>
      <c r="Y177" s="160"/>
      <c r="Z177" s="150"/>
      <c r="AA177" s="150"/>
      <c r="AB177" s="150"/>
      <c r="AC177" s="150"/>
      <c r="AD177" s="150"/>
      <c r="AE177" s="150"/>
      <c r="AF177" s="150"/>
      <c r="AG177" s="150" t="s">
        <v>169</v>
      </c>
      <c r="AH177" s="150">
        <v>5</v>
      </c>
      <c r="AI177" s="150"/>
      <c r="AJ177" s="150"/>
      <c r="AK177" s="150"/>
      <c r="AL177" s="150"/>
      <c r="AM177" s="150"/>
      <c r="AN177" s="150"/>
      <c r="AO177" s="150"/>
      <c r="AP177" s="150"/>
      <c r="AQ177" s="150"/>
      <c r="AR177" s="150"/>
      <c r="AS177" s="150"/>
      <c r="AT177" s="150"/>
      <c r="AU177" s="150"/>
      <c r="AV177" s="150"/>
      <c r="AW177" s="150"/>
      <c r="AX177" s="150"/>
      <c r="AY177" s="150"/>
      <c r="AZ177" s="150"/>
      <c r="BA177" s="150"/>
      <c r="BB177" s="150"/>
      <c r="BC177" s="150"/>
      <c r="BD177" s="150"/>
      <c r="BE177" s="150"/>
      <c r="BF177" s="150"/>
      <c r="BG177" s="150"/>
      <c r="BH177" s="150"/>
    </row>
    <row r="178" spans="1:60" outlineLevel="3" x14ac:dyDescent="0.2">
      <c r="A178" s="157"/>
      <c r="B178" s="158"/>
      <c r="C178" s="189" t="s">
        <v>670</v>
      </c>
      <c r="D178" s="161"/>
      <c r="E178" s="162">
        <v>6</v>
      </c>
      <c r="F178" s="160"/>
      <c r="G178" s="160"/>
      <c r="H178" s="160"/>
      <c r="I178" s="160"/>
      <c r="J178" s="160"/>
      <c r="K178" s="160"/>
      <c r="L178" s="160"/>
      <c r="M178" s="160"/>
      <c r="N178" s="159"/>
      <c r="O178" s="159"/>
      <c r="P178" s="159"/>
      <c r="Q178" s="159"/>
      <c r="R178" s="160"/>
      <c r="S178" s="160"/>
      <c r="T178" s="160"/>
      <c r="U178" s="160"/>
      <c r="V178" s="160"/>
      <c r="W178" s="160"/>
      <c r="X178" s="160"/>
      <c r="Y178" s="160"/>
      <c r="Z178" s="150"/>
      <c r="AA178" s="150"/>
      <c r="AB178" s="150"/>
      <c r="AC178" s="150"/>
      <c r="AD178" s="150"/>
      <c r="AE178" s="150"/>
      <c r="AF178" s="150"/>
      <c r="AG178" s="150" t="s">
        <v>169</v>
      </c>
      <c r="AH178" s="150">
        <v>5</v>
      </c>
      <c r="AI178" s="150"/>
      <c r="AJ178" s="150"/>
      <c r="AK178" s="150"/>
      <c r="AL178" s="150"/>
      <c r="AM178" s="150"/>
      <c r="AN178" s="150"/>
      <c r="AO178" s="150"/>
      <c r="AP178" s="150"/>
      <c r="AQ178" s="150"/>
      <c r="AR178" s="150"/>
      <c r="AS178" s="150"/>
      <c r="AT178" s="150"/>
      <c r="AU178" s="150"/>
      <c r="AV178" s="150"/>
      <c r="AW178" s="150"/>
      <c r="AX178" s="150"/>
      <c r="AY178" s="150"/>
      <c r="AZ178" s="150"/>
      <c r="BA178" s="150"/>
      <c r="BB178" s="150"/>
      <c r="BC178" s="150"/>
      <c r="BD178" s="150"/>
      <c r="BE178" s="150"/>
      <c r="BF178" s="150"/>
      <c r="BG178" s="150"/>
      <c r="BH178" s="150"/>
    </row>
    <row r="179" spans="1:60" outlineLevel="3" x14ac:dyDescent="0.2">
      <c r="A179" s="157"/>
      <c r="B179" s="158"/>
      <c r="C179" s="189" t="s">
        <v>671</v>
      </c>
      <c r="D179" s="161"/>
      <c r="E179" s="162">
        <v>3</v>
      </c>
      <c r="F179" s="160"/>
      <c r="G179" s="160"/>
      <c r="H179" s="160"/>
      <c r="I179" s="160"/>
      <c r="J179" s="160"/>
      <c r="K179" s="160"/>
      <c r="L179" s="160"/>
      <c r="M179" s="160"/>
      <c r="N179" s="159"/>
      <c r="O179" s="159"/>
      <c r="P179" s="159"/>
      <c r="Q179" s="159"/>
      <c r="R179" s="160"/>
      <c r="S179" s="160"/>
      <c r="T179" s="160"/>
      <c r="U179" s="160"/>
      <c r="V179" s="160"/>
      <c r="W179" s="160"/>
      <c r="X179" s="160"/>
      <c r="Y179" s="160"/>
      <c r="Z179" s="150"/>
      <c r="AA179" s="150"/>
      <c r="AB179" s="150"/>
      <c r="AC179" s="150"/>
      <c r="AD179" s="150"/>
      <c r="AE179" s="150"/>
      <c r="AF179" s="150"/>
      <c r="AG179" s="150" t="s">
        <v>169</v>
      </c>
      <c r="AH179" s="150">
        <v>5</v>
      </c>
      <c r="AI179" s="150"/>
      <c r="AJ179" s="150"/>
      <c r="AK179" s="150"/>
      <c r="AL179" s="150"/>
      <c r="AM179" s="150"/>
      <c r="AN179" s="150"/>
      <c r="AO179" s="150"/>
      <c r="AP179" s="150"/>
      <c r="AQ179" s="150"/>
      <c r="AR179" s="150"/>
      <c r="AS179" s="150"/>
      <c r="AT179" s="150"/>
      <c r="AU179" s="150"/>
      <c r="AV179" s="150"/>
      <c r="AW179" s="150"/>
      <c r="AX179" s="150"/>
      <c r="AY179" s="150"/>
      <c r="AZ179" s="150"/>
      <c r="BA179" s="150"/>
      <c r="BB179" s="150"/>
      <c r="BC179" s="150"/>
      <c r="BD179" s="150"/>
      <c r="BE179" s="150"/>
      <c r="BF179" s="150"/>
      <c r="BG179" s="150"/>
      <c r="BH179" s="150"/>
    </row>
    <row r="180" spans="1:60" outlineLevel="3" x14ac:dyDescent="0.2">
      <c r="A180" s="157"/>
      <c r="B180" s="158"/>
      <c r="C180" s="189" t="s">
        <v>672</v>
      </c>
      <c r="D180" s="161"/>
      <c r="E180" s="162">
        <v>13</v>
      </c>
      <c r="F180" s="160"/>
      <c r="G180" s="160"/>
      <c r="H180" s="160"/>
      <c r="I180" s="160"/>
      <c r="J180" s="160"/>
      <c r="K180" s="160"/>
      <c r="L180" s="160"/>
      <c r="M180" s="160"/>
      <c r="N180" s="159"/>
      <c r="O180" s="159"/>
      <c r="P180" s="159"/>
      <c r="Q180" s="159"/>
      <c r="R180" s="160"/>
      <c r="S180" s="160"/>
      <c r="T180" s="160"/>
      <c r="U180" s="160"/>
      <c r="V180" s="160"/>
      <c r="W180" s="160"/>
      <c r="X180" s="160"/>
      <c r="Y180" s="160"/>
      <c r="Z180" s="150"/>
      <c r="AA180" s="150"/>
      <c r="AB180" s="150"/>
      <c r="AC180" s="150"/>
      <c r="AD180" s="150"/>
      <c r="AE180" s="150"/>
      <c r="AF180" s="150"/>
      <c r="AG180" s="150" t="s">
        <v>169</v>
      </c>
      <c r="AH180" s="150">
        <v>5</v>
      </c>
      <c r="AI180" s="150"/>
      <c r="AJ180" s="150"/>
      <c r="AK180" s="150"/>
      <c r="AL180" s="150"/>
      <c r="AM180" s="150"/>
      <c r="AN180" s="150"/>
      <c r="AO180" s="150"/>
      <c r="AP180" s="150"/>
      <c r="AQ180" s="150"/>
      <c r="AR180" s="150"/>
      <c r="AS180" s="150"/>
      <c r="AT180" s="150"/>
      <c r="AU180" s="150"/>
      <c r="AV180" s="150"/>
      <c r="AW180" s="150"/>
      <c r="AX180" s="150"/>
      <c r="AY180" s="150"/>
      <c r="AZ180" s="150"/>
      <c r="BA180" s="150"/>
      <c r="BB180" s="150"/>
      <c r="BC180" s="150"/>
      <c r="BD180" s="150"/>
      <c r="BE180" s="150"/>
      <c r="BF180" s="150"/>
      <c r="BG180" s="150"/>
      <c r="BH180" s="150"/>
    </row>
    <row r="181" spans="1:60" outlineLevel="3" x14ac:dyDescent="0.2">
      <c r="A181" s="157"/>
      <c r="B181" s="158"/>
      <c r="C181" s="189" t="s">
        <v>673</v>
      </c>
      <c r="D181" s="161"/>
      <c r="E181" s="162">
        <v>1</v>
      </c>
      <c r="F181" s="160"/>
      <c r="G181" s="160"/>
      <c r="H181" s="160"/>
      <c r="I181" s="160"/>
      <c r="J181" s="160"/>
      <c r="K181" s="160"/>
      <c r="L181" s="160"/>
      <c r="M181" s="160"/>
      <c r="N181" s="159"/>
      <c r="O181" s="159"/>
      <c r="P181" s="159"/>
      <c r="Q181" s="159"/>
      <c r="R181" s="160"/>
      <c r="S181" s="160"/>
      <c r="T181" s="160"/>
      <c r="U181" s="160"/>
      <c r="V181" s="160"/>
      <c r="W181" s="160"/>
      <c r="X181" s="160"/>
      <c r="Y181" s="160"/>
      <c r="Z181" s="150"/>
      <c r="AA181" s="150"/>
      <c r="AB181" s="150"/>
      <c r="AC181" s="150"/>
      <c r="AD181" s="150"/>
      <c r="AE181" s="150"/>
      <c r="AF181" s="150"/>
      <c r="AG181" s="150" t="s">
        <v>169</v>
      </c>
      <c r="AH181" s="150">
        <v>5</v>
      </c>
      <c r="AI181" s="150"/>
      <c r="AJ181" s="150"/>
      <c r="AK181" s="150"/>
      <c r="AL181" s="150"/>
      <c r="AM181" s="150"/>
      <c r="AN181" s="150"/>
      <c r="AO181" s="150"/>
      <c r="AP181" s="150"/>
      <c r="AQ181" s="150"/>
      <c r="AR181" s="150"/>
      <c r="AS181" s="150"/>
      <c r="AT181" s="150"/>
      <c r="AU181" s="150"/>
      <c r="AV181" s="150"/>
      <c r="AW181" s="150"/>
      <c r="AX181" s="150"/>
      <c r="AY181" s="150"/>
      <c r="AZ181" s="150"/>
      <c r="BA181" s="150"/>
      <c r="BB181" s="150"/>
      <c r="BC181" s="150"/>
      <c r="BD181" s="150"/>
      <c r="BE181" s="150"/>
      <c r="BF181" s="150"/>
      <c r="BG181" s="150"/>
      <c r="BH181" s="150"/>
    </row>
    <row r="182" spans="1:60" outlineLevel="1" x14ac:dyDescent="0.2">
      <c r="A182" s="178">
        <v>83</v>
      </c>
      <c r="B182" s="179" t="s">
        <v>674</v>
      </c>
      <c r="C182" s="187" t="s">
        <v>675</v>
      </c>
      <c r="D182" s="180" t="s">
        <v>646</v>
      </c>
      <c r="E182" s="181">
        <v>1</v>
      </c>
      <c r="F182" s="182"/>
      <c r="G182" s="183">
        <f>ROUND(E182*F182,2)</f>
        <v>0</v>
      </c>
      <c r="H182" s="182"/>
      <c r="I182" s="183">
        <f>ROUND(E182*H182,2)</f>
        <v>0</v>
      </c>
      <c r="J182" s="182"/>
      <c r="K182" s="183">
        <f>ROUND(E182*J182,2)</f>
        <v>0</v>
      </c>
      <c r="L182" s="183">
        <v>21</v>
      </c>
      <c r="M182" s="183">
        <f>G182*(1+L182/100)</f>
        <v>0</v>
      </c>
      <c r="N182" s="181">
        <v>2.1309999999999999E-2</v>
      </c>
      <c r="O182" s="181">
        <f>ROUND(E182*N182,2)</f>
        <v>0.02</v>
      </c>
      <c r="P182" s="181">
        <v>0</v>
      </c>
      <c r="Q182" s="181">
        <f>ROUND(E182*P182,2)</f>
        <v>0</v>
      </c>
      <c r="R182" s="183" t="s">
        <v>475</v>
      </c>
      <c r="S182" s="183" t="s">
        <v>154</v>
      </c>
      <c r="T182" s="184" t="s">
        <v>155</v>
      </c>
      <c r="U182" s="160">
        <v>0.85099999999999998</v>
      </c>
      <c r="V182" s="160">
        <f>ROUND(E182*U182,2)</f>
        <v>0.85</v>
      </c>
      <c r="W182" s="160"/>
      <c r="X182" s="160" t="s">
        <v>156</v>
      </c>
      <c r="Y182" s="160" t="s">
        <v>157</v>
      </c>
      <c r="Z182" s="150"/>
      <c r="AA182" s="150"/>
      <c r="AB182" s="150"/>
      <c r="AC182" s="150"/>
      <c r="AD182" s="150"/>
      <c r="AE182" s="150"/>
      <c r="AF182" s="150"/>
      <c r="AG182" s="150" t="s">
        <v>222</v>
      </c>
      <c r="AH182" s="150"/>
      <c r="AI182" s="150"/>
      <c r="AJ182" s="150"/>
      <c r="AK182" s="150"/>
      <c r="AL182" s="150"/>
      <c r="AM182" s="150"/>
      <c r="AN182" s="150"/>
      <c r="AO182" s="150"/>
      <c r="AP182" s="150"/>
      <c r="AQ182" s="150"/>
      <c r="AR182" s="150"/>
      <c r="AS182" s="150"/>
      <c r="AT182" s="150"/>
      <c r="AU182" s="150"/>
      <c r="AV182" s="150"/>
      <c r="AW182" s="150"/>
      <c r="AX182" s="150"/>
      <c r="AY182" s="150"/>
      <c r="AZ182" s="150"/>
      <c r="BA182" s="150"/>
      <c r="BB182" s="150"/>
      <c r="BC182" s="150"/>
      <c r="BD182" s="150"/>
      <c r="BE182" s="150"/>
      <c r="BF182" s="150"/>
      <c r="BG182" s="150"/>
      <c r="BH182" s="150"/>
    </row>
    <row r="183" spans="1:60" outlineLevel="1" x14ac:dyDescent="0.2">
      <c r="A183" s="171">
        <v>84</v>
      </c>
      <c r="B183" s="172" t="s">
        <v>676</v>
      </c>
      <c r="C183" s="188" t="s">
        <v>677</v>
      </c>
      <c r="D183" s="173" t="s">
        <v>152</v>
      </c>
      <c r="E183" s="174">
        <v>2</v>
      </c>
      <c r="F183" s="175"/>
      <c r="G183" s="176">
        <f>ROUND(E183*F183,2)</f>
        <v>0</v>
      </c>
      <c r="H183" s="175"/>
      <c r="I183" s="176">
        <f>ROUND(E183*H183,2)</f>
        <v>0</v>
      </c>
      <c r="J183" s="175"/>
      <c r="K183" s="176">
        <f>ROUND(E183*J183,2)</f>
        <v>0</v>
      </c>
      <c r="L183" s="176">
        <v>21</v>
      </c>
      <c r="M183" s="176">
        <f>G183*(1+L183/100)</f>
        <v>0</v>
      </c>
      <c r="N183" s="174">
        <v>9.0000000000000006E-5</v>
      </c>
      <c r="O183" s="174">
        <f>ROUND(E183*N183,2)</f>
        <v>0</v>
      </c>
      <c r="P183" s="174">
        <v>0</v>
      </c>
      <c r="Q183" s="174">
        <f>ROUND(E183*P183,2)</f>
        <v>0</v>
      </c>
      <c r="R183" s="176" t="s">
        <v>475</v>
      </c>
      <c r="S183" s="176" t="s">
        <v>154</v>
      </c>
      <c r="T183" s="177" t="s">
        <v>155</v>
      </c>
      <c r="U183" s="160">
        <v>0.18</v>
      </c>
      <c r="V183" s="160">
        <f>ROUND(E183*U183,2)</f>
        <v>0.36</v>
      </c>
      <c r="W183" s="160"/>
      <c r="X183" s="160" t="s">
        <v>156</v>
      </c>
      <c r="Y183" s="160" t="s">
        <v>157</v>
      </c>
      <c r="Z183" s="150"/>
      <c r="AA183" s="150"/>
      <c r="AB183" s="150"/>
      <c r="AC183" s="150"/>
      <c r="AD183" s="150"/>
      <c r="AE183" s="150"/>
      <c r="AF183" s="150"/>
      <c r="AG183" s="150" t="s">
        <v>276</v>
      </c>
      <c r="AH183" s="150"/>
      <c r="AI183" s="150"/>
      <c r="AJ183" s="150"/>
      <c r="AK183" s="150"/>
      <c r="AL183" s="150"/>
      <c r="AM183" s="150"/>
      <c r="AN183" s="150"/>
      <c r="AO183" s="150"/>
      <c r="AP183" s="150"/>
      <c r="AQ183" s="150"/>
      <c r="AR183" s="150"/>
      <c r="AS183" s="150"/>
      <c r="AT183" s="150"/>
      <c r="AU183" s="150"/>
      <c r="AV183" s="150"/>
      <c r="AW183" s="150"/>
      <c r="AX183" s="150"/>
      <c r="AY183" s="150"/>
      <c r="AZ183" s="150"/>
      <c r="BA183" s="150"/>
      <c r="BB183" s="150"/>
      <c r="BC183" s="150"/>
      <c r="BD183" s="150"/>
      <c r="BE183" s="150"/>
      <c r="BF183" s="150"/>
      <c r="BG183" s="150"/>
      <c r="BH183" s="150"/>
    </row>
    <row r="184" spans="1:60" outlineLevel="2" x14ac:dyDescent="0.2">
      <c r="A184" s="157"/>
      <c r="B184" s="158"/>
      <c r="C184" s="248" t="s">
        <v>678</v>
      </c>
      <c r="D184" s="249"/>
      <c r="E184" s="249"/>
      <c r="F184" s="249"/>
      <c r="G184" s="249"/>
      <c r="H184" s="160"/>
      <c r="I184" s="160"/>
      <c r="J184" s="160"/>
      <c r="K184" s="160"/>
      <c r="L184" s="160"/>
      <c r="M184" s="160"/>
      <c r="N184" s="159"/>
      <c r="O184" s="159"/>
      <c r="P184" s="159"/>
      <c r="Q184" s="159"/>
      <c r="R184" s="160"/>
      <c r="S184" s="160"/>
      <c r="T184" s="160"/>
      <c r="U184" s="160"/>
      <c r="V184" s="160"/>
      <c r="W184" s="160"/>
      <c r="X184" s="160"/>
      <c r="Y184" s="160"/>
      <c r="Z184" s="150"/>
      <c r="AA184" s="150"/>
      <c r="AB184" s="150"/>
      <c r="AC184" s="150"/>
      <c r="AD184" s="150"/>
      <c r="AE184" s="150"/>
      <c r="AF184" s="150"/>
      <c r="AG184" s="150" t="s">
        <v>167</v>
      </c>
      <c r="AH184" s="150"/>
      <c r="AI184" s="150"/>
      <c r="AJ184" s="150"/>
      <c r="AK184" s="150"/>
      <c r="AL184" s="150"/>
      <c r="AM184" s="150"/>
      <c r="AN184" s="150"/>
      <c r="AO184" s="150"/>
      <c r="AP184" s="150"/>
      <c r="AQ184" s="150"/>
      <c r="AR184" s="150"/>
      <c r="AS184" s="150"/>
      <c r="AT184" s="150"/>
      <c r="AU184" s="150"/>
      <c r="AV184" s="150"/>
      <c r="AW184" s="150"/>
      <c r="AX184" s="150"/>
      <c r="AY184" s="150"/>
      <c r="AZ184" s="150"/>
      <c r="BA184" s="150"/>
      <c r="BB184" s="150"/>
      <c r="BC184" s="150"/>
      <c r="BD184" s="150"/>
      <c r="BE184" s="150"/>
      <c r="BF184" s="150"/>
      <c r="BG184" s="150"/>
      <c r="BH184" s="150"/>
    </row>
    <row r="185" spans="1:60" outlineLevel="1" x14ac:dyDescent="0.2">
      <c r="A185" s="178">
        <v>85</v>
      </c>
      <c r="B185" s="179" t="s">
        <v>679</v>
      </c>
      <c r="C185" s="187" t="s">
        <v>680</v>
      </c>
      <c r="D185" s="180" t="s">
        <v>152</v>
      </c>
      <c r="E185" s="181">
        <v>1</v>
      </c>
      <c r="F185" s="182"/>
      <c r="G185" s="183">
        <f t="shared" ref="G185:G196" si="21">ROUND(E185*F185,2)</f>
        <v>0</v>
      </c>
      <c r="H185" s="182"/>
      <c r="I185" s="183">
        <f t="shared" ref="I185:I196" si="22">ROUND(E185*H185,2)</f>
        <v>0</v>
      </c>
      <c r="J185" s="182"/>
      <c r="K185" s="183">
        <f t="shared" ref="K185:K196" si="23">ROUND(E185*J185,2)</f>
        <v>0</v>
      </c>
      <c r="L185" s="183">
        <v>21</v>
      </c>
      <c r="M185" s="183">
        <f t="shared" ref="M185:M196" si="24">G185*(1+L185/100)</f>
        <v>0</v>
      </c>
      <c r="N185" s="181">
        <v>7.2999999999999996E-4</v>
      </c>
      <c r="O185" s="181">
        <f t="shared" ref="O185:O196" si="25">ROUND(E185*N185,2)</f>
        <v>0</v>
      </c>
      <c r="P185" s="181">
        <v>0</v>
      </c>
      <c r="Q185" s="181">
        <f t="shared" ref="Q185:Q196" si="26">ROUND(E185*P185,2)</f>
        <v>0</v>
      </c>
      <c r="R185" s="183" t="s">
        <v>475</v>
      </c>
      <c r="S185" s="183" t="s">
        <v>154</v>
      </c>
      <c r="T185" s="184" t="s">
        <v>155</v>
      </c>
      <c r="U185" s="160">
        <v>0.32100000000000001</v>
      </c>
      <c r="V185" s="160">
        <f t="shared" ref="V185:V196" si="27">ROUND(E185*U185,2)</f>
        <v>0.32</v>
      </c>
      <c r="W185" s="160"/>
      <c r="X185" s="160" t="s">
        <v>156</v>
      </c>
      <c r="Y185" s="160" t="s">
        <v>157</v>
      </c>
      <c r="Z185" s="150"/>
      <c r="AA185" s="150"/>
      <c r="AB185" s="150"/>
      <c r="AC185" s="150"/>
      <c r="AD185" s="150"/>
      <c r="AE185" s="150"/>
      <c r="AF185" s="150"/>
      <c r="AG185" s="150" t="s">
        <v>222</v>
      </c>
      <c r="AH185" s="150"/>
      <c r="AI185" s="150"/>
      <c r="AJ185" s="150"/>
      <c r="AK185" s="150"/>
      <c r="AL185" s="150"/>
      <c r="AM185" s="150"/>
      <c r="AN185" s="150"/>
      <c r="AO185" s="150"/>
      <c r="AP185" s="150"/>
      <c r="AQ185" s="150"/>
      <c r="AR185" s="150"/>
      <c r="AS185" s="150"/>
      <c r="AT185" s="150"/>
      <c r="AU185" s="150"/>
      <c r="AV185" s="150"/>
      <c r="AW185" s="150"/>
      <c r="AX185" s="150"/>
      <c r="AY185" s="150"/>
      <c r="AZ185" s="150"/>
      <c r="BA185" s="150"/>
      <c r="BB185" s="150"/>
      <c r="BC185" s="150"/>
      <c r="BD185" s="150"/>
      <c r="BE185" s="150"/>
      <c r="BF185" s="150"/>
      <c r="BG185" s="150"/>
      <c r="BH185" s="150"/>
    </row>
    <row r="186" spans="1:60" outlineLevel="1" x14ac:dyDescent="0.2">
      <c r="A186" s="178">
        <v>86</v>
      </c>
      <c r="B186" s="179" t="s">
        <v>681</v>
      </c>
      <c r="C186" s="187" t="s">
        <v>682</v>
      </c>
      <c r="D186" s="180" t="s">
        <v>646</v>
      </c>
      <c r="E186" s="181">
        <v>1</v>
      </c>
      <c r="F186" s="182"/>
      <c r="G186" s="183">
        <f t="shared" si="21"/>
        <v>0</v>
      </c>
      <c r="H186" s="182"/>
      <c r="I186" s="183">
        <f t="shared" si="22"/>
        <v>0</v>
      </c>
      <c r="J186" s="182"/>
      <c r="K186" s="183">
        <f t="shared" si="23"/>
        <v>0</v>
      </c>
      <c r="L186" s="183">
        <v>21</v>
      </c>
      <c r="M186" s="183">
        <f t="shared" si="24"/>
        <v>0</v>
      </c>
      <c r="N186" s="181">
        <v>0</v>
      </c>
      <c r="O186" s="181">
        <f t="shared" si="25"/>
        <v>0</v>
      </c>
      <c r="P186" s="181">
        <v>0.69347000000000003</v>
      </c>
      <c r="Q186" s="181">
        <f t="shared" si="26"/>
        <v>0.69</v>
      </c>
      <c r="R186" s="183" t="s">
        <v>475</v>
      </c>
      <c r="S186" s="183" t="s">
        <v>154</v>
      </c>
      <c r="T186" s="184" t="s">
        <v>155</v>
      </c>
      <c r="U186" s="160">
        <v>2.6989999999999998</v>
      </c>
      <c r="V186" s="160">
        <f t="shared" si="27"/>
        <v>2.7</v>
      </c>
      <c r="W186" s="160"/>
      <c r="X186" s="160" t="s">
        <v>156</v>
      </c>
      <c r="Y186" s="160" t="s">
        <v>157</v>
      </c>
      <c r="Z186" s="150"/>
      <c r="AA186" s="150"/>
      <c r="AB186" s="150"/>
      <c r="AC186" s="150"/>
      <c r="AD186" s="150"/>
      <c r="AE186" s="150"/>
      <c r="AF186" s="150"/>
      <c r="AG186" s="150" t="s">
        <v>222</v>
      </c>
      <c r="AH186" s="150"/>
      <c r="AI186" s="150"/>
      <c r="AJ186" s="150"/>
      <c r="AK186" s="150"/>
      <c r="AL186" s="150"/>
      <c r="AM186" s="150"/>
      <c r="AN186" s="150"/>
      <c r="AO186" s="150"/>
      <c r="AP186" s="150"/>
      <c r="AQ186" s="150"/>
      <c r="AR186" s="150"/>
      <c r="AS186" s="150"/>
      <c r="AT186" s="150"/>
      <c r="AU186" s="150"/>
      <c r="AV186" s="150"/>
      <c r="AW186" s="150"/>
      <c r="AX186" s="150"/>
      <c r="AY186" s="150"/>
      <c r="AZ186" s="150"/>
      <c r="BA186" s="150"/>
      <c r="BB186" s="150"/>
      <c r="BC186" s="150"/>
      <c r="BD186" s="150"/>
      <c r="BE186" s="150"/>
      <c r="BF186" s="150"/>
      <c r="BG186" s="150"/>
      <c r="BH186" s="150"/>
    </row>
    <row r="187" spans="1:60" outlineLevel="1" x14ac:dyDescent="0.2">
      <c r="A187" s="178">
        <v>87</v>
      </c>
      <c r="B187" s="179" t="s">
        <v>683</v>
      </c>
      <c r="C187" s="187" t="s">
        <v>684</v>
      </c>
      <c r="D187" s="180" t="s">
        <v>646</v>
      </c>
      <c r="E187" s="181">
        <v>1</v>
      </c>
      <c r="F187" s="182"/>
      <c r="G187" s="183">
        <f t="shared" si="21"/>
        <v>0</v>
      </c>
      <c r="H187" s="182"/>
      <c r="I187" s="183">
        <f t="shared" si="22"/>
        <v>0</v>
      </c>
      <c r="J187" s="182"/>
      <c r="K187" s="183">
        <f t="shared" si="23"/>
        <v>0</v>
      </c>
      <c r="L187" s="183">
        <v>21</v>
      </c>
      <c r="M187" s="183">
        <f t="shared" si="24"/>
        <v>0</v>
      </c>
      <c r="N187" s="181">
        <v>2.98E-2</v>
      </c>
      <c r="O187" s="181">
        <f t="shared" si="25"/>
        <v>0.03</v>
      </c>
      <c r="P187" s="181">
        <v>0</v>
      </c>
      <c r="Q187" s="181">
        <f t="shared" si="26"/>
        <v>0</v>
      </c>
      <c r="R187" s="183" t="s">
        <v>475</v>
      </c>
      <c r="S187" s="183" t="s">
        <v>154</v>
      </c>
      <c r="T187" s="184" t="s">
        <v>155</v>
      </c>
      <c r="U187" s="160">
        <v>12.129</v>
      </c>
      <c r="V187" s="160">
        <f t="shared" si="27"/>
        <v>12.13</v>
      </c>
      <c r="W187" s="160"/>
      <c r="X187" s="160" t="s">
        <v>156</v>
      </c>
      <c r="Y187" s="160" t="s">
        <v>157</v>
      </c>
      <c r="Z187" s="150"/>
      <c r="AA187" s="150"/>
      <c r="AB187" s="150"/>
      <c r="AC187" s="150"/>
      <c r="AD187" s="150"/>
      <c r="AE187" s="150"/>
      <c r="AF187" s="150"/>
      <c r="AG187" s="150" t="s">
        <v>222</v>
      </c>
      <c r="AH187" s="150"/>
      <c r="AI187" s="150"/>
      <c r="AJ187" s="150"/>
      <c r="AK187" s="150"/>
      <c r="AL187" s="150"/>
      <c r="AM187" s="150"/>
      <c r="AN187" s="150"/>
      <c r="AO187" s="150"/>
      <c r="AP187" s="150"/>
      <c r="AQ187" s="150"/>
      <c r="AR187" s="150"/>
      <c r="AS187" s="150"/>
      <c r="AT187" s="150"/>
      <c r="AU187" s="150"/>
      <c r="AV187" s="150"/>
      <c r="AW187" s="150"/>
      <c r="AX187" s="150"/>
      <c r="AY187" s="150"/>
      <c r="AZ187" s="150"/>
      <c r="BA187" s="150"/>
      <c r="BB187" s="150"/>
      <c r="BC187" s="150"/>
      <c r="BD187" s="150"/>
      <c r="BE187" s="150"/>
      <c r="BF187" s="150"/>
      <c r="BG187" s="150"/>
      <c r="BH187" s="150"/>
    </row>
    <row r="188" spans="1:60" ht="22.5" outlineLevel="1" x14ac:dyDescent="0.2">
      <c r="A188" s="178">
        <v>88</v>
      </c>
      <c r="B188" s="179" t="s">
        <v>685</v>
      </c>
      <c r="C188" s="187" t="s">
        <v>686</v>
      </c>
      <c r="D188" s="180" t="s">
        <v>152</v>
      </c>
      <c r="E188" s="181">
        <v>1</v>
      </c>
      <c r="F188" s="182"/>
      <c r="G188" s="183">
        <f t="shared" si="21"/>
        <v>0</v>
      </c>
      <c r="H188" s="182"/>
      <c r="I188" s="183">
        <f t="shared" si="22"/>
        <v>0</v>
      </c>
      <c r="J188" s="182"/>
      <c r="K188" s="183">
        <f t="shared" si="23"/>
        <v>0</v>
      </c>
      <c r="L188" s="183">
        <v>21</v>
      </c>
      <c r="M188" s="183">
        <f t="shared" si="24"/>
        <v>0</v>
      </c>
      <c r="N188" s="181">
        <v>8.4999999999999995E-4</v>
      </c>
      <c r="O188" s="181">
        <f t="shared" si="25"/>
        <v>0</v>
      </c>
      <c r="P188" s="181">
        <v>0</v>
      </c>
      <c r="Q188" s="181">
        <f t="shared" si="26"/>
        <v>0</v>
      </c>
      <c r="R188" s="183" t="s">
        <v>475</v>
      </c>
      <c r="S188" s="183" t="s">
        <v>154</v>
      </c>
      <c r="T188" s="184" t="s">
        <v>155</v>
      </c>
      <c r="U188" s="160">
        <v>0.44500000000000001</v>
      </c>
      <c r="V188" s="160">
        <f t="shared" si="27"/>
        <v>0.45</v>
      </c>
      <c r="W188" s="160"/>
      <c r="X188" s="160" t="s">
        <v>156</v>
      </c>
      <c r="Y188" s="160" t="s">
        <v>157</v>
      </c>
      <c r="Z188" s="150"/>
      <c r="AA188" s="150"/>
      <c r="AB188" s="150"/>
      <c r="AC188" s="150"/>
      <c r="AD188" s="150"/>
      <c r="AE188" s="150"/>
      <c r="AF188" s="150"/>
      <c r="AG188" s="150" t="s">
        <v>276</v>
      </c>
      <c r="AH188" s="150"/>
      <c r="AI188" s="150"/>
      <c r="AJ188" s="150"/>
      <c r="AK188" s="150"/>
      <c r="AL188" s="150"/>
      <c r="AM188" s="150"/>
      <c r="AN188" s="150"/>
      <c r="AO188" s="150"/>
      <c r="AP188" s="150"/>
      <c r="AQ188" s="150"/>
      <c r="AR188" s="150"/>
      <c r="AS188" s="150"/>
      <c r="AT188" s="150"/>
      <c r="AU188" s="150"/>
      <c r="AV188" s="150"/>
      <c r="AW188" s="150"/>
      <c r="AX188" s="150"/>
      <c r="AY188" s="150"/>
      <c r="AZ188" s="150"/>
      <c r="BA188" s="150"/>
      <c r="BB188" s="150"/>
      <c r="BC188" s="150"/>
      <c r="BD188" s="150"/>
      <c r="BE188" s="150"/>
      <c r="BF188" s="150"/>
      <c r="BG188" s="150"/>
      <c r="BH188" s="150"/>
    </row>
    <row r="189" spans="1:60" ht="22.5" outlineLevel="1" x14ac:dyDescent="0.2">
      <c r="A189" s="178">
        <v>89</v>
      </c>
      <c r="B189" s="179" t="s">
        <v>687</v>
      </c>
      <c r="C189" s="187" t="s">
        <v>688</v>
      </c>
      <c r="D189" s="180" t="s">
        <v>152</v>
      </c>
      <c r="E189" s="181">
        <v>1</v>
      </c>
      <c r="F189" s="182"/>
      <c r="G189" s="183">
        <f t="shared" si="21"/>
        <v>0</v>
      </c>
      <c r="H189" s="182"/>
      <c r="I189" s="183">
        <f t="shared" si="22"/>
        <v>0</v>
      </c>
      <c r="J189" s="182"/>
      <c r="K189" s="183">
        <f t="shared" si="23"/>
        <v>0</v>
      </c>
      <c r="L189" s="183">
        <v>21</v>
      </c>
      <c r="M189" s="183">
        <f t="shared" si="24"/>
        <v>0</v>
      </c>
      <c r="N189" s="181">
        <v>1.72E-3</v>
      </c>
      <c r="O189" s="181">
        <f t="shared" si="25"/>
        <v>0</v>
      </c>
      <c r="P189" s="181">
        <v>0</v>
      </c>
      <c r="Q189" s="181">
        <f t="shared" si="26"/>
        <v>0</v>
      </c>
      <c r="R189" s="183" t="s">
        <v>475</v>
      </c>
      <c r="S189" s="183" t="s">
        <v>154</v>
      </c>
      <c r="T189" s="184" t="s">
        <v>155</v>
      </c>
      <c r="U189" s="160">
        <v>0.47599999999999998</v>
      </c>
      <c r="V189" s="160">
        <f t="shared" si="27"/>
        <v>0.48</v>
      </c>
      <c r="W189" s="160"/>
      <c r="X189" s="160" t="s">
        <v>156</v>
      </c>
      <c r="Y189" s="160" t="s">
        <v>157</v>
      </c>
      <c r="Z189" s="150"/>
      <c r="AA189" s="150"/>
      <c r="AB189" s="150"/>
      <c r="AC189" s="150"/>
      <c r="AD189" s="150"/>
      <c r="AE189" s="150"/>
      <c r="AF189" s="150"/>
      <c r="AG189" s="150" t="s">
        <v>276</v>
      </c>
      <c r="AH189" s="150"/>
      <c r="AI189" s="150"/>
      <c r="AJ189" s="150"/>
      <c r="AK189" s="150"/>
      <c r="AL189" s="150"/>
      <c r="AM189" s="150"/>
      <c r="AN189" s="150"/>
      <c r="AO189" s="150"/>
      <c r="AP189" s="150"/>
      <c r="AQ189" s="150"/>
      <c r="AR189" s="150"/>
      <c r="AS189" s="150"/>
      <c r="AT189" s="150"/>
      <c r="AU189" s="150"/>
      <c r="AV189" s="150"/>
      <c r="AW189" s="150"/>
      <c r="AX189" s="150"/>
      <c r="AY189" s="150"/>
      <c r="AZ189" s="150"/>
      <c r="BA189" s="150"/>
      <c r="BB189" s="150"/>
      <c r="BC189" s="150"/>
      <c r="BD189" s="150"/>
      <c r="BE189" s="150"/>
      <c r="BF189" s="150"/>
      <c r="BG189" s="150"/>
      <c r="BH189" s="150"/>
    </row>
    <row r="190" spans="1:60" outlineLevel="1" x14ac:dyDescent="0.2">
      <c r="A190" s="178">
        <v>90</v>
      </c>
      <c r="B190" s="179" t="s">
        <v>689</v>
      </c>
      <c r="C190" s="187" t="s">
        <v>690</v>
      </c>
      <c r="D190" s="180" t="s">
        <v>646</v>
      </c>
      <c r="E190" s="181">
        <v>12</v>
      </c>
      <c r="F190" s="182"/>
      <c r="G190" s="183">
        <f t="shared" si="21"/>
        <v>0</v>
      </c>
      <c r="H190" s="182"/>
      <c r="I190" s="183">
        <f t="shared" si="22"/>
        <v>0</v>
      </c>
      <c r="J190" s="182"/>
      <c r="K190" s="183">
        <f t="shared" si="23"/>
        <v>0</v>
      </c>
      <c r="L190" s="183">
        <v>21</v>
      </c>
      <c r="M190" s="183">
        <f t="shared" si="24"/>
        <v>0</v>
      </c>
      <c r="N190" s="181">
        <v>0</v>
      </c>
      <c r="O190" s="181">
        <f t="shared" si="25"/>
        <v>0</v>
      </c>
      <c r="P190" s="181">
        <v>1.56E-3</v>
      </c>
      <c r="Q190" s="181">
        <f t="shared" si="26"/>
        <v>0.02</v>
      </c>
      <c r="R190" s="183" t="s">
        <v>475</v>
      </c>
      <c r="S190" s="183" t="s">
        <v>154</v>
      </c>
      <c r="T190" s="184" t="s">
        <v>155</v>
      </c>
      <c r="U190" s="160">
        <v>0.217</v>
      </c>
      <c r="V190" s="160">
        <f t="shared" si="27"/>
        <v>2.6</v>
      </c>
      <c r="W190" s="160"/>
      <c r="X190" s="160" t="s">
        <v>156</v>
      </c>
      <c r="Y190" s="160" t="s">
        <v>157</v>
      </c>
      <c r="Z190" s="150"/>
      <c r="AA190" s="150"/>
      <c r="AB190" s="150"/>
      <c r="AC190" s="150"/>
      <c r="AD190" s="150"/>
      <c r="AE190" s="150"/>
      <c r="AF190" s="150"/>
      <c r="AG190" s="150" t="s">
        <v>276</v>
      </c>
      <c r="AH190" s="150"/>
      <c r="AI190" s="150"/>
      <c r="AJ190" s="150"/>
      <c r="AK190" s="150"/>
      <c r="AL190" s="150"/>
      <c r="AM190" s="150"/>
      <c r="AN190" s="150"/>
      <c r="AO190" s="150"/>
      <c r="AP190" s="150"/>
      <c r="AQ190" s="150"/>
      <c r="AR190" s="150"/>
      <c r="AS190" s="150"/>
      <c r="AT190" s="150"/>
      <c r="AU190" s="150"/>
      <c r="AV190" s="150"/>
      <c r="AW190" s="150"/>
      <c r="AX190" s="150"/>
      <c r="AY190" s="150"/>
      <c r="AZ190" s="150"/>
      <c r="BA190" s="150"/>
      <c r="BB190" s="150"/>
      <c r="BC190" s="150"/>
      <c r="BD190" s="150"/>
      <c r="BE190" s="150"/>
      <c r="BF190" s="150"/>
      <c r="BG190" s="150"/>
      <c r="BH190" s="150"/>
    </row>
    <row r="191" spans="1:60" outlineLevel="1" x14ac:dyDescent="0.2">
      <c r="A191" s="178">
        <v>91</v>
      </c>
      <c r="B191" s="179" t="s">
        <v>691</v>
      </c>
      <c r="C191" s="187" t="s">
        <v>692</v>
      </c>
      <c r="D191" s="180" t="s">
        <v>646</v>
      </c>
      <c r="E191" s="181">
        <v>1</v>
      </c>
      <c r="F191" s="182"/>
      <c r="G191" s="183">
        <f t="shared" si="21"/>
        <v>0</v>
      </c>
      <c r="H191" s="182"/>
      <c r="I191" s="183">
        <f t="shared" si="22"/>
        <v>0</v>
      </c>
      <c r="J191" s="182"/>
      <c r="K191" s="183">
        <f t="shared" si="23"/>
        <v>0</v>
      </c>
      <c r="L191" s="183">
        <v>21</v>
      </c>
      <c r="M191" s="183">
        <f t="shared" si="24"/>
        <v>0</v>
      </c>
      <c r="N191" s="181">
        <v>0</v>
      </c>
      <c r="O191" s="181">
        <f t="shared" si="25"/>
        <v>0</v>
      </c>
      <c r="P191" s="181">
        <v>8.5999999999999998E-4</v>
      </c>
      <c r="Q191" s="181">
        <f t="shared" si="26"/>
        <v>0</v>
      </c>
      <c r="R191" s="183" t="s">
        <v>475</v>
      </c>
      <c r="S191" s="183" t="s">
        <v>154</v>
      </c>
      <c r="T191" s="184" t="s">
        <v>155</v>
      </c>
      <c r="U191" s="160">
        <v>0.222</v>
      </c>
      <c r="V191" s="160">
        <f t="shared" si="27"/>
        <v>0.22</v>
      </c>
      <c r="W191" s="160"/>
      <c r="X191" s="160" t="s">
        <v>156</v>
      </c>
      <c r="Y191" s="160" t="s">
        <v>157</v>
      </c>
      <c r="Z191" s="150"/>
      <c r="AA191" s="150"/>
      <c r="AB191" s="150"/>
      <c r="AC191" s="150"/>
      <c r="AD191" s="150"/>
      <c r="AE191" s="150"/>
      <c r="AF191" s="150"/>
      <c r="AG191" s="150" t="s">
        <v>276</v>
      </c>
      <c r="AH191" s="150"/>
      <c r="AI191" s="150"/>
      <c r="AJ191" s="150"/>
      <c r="AK191" s="150"/>
      <c r="AL191" s="150"/>
      <c r="AM191" s="150"/>
      <c r="AN191" s="150"/>
      <c r="AO191" s="150"/>
      <c r="AP191" s="150"/>
      <c r="AQ191" s="150"/>
      <c r="AR191" s="150"/>
      <c r="AS191" s="150"/>
      <c r="AT191" s="150"/>
      <c r="AU191" s="150"/>
      <c r="AV191" s="150"/>
      <c r="AW191" s="150"/>
      <c r="AX191" s="150"/>
      <c r="AY191" s="150"/>
      <c r="AZ191" s="150"/>
      <c r="BA191" s="150"/>
      <c r="BB191" s="150"/>
      <c r="BC191" s="150"/>
      <c r="BD191" s="150"/>
      <c r="BE191" s="150"/>
      <c r="BF191" s="150"/>
      <c r="BG191" s="150"/>
      <c r="BH191" s="150"/>
    </row>
    <row r="192" spans="1:60" outlineLevel="1" x14ac:dyDescent="0.2">
      <c r="A192" s="178">
        <v>92</v>
      </c>
      <c r="B192" s="179" t="s">
        <v>693</v>
      </c>
      <c r="C192" s="187" t="s">
        <v>694</v>
      </c>
      <c r="D192" s="180" t="s">
        <v>152</v>
      </c>
      <c r="E192" s="181">
        <v>1</v>
      </c>
      <c r="F192" s="182"/>
      <c r="G192" s="183">
        <f t="shared" si="21"/>
        <v>0</v>
      </c>
      <c r="H192" s="182"/>
      <c r="I192" s="183">
        <f t="shared" si="22"/>
        <v>0</v>
      </c>
      <c r="J192" s="182"/>
      <c r="K192" s="183">
        <f t="shared" si="23"/>
        <v>0</v>
      </c>
      <c r="L192" s="183">
        <v>21</v>
      </c>
      <c r="M192" s="183">
        <f t="shared" si="24"/>
        <v>0</v>
      </c>
      <c r="N192" s="181">
        <v>0</v>
      </c>
      <c r="O192" s="181">
        <f t="shared" si="25"/>
        <v>0</v>
      </c>
      <c r="P192" s="181">
        <v>0</v>
      </c>
      <c r="Q192" s="181">
        <f t="shared" si="26"/>
        <v>0</v>
      </c>
      <c r="R192" s="183" t="s">
        <v>475</v>
      </c>
      <c r="S192" s="183" t="s">
        <v>154</v>
      </c>
      <c r="T192" s="184" t="s">
        <v>155</v>
      </c>
      <c r="U192" s="160">
        <v>1.4</v>
      </c>
      <c r="V192" s="160">
        <f t="shared" si="27"/>
        <v>1.4</v>
      </c>
      <c r="W192" s="160"/>
      <c r="X192" s="160" t="s">
        <v>156</v>
      </c>
      <c r="Y192" s="160" t="s">
        <v>157</v>
      </c>
      <c r="Z192" s="150"/>
      <c r="AA192" s="150"/>
      <c r="AB192" s="150"/>
      <c r="AC192" s="150"/>
      <c r="AD192" s="150"/>
      <c r="AE192" s="150"/>
      <c r="AF192" s="150"/>
      <c r="AG192" s="150" t="s">
        <v>222</v>
      </c>
      <c r="AH192" s="150"/>
      <c r="AI192" s="150"/>
      <c r="AJ192" s="150"/>
      <c r="AK192" s="150"/>
      <c r="AL192" s="150"/>
      <c r="AM192" s="150"/>
      <c r="AN192" s="150"/>
      <c r="AO192" s="150"/>
      <c r="AP192" s="150"/>
      <c r="AQ192" s="150"/>
      <c r="AR192" s="150"/>
      <c r="AS192" s="150"/>
      <c r="AT192" s="150"/>
      <c r="AU192" s="150"/>
      <c r="AV192" s="150"/>
      <c r="AW192" s="150"/>
      <c r="AX192" s="150"/>
      <c r="AY192" s="150"/>
      <c r="AZ192" s="150"/>
      <c r="BA192" s="150"/>
      <c r="BB192" s="150"/>
      <c r="BC192" s="150"/>
      <c r="BD192" s="150"/>
      <c r="BE192" s="150"/>
      <c r="BF192" s="150"/>
      <c r="BG192" s="150"/>
      <c r="BH192" s="150"/>
    </row>
    <row r="193" spans="1:60" ht="22.5" outlineLevel="1" x14ac:dyDescent="0.2">
      <c r="A193" s="178">
        <v>93</v>
      </c>
      <c r="B193" s="179" t="s">
        <v>695</v>
      </c>
      <c r="C193" s="187" t="s">
        <v>696</v>
      </c>
      <c r="D193" s="180" t="s">
        <v>152</v>
      </c>
      <c r="E193" s="181">
        <v>2</v>
      </c>
      <c r="F193" s="182"/>
      <c r="G193" s="183">
        <f t="shared" si="21"/>
        <v>0</v>
      </c>
      <c r="H193" s="182"/>
      <c r="I193" s="183">
        <f t="shared" si="22"/>
        <v>0</v>
      </c>
      <c r="J193" s="182"/>
      <c r="K193" s="183">
        <f t="shared" si="23"/>
        <v>0</v>
      </c>
      <c r="L193" s="183">
        <v>21</v>
      </c>
      <c r="M193" s="183">
        <f t="shared" si="24"/>
        <v>0</v>
      </c>
      <c r="N193" s="181">
        <v>1.8000000000000001E-4</v>
      </c>
      <c r="O193" s="181">
        <f t="shared" si="25"/>
        <v>0</v>
      </c>
      <c r="P193" s="181">
        <v>0</v>
      </c>
      <c r="Q193" s="181">
        <f t="shared" si="26"/>
        <v>0</v>
      </c>
      <c r="R193" s="183" t="s">
        <v>475</v>
      </c>
      <c r="S193" s="183" t="s">
        <v>154</v>
      </c>
      <c r="T193" s="184" t="s">
        <v>155</v>
      </c>
      <c r="U193" s="160">
        <v>0.246</v>
      </c>
      <c r="V193" s="160">
        <f t="shared" si="27"/>
        <v>0.49</v>
      </c>
      <c r="W193" s="160"/>
      <c r="X193" s="160" t="s">
        <v>156</v>
      </c>
      <c r="Y193" s="160" t="s">
        <v>157</v>
      </c>
      <c r="Z193" s="150"/>
      <c r="AA193" s="150"/>
      <c r="AB193" s="150"/>
      <c r="AC193" s="150"/>
      <c r="AD193" s="150"/>
      <c r="AE193" s="150"/>
      <c r="AF193" s="150"/>
      <c r="AG193" s="150" t="s">
        <v>222</v>
      </c>
      <c r="AH193" s="150"/>
      <c r="AI193" s="150"/>
      <c r="AJ193" s="150"/>
      <c r="AK193" s="150"/>
      <c r="AL193" s="150"/>
      <c r="AM193" s="150"/>
      <c r="AN193" s="150"/>
      <c r="AO193" s="150"/>
      <c r="AP193" s="150"/>
      <c r="AQ193" s="150"/>
      <c r="AR193" s="150"/>
      <c r="AS193" s="150"/>
      <c r="AT193" s="150"/>
      <c r="AU193" s="150"/>
      <c r="AV193" s="150"/>
      <c r="AW193" s="150"/>
      <c r="AX193" s="150"/>
      <c r="AY193" s="150"/>
      <c r="AZ193" s="150"/>
      <c r="BA193" s="150"/>
      <c r="BB193" s="150"/>
      <c r="BC193" s="150"/>
      <c r="BD193" s="150"/>
      <c r="BE193" s="150"/>
      <c r="BF193" s="150"/>
      <c r="BG193" s="150"/>
      <c r="BH193" s="150"/>
    </row>
    <row r="194" spans="1:60" ht="22.5" outlineLevel="1" x14ac:dyDescent="0.2">
      <c r="A194" s="178">
        <v>94</v>
      </c>
      <c r="B194" s="179" t="s">
        <v>697</v>
      </c>
      <c r="C194" s="187" t="s">
        <v>698</v>
      </c>
      <c r="D194" s="180" t="s">
        <v>152</v>
      </c>
      <c r="E194" s="181">
        <v>1</v>
      </c>
      <c r="F194" s="182"/>
      <c r="G194" s="183">
        <f t="shared" si="21"/>
        <v>0</v>
      </c>
      <c r="H194" s="182"/>
      <c r="I194" s="183">
        <f t="shared" si="22"/>
        <v>0</v>
      </c>
      <c r="J194" s="182"/>
      <c r="K194" s="183">
        <f t="shared" si="23"/>
        <v>0</v>
      </c>
      <c r="L194" s="183">
        <v>21</v>
      </c>
      <c r="M194" s="183">
        <f t="shared" si="24"/>
        <v>0</v>
      </c>
      <c r="N194" s="181">
        <v>2.2000000000000001E-4</v>
      </c>
      <c r="O194" s="181">
        <f t="shared" si="25"/>
        <v>0</v>
      </c>
      <c r="P194" s="181">
        <v>0</v>
      </c>
      <c r="Q194" s="181">
        <f t="shared" si="26"/>
        <v>0</v>
      </c>
      <c r="R194" s="183" t="s">
        <v>475</v>
      </c>
      <c r="S194" s="183" t="s">
        <v>154</v>
      </c>
      <c r="T194" s="184" t="s">
        <v>155</v>
      </c>
      <c r="U194" s="160">
        <v>0.246</v>
      </c>
      <c r="V194" s="160">
        <f t="shared" si="27"/>
        <v>0.25</v>
      </c>
      <c r="W194" s="160"/>
      <c r="X194" s="160" t="s">
        <v>156</v>
      </c>
      <c r="Y194" s="160" t="s">
        <v>157</v>
      </c>
      <c r="Z194" s="150"/>
      <c r="AA194" s="150"/>
      <c r="AB194" s="150"/>
      <c r="AC194" s="150"/>
      <c r="AD194" s="150"/>
      <c r="AE194" s="150"/>
      <c r="AF194" s="150"/>
      <c r="AG194" s="150" t="s">
        <v>222</v>
      </c>
      <c r="AH194" s="150"/>
      <c r="AI194" s="150"/>
      <c r="AJ194" s="150"/>
      <c r="AK194" s="150"/>
      <c r="AL194" s="150"/>
      <c r="AM194" s="150"/>
      <c r="AN194" s="150"/>
      <c r="AO194" s="150"/>
      <c r="AP194" s="150"/>
      <c r="AQ194" s="150"/>
      <c r="AR194" s="150"/>
      <c r="AS194" s="150"/>
      <c r="AT194" s="150"/>
      <c r="AU194" s="150"/>
      <c r="AV194" s="150"/>
      <c r="AW194" s="150"/>
      <c r="AX194" s="150"/>
      <c r="AY194" s="150"/>
      <c r="AZ194" s="150"/>
      <c r="BA194" s="150"/>
      <c r="BB194" s="150"/>
      <c r="BC194" s="150"/>
      <c r="BD194" s="150"/>
      <c r="BE194" s="150"/>
      <c r="BF194" s="150"/>
      <c r="BG194" s="150"/>
      <c r="BH194" s="150"/>
    </row>
    <row r="195" spans="1:60" ht="33.75" outlineLevel="1" x14ac:dyDescent="0.2">
      <c r="A195" s="178">
        <v>95</v>
      </c>
      <c r="B195" s="179" t="s">
        <v>699</v>
      </c>
      <c r="C195" s="187" t="s">
        <v>700</v>
      </c>
      <c r="D195" s="180" t="s">
        <v>152</v>
      </c>
      <c r="E195" s="181">
        <v>7</v>
      </c>
      <c r="F195" s="182"/>
      <c r="G195" s="183">
        <f t="shared" si="21"/>
        <v>0</v>
      </c>
      <c r="H195" s="182"/>
      <c r="I195" s="183">
        <f t="shared" si="22"/>
        <v>0</v>
      </c>
      <c r="J195" s="182"/>
      <c r="K195" s="183">
        <f t="shared" si="23"/>
        <v>0</v>
      </c>
      <c r="L195" s="183">
        <v>21</v>
      </c>
      <c r="M195" s="183">
        <f t="shared" si="24"/>
        <v>0</v>
      </c>
      <c r="N195" s="181">
        <v>2.0000000000000001E-4</v>
      </c>
      <c r="O195" s="181">
        <f t="shared" si="25"/>
        <v>0</v>
      </c>
      <c r="P195" s="181">
        <v>0</v>
      </c>
      <c r="Q195" s="181">
        <f t="shared" si="26"/>
        <v>0</v>
      </c>
      <c r="R195" s="183" t="s">
        <v>475</v>
      </c>
      <c r="S195" s="183" t="s">
        <v>154</v>
      </c>
      <c r="T195" s="184" t="s">
        <v>155</v>
      </c>
      <c r="U195" s="160">
        <v>0.246</v>
      </c>
      <c r="V195" s="160">
        <f t="shared" si="27"/>
        <v>1.72</v>
      </c>
      <c r="W195" s="160"/>
      <c r="X195" s="160" t="s">
        <v>156</v>
      </c>
      <c r="Y195" s="160" t="s">
        <v>157</v>
      </c>
      <c r="Z195" s="150"/>
      <c r="AA195" s="150"/>
      <c r="AB195" s="150"/>
      <c r="AC195" s="150"/>
      <c r="AD195" s="150"/>
      <c r="AE195" s="150"/>
      <c r="AF195" s="150"/>
      <c r="AG195" s="150" t="s">
        <v>222</v>
      </c>
      <c r="AH195" s="150"/>
      <c r="AI195" s="150"/>
      <c r="AJ195" s="150"/>
      <c r="AK195" s="150"/>
      <c r="AL195" s="150"/>
      <c r="AM195" s="150"/>
      <c r="AN195" s="150"/>
      <c r="AO195" s="150"/>
      <c r="AP195" s="150"/>
      <c r="AQ195" s="150"/>
      <c r="AR195" s="150"/>
      <c r="AS195" s="150"/>
      <c r="AT195" s="150"/>
      <c r="AU195" s="150"/>
      <c r="AV195" s="150"/>
      <c r="AW195" s="150"/>
      <c r="AX195" s="150"/>
      <c r="AY195" s="150"/>
      <c r="AZ195" s="150"/>
      <c r="BA195" s="150"/>
      <c r="BB195" s="150"/>
      <c r="BC195" s="150"/>
      <c r="BD195" s="150"/>
      <c r="BE195" s="150"/>
      <c r="BF195" s="150"/>
      <c r="BG195" s="150"/>
      <c r="BH195" s="150"/>
    </row>
    <row r="196" spans="1:60" ht="22.5" outlineLevel="1" x14ac:dyDescent="0.2">
      <c r="A196" s="171">
        <v>96</v>
      </c>
      <c r="B196" s="172" t="s">
        <v>701</v>
      </c>
      <c r="C196" s="188" t="s">
        <v>702</v>
      </c>
      <c r="D196" s="173" t="s">
        <v>152</v>
      </c>
      <c r="E196" s="174">
        <v>6</v>
      </c>
      <c r="F196" s="175"/>
      <c r="G196" s="176">
        <f t="shared" si="21"/>
        <v>0</v>
      </c>
      <c r="H196" s="175"/>
      <c r="I196" s="176">
        <f t="shared" si="22"/>
        <v>0</v>
      </c>
      <c r="J196" s="175"/>
      <c r="K196" s="176">
        <f t="shared" si="23"/>
        <v>0</v>
      </c>
      <c r="L196" s="176">
        <v>21</v>
      </c>
      <c r="M196" s="176">
        <f t="shared" si="24"/>
        <v>0</v>
      </c>
      <c r="N196" s="174">
        <v>1.4500000000000001E-2</v>
      </c>
      <c r="O196" s="174">
        <f t="shared" si="25"/>
        <v>0.09</v>
      </c>
      <c r="P196" s="174">
        <v>0</v>
      </c>
      <c r="Q196" s="174">
        <f t="shared" si="26"/>
        <v>0</v>
      </c>
      <c r="R196" s="176" t="s">
        <v>177</v>
      </c>
      <c r="S196" s="176" t="s">
        <v>154</v>
      </c>
      <c r="T196" s="177" t="s">
        <v>155</v>
      </c>
      <c r="U196" s="160">
        <v>0</v>
      </c>
      <c r="V196" s="160">
        <f t="shared" si="27"/>
        <v>0</v>
      </c>
      <c r="W196" s="160"/>
      <c r="X196" s="160" t="s">
        <v>178</v>
      </c>
      <c r="Y196" s="160" t="s">
        <v>157</v>
      </c>
      <c r="Z196" s="150"/>
      <c r="AA196" s="150"/>
      <c r="AB196" s="150"/>
      <c r="AC196" s="150"/>
      <c r="AD196" s="150"/>
      <c r="AE196" s="150"/>
      <c r="AF196" s="150"/>
      <c r="AG196" s="150" t="s">
        <v>179</v>
      </c>
      <c r="AH196" s="150"/>
      <c r="AI196" s="150"/>
      <c r="AJ196" s="150"/>
      <c r="AK196" s="150"/>
      <c r="AL196" s="150"/>
      <c r="AM196" s="150"/>
      <c r="AN196" s="150"/>
      <c r="AO196" s="150"/>
      <c r="AP196" s="150"/>
      <c r="AQ196" s="150"/>
      <c r="AR196" s="150"/>
      <c r="AS196" s="150"/>
      <c r="AT196" s="150"/>
      <c r="AU196" s="150"/>
      <c r="AV196" s="150"/>
      <c r="AW196" s="150"/>
      <c r="AX196" s="150"/>
      <c r="AY196" s="150"/>
      <c r="AZ196" s="150"/>
      <c r="BA196" s="150"/>
      <c r="BB196" s="150"/>
      <c r="BC196" s="150"/>
      <c r="BD196" s="150"/>
      <c r="BE196" s="150"/>
      <c r="BF196" s="150"/>
      <c r="BG196" s="150"/>
      <c r="BH196" s="150"/>
    </row>
    <row r="197" spans="1:60" outlineLevel="2" x14ac:dyDescent="0.2">
      <c r="A197" s="157"/>
      <c r="B197" s="158"/>
      <c r="C197" s="250" t="s">
        <v>703</v>
      </c>
      <c r="D197" s="251"/>
      <c r="E197" s="251"/>
      <c r="F197" s="251"/>
      <c r="G197" s="251"/>
      <c r="H197" s="160"/>
      <c r="I197" s="160"/>
      <c r="J197" s="160"/>
      <c r="K197" s="160"/>
      <c r="L197" s="160"/>
      <c r="M197" s="160"/>
      <c r="N197" s="159"/>
      <c r="O197" s="159"/>
      <c r="P197" s="159"/>
      <c r="Q197" s="159"/>
      <c r="R197" s="160"/>
      <c r="S197" s="160"/>
      <c r="T197" s="160"/>
      <c r="U197" s="160"/>
      <c r="V197" s="160"/>
      <c r="W197" s="160"/>
      <c r="X197" s="160"/>
      <c r="Y197" s="160"/>
      <c r="Z197" s="150"/>
      <c r="AA197" s="150"/>
      <c r="AB197" s="150"/>
      <c r="AC197" s="150"/>
      <c r="AD197" s="150"/>
      <c r="AE197" s="150"/>
      <c r="AF197" s="150"/>
      <c r="AG197" s="150" t="s">
        <v>162</v>
      </c>
      <c r="AH197" s="150"/>
      <c r="AI197" s="150"/>
      <c r="AJ197" s="150"/>
      <c r="AK197" s="150"/>
      <c r="AL197" s="150"/>
      <c r="AM197" s="150"/>
      <c r="AN197" s="150"/>
      <c r="AO197" s="150"/>
      <c r="AP197" s="150"/>
      <c r="AQ197" s="150"/>
      <c r="AR197" s="150"/>
      <c r="AS197" s="150"/>
      <c r="AT197" s="150"/>
      <c r="AU197" s="150"/>
      <c r="AV197" s="150"/>
      <c r="AW197" s="150"/>
      <c r="AX197" s="150"/>
      <c r="AY197" s="150"/>
      <c r="AZ197" s="150"/>
      <c r="BA197" s="150"/>
      <c r="BB197" s="150"/>
      <c r="BC197" s="150"/>
      <c r="BD197" s="150"/>
      <c r="BE197" s="150"/>
      <c r="BF197" s="150"/>
      <c r="BG197" s="150"/>
      <c r="BH197" s="150"/>
    </row>
    <row r="198" spans="1:60" outlineLevel="1" x14ac:dyDescent="0.2">
      <c r="A198" s="178">
        <v>97</v>
      </c>
      <c r="B198" s="179" t="s">
        <v>704</v>
      </c>
      <c r="C198" s="187" t="s">
        <v>705</v>
      </c>
      <c r="D198" s="180" t="s">
        <v>152</v>
      </c>
      <c r="E198" s="181">
        <v>2</v>
      </c>
      <c r="F198" s="182"/>
      <c r="G198" s="183">
        <f t="shared" ref="G198:G212" si="28">ROUND(E198*F198,2)</f>
        <v>0</v>
      </c>
      <c r="H198" s="182"/>
      <c r="I198" s="183">
        <f t="shared" ref="I198:I212" si="29">ROUND(E198*H198,2)</f>
        <v>0</v>
      </c>
      <c r="J198" s="182"/>
      <c r="K198" s="183">
        <f t="shared" ref="K198:K212" si="30">ROUND(E198*J198,2)</f>
        <v>0</v>
      </c>
      <c r="L198" s="183">
        <v>21</v>
      </c>
      <c r="M198" s="183">
        <f t="shared" ref="M198:M212" si="31">G198*(1+L198/100)</f>
        <v>0</v>
      </c>
      <c r="N198" s="181">
        <v>1.4E-2</v>
      </c>
      <c r="O198" s="181">
        <f t="shared" ref="O198:O212" si="32">ROUND(E198*N198,2)</f>
        <v>0.03</v>
      </c>
      <c r="P198" s="181">
        <v>0</v>
      </c>
      <c r="Q198" s="181">
        <f t="shared" ref="Q198:Q212" si="33">ROUND(E198*P198,2)</f>
        <v>0</v>
      </c>
      <c r="R198" s="183" t="s">
        <v>177</v>
      </c>
      <c r="S198" s="183" t="s">
        <v>154</v>
      </c>
      <c r="T198" s="184" t="s">
        <v>155</v>
      </c>
      <c r="U198" s="160">
        <v>0</v>
      </c>
      <c r="V198" s="160">
        <f t="shared" ref="V198:V212" si="34">ROUND(E198*U198,2)</f>
        <v>0</v>
      </c>
      <c r="W198" s="160"/>
      <c r="X198" s="160" t="s">
        <v>178</v>
      </c>
      <c r="Y198" s="160" t="s">
        <v>157</v>
      </c>
      <c r="Z198" s="150"/>
      <c r="AA198" s="150"/>
      <c r="AB198" s="150"/>
      <c r="AC198" s="150"/>
      <c r="AD198" s="150"/>
      <c r="AE198" s="150"/>
      <c r="AF198" s="150"/>
      <c r="AG198" s="150" t="s">
        <v>179</v>
      </c>
      <c r="AH198" s="150"/>
      <c r="AI198" s="150"/>
      <c r="AJ198" s="150"/>
      <c r="AK198" s="150"/>
      <c r="AL198" s="150"/>
      <c r="AM198" s="150"/>
      <c r="AN198" s="150"/>
      <c r="AO198" s="150"/>
      <c r="AP198" s="150"/>
      <c r="AQ198" s="150"/>
      <c r="AR198" s="150"/>
      <c r="AS198" s="150"/>
      <c r="AT198" s="150"/>
      <c r="AU198" s="150"/>
      <c r="AV198" s="150"/>
      <c r="AW198" s="150"/>
      <c r="AX198" s="150"/>
      <c r="AY198" s="150"/>
      <c r="AZ198" s="150"/>
      <c r="BA198" s="150"/>
      <c r="BB198" s="150"/>
      <c r="BC198" s="150"/>
      <c r="BD198" s="150"/>
      <c r="BE198" s="150"/>
      <c r="BF198" s="150"/>
      <c r="BG198" s="150"/>
      <c r="BH198" s="150"/>
    </row>
    <row r="199" spans="1:60" ht="22.5" outlineLevel="1" x14ac:dyDescent="0.2">
      <c r="A199" s="178">
        <v>98</v>
      </c>
      <c r="B199" s="179" t="s">
        <v>706</v>
      </c>
      <c r="C199" s="187" t="s">
        <v>707</v>
      </c>
      <c r="D199" s="180" t="s">
        <v>152</v>
      </c>
      <c r="E199" s="181">
        <v>1</v>
      </c>
      <c r="F199" s="182"/>
      <c r="G199" s="183">
        <f t="shared" si="28"/>
        <v>0</v>
      </c>
      <c r="H199" s="182"/>
      <c r="I199" s="183">
        <f t="shared" si="29"/>
        <v>0</v>
      </c>
      <c r="J199" s="182"/>
      <c r="K199" s="183">
        <f t="shared" si="30"/>
        <v>0</v>
      </c>
      <c r="L199" s="183">
        <v>21</v>
      </c>
      <c r="M199" s="183">
        <f t="shared" si="31"/>
        <v>0</v>
      </c>
      <c r="N199" s="181">
        <v>1.1999999999999999E-3</v>
      </c>
      <c r="O199" s="181">
        <f t="shared" si="32"/>
        <v>0</v>
      </c>
      <c r="P199" s="181">
        <v>0</v>
      </c>
      <c r="Q199" s="181">
        <f t="shared" si="33"/>
        <v>0</v>
      </c>
      <c r="R199" s="183" t="s">
        <v>177</v>
      </c>
      <c r="S199" s="183" t="s">
        <v>154</v>
      </c>
      <c r="T199" s="184" t="s">
        <v>155</v>
      </c>
      <c r="U199" s="160">
        <v>0</v>
      </c>
      <c r="V199" s="160">
        <f t="shared" si="34"/>
        <v>0</v>
      </c>
      <c r="W199" s="160"/>
      <c r="X199" s="160" t="s">
        <v>178</v>
      </c>
      <c r="Y199" s="160" t="s">
        <v>157</v>
      </c>
      <c r="Z199" s="150"/>
      <c r="AA199" s="150"/>
      <c r="AB199" s="150"/>
      <c r="AC199" s="150"/>
      <c r="AD199" s="150"/>
      <c r="AE199" s="150"/>
      <c r="AF199" s="150"/>
      <c r="AG199" s="150" t="s">
        <v>179</v>
      </c>
      <c r="AH199" s="150"/>
      <c r="AI199" s="150"/>
      <c r="AJ199" s="150"/>
      <c r="AK199" s="150"/>
      <c r="AL199" s="150"/>
      <c r="AM199" s="150"/>
      <c r="AN199" s="150"/>
      <c r="AO199" s="150"/>
      <c r="AP199" s="150"/>
      <c r="AQ199" s="150"/>
      <c r="AR199" s="150"/>
      <c r="AS199" s="150"/>
      <c r="AT199" s="150"/>
      <c r="AU199" s="150"/>
      <c r="AV199" s="150"/>
      <c r="AW199" s="150"/>
      <c r="AX199" s="150"/>
      <c r="AY199" s="150"/>
      <c r="AZ199" s="150"/>
      <c r="BA199" s="150"/>
      <c r="BB199" s="150"/>
      <c r="BC199" s="150"/>
      <c r="BD199" s="150"/>
      <c r="BE199" s="150"/>
      <c r="BF199" s="150"/>
      <c r="BG199" s="150"/>
      <c r="BH199" s="150"/>
    </row>
    <row r="200" spans="1:60" ht="22.5" outlineLevel="1" x14ac:dyDescent="0.2">
      <c r="A200" s="178">
        <v>99</v>
      </c>
      <c r="B200" s="179" t="s">
        <v>708</v>
      </c>
      <c r="C200" s="187" t="s">
        <v>709</v>
      </c>
      <c r="D200" s="180" t="s">
        <v>152</v>
      </c>
      <c r="E200" s="181">
        <v>6</v>
      </c>
      <c r="F200" s="182"/>
      <c r="G200" s="183">
        <f t="shared" si="28"/>
        <v>0</v>
      </c>
      <c r="H200" s="182"/>
      <c r="I200" s="183">
        <f t="shared" si="29"/>
        <v>0</v>
      </c>
      <c r="J200" s="182"/>
      <c r="K200" s="183">
        <f t="shared" si="30"/>
        <v>0</v>
      </c>
      <c r="L200" s="183">
        <v>21</v>
      </c>
      <c r="M200" s="183">
        <f t="shared" si="31"/>
        <v>0</v>
      </c>
      <c r="N200" s="181">
        <v>1.1999999999999999E-3</v>
      </c>
      <c r="O200" s="181">
        <f t="shared" si="32"/>
        <v>0.01</v>
      </c>
      <c r="P200" s="181">
        <v>0</v>
      </c>
      <c r="Q200" s="181">
        <f t="shared" si="33"/>
        <v>0</v>
      </c>
      <c r="R200" s="183" t="s">
        <v>177</v>
      </c>
      <c r="S200" s="183" t="s">
        <v>154</v>
      </c>
      <c r="T200" s="184" t="s">
        <v>155</v>
      </c>
      <c r="U200" s="160">
        <v>0</v>
      </c>
      <c r="V200" s="160">
        <f t="shared" si="34"/>
        <v>0</v>
      </c>
      <c r="W200" s="160"/>
      <c r="X200" s="160" t="s">
        <v>178</v>
      </c>
      <c r="Y200" s="160" t="s">
        <v>157</v>
      </c>
      <c r="Z200" s="150"/>
      <c r="AA200" s="150"/>
      <c r="AB200" s="150"/>
      <c r="AC200" s="150"/>
      <c r="AD200" s="150"/>
      <c r="AE200" s="150"/>
      <c r="AF200" s="150"/>
      <c r="AG200" s="150" t="s">
        <v>179</v>
      </c>
      <c r="AH200" s="150"/>
      <c r="AI200" s="150"/>
      <c r="AJ200" s="150"/>
      <c r="AK200" s="150"/>
      <c r="AL200" s="150"/>
      <c r="AM200" s="150"/>
      <c r="AN200" s="150"/>
      <c r="AO200" s="150"/>
      <c r="AP200" s="150"/>
      <c r="AQ200" s="150"/>
      <c r="AR200" s="150"/>
      <c r="AS200" s="150"/>
      <c r="AT200" s="150"/>
      <c r="AU200" s="150"/>
      <c r="AV200" s="150"/>
      <c r="AW200" s="150"/>
      <c r="AX200" s="150"/>
      <c r="AY200" s="150"/>
      <c r="AZ200" s="150"/>
      <c r="BA200" s="150"/>
      <c r="BB200" s="150"/>
      <c r="BC200" s="150"/>
      <c r="BD200" s="150"/>
      <c r="BE200" s="150"/>
      <c r="BF200" s="150"/>
      <c r="BG200" s="150"/>
      <c r="BH200" s="150"/>
    </row>
    <row r="201" spans="1:60" ht="22.5" outlineLevel="1" x14ac:dyDescent="0.2">
      <c r="A201" s="178">
        <v>100</v>
      </c>
      <c r="B201" s="179" t="s">
        <v>710</v>
      </c>
      <c r="C201" s="187" t="s">
        <v>711</v>
      </c>
      <c r="D201" s="180" t="s">
        <v>152</v>
      </c>
      <c r="E201" s="181">
        <v>1</v>
      </c>
      <c r="F201" s="182"/>
      <c r="G201" s="183">
        <f t="shared" si="28"/>
        <v>0</v>
      </c>
      <c r="H201" s="182"/>
      <c r="I201" s="183">
        <f t="shared" si="29"/>
        <v>0</v>
      </c>
      <c r="J201" s="182"/>
      <c r="K201" s="183">
        <f t="shared" si="30"/>
        <v>0</v>
      </c>
      <c r="L201" s="183">
        <v>21</v>
      </c>
      <c r="M201" s="183">
        <f t="shared" si="31"/>
        <v>0</v>
      </c>
      <c r="N201" s="181">
        <v>1E-3</v>
      </c>
      <c r="O201" s="181">
        <f t="shared" si="32"/>
        <v>0</v>
      </c>
      <c r="P201" s="181">
        <v>0</v>
      </c>
      <c r="Q201" s="181">
        <f t="shared" si="33"/>
        <v>0</v>
      </c>
      <c r="R201" s="183" t="s">
        <v>177</v>
      </c>
      <c r="S201" s="183" t="s">
        <v>154</v>
      </c>
      <c r="T201" s="184" t="s">
        <v>155</v>
      </c>
      <c r="U201" s="160">
        <v>0</v>
      </c>
      <c r="V201" s="160">
        <f t="shared" si="34"/>
        <v>0</v>
      </c>
      <c r="W201" s="160"/>
      <c r="X201" s="160" t="s">
        <v>178</v>
      </c>
      <c r="Y201" s="160" t="s">
        <v>157</v>
      </c>
      <c r="Z201" s="150"/>
      <c r="AA201" s="150"/>
      <c r="AB201" s="150"/>
      <c r="AC201" s="150"/>
      <c r="AD201" s="150"/>
      <c r="AE201" s="150"/>
      <c r="AF201" s="150"/>
      <c r="AG201" s="150" t="s">
        <v>179</v>
      </c>
      <c r="AH201" s="150"/>
      <c r="AI201" s="150"/>
      <c r="AJ201" s="150"/>
      <c r="AK201" s="150"/>
      <c r="AL201" s="150"/>
      <c r="AM201" s="150"/>
      <c r="AN201" s="150"/>
      <c r="AO201" s="150"/>
      <c r="AP201" s="150"/>
      <c r="AQ201" s="150"/>
      <c r="AR201" s="150"/>
      <c r="AS201" s="150"/>
      <c r="AT201" s="150"/>
      <c r="AU201" s="150"/>
      <c r="AV201" s="150"/>
      <c r="AW201" s="150"/>
      <c r="AX201" s="150"/>
      <c r="AY201" s="150"/>
      <c r="AZ201" s="150"/>
      <c r="BA201" s="150"/>
      <c r="BB201" s="150"/>
      <c r="BC201" s="150"/>
      <c r="BD201" s="150"/>
      <c r="BE201" s="150"/>
      <c r="BF201" s="150"/>
      <c r="BG201" s="150"/>
      <c r="BH201" s="150"/>
    </row>
    <row r="202" spans="1:60" outlineLevel="1" x14ac:dyDescent="0.2">
      <c r="A202" s="178">
        <v>101</v>
      </c>
      <c r="B202" s="179" t="s">
        <v>712</v>
      </c>
      <c r="C202" s="187" t="s">
        <v>713</v>
      </c>
      <c r="D202" s="180" t="s">
        <v>152</v>
      </c>
      <c r="E202" s="181">
        <v>1</v>
      </c>
      <c r="F202" s="182"/>
      <c r="G202" s="183">
        <f t="shared" si="28"/>
        <v>0</v>
      </c>
      <c r="H202" s="182"/>
      <c r="I202" s="183">
        <f t="shared" si="29"/>
        <v>0</v>
      </c>
      <c r="J202" s="182"/>
      <c r="K202" s="183">
        <f t="shared" si="30"/>
        <v>0</v>
      </c>
      <c r="L202" s="183">
        <v>21</v>
      </c>
      <c r="M202" s="183">
        <f t="shared" si="31"/>
        <v>0</v>
      </c>
      <c r="N202" s="181">
        <v>0</v>
      </c>
      <c r="O202" s="181">
        <f t="shared" si="32"/>
        <v>0</v>
      </c>
      <c r="P202" s="181">
        <v>0</v>
      </c>
      <c r="Q202" s="181">
        <f t="shared" si="33"/>
        <v>0</v>
      </c>
      <c r="R202" s="183" t="s">
        <v>177</v>
      </c>
      <c r="S202" s="183" t="s">
        <v>154</v>
      </c>
      <c r="T202" s="184" t="s">
        <v>155</v>
      </c>
      <c r="U202" s="160">
        <v>0</v>
      </c>
      <c r="V202" s="160">
        <f t="shared" si="34"/>
        <v>0</v>
      </c>
      <c r="W202" s="160"/>
      <c r="X202" s="160" t="s">
        <v>178</v>
      </c>
      <c r="Y202" s="160" t="s">
        <v>157</v>
      </c>
      <c r="Z202" s="150"/>
      <c r="AA202" s="150"/>
      <c r="AB202" s="150"/>
      <c r="AC202" s="150"/>
      <c r="AD202" s="150"/>
      <c r="AE202" s="150"/>
      <c r="AF202" s="150"/>
      <c r="AG202" s="150" t="s">
        <v>179</v>
      </c>
      <c r="AH202" s="150"/>
      <c r="AI202" s="150"/>
      <c r="AJ202" s="150"/>
      <c r="AK202" s="150"/>
      <c r="AL202" s="150"/>
      <c r="AM202" s="150"/>
      <c r="AN202" s="150"/>
      <c r="AO202" s="150"/>
      <c r="AP202" s="150"/>
      <c r="AQ202" s="150"/>
      <c r="AR202" s="150"/>
      <c r="AS202" s="150"/>
      <c r="AT202" s="150"/>
      <c r="AU202" s="150"/>
      <c r="AV202" s="150"/>
      <c r="AW202" s="150"/>
      <c r="AX202" s="150"/>
      <c r="AY202" s="150"/>
      <c r="AZ202" s="150"/>
      <c r="BA202" s="150"/>
      <c r="BB202" s="150"/>
      <c r="BC202" s="150"/>
      <c r="BD202" s="150"/>
      <c r="BE202" s="150"/>
      <c r="BF202" s="150"/>
      <c r="BG202" s="150"/>
      <c r="BH202" s="150"/>
    </row>
    <row r="203" spans="1:60" outlineLevel="1" x14ac:dyDescent="0.2">
      <c r="A203" s="178">
        <v>102</v>
      </c>
      <c r="B203" s="179" t="s">
        <v>714</v>
      </c>
      <c r="C203" s="187" t="s">
        <v>715</v>
      </c>
      <c r="D203" s="180" t="s">
        <v>152</v>
      </c>
      <c r="E203" s="181">
        <v>1</v>
      </c>
      <c r="F203" s="182"/>
      <c r="G203" s="183">
        <f t="shared" si="28"/>
        <v>0</v>
      </c>
      <c r="H203" s="182"/>
      <c r="I203" s="183">
        <f t="shared" si="29"/>
        <v>0</v>
      </c>
      <c r="J203" s="182"/>
      <c r="K203" s="183">
        <f t="shared" si="30"/>
        <v>0</v>
      </c>
      <c r="L203" s="183">
        <v>21</v>
      </c>
      <c r="M203" s="183">
        <f t="shared" si="31"/>
        <v>0</v>
      </c>
      <c r="N203" s="181">
        <v>2E-3</v>
      </c>
      <c r="O203" s="181">
        <f t="shared" si="32"/>
        <v>0</v>
      </c>
      <c r="P203" s="181">
        <v>0</v>
      </c>
      <c r="Q203" s="181">
        <f t="shared" si="33"/>
        <v>0</v>
      </c>
      <c r="R203" s="183" t="s">
        <v>177</v>
      </c>
      <c r="S203" s="183" t="s">
        <v>154</v>
      </c>
      <c r="T203" s="184" t="s">
        <v>155</v>
      </c>
      <c r="U203" s="160">
        <v>0</v>
      </c>
      <c r="V203" s="160">
        <f t="shared" si="34"/>
        <v>0</v>
      </c>
      <c r="W203" s="160"/>
      <c r="X203" s="160" t="s">
        <v>178</v>
      </c>
      <c r="Y203" s="160" t="s">
        <v>157</v>
      </c>
      <c r="Z203" s="150"/>
      <c r="AA203" s="150"/>
      <c r="AB203" s="150"/>
      <c r="AC203" s="150"/>
      <c r="AD203" s="150"/>
      <c r="AE203" s="150"/>
      <c r="AF203" s="150"/>
      <c r="AG203" s="150" t="s">
        <v>179</v>
      </c>
      <c r="AH203" s="150"/>
      <c r="AI203" s="150"/>
      <c r="AJ203" s="150"/>
      <c r="AK203" s="150"/>
      <c r="AL203" s="150"/>
      <c r="AM203" s="150"/>
      <c r="AN203" s="150"/>
      <c r="AO203" s="150"/>
      <c r="AP203" s="150"/>
      <c r="AQ203" s="150"/>
      <c r="AR203" s="150"/>
      <c r="AS203" s="150"/>
      <c r="AT203" s="150"/>
      <c r="AU203" s="150"/>
      <c r="AV203" s="150"/>
      <c r="AW203" s="150"/>
      <c r="AX203" s="150"/>
      <c r="AY203" s="150"/>
      <c r="AZ203" s="150"/>
      <c r="BA203" s="150"/>
      <c r="BB203" s="150"/>
      <c r="BC203" s="150"/>
      <c r="BD203" s="150"/>
      <c r="BE203" s="150"/>
      <c r="BF203" s="150"/>
      <c r="BG203" s="150"/>
      <c r="BH203" s="150"/>
    </row>
    <row r="204" spans="1:60" outlineLevel="1" x14ac:dyDescent="0.2">
      <c r="A204" s="178">
        <v>103</v>
      </c>
      <c r="B204" s="179" t="s">
        <v>716</v>
      </c>
      <c r="C204" s="187" t="s">
        <v>717</v>
      </c>
      <c r="D204" s="180" t="s">
        <v>152</v>
      </c>
      <c r="E204" s="181">
        <v>6</v>
      </c>
      <c r="F204" s="182"/>
      <c r="G204" s="183">
        <f t="shared" si="28"/>
        <v>0</v>
      </c>
      <c r="H204" s="182"/>
      <c r="I204" s="183">
        <f t="shared" si="29"/>
        <v>0</v>
      </c>
      <c r="J204" s="182"/>
      <c r="K204" s="183">
        <f t="shared" si="30"/>
        <v>0</v>
      </c>
      <c r="L204" s="183">
        <v>21</v>
      </c>
      <c r="M204" s="183">
        <f t="shared" si="31"/>
        <v>0</v>
      </c>
      <c r="N204" s="181">
        <v>2.3999999999999998E-3</v>
      </c>
      <c r="O204" s="181">
        <f t="shared" si="32"/>
        <v>0.01</v>
      </c>
      <c r="P204" s="181">
        <v>0</v>
      </c>
      <c r="Q204" s="181">
        <f t="shared" si="33"/>
        <v>0</v>
      </c>
      <c r="R204" s="183" t="s">
        <v>177</v>
      </c>
      <c r="S204" s="183" t="s">
        <v>154</v>
      </c>
      <c r="T204" s="184" t="s">
        <v>155</v>
      </c>
      <c r="U204" s="160">
        <v>0</v>
      </c>
      <c r="V204" s="160">
        <f t="shared" si="34"/>
        <v>0</v>
      </c>
      <c r="W204" s="160"/>
      <c r="X204" s="160" t="s">
        <v>178</v>
      </c>
      <c r="Y204" s="160" t="s">
        <v>157</v>
      </c>
      <c r="Z204" s="150"/>
      <c r="AA204" s="150"/>
      <c r="AB204" s="150"/>
      <c r="AC204" s="150"/>
      <c r="AD204" s="150"/>
      <c r="AE204" s="150"/>
      <c r="AF204" s="150"/>
      <c r="AG204" s="150" t="s">
        <v>179</v>
      </c>
      <c r="AH204" s="150"/>
      <c r="AI204" s="150"/>
      <c r="AJ204" s="150"/>
      <c r="AK204" s="150"/>
      <c r="AL204" s="150"/>
      <c r="AM204" s="150"/>
      <c r="AN204" s="150"/>
      <c r="AO204" s="150"/>
      <c r="AP204" s="150"/>
      <c r="AQ204" s="150"/>
      <c r="AR204" s="150"/>
      <c r="AS204" s="150"/>
      <c r="AT204" s="150"/>
      <c r="AU204" s="150"/>
      <c r="AV204" s="150"/>
      <c r="AW204" s="150"/>
      <c r="AX204" s="150"/>
      <c r="AY204" s="150"/>
      <c r="AZ204" s="150"/>
      <c r="BA204" s="150"/>
      <c r="BB204" s="150"/>
      <c r="BC204" s="150"/>
      <c r="BD204" s="150"/>
      <c r="BE204" s="150"/>
      <c r="BF204" s="150"/>
      <c r="BG204" s="150"/>
      <c r="BH204" s="150"/>
    </row>
    <row r="205" spans="1:60" outlineLevel="1" x14ac:dyDescent="0.2">
      <c r="A205" s="178">
        <v>104</v>
      </c>
      <c r="B205" s="179" t="s">
        <v>718</v>
      </c>
      <c r="C205" s="187" t="s">
        <v>719</v>
      </c>
      <c r="D205" s="180" t="s">
        <v>152</v>
      </c>
      <c r="E205" s="181">
        <v>3</v>
      </c>
      <c r="F205" s="182"/>
      <c r="G205" s="183">
        <f t="shared" si="28"/>
        <v>0</v>
      </c>
      <c r="H205" s="182"/>
      <c r="I205" s="183">
        <f t="shared" si="29"/>
        <v>0</v>
      </c>
      <c r="J205" s="182"/>
      <c r="K205" s="183">
        <f t="shared" si="30"/>
        <v>0</v>
      </c>
      <c r="L205" s="183">
        <v>21</v>
      </c>
      <c r="M205" s="183">
        <f t="shared" si="31"/>
        <v>0</v>
      </c>
      <c r="N205" s="181">
        <v>2.5000000000000001E-3</v>
      </c>
      <c r="O205" s="181">
        <f t="shared" si="32"/>
        <v>0.01</v>
      </c>
      <c r="P205" s="181">
        <v>0</v>
      </c>
      <c r="Q205" s="181">
        <f t="shared" si="33"/>
        <v>0</v>
      </c>
      <c r="R205" s="183" t="s">
        <v>177</v>
      </c>
      <c r="S205" s="183" t="s">
        <v>154</v>
      </c>
      <c r="T205" s="184" t="s">
        <v>155</v>
      </c>
      <c r="U205" s="160">
        <v>0</v>
      </c>
      <c r="V205" s="160">
        <f t="shared" si="34"/>
        <v>0</v>
      </c>
      <c r="W205" s="160"/>
      <c r="X205" s="160" t="s">
        <v>178</v>
      </c>
      <c r="Y205" s="160" t="s">
        <v>157</v>
      </c>
      <c r="Z205" s="150"/>
      <c r="AA205" s="150"/>
      <c r="AB205" s="150"/>
      <c r="AC205" s="150"/>
      <c r="AD205" s="150"/>
      <c r="AE205" s="150"/>
      <c r="AF205" s="150"/>
      <c r="AG205" s="150" t="s">
        <v>179</v>
      </c>
      <c r="AH205" s="150"/>
      <c r="AI205" s="150"/>
      <c r="AJ205" s="150"/>
      <c r="AK205" s="150"/>
      <c r="AL205" s="150"/>
      <c r="AM205" s="150"/>
      <c r="AN205" s="150"/>
      <c r="AO205" s="150"/>
      <c r="AP205" s="150"/>
      <c r="AQ205" s="150"/>
      <c r="AR205" s="150"/>
      <c r="AS205" s="150"/>
      <c r="AT205" s="150"/>
      <c r="AU205" s="150"/>
      <c r="AV205" s="150"/>
      <c r="AW205" s="150"/>
      <c r="AX205" s="150"/>
      <c r="AY205" s="150"/>
      <c r="AZ205" s="150"/>
      <c r="BA205" s="150"/>
      <c r="BB205" s="150"/>
      <c r="BC205" s="150"/>
      <c r="BD205" s="150"/>
      <c r="BE205" s="150"/>
      <c r="BF205" s="150"/>
      <c r="BG205" s="150"/>
      <c r="BH205" s="150"/>
    </row>
    <row r="206" spans="1:60" outlineLevel="1" x14ac:dyDescent="0.2">
      <c r="A206" s="178">
        <v>105</v>
      </c>
      <c r="B206" s="179" t="s">
        <v>720</v>
      </c>
      <c r="C206" s="187" t="s">
        <v>721</v>
      </c>
      <c r="D206" s="180" t="s">
        <v>152</v>
      </c>
      <c r="E206" s="181">
        <v>13</v>
      </c>
      <c r="F206" s="182"/>
      <c r="G206" s="183">
        <f t="shared" si="28"/>
        <v>0</v>
      </c>
      <c r="H206" s="182"/>
      <c r="I206" s="183">
        <f t="shared" si="29"/>
        <v>0</v>
      </c>
      <c r="J206" s="182"/>
      <c r="K206" s="183">
        <f t="shared" si="30"/>
        <v>0</v>
      </c>
      <c r="L206" s="183">
        <v>21</v>
      </c>
      <c r="M206" s="183">
        <f t="shared" si="31"/>
        <v>0</v>
      </c>
      <c r="N206" s="181">
        <v>5.0000000000000001E-4</v>
      </c>
      <c r="O206" s="181">
        <f t="shared" si="32"/>
        <v>0.01</v>
      </c>
      <c r="P206" s="181">
        <v>0</v>
      </c>
      <c r="Q206" s="181">
        <f t="shared" si="33"/>
        <v>0</v>
      </c>
      <c r="R206" s="183" t="s">
        <v>177</v>
      </c>
      <c r="S206" s="183" t="s">
        <v>154</v>
      </c>
      <c r="T206" s="184" t="s">
        <v>155</v>
      </c>
      <c r="U206" s="160">
        <v>0</v>
      </c>
      <c r="V206" s="160">
        <f t="shared" si="34"/>
        <v>0</v>
      </c>
      <c r="W206" s="160"/>
      <c r="X206" s="160" t="s">
        <v>178</v>
      </c>
      <c r="Y206" s="160" t="s">
        <v>157</v>
      </c>
      <c r="Z206" s="150"/>
      <c r="AA206" s="150"/>
      <c r="AB206" s="150"/>
      <c r="AC206" s="150"/>
      <c r="AD206" s="150"/>
      <c r="AE206" s="150"/>
      <c r="AF206" s="150"/>
      <c r="AG206" s="150" t="s">
        <v>179</v>
      </c>
      <c r="AH206" s="150"/>
      <c r="AI206" s="150"/>
      <c r="AJ206" s="150"/>
      <c r="AK206" s="150"/>
      <c r="AL206" s="150"/>
      <c r="AM206" s="150"/>
      <c r="AN206" s="150"/>
      <c r="AO206" s="150"/>
      <c r="AP206" s="150"/>
      <c r="AQ206" s="150"/>
      <c r="AR206" s="150"/>
      <c r="AS206" s="150"/>
      <c r="AT206" s="150"/>
      <c r="AU206" s="150"/>
      <c r="AV206" s="150"/>
      <c r="AW206" s="150"/>
      <c r="AX206" s="150"/>
      <c r="AY206" s="150"/>
      <c r="AZ206" s="150"/>
      <c r="BA206" s="150"/>
      <c r="BB206" s="150"/>
      <c r="BC206" s="150"/>
      <c r="BD206" s="150"/>
      <c r="BE206" s="150"/>
      <c r="BF206" s="150"/>
      <c r="BG206" s="150"/>
      <c r="BH206" s="150"/>
    </row>
    <row r="207" spans="1:60" outlineLevel="1" x14ac:dyDescent="0.2">
      <c r="A207" s="178">
        <v>106</v>
      </c>
      <c r="B207" s="179" t="s">
        <v>722</v>
      </c>
      <c r="C207" s="187" t="s">
        <v>723</v>
      </c>
      <c r="D207" s="180" t="s">
        <v>152</v>
      </c>
      <c r="E207" s="181">
        <v>3</v>
      </c>
      <c r="F207" s="182"/>
      <c r="G207" s="183">
        <f t="shared" si="28"/>
        <v>0</v>
      </c>
      <c r="H207" s="182"/>
      <c r="I207" s="183">
        <f t="shared" si="29"/>
        <v>0</v>
      </c>
      <c r="J207" s="182"/>
      <c r="K207" s="183">
        <f t="shared" si="30"/>
        <v>0</v>
      </c>
      <c r="L207" s="183">
        <v>21</v>
      </c>
      <c r="M207" s="183">
        <f t="shared" si="31"/>
        <v>0</v>
      </c>
      <c r="N207" s="181">
        <v>6.9999999999999999E-4</v>
      </c>
      <c r="O207" s="181">
        <f t="shared" si="32"/>
        <v>0</v>
      </c>
      <c r="P207" s="181">
        <v>0</v>
      </c>
      <c r="Q207" s="181">
        <f t="shared" si="33"/>
        <v>0</v>
      </c>
      <c r="R207" s="183" t="s">
        <v>177</v>
      </c>
      <c r="S207" s="183" t="s">
        <v>154</v>
      </c>
      <c r="T207" s="184" t="s">
        <v>155</v>
      </c>
      <c r="U207" s="160">
        <v>0</v>
      </c>
      <c r="V207" s="160">
        <f t="shared" si="34"/>
        <v>0</v>
      </c>
      <c r="W207" s="160"/>
      <c r="X207" s="160" t="s">
        <v>178</v>
      </c>
      <c r="Y207" s="160" t="s">
        <v>157</v>
      </c>
      <c r="Z207" s="150"/>
      <c r="AA207" s="150"/>
      <c r="AB207" s="150"/>
      <c r="AC207" s="150"/>
      <c r="AD207" s="150"/>
      <c r="AE207" s="150"/>
      <c r="AF207" s="150"/>
      <c r="AG207" s="150" t="s">
        <v>179</v>
      </c>
      <c r="AH207" s="150"/>
      <c r="AI207" s="150"/>
      <c r="AJ207" s="150"/>
      <c r="AK207" s="150"/>
      <c r="AL207" s="150"/>
      <c r="AM207" s="150"/>
      <c r="AN207" s="150"/>
      <c r="AO207" s="150"/>
      <c r="AP207" s="150"/>
      <c r="AQ207" s="150"/>
      <c r="AR207" s="150"/>
      <c r="AS207" s="150"/>
      <c r="AT207" s="150"/>
      <c r="AU207" s="150"/>
      <c r="AV207" s="150"/>
      <c r="AW207" s="150"/>
      <c r="AX207" s="150"/>
      <c r="AY207" s="150"/>
      <c r="AZ207" s="150"/>
      <c r="BA207" s="150"/>
      <c r="BB207" s="150"/>
      <c r="BC207" s="150"/>
      <c r="BD207" s="150"/>
      <c r="BE207" s="150"/>
      <c r="BF207" s="150"/>
      <c r="BG207" s="150"/>
      <c r="BH207" s="150"/>
    </row>
    <row r="208" spans="1:60" outlineLevel="1" x14ac:dyDescent="0.2">
      <c r="A208" s="178">
        <v>107</v>
      </c>
      <c r="B208" s="179" t="s">
        <v>724</v>
      </c>
      <c r="C208" s="187" t="s">
        <v>725</v>
      </c>
      <c r="D208" s="180" t="s">
        <v>152</v>
      </c>
      <c r="E208" s="181">
        <v>1</v>
      </c>
      <c r="F208" s="182"/>
      <c r="G208" s="183">
        <f t="shared" si="28"/>
        <v>0</v>
      </c>
      <c r="H208" s="182"/>
      <c r="I208" s="183">
        <f t="shared" si="29"/>
        <v>0</v>
      </c>
      <c r="J208" s="182"/>
      <c r="K208" s="183">
        <f t="shared" si="30"/>
        <v>0</v>
      </c>
      <c r="L208" s="183">
        <v>21</v>
      </c>
      <c r="M208" s="183">
        <f t="shared" si="31"/>
        <v>0</v>
      </c>
      <c r="N208" s="181">
        <v>1E-4</v>
      </c>
      <c r="O208" s="181">
        <f t="shared" si="32"/>
        <v>0</v>
      </c>
      <c r="P208" s="181">
        <v>0</v>
      </c>
      <c r="Q208" s="181">
        <f t="shared" si="33"/>
        <v>0</v>
      </c>
      <c r="R208" s="183" t="s">
        <v>177</v>
      </c>
      <c r="S208" s="183" t="s">
        <v>154</v>
      </c>
      <c r="T208" s="184" t="s">
        <v>155</v>
      </c>
      <c r="U208" s="160">
        <v>0</v>
      </c>
      <c r="V208" s="160">
        <f t="shared" si="34"/>
        <v>0</v>
      </c>
      <c r="W208" s="160"/>
      <c r="X208" s="160" t="s">
        <v>178</v>
      </c>
      <c r="Y208" s="160" t="s">
        <v>157</v>
      </c>
      <c r="Z208" s="150"/>
      <c r="AA208" s="150"/>
      <c r="AB208" s="150"/>
      <c r="AC208" s="150"/>
      <c r="AD208" s="150"/>
      <c r="AE208" s="150"/>
      <c r="AF208" s="150"/>
      <c r="AG208" s="150" t="s">
        <v>397</v>
      </c>
      <c r="AH208" s="150"/>
      <c r="AI208" s="150"/>
      <c r="AJ208" s="150"/>
      <c r="AK208" s="150"/>
      <c r="AL208" s="150"/>
      <c r="AM208" s="150"/>
      <c r="AN208" s="150"/>
      <c r="AO208" s="150"/>
      <c r="AP208" s="150"/>
      <c r="AQ208" s="150"/>
      <c r="AR208" s="150"/>
      <c r="AS208" s="150"/>
      <c r="AT208" s="150"/>
      <c r="AU208" s="150"/>
      <c r="AV208" s="150"/>
      <c r="AW208" s="150"/>
      <c r="AX208" s="150"/>
      <c r="AY208" s="150"/>
      <c r="AZ208" s="150"/>
      <c r="BA208" s="150"/>
      <c r="BB208" s="150"/>
      <c r="BC208" s="150"/>
      <c r="BD208" s="150"/>
      <c r="BE208" s="150"/>
      <c r="BF208" s="150"/>
      <c r="BG208" s="150"/>
      <c r="BH208" s="150"/>
    </row>
    <row r="209" spans="1:60" outlineLevel="1" x14ac:dyDescent="0.2">
      <c r="A209" s="178">
        <v>108</v>
      </c>
      <c r="B209" s="179" t="s">
        <v>726</v>
      </c>
      <c r="C209" s="187" t="s">
        <v>727</v>
      </c>
      <c r="D209" s="180" t="s">
        <v>152</v>
      </c>
      <c r="E209" s="181">
        <v>5</v>
      </c>
      <c r="F209" s="182"/>
      <c r="G209" s="183">
        <f t="shared" si="28"/>
        <v>0</v>
      </c>
      <c r="H209" s="182"/>
      <c r="I209" s="183">
        <f t="shared" si="29"/>
        <v>0</v>
      </c>
      <c r="J209" s="182"/>
      <c r="K209" s="183">
        <f t="shared" si="30"/>
        <v>0</v>
      </c>
      <c r="L209" s="183">
        <v>21</v>
      </c>
      <c r="M209" s="183">
        <f t="shared" si="31"/>
        <v>0</v>
      </c>
      <c r="N209" s="181">
        <v>1.33E-3</v>
      </c>
      <c r="O209" s="181">
        <f t="shared" si="32"/>
        <v>0.01</v>
      </c>
      <c r="P209" s="181">
        <v>0</v>
      </c>
      <c r="Q209" s="181">
        <f t="shared" si="33"/>
        <v>0</v>
      </c>
      <c r="R209" s="183" t="s">
        <v>177</v>
      </c>
      <c r="S209" s="183" t="s">
        <v>154</v>
      </c>
      <c r="T209" s="184" t="s">
        <v>155</v>
      </c>
      <c r="U209" s="160">
        <v>0</v>
      </c>
      <c r="V209" s="160">
        <f t="shared" si="34"/>
        <v>0</v>
      </c>
      <c r="W209" s="160"/>
      <c r="X209" s="160" t="s">
        <v>178</v>
      </c>
      <c r="Y209" s="160" t="s">
        <v>157</v>
      </c>
      <c r="Z209" s="150"/>
      <c r="AA209" s="150"/>
      <c r="AB209" s="150"/>
      <c r="AC209" s="150"/>
      <c r="AD209" s="150"/>
      <c r="AE209" s="150"/>
      <c r="AF209" s="150"/>
      <c r="AG209" s="150" t="s">
        <v>179</v>
      </c>
      <c r="AH209" s="150"/>
      <c r="AI209" s="150"/>
      <c r="AJ209" s="150"/>
      <c r="AK209" s="150"/>
      <c r="AL209" s="150"/>
      <c r="AM209" s="150"/>
      <c r="AN209" s="150"/>
      <c r="AO209" s="150"/>
      <c r="AP209" s="150"/>
      <c r="AQ209" s="150"/>
      <c r="AR209" s="150"/>
      <c r="AS209" s="150"/>
      <c r="AT209" s="150"/>
      <c r="AU209" s="150"/>
      <c r="AV209" s="150"/>
      <c r="AW209" s="150"/>
      <c r="AX209" s="150"/>
      <c r="AY209" s="150"/>
      <c r="AZ209" s="150"/>
      <c r="BA209" s="150"/>
      <c r="BB209" s="150"/>
      <c r="BC209" s="150"/>
      <c r="BD209" s="150"/>
      <c r="BE209" s="150"/>
      <c r="BF209" s="150"/>
      <c r="BG209" s="150"/>
      <c r="BH209" s="150"/>
    </row>
    <row r="210" spans="1:60" outlineLevel="1" x14ac:dyDescent="0.2">
      <c r="A210" s="178">
        <v>109</v>
      </c>
      <c r="B210" s="179" t="s">
        <v>728</v>
      </c>
      <c r="C210" s="187" t="s">
        <v>729</v>
      </c>
      <c r="D210" s="180" t="s">
        <v>152</v>
      </c>
      <c r="E210" s="181">
        <v>1</v>
      </c>
      <c r="F210" s="182"/>
      <c r="G210" s="183">
        <f t="shared" si="28"/>
        <v>0</v>
      </c>
      <c r="H210" s="182"/>
      <c r="I210" s="183">
        <f t="shared" si="29"/>
        <v>0</v>
      </c>
      <c r="J210" s="182"/>
      <c r="K210" s="183">
        <f t="shared" si="30"/>
        <v>0</v>
      </c>
      <c r="L210" s="183">
        <v>21</v>
      </c>
      <c r="M210" s="183">
        <f t="shared" si="31"/>
        <v>0</v>
      </c>
      <c r="N210" s="181">
        <v>0.01</v>
      </c>
      <c r="O210" s="181">
        <f t="shared" si="32"/>
        <v>0.01</v>
      </c>
      <c r="P210" s="181">
        <v>0</v>
      </c>
      <c r="Q210" s="181">
        <f t="shared" si="33"/>
        <v>0</v>
      </c>
      <c r="R210" s="183" t="s">
        <v>177</v>
      </c>
      <c r="S210" s="183" t="s">
        <v>154</v>
      </c>
      <c r="T210" s="184" t="s">
        <v>155</v>
      </c>
      <c r="U210" s="160">
        <v>0</v>
      </c>
      <c r="V210" s="160">
        <f t="shared" si="34"/>
        <v>0</v>
      </c>
      <c r="W210" s="160"/>
      <c r="X210" s="160" t="s">
        <v>178</v>
      </c>
      <c r="Y210" s="160" t="s">
        <v>157</v>
      </c>
      <c r="Z210" s="150"/>
      <c r="AA210" s="150"/>
      <c r="AB210" s="150"/>
      <c r="AC210" s="150"/>
      <c r="AD210" s="150"/>
      <c r="AE210" s="150"/>
      <c r="AF210" s="150"/>
      <c r="AG210" s="150" t="s">
        <v>179</v>
      </c>
      <c r="AH210" s="150"/>
      <c r="AI210" s="150"/>
      <c r="AJ210" s="150"/>
      <c r="AK210" s="150"/>
      <c r="AL210" s="150"/>
      <c r="AM210" s="150"/>
      <c r="AN210" s="150"/>
      <c r="AO210" s="150"/>
      <c r="AP210" s="150"/>
      <c r="AQ210" s="150"/>
      <c r="AR210" s="150"/>
      <c r="AS210" s="150"/>
      <c r="AT210" s="150"/>
      <c r="AU210" s="150"/>
      <c r="AV210" s="150"/>
      <c r="AW210" s="150"/>
      <c r="AX210" s="150"/>
      <c r="AY210" s="150"/>
      <c r="AZ210" s="150"/>
      <c r="BA210" s="150"/>
      <c r="BB210" s="150"/>
      <c r="BC210" s="150"/>
      <c r="BD210" s="150"/>
      <c r="BE210" s="150"/>
      <c r="BF210" s="150"/>
      <c r="BG210" s="150"/>
      <c r="BH210" s="150"/>
    </row>
    <row r="211" spans="1:60" ht="33.75" outlineLevel="1" x14ac:dyDescent="0.2">
      <c r="A211" s="178">
        <v>110</v>
      </c>
      <c r="B211" s="179" t="s">
        <v>730</v>
      </c>
      <c r="C211" s="187" t="s">
        <v>731</v>
      </c>
      <c r="D211" s="180" t="s">
        <v>152</v>
      </c>
      <c r="E211" s="181">
        <v>5</v>
      </c>
      <c r="F211" s="182"/>
      <c r="G211" s="183">
        <f t="shared" si="28"/>
        <v>0</v>
      </c>
      <c r="H211" s="182"/>
      <c r="I211" s="183">
        <f t="shared" si="29"/>
        <v>0</v>
      </c>
      <c r="J211" s="182"/>
      <c r="K211" s="183">
        <f t="shared" si="30"/>
        <v>0</v>
      </c>
      <c r="L211" s="183">
        <v>21</v>
      </c>
      <c r="M211" s="183">
        <f t="shared" si="31"/>
        <v>0</v>
      </c>
      <c r="N211" s="181">
        <v>1.6400000000000001E-2</v>
      </c>
      <c r="O211" s="181">
        <f t="shared" si="32"/>
        <v>0.08</v>
      </c>
      <c r="P211" s="181">
        <v>0</v>
      </c>
      <c r="Q211" s="181">
        <f t="shared" si="33"/>
        <v>0</v>
      </c>
      <c r="R211" s="183" t="s">
        <v>177</v>
      </c>
      <c r="S211" s="183" t="s">
        <v>154</v>
      </c>
      <c r="T211" s="184" t="s">
        <v>155</v>
      </c>
      <c r="U211" s="160">
        <v>0</v>
      </c>
      <c r="V211" s="160">
        <f t="shared" si="34"/>
        <v>0</v>
      </c>
      <c r="W211" s="160"/>
      <c r="X211" s="160" t="s">
        <v>178</v>
      </c>
      <c r="Y211" s="160" t="s">
        <v>157</v>
      </c>
      <c r="Z211" s="150"/>
      <c r="AA211" s="150"/>
      <c r="AB211" s="150"/>
      <c r="AC211" s="150"/>
      <c r="AD211" s="150"/>
      <c r="AE211" s="150"/>
      <c r="AF211" s="150"/>
      <c r="AG211" s="150" t="s">
        <v>179</v>
      </c>
      <c r="AH211" s="150"/>
      <c r="AI211" s="150"/>
      <c r="AJ211" s="150"/>
      <c r="AK211" s="150"/>
      <c r="AL211" s="150"/>
      <c r="AM211" s="150"/>
      <c r="AN211" s="150"/>
      <c r="AO211" s="150"/>
      <c r="AP211" s="150"/>
      <c r="AQ211" s="150"/>
      <c r="AR211" s="150"/>
      <c r="AS211" s="150"/>
      <c r="AT211" s="150"/>
      <c r="AU211" s="150"/>
      <c r="AV211" s="150"/>
      <c r="AW211" s="150"/>
      <c r="AX211" s="150"/>
      <c r="AY211" s="150"/>
      <c r="AZ211" s="150"/>
      <c r="BA211" s="150"/>
      <c r="BB211" s="150"/>
      <c r="BC211" s="150"/>
      <c r="BD211" s="150"/>
      <c r="BE211" s="150"/>
      <c r="BF211" s="150"/>
      <c r="BG211" s="150"/>
      <c r="BH211" s="150"/>
    </row>
    <row r="212" spans="1:60" outlineLevel="1" x14ac:dyDescent="0.2">
      <c r="A212" s="171">
        <v>111</v>
      </c>
      <c r="B212" s="172" t="s">
        <v>732</v>
      </c>
      <c r="C212" s="188" t="s">
        <v>733</v>
      </c>
      <c r="D212" s="173" t="s">
        <v>214</v>
      </c>
      <c r="E212" s="174">
        <v>0.50446000000000002</v>
      </c>
      <c r="F212" s="175"/>
      <c r="G212" s="176">
        <f t="shared" si="28"/>
        <v>0</v>
      </c>
      <c r="H212" s="175"/>
      <c r="I212" s="176">
        <f t="shared" si="29"/>
        <v>0</v>
      </c>
      <c r="J212" s="175"/>
      <c r="K212" s="176">
        <f t="shared" si="30"/>
        <v>0</v>
      </c>
      <c r="L212" s="176">
        <v>21</v>
      </c>
      <c r="M212" s="176">
        <f t="shared" si="31"/>
        <v>0</v>
      </c>
      <c r="N212" s="174">
        <v>0</v>
      </c>
      <c r="O212" s="174">
        <f t="shared" si="32"/>
        <v>0</v>
      </c>
      <c r="P212" s="174">
        <v>0</v>
      </c>
      <c r="Q212" s="174">
        <f t="shared" si="33"/>
        <v>0</v>
      </c>
      <c r="R212" s="176" t="s">
        <v>475</v>
      </c>
      <c r="S212" s="176" t="s">
        <v>154</v>
      </c>
      <c r="T212" s="177" t="s">
        <v>155</v>
      </c>
      <c r="U212" s="160">
        <v>1.5169999999999999</v>
      </c>
      <c r="V212" s="160">
        <f t="shared" si="34"/>
        <v>0.77</v>
      </c>
      <c r="W212" s="160"/>
      <c r="X212" s="160" t="s">
        <v>265</v>
      </c>
      <c r="Y212" s="160" t="s">
        <v>157</v>
      </c>
      <c r="Z212" s="150"/>
      <c r="AA212" s="150"/>
      <c r="AB212" s="150"/>
      <c r="AC212" s="150"/>
      <c r="AD212" s="150"/>
      <c r="AE212" s="150"/>
      <c r="AF212" s="150"/>
      <c r="AG212" s="150" t="s">
        <v>288</v>
      </c>
      <c r="AH212" s="150"/>
      <c r="AI212" s="150"/>
      <c r="AJ212" s="150"/>
      <c r="AK212" s="150"/>
      <c r="AL212" s="150"/>
      <c r="AM212" s="150"/>
      <c r="AN212" s="150"/>
      <c r="AO212" s="150"/>
      <c r="AP212" s="150"/>
      <c r="AQ212" s="150"/>
      <c r="AR212" s="150"/>
      <c r="AS212" s="150"/>
      <c r="AT212" s="150"/>
      <c r="AU212" s="150"/>
      <c r="AV212" s="150"/>
      <c r="AW212" s="150"/>
      <c r="AX212" s="150"/>
      <c r="AY212" s="150"/>
      <c r="AZ212" s="150"/>
      <c r="BA212" s="150"/>
      <c r="BB212" s="150"/>
      <c r="BC212" s="150"/>
      <c r="BD212" s="150"/>
      <c r="BE212" s="150"/>
      <c r="BF212" s="150"/>
      <c r="BG212" s="150"/>
      <c r="BH212" s="150"/>
    </row>
    <row r="213" spans="1:60" outlineLevel="2" x14ac:dyDescent="0.2">
      <c r="A213" s="157"/>
      <c r="B213" s="158"/>
      <c r="C213" s="248" t="s">
        <v>619</v>
      </c>
      <c r="D213" s="249"/>
      <c r="E213" s="249"/>
      <c r="F213" s="249"/>
      <c r="G213" s="249"/>
      <c r="H213" s="160"/>
      <c r="I213" s="160"/>
      <c r="J213" s="160"/>
      <c r="K213" s="160"/>
      <c r="L213" s="160"/>
      <c r="M213" s="160"/>
      <c r="N213" s="159"/>
      <c r="O213" s="159"/>
      <c r="P213" s="159"/>
      <c r="Q213" s="159"/>
      <c r="R213" s="160"/>
      <c r="S213" s="160"/>
      <c r="T213" s="160"/>
      <c r="U213" s="160"/>
      <c r="V213" s="160"/>
      <c r="W213" s="160"/>
      <c r="X213" s="160"/>
      <c r="Y213" s="160"/>
      <c r="Z213" s="150"/>
      <c r="AA213" s="150"/>
      <c r="AB213" s="150"/>
      <c r="AC213" s="150"/>
      <c r="AD213" s="150"/>
      <c r="AE213" s="150"/>
      <c r="AF213" s="150"/>
      <c r="AG213" s="150" t="s">
        <v>167</v>
      </c>
      <c r="AH213" s="150"/>
      <c r="AI213" s="150"/>
      <c r="AJ213" s="150"/>
      <c r="AK213" s="150"/>
      <c r="AL213" s="150"/>
      <c r="AM213" s="150"/>
      <c r="AN213" s="150"/>
      <c r="AO213" s="150"/>
      <c r="AP213" s="150"/>
      <c r="AQ213" s="150"/>
      <c r="AR213" s="150"/>
      <c r="AS213" s="150"/>
      <c r="AT213" s="150"/>
      <c r="AU213" s="150"/>
      <c r="AV213" s="150"/>
      <c r="AW213" s="150"/>
      <c r="AX213" s="150"/>
      <c r="AY213" s="150"/>
      <c r="AZ213" s="150"/>
      <c r="BA213" s="150"/>
      <c r="BB213" s="150"/>
      <c r="BC213" s="150"/>
      <c r="BD213" s="150"/>
      <c r="BE213" s="150"/>
      <c r="BF213" s="150"/>
      <c r="BG213" s="150"/>
      <c r="BH213" s="150"/>
    </row>
    <row r="214" spans="1:60" ht="22.5" outlineLevel="1" x14ac:dyDescent="0.2">
      <c r="A214" s="171">
        <v>112</v>
      </c>
      <c r="B214" s="172" t="s">
        <v>734</v>
      </c>
      <c r="C214" s="188" t="s">
        <v>735</v>
      </c>
      <c r="D214" s="173" t="s">
        <v>214</v>
      </c>
      <c r="E214" s="174">
        <v>0.50446000000000002</v>
      </c>
      <c r="F214" s="175"/>
      <c r="G214" s="176">
        <f>ROUND(E214*F214,2)</f>
        <v>0</v>
      </c>
      <c r="H214" s="175"/>
      <c r="I214" s="176">
        <f>ROUND(E214*H214,2)</f>
        <v>0</v>
      </c>
      <c r="J214" s="175"/>
      <c r="K214" s="176">
        <f>ROUND(E214*J214,2)</f>
        <v>0</v>
      </c>
      <c r="L214" s="176">
        <v>21</v>
      </c>
      <c r="M214" s="176">
        <f>G214*(1+L214/100)</f>
        <v>0</v>
      </c>
      <c r="N214" s="174">
        <v>0</v>
      </c>
      <c r="O214" s="174">
        <f>ROUND(E214*N214,2)</f>
        <v>0</v>
      </c>
      <c r="P214" s="174">
        <v>0</v>
      </c>
      <c r="Q214" s="174">
        <f>ROUND(E214*P214,2)</f>
        <v>0</v>
      </c>
      <c r="R214" s="176" t="s">
        <v>475</v>
      </c>
      <c r="S214" s="176" t="s">
        <v>154</v>
      </c>
      <c r="T214" s="177" t="s">
        <v>155</v>
      </c>
      <c r="U214" s="160">
        <v>0.81200000000000006</v>
      </c>
      <c r="V214" s="160">
        <f>ROUND(E214*U214,2)</f>
        <v>0.41</v>
      </c>
      <c r="W214" s="160"/>
      <c r="X214" s="160" t="s">
        <v>265</v>
      </c>
      <c r="Y214" s="160" t="s">
        <v>157</v>
      </c>
      <c r="Z214" s="150"/>
      <c r="AA214" s="150"/>
      <c r="AB214" s="150"/>
      <c r="AC214" s="150"/>
      <c r="AD214" s="150"/>
      <c r="AE214" s="150"/>
      <c r="AF214" s="150"/>
      <c r="AG214" s="150" t="s">
        <v>288</v>
      </c>
      <c r="AH214" s="150"/>
      <c r="AI214" s="150"/>
      <c r="AJ214" s="150"/>
      <c r="AK214" s="150"/>
      <c r="AL214" s="150"/>
      <c r="AM214" s="150"/>
      <c r="AN214" s="150"/>
      <c r="AO214" s="150"/>
      <c r="AP214" s="150"/>
      <c r="AQ214" s="150"/>
      <c r="AR214" s="150"/>
      <c r="AS214" s="150"/>
      <c r="AT214" s="150"/>
      <c r="AU214" s="150"/>
      <c r="AV214" s="150"/>
      <c r="AW214" s="150"/>
      <c r="AX214" s="150"/>
      <c r="AY214" s="150"/>
      <c r="AZ214" s="150"/>
      <c r="BA214" s="150"/>
      <c r="BB214" s="150"/>
      <c r="BC214" s="150"/>
      <c r="BD214" s="150"/>
      <c r="BE214" s="150"/>
      <c r="BF214" s="150"/>
      <c r="BG214" s="150"/>
      <c r="BH214" s="150"/>
    </row>
    <row r="215" spans="1:60" outlineLevel="2" x14ac:dyDescent="0.2">
      <c r="A215" s="157"/>
      <c r="B215" s="158"/>
      <c r="C215" s="248" t="s">
        <v>619</v>
      </c>
      <c r="D215" s="249"/>
      <c r="E215" s="249"/>
      <c r="F215" s="249"/>
      <c r="G215" s="249"/>
      <c r="H215" s="160"/>
      <c r="I215" s="160"/>
      <c r="J215" s="160"/>
      <c r="K215" s="160"/>
      <c r="L215" s="160"/>
      <c r="M215" s="160"/>
      <c r="N215" s="159"/>
      <c r="O215" s="159"/>
      <c r="P215" s="159"/>
      <c r="Q215" s="159"/>
      <c r="R215" s="160"/>
      <c r="S215" s="160"/>
      <c r="T215" s="160"/>
      <c r="U215" s="160"/>
      <c r="V215" s="160"/>
      <c r="W215" s="160"/>
      <c r="X215" s="160"/>
      <c r="Y215" s="160"/>
      <c r="Z215" s="150"/>
      <c r="AA215" s="150"/>
      <c r="AB215" s="150"/>
      <c r="AC215" s="150"/>
      <c r="AD215" s="150"/>
      <c r="AE215" s="150"/>
      <c r="AF215" s="150"/>
      <c r="AG215" s="150" t="s">
        <v>167</v>
      </c>
      <c r="AH215" s="150"/>
      <c r="AI215" s="150"/>
      <c r="AJ215" s="150"/>
      <c r="AK215" s="150"/>
      <c r="AL215" s="150"/>
      <c r="AM215" s="150"/>
      <c r="AN215" s="150"/>
      <c r="AO215" s="150"/>
      <c r="AP215" s="150"/>
      <c r="AQ215" s="150"/>
      <c r="AR215" s="150"/>
      <c r="AS215" s="150"/>
      <c r="AT215" s="150"/>
      <c r="AU215" s="150"/>
      <c r="AV215" s="150"/>
      <c r="AW215" s="150"/>
      <c r="AX215" s="150"/>
      <c r="AY215" s="150"/>
      <c r="AZ215" s="150"/>
      <c r="BA215" s="150"/>
      <c r="BB215" s="150"/>
      <c r="BC215" s="150"/>
      <c r="BD215" s="150"/>
      <c r="BE215" s="150"/>
      <c r="BF215" s="150"/>
      <c r="BG215" s="150"/>
      <c r="BH215" s="150"/>
    </row>
    <row r="216" spans="1:60" ht="33.75" outlineLevel="1" x14ac:dyDescent="0.2">
      <c r="A216" s="171">
        <v>113</v>
      </c>
      <c r="B216" s="172" t="s">
        <v>736</v>
      </c>
      <c r="C216" s="188" t="s">
        <v>737</v>
      </c>
      <c r="D216" s="173" t="s">
        <v>214</v>
      </c>
      <c r="E216" s="174">
        <v>0.50446000000000002</v>
      </c>
      <c r="F216" s="175"/>
      <c r="G216" s="176">
        <f>ROUND(E216*F216,2)</f>
        <v>0</v>
      </c>
      <c r="H216" s="175"/>
      <c r="I216" s="176">
        <f>ROUND(E216*H216,2)</f>
        <v>0</v>
      </c>
      <c r="J216" s="175"/>
      <c r="K216" s="176">
        <f>ROUND(E216*J216,2)</f>
        <v>0</v>
      </c>
      <c r="L216" s="176">
        <v>21</v>
      </c>
      <c r="M216" s="176">
        <f>G216*(1+L216/100)</f>
        <v>0</v>
      </c>
      <c r="N216" s="174">
        <v>0</v>
      </c>
      <c r="O216" s="174">
        <f>ROUND(E216*N216,2)</f>
        <v>0</v>
      </c>
      <c r="P216" s="174">
        <v>0</v>
      </c>
      <c r="Q216" s="174">
        <f>ROUND(E216*P216,2)</f>
        <v>0</v>
      </c>
      <c r="R216" s="176" t="s">
        <v>475</v>
      </c>
      <c r="S216" s="176" t="s">
        <v>154</v>
      </c>
      <c r="T216" s="177" t="s">
        <v>155</v>
      </c>
      <c r="U216" s="160">
        <v>0</v>
      </c>
      <c r="V216" s="160">
        <f>ROUND(E216*U216,2)</f>
        <v>0</v>
      </c>
      <c r="W216" s="160"/>
      <c r="X216" s="160" t="s">
        <v>265</v>
      </c>
      <c r="Y216" s="160" t="s">
        <v>157</v>
      </c>
      <c r="Z216" s="150"/>
      <c r="AA216" s="150"/>
      <c r="AB216" s="150"/>
      <c r="AC216" s="150"/>
      <c r="AD216" s="150"/>
      <c r="AE216" s="150"/>
      <c r="AF216" s="150"/>
      <c r="AG216" s="150" t="s">
        <v>288</v>
      </c>
      <c r="AH216" s="150"/>
      <c r="AI216" s="150"/>
      <c r="AJ216" s="150"/>
      <c r="AK216" s="150"/>
      <c r="AL216" s="150"/>
      <c r="AM216" s="150"/>
      <c r="AN216" s="150"/>
      <c r="AO216" s="150"/>
      <c r="AP216" s="150"/>
      <c r="AQ216" s="150"/>
      <c r="AR216" s="150"/>
      <c r="AS216" s="150"/>
      <c r="AT216" s="150"/>
      <c r="AU216" s="150"/>
      <c r="AV216" s="150"/>
      <c r="AW216" s="150"/>
      <c r="AX216" s="150"/>
      <c r="AY216" s="150"/>
      <c r="AZ216" s="150"/>
      <c r="BA216" s="150"/>
      <c r="BB216" s="150"/>
      <c r="BC216" s="150"/>
      <c r="BD216" s="150"/>
      <c r="BE216" s="150"/>
      <c r="BF216" s="150"/>
      <c r="BG216" s="150"/>
      <c r="BH216" s="150"/>
    </row>
    <row r="217" spans="1:60" outlineLevel="2" x14ac:dyDescent="0.2">
      <c r="A217" s="157"/>
      <c r="B217" s="158"/>
      <c r="C217" s="248" t="s">
        <v>619</v>
      </c>
      <c r="D217" s="249"/>
      <c r="E217" s="249"/>
      <c r="F217" s="249"/>
      <c r="G217" s="249"/>
      <c r="H217" s="160"/>
      <c r="I217" s="160"/>
      <c r="J217" s="160"/>
      <c r="K217" s="160"/>
      <c r="L217" s="160"/>
      <c r="M217" s="160"/>
      <c r="N217" s="159"/>
      <c r="O217" s="159"/>
      <c r="P217" s="159"/>
      <c r="Q217" s="159"/>
      <c r="R217" s="160"/>
      <c r="S217" s="160"/>
      <c r="T217" s="160"/>
      <c r="U217" s="160"/>
      <c r="V217" s="160"/>
      <c r="W217" s="160"/>
      <c r="X217" s="160"/>
      <c r="Y217" s="160"/>
      <c r="Z217" s="150"/>
      <c r="AA217" s="150"/>
      <c r="AB217" s="150"/>
      <c r="AC217" s="150"/>
      <c r="AD217" s="150"/>
      <c r="AE217" s="150"/>
      <c r="AF217" s="150"/>
      <c r="AG217" s="150" t="s">
        <v>167</v>
      </c>
      <c r="AH217" s="150"/>
      <c r="AI217" s="150"/>
      <c r="AJ217" s="150"/>
      <c r="AK217" s="150"/>
      <c r="AL217" s="150"/>
      <c r="AM217" s="150"/>
      <c r="AN217" s="150"/>
      <c r="AO217" s="150"/>
      <c r="AP217" s="150"/>
      <c r="AQ217" s="150"/>
      <c r="AR217" s="150"/>
      <c r="AS217" s="150"/>
      <c r="AT217" s="150"/>
      <c r="AU217" s="150"/>
      <c r="AV217" s="150"/>
      <c r="AW217" s="150"/>
      <c r="AX217" s="150"/>
      <c r="AY217" s="150"/>
      <c r="AZ217" s="150"/>
      <c r="BA217" s="150"/>
      <c r="BB217" s="150"/>
      <c r="BC217" s="150"/>
      <c r="BD217" s="150"/>
      <c r="BE217" s="150"/>
      <c r="BF217" s="150"/>
      <c r="BG217" s="150"/>
      <c r="BH217" s="150"/>
    </row>
    <row r="218" spans="1:60" x14ac:dyDescent="0.2">
      <c r="A218" s="164" t="s">
        <v>148</v>
      </c>
      <c r="B218" s="165" t="s">
        <v>94</v>
      </c>
      <c r="C218" s="186" t="s">
        <v>95</v>
      </c>
      <c r="D218" s="166"/>
      <c r="E218" s="167"/>
      <c r="F218" s="168"/>
      <c r="G218" s="168">
        <f>SUMIF(AG219:AG228,"&lt;&gt;NOR",G219:G228)</f>
        <v>0</v>
      </c>
      <c r="H218" s="168"/>
      <c r="I218" s="168">
        <f>SUM(I219:I228)</f>
        <v>0</v>
      </c>
      <c r="J218" s="168"/>
      <c r="K218" s="168">
        <f>SUM(K219:K228)</f>
        <v>0</v>
      </c>
      <c r="L218" s="168"/>
      <c r="M218" s="168">
        <f>SUM(M219:M228)</f>
        <v>0</v>
      </c>
      <c r="N218" s="167"/>
      <c r="O218" s="167">
        <f>SUM(O219:O228)</f>
        <v>0</v>
      </c>
      <c r="P218" s="167"/>
      <c r="Q218" s="167">
        <f>SUM(Q219:Q228)</f>
        <v>0</v>
      </c>
      <c r="R218" s="168"/>
      <c r="S218" s="168"/>
      <c r="T218" s="169"/>
      <c r="U218" s="163"/>
      <c r="V218" s="163">
        <f>SUM(V219:V228)</f>
        <v>2.0499999999999998</v>
      </c>
      <c r="W218" s="163"/>
      <c r="X218" s="163"/>
      <c r="Y218" s="163"/>
      <c r="AG218" t="s">
        <v>149</v>
      </c>
    </row>
    <row r="219" spans="1:60" outlineLevel="1" x14ac:dyDescent="0.2">
      <c r="A219" s="178">
        <v>114</v>
      </c>
      <c r="B219" s="179" t="s">
        <v>738</v>
      </c>
      <c r="C219" s="187" t="s">
        <v>739</v>
      </c>
      <c r="D219" s="180" t="s">
        <v>257</v>
      </c>
      <c r="E219" s="181">
        <v>2</v>
      </c>
      <c r="F219" s="182"/>
      <c r="G219" s="183">
        <f>ROUND(E219*F219,2)</f>
        <v>0</v>
      </c>
      <c r="H219" s="182"/>
      <c r="I219" s="183">
        <f>ROUND(E219*H219,2)</f>
        <v>0</v>
      </c>
      <c r="J219" s="182"/>
      <c r="K219" s="183">
        <f>ROUND(E219*J219,2)</f>
        <v>0</v>
      </c>
      <c r="L219" s="183">
        <v>21</v>
      </c>
      <c r="M219" s="183">
        <f>G219*(1+L219/100)</f>
        <v>0</v>
      </c>
      <c r="N219" s="181">
        <v>0</v>
      </c>
      <c r="O219" s="181">
        <f>ROUND(E219*N219,2)</f>
        <v>0</v>
      </c>
      <c r="P219" s="181">
        <v>0</v>
      </c>
      <c r="Q219" s="181">
        <f>ROUND(E219*P219,2)</f>
        <v>0</v>
      </c>
      <c r="R219" s="183" t="s">
        <v>740</v>
      </c>
      <c r="S219" s="183" t="s">
        <v>154</v>
      </c>
      <c r="T219" s="184" t="s">
        <v>155</v>
      </c>
      <c r="U219" s="160">
        <v>0.74</v>
      </c>
      <c r="V219" s="160">
        <f>ROUND(E219*U219,2)</f>
        <v>1.48</v>
      </c>
      <c r="W219" s="160"/>
      <c r="X219" s="160" t="s">
        <v>156</v>
      </c>
      <c r="Y219" s="160" t="s">
        <v>157</v>
      </c>
      <c r="Z219" s="150"/>
      <c r="AA219" s="150"/>
      <c r="AB219" s="150"/>
      <c r="AC219" s="150"/>
      <c r="AD219" s="150"/>
      <c r="AE219" s="150"/>
      <c r="AF219" s="150"/>
      <c r="AG219" s="150" t="s">
        <v>276</v>
      </c>
      <c r="AH219" s="150"/>
      <c r="AI219" s="150"/>
      <c r="AJ219" s="150"/>
      <c r="AK219" s="150"/>
      <c r="AL219" s="150"/>
      <c r="AM219" s="150"/>
      <c r="AN219" s="150"/>
      <c r="AO219" s="150"/>
      <c r="AP219" s="150"/>
      <c r="AQ219" s="150"/>
      <c r="AR219" s="150"/>
      <c r="AS219" s="150"/>
      <c r="AT219" s="150"/>
      <c r="AU219" s="150"/>
      <c r="AV219" s="150"/>
      <c r="AW219" s="150"/>
      <c r="AX219" s="150"/>
      <c r="AY219" s="150"/>
      <c r="AZ219" s="150"/>
      <c r="BA219" s="150"/>
      <c r="BB219" s="150"/>
      <c r="BC219" s="150"/>
      <c r="BD219" s="150"/>
      <c r="BE219" s="150"/>
      <c r="BF219" s="150"/>
      <c r="BG219" s="150"/>
      <c r="BH219" s="150"/>
    </row>
    <row r="220" spans="1:60" ht="22.5" outlineLevel="1" x14ac:dyDescent="0.2">
      <c r="A220" s="178">
        <v>115</v>
      </c>
      <c r="B220" s="179" t="s">
        <v>741</v>
      </c>
      <c r="C220" s="187" t="s">
        <v>742</v>
      </c>
      <c r="D220" s="180" t="s">
        <v>152</v>
      </c>
      <c r="E220" s="181">
        <v>1</v>
      </c>
      <c r="F220" s="182"/>
      <c r="G220" s="183">
        <f>ROUND(E220*F220,2)</f>
        <v>0</v>
      </c>
      <c r="H220" s="182"/>
      <c r="I220" s="183">
        <f>ROUND(E220*H220,2)</f>
        <v>0</v>
      </c>
      <c r="J220" s="182"/>
      <c r="K220" s="183">
        <f>ROUND(E220*J220,2)</f>
        <v>0</v>
      </c>
      <c r="L220" s="183">
        <v>21</v>
      </c>
      <c r="M220" s="183">
        <f>G220*(1+L220/100)</f>
        <v>0</v>
      </c>
      <c r="N220" s="181">
        <v>0</v>
      </c>
      <c r="O220" s="181">
        <f>ROUND(E220*N220,2)</f>
        <v>0</v>
      </c>
      <c r="P220" s="181">
        <v>0</v>
      </c>
      <c r="Q220" s="181">
        <f>ROUND(E220*P220,2)</f>
        <v>0</v>
      </c>
      <c r="R220" s="183" t="s">
        <v>740</v>
      </c>
      <c r="S220" s="183" t="s">
        <v>154</v>
      </c>
      <c r="T220" s="184" t="s">
        <v>155</v>
      </c>
      <c r="U220" s="160">
        <v>0.54</v>
      </c>
      <c r="V220" s="160">
        <f>ROUND(E220*U220,2)</f>
        <v>0.54</v>
      </c>
      <c r="W220" s="160"/>
      <c r="X220" s="160" t="s">
        <v>156</v>
      </c>
      <c r="Y220" s="160" t="s">
        <v>157</v>
      </c>
      <c r="Z220" s="150"/>
      <c r="AA220" s="150"/>
      <c r="AB220" s="150"/>
      <c r="AC220" s="150"/>
      <c r="AD220" s="150"/>
      <c r="AE220" s="150"/>
      <c r="AF220" s="150"/>
      <c r="AG220" s="150" t="s">
        <v>222</v>
      </c>
      <c r="AH220" s="150"/>
      <c r="AI220" s="150"/>
      <c r="AJ220" s="150"/>
      <c r="AK220" s="150"/>
      <c r="AL220" s="150"/>
      <c r="AM220" s="150"/>
      <c r="AN220" s="150"/>
      <c r="AO220" s="150"/>
      <c r="AP220" s="150"/>
      <c r="AQ220" s="150"/>
      <c r="AR220" s="150"/>
      <c r="AS220" s="150"/>
      <c r="AT220" s="150"/>
      <c r="AU220" s="150"/>
      <c r="AV220" s="150"/>
      <c r="AW220" s="150"/>
      <c r="AX220" s="150"/>
      <c r="AY220" s="150"/>
      <c r="AZ220" s="150"/>
      <c r="BA220" s="150"/>
      <c r="BB220" s="150"/>
      <c r="BC220" s="150"/>
      <c r="BD220" s="150"/>
      <c r="BE220" s="150"/>
      <c r="BF220" s="150"/>
      <c r="BG220" s="150"/>
      <c r="BH220" s="150"/>
    </row>
    <row r="221" spans="1:60" ht="45" outlineLevel="1" x14ac:dyDescent="0.2">
      <c r="A221" s="178">
        <v>116</v>
      </c>
      <c r="B221" s="179" t="s">
        <v>743</v>
      </c>
      <c r="C221" s="187" t="s">
        <v>744</v>
      </c>
      <c r="D221" s="180" t="s">
        <v>152</v>
      </c>
      <c r="E221" s="181">
        <v>1</v>
      </c>
      <c r="F221" s="182"/>
      <c r="G221" s="183">
        <f>ROUND(E221*F221,2)</f>
        <v>0</v>
      </c>
      <c r="H221" s="182"/>
      <c r="I221" s="183">
        <f>ROUND(E221*H221,2)</f>
        <v>0</v>
      </c>
      <c r="J221" s="182"/>
      <c r="K221" s="183">
        <f>ROUND(E221*J221,2)</f>
        <v>0</v>
      </c>
      <c r="L221" s="183">
        <v>21</v>
      </c>
      <c r="M221" s="183">
        <f>G221*(1+L221/100)</f>
        <v>0</v>
      </c>
      <c r="N221" s="181">
        <v>6.4999999999999997E-4</v>
      </c>
      <c r="O221" s="181">
        <f>ROUND(E221*N221,2)</f>
        <v>0</v>
      </c>
      <c r="P221" s="181">
        <v>0</v>
      </c>
      <c r="Q221" s="181">
        <f>ROUND(E221*P221,2)</f>
        <v>0</v>
      </c>
      <c r="R221" s="183" t="s">
        <v>177</v>
      </c>
      <c r="S221" s="183" t="s">
        <v>154</v>
      </c>
      <c r="T221" s="184" t="s">
        <v>155</v>
      </c>
      <c r="U221" s="160">
        <v>0</v>
      </c>
      <c r="V221" s="160">
        <f>ROUND(E221*U221,2)</f>
        <v>0</v>
      </c>
      <c r="W221" s="160"/>
      <c r="X221" s="160" t="s">
        <v>178</v>
      </c>
      <c r="Y221" s="160" t="s">
        <v>157</v>
      </c>
      <c r="Z221" s="150"/>
      <c r="AA221" s="150"/>
      <c r="AB221" s="150"/>
      <c r="AC221" s="150"/>
      <c r="AD221" s="150"/>
      <c r="AE221" s="150"/>
      <c r="AF221" s="150"/>
      <c r="AG221" s="150" t="s">
        <v>179</v>
      </c>
      <c r="AH221" s="150"/>
      <c r="AI221" s="150"/>
      <c r="AJ221" s="150"/>
      <c r="AK221" s="150"/>
      <c r="AL221" s="150"/>
      <c r="AM221" s="150"/>
      <c r="AN221" s="150"/>
      <c r="AO221" s="150"/>
      <c r="AP221" s="150"/>
      <c r="AQ221" s="150"/>
      <c r="AR221" s="150"/>
      <c r="AS221" s="150"/>
      <c r="AT221" s="150"/>
      <c r="AU221" s="150"/>
      <c r="AV221" s="150"/>
      <c r="AW221" s="150"/>
      <c r="AX221" s="150"/>
      <c r="AY221" s="150"/>
      <c r="AZ221" s="150"/>
      <c r="BA221" s="150"/>
      <c r="BB221" s="150"/>
      <c r="BC221" s="150"/>
      <c r="BD221" s="150"/>
      <c r="BE221" s="150"/>
      <c r="BF221" s="150"/>
      <c r="BG221" s="150"/>
      <c r="BH221" s="150"/>
    </row>
    <row r="222" spans="1:60" ht="22.5" outlineLevel="1" x14ac:dyDescent="0.2">
      <c r="A222" s="178">
        <v>117</v>
      </c>
      <c r="B222" s="179" t="s">
        <v>745</v>
      </c>
      <c r="C222" s="187" t="s">
        <v>746</v>
      </c>
      <c r="D222" s="180" t="s">
        <v>257</v>
      </c>
      <c r="E222" s="181">
        <v>2</v>
      </c>
      <c r="F222" s="182"/>
      <c r="G222" s="183">
        <f>ROUND(E222*F222,2)</f>
        <v>0</v>
      </c>
      <c r="H222" s="182"/>
      <c r="I222" s="183">
        <f>ROUND(E222*H222,2)</f>
        <v>0</v>
      </c>
      <c r="J222" s="182"/>
      <c r="K222" s="183">
        <f>ROUND(E222*J222,2)</f>
        <v>0</v>
      </c>
      <c r="L222" s="183">
        <v>21</v>
      </c>
      <c r="M222" s="183">
        <f>G222*(1+L222/100)</f>
        <v>0</v>
      </c>
      <c r="N222" s="181">
        <v>1.2700000000000001E-3</v>
      </c>
      <c r="O222" s="181">
        <f>ROUND(E222*N222,2)</f>
        <v>0</v>
      </c>
      <c r="P222" s="181">
        <v>0</v>
      </c>
      <c r="Q222" s="181">
        <f>ROUND(E222*P222,2)</f>
        <v>0</v>
      </c>
      <c r="R222" s="183" t="s">
        <v>177</v>
      </c>
      <c r="S222" s="183" t="s">
        <v>154</v>
      </c>
      <c r="T222" s="184" t="s">
        <v>155</v>
      </c>
      <c r="U222" s="160">
        <v>0</v>
      </c>
      <c r="V222" s="160">
        <f>ROUND(E222*U222,2)</f>
        <v>0</v>
      </c>
      <c r="W222" s="160"/>
      <c r="X222" s="160" t="s">
        <v>178</v>
      </c>
      <c r="Y222" s="160" t="s">
        <v>157</v>
      </c>
      <c r="Z222" s="150"/>
      <c r="AA222" s="150"/>
      <c r="AB222" s="150"/>
      <c r="AC222" s="150"/>
      <c r="AD222" s="150"/>
      <c r="AE222" s="150"/>
      <c r="AF222" s="150"/>
      <c r="AG222" s="150" t="s">
        <v>179</v>
      </c>
      <c r="AH222" s="150"/>
      <c r="AI222" s="150"/>
      <c r="AJ222" s="150"/>
      <c r="AK222" s="150"/>
      <c r="AL222" s="150"/>
      <c r="AM222" s="150"/>
      <c r="AN222" s="150"/>
      <c r="AO222" s="150"/>
      <c r="AP222" s="150"/>
      <c r="AQ222" s="150"/>
      <c r="AR222" s="150"/>
      <c r="AS222" s="150"/>
      <c r="AT222" s="150"/>
      <c r="AU222" s="150"/>
      <c r="AV222" s="150"/>
      <c r="AW222" s="150"/>
      <c r="AX222" s="150"/>
      <c r="AY222" s="150"/>
      <c r="AZ222" s="150"/>
      <c r="BA222" s="150"/>
      <c r="BB222" s="150"/>
      <c r="BC222" s="150"/>
      <c r="BD222" s="150"/>
      <c r="BE222" s="150"/>
      <c r="BF222" s="150"/>
      <c r="BG222" s="150"/>
      <c r="BH222" s="150"/>
    </row>
    <row r="223" spans="1:60" outlineLevel="1" x14ac:dyDescent="0.2">
      <c r="A223" s="171">
        <v>118</v>
      </c>
      <c r="B223" s="172" t="s">
        <v>747</v>
      </c>
      <c r="C223" s="188" t="s">
        <v>748</v>
      </c>
      <c r="D223" s="173" t="s">
        <v>214</v>
      </c>
      <c r="E223" s="174">
        <v>3.1900000000000001E-3</v>
      </c>
      <c r="F223" s="175"/>
      <c r="G223" s="176">
        <f>ROUND(E223*F223,2)</f>
        <v>0</v>
      </c>
      <c r="H223" s="175"/>
      <c r="I223" s="176">
        <f>ROUND(E223*H223,2)</f>
        <v>0</v>
      </c>
      <c r="J223" s="175"/>
      <c r="K223" s="176">
        <f>ROUND(E223*J223,2)</f>
        <v>0</v>
      </c>
      <c r="L223" s="176">
        <v>21</v>
      </c>
      <c r="M223" s="176">
        <f>G223*(1+L223/100)</f>
        <v>0</v>
      </c>
      <c r="N223" s="174">
        <v>0</v>
      </c>
      <c r="O223" s="174">
        <f>ROUND(E223*N223,2)</f>
        <v>0</v>
      </c>
      <c r="P223" s="174">
        <v>0</v>
      </c>
      <c r="Q223" s="174">
        <f>ROUND(E223*P223,2)</f>
        <v>0</v>
      </c>
      <c r="R223" s="176" t="s">
        <v>740</v>
      </c>
      <c r="S223" s="176" t="s">
        <v>154</v>
      </c>
      <c r="T223" s="177" t="s">
        <v>155</v>
      </c>
      <c r="U223" s="160">
        <v>5.0640000000000001</v>
      </c>
      <c r="V223" s="160">
        <f>ROUND(E223*U223,2)</f>
        <v>0.02</v>
      </c>
      <c r="W223" s="160"/>
      <c r="X223" s="160" t="s">
        <v>265</v>
      </c>
      <c r="Y223" s="160" t="s">
        <v>157</v>
      </c>
      <c r="Z223" s="150"/>
      <c r="AA223" s="150"/>
      <c r="AB223" s="150"/>
      <c r="AC223" s="150"/>
      <c r="AD223" s="150"/>
      <c r="AE223" s="150"/>
      <c r="AF223" s="150"/>
      <c r="AG223" s="150" t="s">
        <v>288</v>
      </c>
      <c r="AH223" s="150"/>
      <c r="AI223" s="150"/>
      <c r="AJ223" s="150"/>
      <c r="AK223" s="150"/>
      <c r="AL223" s="150"/>
      <c r="AM223" s="150"/>
      <c r="AN223" s="150"/>
      <c r="AO223" s="150"/>
      <c r="AP223" s="150"/>
      <c r="AQ223" s="150"/>
      <c r="AR223" s="150"/>
      <c r="AS223" s="150"/>
      <c r="AT223" s="150"/>
      <c r="AU223" s="150"/>
      <c r="AV223" s="150"/>
      <c r="AW223" s="150"/>
      <c r="AX223" s="150"/>
      <c r="AY223" s="150"/>
      <c r="AZ223" s="150"/>
      <c r="BA223" s="150"/>
      <c r="BB223" s="150"/>
      <c r="BC223" s="150"/>
      <c r="BD223" s="150"/>
      <c r="BE223" s="150"/>
      <c r="BF223" s="150"/>
      <c r="BG223" s="150"/>
      <c r="BH223" s="150"/>
    </row>
    <row r="224" spans="1:60" outlineLevel="2" x14ac:dyDescent="0.2">
      <c r="A224" s="157"/>
      <c r="B224" s="158"/>
      <c r="C224" s="248" t="s">
        <v>619</v>
      </c>
      <c r="D224" s="249"/>
      <c r="E224" s="249"/>
      <c r="F224" s="249"/>
      <c r="G224" s="249"/>
      <c r="H224" s="160"/>
      <c r="I224" s="160"/>
      <c r="J224" s="160"/>
      <c r="K224" s="160"/>
      <c r="L224" s="160"/>
      <c r="M224" s="160"/>
      <c r="N224" s="159"/>
      <c r="O224" s="159"/>
      <c r="P224" s="159"/>
      <c r="Q224" s="159"/>
      <c r="R224" s="160"/>
      <c r="S224" s="160"/>
      <c r="T224" s="160"/>
      <c r="U224" s="160"/>
      <c r="V224" s="160"/>
      <c r="W224" s="160"/>
      <c r="X224" s="160"/>
      <c r="Y224" s="160"/>
      <c r="Z224" s="150"/>
      <c r="AA224" s="150"/>
      <c r="AB224" s="150"/>
      <c r="AC224" s="150"/>
      <c r="AD224" s="150"/>
      <c r="AE224" s="150"/>
      <c r="AF224" s="150"/>
      <c r="AG224" s="150" t="s">
        <v>167</v>
      </c>
      <c r="AH224" s="150"/>
      <c r="AI224" s="150"/>
      <c r="AJ224" s="150"/>
      <c r="AK224" s="150"/>
      <c r="AL224" s="150"/>
      <c r="AM224" s="150"/>
      <c r="AN224" s="150"/>
      <c r="AO224" s="150"/>
      <c r="AP224" s="150"/>
      <c r="AQ224" s="150"/>
      <c r="AR224" s="150"/>
      <c r="AS224" s="150"/>
      <c r="AT224" s="150"/>
      <c r="AU224" s="150"/>
      <c r="AV224" s="150"/>
      <c r="AW224" s="150"/>
      <c r="AX224" s="150"/>
      <c r="AY224" s="150"/>
      <c r="AZ224" s="150"/>
      <c r="BA224" s="150"/>
      <c r="BB224" s="150"/>
      <c r="BC224" s="150"/>
      <c r="BD224" s="150"/>
      <c r="BE224" s="150"/>
      <c r="BF224" s="150"/>
      <c r="BG224" s="150"/>
      <c r="BH224" s="150"/>
    </row>
    <row r="225" spans="1:60" ht="22.5" outlineLevel="1" x14ac:dyDescent="0.2">
      <c r="A225" s="171">
        <v>119</v>
      </c>
      <c r="B225" s="172" t="s">
        <v>749</v>
      </c>
      <c r="C225" s="188" t="s">
        <v>750</v>
      </c>
      <c r="D225" s="173" t="s">
        <v>214</v>
      </c>
      <c r="E225" s="174">
        <v>3.1900000000000001E-3</v>
      </c>
      <c r="F225" s="175"/>
      <c r="G225" s="176">
        <f>ROUND(E225*F225,2)</f>
        <v>0</v>
      </c>
      <c r="H225" s="175"/>
      <c r="I225" s="176">
        <f>ROUND(E225*H225,2)</f>
        <v>0</v>
      </c>
      <c r="J225" s="175"/>
      <c r="K225" s="176">
        <f>ROUND(E225*J225,2)</f>
        <v>0</v>
      </c>
      <c r="L225" s="176">
        <v>21</v>
      </c>
      <c r="M225" s="176">
        <f>G225*(1+L225/100)</f>
        <v>0</v>
      </c>
      <c r="N225" s="174">
        <v>0</v>
      </c>
      <c r="O225" s="174">
        <f>ROUND(E225*N225,2)</f>
        <v>0</v>
      </c>
      <c r="P225" s="174">
        <v>0</v>
      </c>
      <c r="Q225" s="174">
        <f>ROUND(E225*P225,2)</f>
        <v>0</v>
      </c>
      <c r="R225" s="176" t="s">
        <v>475</v>
      </c>
      <c r="S225" s="176" t="s">
        <v>154</v>
      </c>
      <c r="T225" s="177" t="s">
        <v>155</v>
      </c>
      <c r="U225" s="160">
        <v>2.1429999999999998</v>
      </c>
      <c r="V225" s="160">
        <f>ROUND(E225*U225,2)</f>
        <v>0.01</v>
      </c>
      <c r="W225" s="160"/>
      <c r="X225" s="160" t="s">
        <v>265</v>
      </c>
      <c r="Y225" s="160" t="s">
        <v>157</v>
      </c>
      <c r="Z225" s="150"/>
      <c r="AA225" s="150"/>
      <c r="AB225" s="150"/>
      <c r="AC225" s="150"/>
      <c r="AD225" s="150"/>
      <c r="AE225" s="150"/>
      <c r="AF225" s="150"/>
      <c r="AG225" s="150" t="s">
        <v>288</v>
      </c>
      <c r="AH225" s="150"/>
      <c r="AI225" s="150"/>
      <c r="AJ225" s="150"/>
      <c r="AK225" s="150"/>
      <c r="AL225" s="150"/>
      <c r="AM225" s="150"/>
      <c r="AN225" s="150"/>
      <c r="AO225" s="150"/>
      <c r="AP225" s="150"/>
      <c r="AQ225" s="150"/>
      <c r="AR225" s="150"/>
      <c r="AS225" s="150"/>
      <c r="AT225" s="150"/>
      <c r="AU225" s="150"/>
      <c r="AV225" s="150"/>
      <c r="AW225" s="150"/>
      <c r="AX225" s="150"/>
      <c r="AY225" s="150"/>
      <c r="AZ225" s="150"/>
      <c r="BA225" s="150"/>
      <c r="BB225" s="150"/>
      <c r="BC225" s="150"/>
      <c r="BD225" s="150"/>
      <c r="BE225" s="150"/>
      <c r="BF225" s="150"/>
      <c r="BG225" s="150"/>
      <c r="BH225" s="150"/>
    </row>
    <row r="226" spans="1:60" outlineLevel="2" x14ac:dyDescent="0.2">
      <c r="A226" s="157"/>
      <c r="B226" s="158"/>
      <c r="C226" s="248" t="s">
        <v>619</v>
      </c>
      <c r="D226" s="249"/>
      <c r="E226" s="249"/>
      <c r="F226" s="249"/>
      <c r="G226" s="249"/>
      <c r="H226" s="160"/>
      <c r="I226" s="160"/>
      <c r="J226" s="160"/>
      <c r="K226" s="160"/>
      <c r="L226" s="160"/>
      <c r="M226" s="160"/>
      <c r="N226" s="159"/>
      <c r="O226" s="159"/>
      <c r="P226" s="159"/>
      <c r="Q226" s="159"/>
      <c r="R226" s="160"/>
      <c r="S226" s="160"/>
      <c r="T226" s="160"/>
      <c r="U226" s="160"/>
      <c r="V226" s="160"/>
      <c r="W226" s="160"/>
      <c r="X226" s="160"/>
      <c r="Y226" s="160"/>
      <c r="Z226" s="150"/>
      <c r="AA226" s="150"/>
      <c r="AB226" s="150"/>
      <c r="AC226" s="150"/>
      <c r="AD226" s="150"/>
      <c r="AE226" s="150"/>
      <c r="AF226" s="150"/>
      <c r="AG226" s="150" t="s">
        <v>167</v>
      </c>
      <c r="AH226" s="150"/>
      <c r="AI226" s="150"/>
      <c r="AJ226" s="150"/>
      <c r="AK226" s="150"/>
      <c r="AL226" s="150"/>
      <c r="AM226" s="150"/>
      <c r="AN226" s="150"/>
      <c r="AO226" s="150"/>
      <c r="AP226" s="150"/>
      <c r="AQ226" s="150"/>
      <c r="AR226" s="150"/>
      <c r="AS226" s="150"/>
      <c r="AT226" s="150"/>
      <c r="AU226" s="150"/>
      <c r="AV226" s="150"/>
      <c r="AW226" s="150"/>
      <c r="AX226" s="150"/>
      <c r="AY226" s="150"/>
      <c r="AZ226" s="150"/>
      <c r="BA226" s="150"/>
      <c r="BB226" s="150"/>
      <c r="BC226" s="150"/>
      <c r="BD226" s="150"/>
      <c r="BE226" s="150"/>
      <c r="BF226" s="150"/>
      <c r="BG226" s="150"/>
      <c r="BH226" s="150"/>
    </row>
    <row r="227" spans="1:60" ht="33.75" outlineLevel="1" x14ac:dyDescent="0.2">
      <c r="A227" s="171">
        <v>120</v>
      </c>
      <c r="B227" s="172" t="s">
        <v>751</v>
      </c>
      <c r="C227" s="188" t="s">
        <v>752</v>
      </c>
      <c r="D227" s="173" t="s">
        <v>214</v>
      </c>
      <c r="E227" s="174">
        <v>3.1900000000000001E-3</v>
      </c>
      <c r="F227" s="175"/>
      <c r="G227" s="176">
        <f>ROUND(E227*F227,2)</f>
        <v>0</v>
      </c>
      <c r="H227" s="175"/>
      <c r="I227" s="176">
        <f>ROUND(E227*H227,2)</f>
        <v>0</v>
      </c>
      <c r="J227" s="175"/>
      <c r="K227" s="176">
        <f>ROUND(E227*J227,2)</f>
        <v>0</v>
      </c>
      <c r="L227" s="176">
        <v>21</v>
      </c>
      <c r="M227" s="176">
        <f>G227*(1+L227/100)</f>
        <v>0</v>
      </c>
      <c r="N227" s="174">
        <v>0</v>
      </c>
      <c r="O227" s="174">
        <f>ROUND(E227*N227,2)</f>
        <v>0</v>
      </c>
      <c r="P227" s="174">
        <v>0</v>
      </c>
      <c r="Q227" s="174">
        <f>ROUND(E227*P227,2)</f>
        <v>0</v>
      </c>
      <c r="R227" s="176" t="s">
        <v>475</v>
      </c>
      <c r="S227" s="176" t="s">
        <v>154</v>
      </c>
      <c r="T227" s="177" t="s">
        <v>155</v>
      </c>
      <c r="U227" s="160">
        <v>0</v>
      </c>
      <c r="V227" s="160">
        <f>ROUND(E227*U227,2)</f>
        <v>0</v>
      </c>
      <c r="W227" s="160"/>
      <c r="X227" s="160" t="s">
        <v>265</v>
      </c>
      <c r="Y227" s="160" t="s">
        <v>157</v>
      </c>
      <c r="Z227" s="150"/>
      <c r="AA227" s="150"/>
      <c r="AB227" s="150"/>
      <c r="AC227" s="150"/>
      <c r="AD227" s="150"/>
      <c r="AE227" s="150"/>
      <c r="AF227" s="150"/>
      <c r="AG227" s="150" t="s">
        <v>288</v>
      </c>
      <c r="AH227" s="150"/>
      <c r="AI227" s="150"/>
      <c r="AJ227" s="150"/>
      <c r="AK227" s="150"/>
      <c r="AL227" s="150"/>
      <c r="AM227" s="150"/>
      <c r="AN227" s="150"/>
      <c r="AO227" s="150"/>
      <c r="AP227" s="150"/>
      <c r="AQ227" s="150"/>
      <c r="AR227" s="150"/>
      <c r="AS227" s="150"/>
      <c r="AT227" s="150"/>
      <c r="AU227" s="150"/>
      <c r="AV227" s="150"/>
      <c r="AW227" s="150"/>
      <c r="AX227" s="150"/>
      <c r="AY227" s="150"/>
      <c r="AZ227" s="150"/>
      <c r="BA227" s="150"/>
      <c r="BB227" s="150"/>
      <c r="BC227" s="150"/>
      <c r="BD227" s="150"/>
      <c r="BE227" s="150"/>
      <c r="BF227" s="150"/>
      <c r="BG227" s="150"/>
      <c r="BH227" s="150"/>
    </row>
    <row r="228" spans="1:60" outlineLevel="2" x14ac:dyDescent="0.2">
      <c r="A228" s="157"/>
      <c r="B228" s="158"/>
      <c r="C228" s="248" t="s">
        <v>619</v>
      </c>
      <c r="D228" s="249"/>
      <c r="E228" s="249"/>
      <c r="F228" s="249"/>
      <c r="G228" s="249"/>
      <c r="H228" s="160"/>
      <c r="I228" s="160"/>
      <c r="J228" s="160"/>
      <c r="K228" s="160"/>
      <c r="L228" s="160"/>
      <c r="M228" s="160"/>
      <c r="N228" s="159"/>
      <c r="O228" s="159"/>
      <c r="P228" s="159"/>
      <c r="Q228" s="159"/>
      <c r="R228" s="160"/>
      <c r="S228" s="160"/>
      <c r="T228" s="160"/>
      <c r="U228" s="160"/>
      <c r="V228" s="160"/>
      <c r="W228" s="160"/>
      <c r="X228" s="160"/>
      <c r="Y228" s="160"/>
      <c r="Z228" s="150"/>
      <c r="AA228" s="150"/>
      <c r="AB228" s="150"/>
      <c r="AC228" s="150"/>
      <c r="AD228" s="150"/>
      <c r="AE228" s="150"/>
      <c r="AF228" s="150"/>
      <c r="AG228" s="150" t="s">
        <v>167</v>
      </c>
      <c r="AH228" s="150"/>
      <c r="AI228" s="150"/>
      <c r="AJ228" s="150"/>
      <c r="AK228" s="150"/>
      <c r="AL228" s="150"/>
      <c r="AM228" s="150"/>
      <c r="AN228" s="150"/>
      <c r="AO228" s="150"/>
      <c r="AP228" s="150"/>
      <c r="AQ228" s="150"/>
      <c r="AR228" s="150"/>
      <c r="AS228" s="150"/>
      <c r="AT228" s="150"/>
      <c r="AU228" s="150"/>
      <c r="AV228" s="150"/>
      <c r="AW228" s="150"/>
      <c r="AX228" s="150"/>
      <c r="AY228" s="150"/>
      <c r="AZ228" s="150"/>
      <c r="BA228" s="150"/>
      <c r="BB228" s="150"/>
      <c r="BC228" s="150"/>
      <c r="BD228" s="150"/>
      <c r="BE228" s="150"/>
      <c r="BF228" s="150"/>
      <c r="BG228" s="150"/>
      <c r="BH228" s="150"/>
    </row>
    <row r="229" spans="1:60" x14ac:dyDescent="0.2">
      <c r="A229" s="164" t="s">
        <v>148</v>
      </c>
      <c r="B229" s="165" t="s">
        <v>96</v>
      </c>
      <c r="C229" s="186" t="s">
        <v>97</v>
      </c>
      <c r="D229" s="166"/>
      <c r="E229" s="167"/>
      <c r="F229" s="168"/>
      <c r="G229" s="168">
        <f>SUMIF(AG230:AG239,"&lt;&gt;NOR",G230:G239)</f>
        <v>0</v>
      </c>
      <c r="H229" s="168"/>
      <c r="I229" s="168">
        <f>SUM(I230:I239)</f>
        <v>0</v>
      </c>
      <c r="J229" s="168"/>
      <c r="K229" s="168">
        <f>SUM(K230:K239)</f>
        <v>0</v>
      </c>
      <c r="L229" s="168"/>
      <c r="M229" s="168">
        <f>SUM(M230:M239)</f>
        <v>0</v>
      </c>
      <c r="N229" s="167"/>
      <c r="O229" s="167">
        <f>SUM(O230:O239)</f>
        <v>0.02</v>
      </c>
      <c r="P229" s="167"/>
      <c r="Q229" s="167">
        <f>SUM(Q230:Q239)</f>
        <v>0</v>
      </c>
      <c r="R229" s="168"/>
      <c r="S229" s="168"/>
      <c r="T229" s="169"/>
      <c r="U229" s="163"/>
      <c r="V229" s="163">
        <f>SUM(V230:V239)</f>
        <v>2.37</v>
      </c>
      <c r="W229" s="163"/>
      <c r="X229" s="163"/>
      <c r="Y229" s="163"/>
      <c r="AG229" t="s">
        <v>149</v>
      </c>
    </row>
    <row r="230" spans="1:60" ht="33.75" outlineLevel="1" x14ac:dyDescent="0.2">
      <c r="A230" s="178">
        <v>121</v>
      </c>
      <c r="B230" s="179" t="s">
        <v>753</v>
      </c>
      <c r="C230" s="187" t="s">
        <v>754</v>
      </c>
      <c r="D230" s="180" t="s">
        <v>152</v>
      </c>
      <c r="E230" s="181">
        <v>2</v>
      </c>
      <c r="F230" s="182"/>
      <c r="G230" s="183">
        <f>ROUND(E230*F230,2)</f>
        <v>0</v>
      </c>
      <c r="H230" s="182"/>
      <c r="I230" s="183">
        <f>ROUND(E230*H230,2)</f>
        <v>0</v>
      </c>
      <c r="J230" s="182"/>
      <c r="K230" s="183">
        <f>ROUND(E230*J230,2)</f>
        <v>0</v>
      </c>
      <c r="L230" s="183">
        <v>21</v>
      </c>
      <c r="M230" s="183">
        <f>G230*(1+L230/100)</f>
        <v>0</v>
      </c>
      <c r="N230" s="181">
        <v>8.0000000000000007E-5</v>
      </c>
      <c r="O230" s="181">
        <f>ROUND(E230*N230,2)</f>
        <v>0</v>
      </c>
      <c r="P230" s="181">
        <v>0</v>
      </c>
      <c r="Q230" s="181">
        <f>ROUND(E230*P230,2)</f>
        <v>0</v>
      </c>
      <c r="R230" s="183" t="s">
        <v>632</v>
      </c>
      <c r="S230" s="183" t="s">
        <v>154</v>
      </c>
      <c r="T230" s="184" t="s">
        <v>155</v>
      </c>
      <c r="U230" s="160">
        <v>0.26</v>
      </c>
      <c r="V230" s="160">
        <f>ROUND(E230*U230,2)</f>
        <v>0.52</v>
      </c>
      <c r="W230" s="160"/>
      <c r="X230" s="160" t="s">
        <v>156</v>
      </c>
      <c r="Y230" s="160" t="s">
        <v>157</v>
      </c>
      <c r="Z230" s="150"/>
      <c r="AA230" s="150"/>
      <c r="AB230" s="150"/>
      <c r="AC230" s="150"/>
      <c r="AD230" s="150"/>
      <c r="AE230" s="150"/>
      <c r="AF230" s="150"/>
      <c r="AG230" s="150" t="s">
        <v>222</v>
      </c>
      <c r="AH230" s="150"/>
      <c r="AI230" s="150"/>
      <c r="AJ230" s="150"/>
      <c r="AK230" s="150"/>
      <c r="AL230" s="150"/>
      <c r="AM230" s="150"/>
      <c r="AN230" s="150"/>
      <c r="AO230" s="150"/>
      <c r="AP230" s="150"/>
      <c r="AQ230" s="150"/>
      <c r="AR230" s="150"/>
      <c r="AS230" s="150"/>
      <c r="AT230" s="150"/>
      <c r="AU230" s="150"/>
      <c r="AV230" s="150"/>
      <c r="AW230" s="150"/>
      <c r="AX230" s="150"/>
      <c r="AY230" s="150"/>
      <c r="AZ230" s="150"/>
      <c r="BA230" s="150"/>
      <c r="BB230" s="150"/>
      <c r="BC230" s="150"/>
      <c r="BD230" s="150"/>
      <c r="BE230" s="150"/>
      <c r="BF230" s="150"/>
      <c r="BG230" s="150"/>
      <c r="BH230" s="150"/>
    </row>
    <row r="231" spans="1:60" ht="22.5" outlineLevel="1" x14ac:dyDescent="0.2">
      <c r="A231" s="178">
        <v>122</v>
      </c>
      <c r="B231" s="179" t="s">
        <v>755</v>
      </c>
      <c r="C231" s="187" t="s">
        <v>756</v>
      </c>
      <c r="D231" s="180" t="s">
        <v>152</v>
      </c>
      <c r="E231" s="181">
        <v>2</v>
      </c>
      <c r="F231" s="182"/>
      <c r="G231" s="183">
        <f>ROUND(E231*F231,2)</f>
        <v>0</v>
      </c>
      <c r="H231" s="182"/>
      <c r="I231" s="183">
        <f>ROUND(E231*H231,2)</f>
        <v>0</v>
      </c>
      <c r="J231" s="182"/>
      <c r="K231" s="183">
        <f>ROUND(E231*J231,2)</f>
        <v>0</v>
      </c>
      <c r="L231" s="183">
        <v>21</v>
      </c>
      <c r="M231" s="183">
        <f>G231*(1+L231/100)</f>
        <v>0</v>
      </c>
      <c r="N231" s="181">
        <v>6.0000000000000002E-5</v>
      </c>
      <c r="O231" s="181">
        <f>ROUND(E231*N231,2)</f>
        <v>0</v>
      </c>
      <c r="P231" s="181">
        <v>0</v>
      </c>
      <c r="Q231" s="181">
        <f>ROUND(E231*P231,2)</f>
        <v>0</v>
      </c>
      <c r="R231" s="183" t="s">
        <v>632</v>
      </c>
      <c r="S231" s="183" t="s">
        <v>154</v>
      </c>
      <c r="T231" s="184" t="s">
        <v>155</v>
      </c>
      <c r="U231" s="160">
        <v>0.26</v>
      </c>
      <c r="V231" s="160">
        <f>ROUND(E231*U231,2)</f>
        <v>0.52</v>
      </c>
      <c r="W231" s="160"/>
      <c r="X231" s="160" t="s">
        <v>156</v>
      </c>
      <c r="Y231" s="160" t="s">
        <v>157</v>
      </c>
      <c r="Z231" s="150"/>
      <c r="AA231" s="150"/>
      <c r="AB231" s="150"/>
      <c r="AC231" s="150"/>
      <c r="AD231" s="150"/>
      <c r="AE231" s="150"/>
      <c r="AF231" s="150"/>
      <c r="AG231" s="150" t="s">
        <v>222</v>
      </c>
      <c r="AH231" s="150"/>
      <c r="AI231" s="150"/>
      <c r="AJ231" s="150"/>
      <c r="AK231" s="150"/>
      <c r="AL231" s="150"/>
      <c r="AM231" s="150"/>
      <c r="AN231" s="150"/>
      <c r="AO231" s="150"/>
      <c r="AP231" s="150"/>
      <c r="AQ231" s="150"/>
      <c r="AR231" s="150"/>
      <c r="AS231" s="150"/>
      <c r="AT231" s="150"/>
      <c r="AU231" s="150"/>
      <c r="AV231" s="150"/>
      <c r="AW231" s="150"/>
      <c r="AX231" s="150"/>
      <c r="AY231" s="150"/>
      <c r="AZ231" s="150"/>
      <c r="BA231" s="150"/>
      <c r="BB231" s="150"/>
      <c r="BC231" s="150"/>
      <c r="BD231" s="150"/>
      <c r="BE231" s="150"/>
      <c r="BF231" s="150"/>
      <c r="BG231" s="150"/>
      <c r="BH231" s="150"/>
    </row>
    <row r="232" spans="1:60" ht="22.5" outlineLevel="1" x14ac:dyDescent="0.2">
      <c r="A232" s="171">
        <v>123</v>
      </c>
      <c r="B232" s="172" t="s">
        <v>757</v>
      </c>
      <c r="C232" s="188" t="s">
        <v>758</v>
      </c>
      <c r="D232" s="173" t="s">
        <v>257</v>
      </c>
      <c r="E232" s="174">
        <v>1.5</v>
      </c>
      <c r="F232" s="175"/>
      <c r="G232" s="176">
        <f>ROUND(E232*F232,2)</f>
        <v>0</v>
      </c>
      <c r="H232" s="175"/>
      <c r="I232" s="176">
        <f>ROUND(E232*H232,2)</f>
        <v>0</v>
      </c>
      <c r="J232" s="175"/>
      <c r="K232" s="176">
        <f>ROUND(E232*J232,2)</f>
        <v>0</v>
      </c>
      <c r="L232" s="176">
        <v>21</v>
      </c>
      <c r="M232" s="176">
        <f>G232*(1+L232/100)</f>
        <v>0</v>
      </c>
      <c r="N232" s="174">
        <v>5.9300000000000004E-3</v>
      </c>
      <c r="O232" s="174">
        <f>ROUND(E232*N232,2)</f>
        <v>0.01</v>
      </c>
      <c r="P232" s="174">
        <v>0</v>
      </c>
      <c r="Q232" s="174">
        <f>ROUND(E232*P232,2)</f>
        <v>0</v>
      </c>
      <c r="R232" s="176" t="s">
        <v>632</v>
      </c>
      <c r="S232" s="176" t="s">
        <v>154</v>
      </c>
      <c r="T232" s="177" t="s">
        <v>155</v>
      </c>
      <c r="U232" s="160">
        <v>0.41160000000000002</v>
      </c>
      <c r="V232" s="160">
        <f>ROUND(E232*U232,2)</f>
        <v>0.62</v>
      </c>
      <c r="W232" s="160"/>
      <c r="X232" s="160" t="s">
        <v>156</v>
      </c>
      <c r="Y232" s="160" t="s">
        <v>157</v>
      </c>
      <c r="Z232" s="150"/>
      <c r="AA232" s="150"/>
      <c r="AB232" s="150"/>
      <c r="AC232" s="150"/>
      <c r="AD232" s="150"/>
      <c r="AE232" s="150"/>
      <c r="AF232" s="150"/>
      <c r="AG232" s="150" t="s">
        <v>222</v>
      </c>
      <c r="AH232" s="150"/>
      <c r="AI232" s="150"/>
      <c r="AJ232" s="150"/>
      <c r="AK232" s="150"/>
      <c r="AL232" s="150"/>
      <c r="AM232" s="150"/>
      <c r="AN232" s="150"/>
      <c r="AO232" s="150"/>
      <c r="AP232" s="150"/>
      <c r="AQ232" s="150"/>
      <c r="AR232" s="150"/>
      <c r="AS232" s="150"/>
      <c r="AT232" s="150"/>
      <c r="AU232" s="150"/>
      <c r="AV232" s="150"/>
      <c r="AW232" s="150"/>
      <c r="AX232" s="150"/>
      <c r="AY232" s="150"/>
      <c r="AZ232" s="150"/>
      <c r="BA232" s="150"/>
      <c r="BB232" s="150"/>
      <c r="BC232" s="150"/>
      <c r="BD232" s="150"/>
      <c r="BE232" s="150"/>
      <c r="BF232" s="150"/>
      <c r="BG232" s="150"/>
      <c r="BH232" s="150"/>
    </row>
    <row r="233" spans="1:60" outlineLevel="2" x14ac:dyDescent="0.2">
      <c r="A233" s="157"/>
      <c r="B233" s="158"/>
      <c r="C233" s="248" t="s">
        <v>759</v>
      </c>
      <c r="D233" s="249"/>
      <c r="E233" s="249"/>
      <c r="F233" s="249"/>
      <c r="G233" s="249"/>
      <c r="H233" s="160"/>
      <c r="I233" s="160"/>
      <c r="J233" s="160"/>
      <c r="K233" s="160"/>
      <c r="L233" s="160"/>
      <c r="M233" s="160"/>
      <c r="N233" s="159"/>
      <c r="O233" s="159"/>
      <c r="P233" s="159"/>
      <c r="Q233" s="159"/>
      <c r="R233" s="160"/>
      <c r="S233" s="160"/>
      <c r="T233" s="160"/>
      <c r="U233" s="160"/>
      <c r="V233" s="160"/>
      <c r="W233" s="160"/>
      <c r="X233" s="160"/>
      <c r="Y233" s="160"/>
      <c r="Z233" s="150"/>
      <c r="AA233" s="150"/>
      <c r="AB233" s="150"/>
      <c r="AC233" s="150"/>
      <c r="AD233" s="150"/>
      <c r="AE233" s="150"/>
      <c r="AF233" s="150"/>
      <c r="AG233" s="150" t="s">
        <v>167</v>
      </c>
      <c r="AH233" s="150"/>
      <c r="AI233" s="150"/>
      <c r="AJ233" s="150"/>
      <c r="AK233" s="150"/>
      <c r="AL233" s="150"/>
      <c r="AM233" s="150"/>
      <c r="AN233" s="150"/>
      <c r="AO233" s="150"/>
      <c r="AP233" s="150"/>
      <c r="AQ233" s="150"/>
      <c r="AR233" s="150"/>
      <c r="AS233" s="150"/>
      <c r="AT233" s="150"/>
      <c r="AU233" s="150"/>
      <c r="AV233" s="150"/>
      <c r="AW233" s="150"/>
      <c r="AX233" s="150"/>
      <c r="AY233" s="150"/>
      <c r="AZ233" s="150"/>
      <c r="BA233" s="150"/>
      <c r="BB233" s="150"/>
      <c r="BC233" s="150"/>
      <c r="BD233" s="150"/>
      <c r="BE233" s="150"/>
      <c r="BF233" s="150"/>
      <c r="BG233" s="150"/>
      <c r="BH233" s="150"/>
    </row>
    <row r="234" spans="1:60" ht="22.5" outlineLevel="1" x14ac:dyDescent="0.2">
      <c r="A234" s="171">
        <v>124</v>
      </c>
      <c r="B234" s="172" t="s">
        <v>760</v>
      </c>
      <c r="C234" s="188" t="s">
        <v>761</v>
      </c>
      <c r="D234" s="173" t="s">
        <v>257</v>
      </c>
      <c r="E234" s="174">
        <v>1.5</v>
      </c>
      <c r="F234" s="175"/>
      <c r="G234" s="176">
        <f>ROUND(E234*F234,2)</f>
        <v>0</v>
      </c>
      <c r="H234" s="175"/>
      <c r="I234" s="176">
        <f>ROUND(E234*H234,2)</f>
        <v>0</v>
      </c>
      <c r="J234" s="175"/>
      <c r="K234" s="176">
        <f>ROUND(E234*J234,2)</f>
        <v>0</v>
      </c>
      <c r="L234" s="176">
        <v>21</v>
      </c>
      <c r="M234" s="176">
        <f>G234*(1+L234/100)</f>
        <v>0</v>
      </c>
      <c r="N234" s="174">
        <v>5.8599999999999998E-3</v>
      </c>
      <c r="O234" s="174">
        <f>ROUND(E234*N234,2)</f>
        <v>0.01</v>
      </c>
      <c r="P234" s="174">
        <v>0</v>
      </c>
      <c r="Q234" s="174">
        <f>ROUND(E234*P234,2)</f>
        <v>0</v>
      </c>
      <c r="R234" s="176" t="s">
        <v>632</v>
      </c>
      <c r="S234" s="176" t="s">
        <v>154</v>
      </c>
      <c r="T234" s="177" t="s">
        <v>155</v>
      </c>
      <c r="U234" s="160">
        <v>0.41160000000000002</v>
      </c>
      <c r="V234" s="160">
        <f>ROUND(E234*U234,2)</f>
        <v>0.62</v>
      </c>
      <c r="W234" s="160"/>
      <c r="X234" s="160" t="s">
        <v>156</v>
      </c>
      <c r="Y234" s="160" t="s">
        <v>157</v>
      </c>
      <c r="Z234" s="150"/>
      <c r="AA234" s="150"/>
      <c r="AB234" s="150"/>
      <c r="AC234" s="150"/>
      <c r="AD234" s="150"/>
      <c r="AE234" s="150"/>
      <c r="AF234" s="150"/>
      <c r="AG234" s="150" t="s">
        <v>222</v>
      </c>
      <c r="AH234" s="150"/>
      <c r="AI234" s="150"/>
      <c r="AJ234" s="150"/>
      <c r="AK234" s="150"/>
      <c r="AL234" s="150"/>
      <c r="AM234" s="150"/>
      <c r="AN234" s="150"/>
      <c r="AO234" s="150"/>
      <c r="AP234" s="150"/>
      <c r="AQ234" s="150"/>
      <c r="AR234" s="150"/>
      <c r="AS234" s="150"/>
      <c r="AT234" s="150"/>
      <c r="AU234" s="150"/>
      <c r="AV234" s="150"/>
      <c r="AW234" s="150"/>
      <c r="AX234" s="150"/>
      <c r="AY234" s="150"/>
      <c r="AZ234" s="150"/>
      <c r="BA234" s="150"/>
      <c r="BB234" s="150"/>
      <c r="BC234" s="150"/>
      <c r="BD234" s="150"/>
      <c r="BE234" s="150"/>
      <c r="BF234" s="150"/>
      <c r="BG234" s="150"/>
      <c r="BH234" s="150"/>
    </row>
    <row r="235" spans="1:60" outlineLevel="2" x14ac:dyDescent="0.2">
      <c r="A235" s="157"/>
      <c r="B235" s="158"/>
      <c r="C235" s="248" t="s">
        <v>759</v>
      </c>
      <c r="D235" s="249"/>
      <c r="E235" s="249"/>
      <c r="F235" s="249"/>
      <c r="G235" s="249"/>
      <c r="H235" s="160"/>
      <c r="I235" s="160"/>
      <c r="J235" s="160"/>
      <c r="K235" s="160"/>
      <c r="L235" s="160"/>
      <c r="M235" s="160"/>
      <c r="N235" s="159"/>
      <c r="O235" s="159"/>
      <c r="P235" s="159"/>
      <c r="Q235" s="159"/>
      <c r="R235" s="160"/>
      <c r="S235" s="160"/>
      <c r="T235" s="160"/>
      <c r="U235" s="160"/>
      <c r="V235" s="160"/>
      <c r="W235" s="160"/>
      <c r="X235" s="160"/>
      <c r="Y235" s="160"/>
      <c r="Z235" s="150"/>
      <c r="AA235" s="150"/>
      <c r="AB235" s="150"/>
      <c r="AC235" s="150"/>
      <c r="AD235" s="150"/>
      <c r="AE235" s="150"/>
      <c r="AF235" s="150"/>
      <c r="AG235" s="150" t="s">
        <v>167</v>
      </c>
      <c r="AH235" s="150"/>
      <c r="AI235" s="150"/>
      <c r="AJ235" s="150"/>
      <c r="AK235" s="150"/>
      <c r="AL235" s="150"/>
      <c r="AM235" s="150"/>
      <c r="AN235" s="150"/>
      <c r="AO235" s="150"/>
      <c r="AP235" s="150"/>
      <c r="AQ235" s="150"/>
      <c r="AR235" s="150"/>
      <c r="AS235" s="150"/>
      <c r="AT235" s="150"/>
      <c r="AU235" s="150"/>
      <c r="AV235" s="150"/>
      <c r="AW235" s="150"/>
      <c r="AX235" s="150"/>
      <c r="AY235" s="150"/>
      <c r="AZ235" s="150"/>
      <c r="BA235" s="150"/>
      <c r="BB235" s="150"/>
      <c r="BC235" s="150"/>
      <c r="BD235" s="150"/>
      <c r="BE235" s="150"/>
      <c r="BF235" s="150"/>
      <c r="BG235" s="150"/>
      <c r="BH235" s="150"/>
    </row>
    <row r="236" spans="1:60" outlineLevel="1" x14ac:dyDescent="0.2">
      <c r="A236" s="178">
        <v>125</v>
      </c>
      <c r="B236" s="179" t="s">
        <v>762</v>
      </c>
      <c r="C236" s="187" t="s">
        <v>763</v>
      </c>
      <c r="D236" s="180" t="s">
        <v>257</v>
      </c>
      <c r="E236" s="181">
        <v>1.5</v>
      </c>
      <c r="F236" s="182"/>
      <c r="G236" s="183">
        <f>ROUND(E236*F236,2)</f>
        <v>0</v>
      </c>
      <c r="H236" s="182"/>
      <c r="I236" s="183">
        <f>ROUND(E236*H236,2)</f>
        <v>0</v>
      </c>
      <c r="J236" s="182"/>
      <c r="K236" s="183">
        <f>ROUND(E236*J236,2)</f>
        <v>0</v>
      </c>
      <c r="L236" s="183">
        <v>21</v>
      </c>
      <c r="M236" s="183">
        <f>G236*(1+L236/100)</f>
        <v>0</v>
      </c>
      <c r="N236" s="181">
        <v>3.8999999999999999E-4</v>
      </c>
      <c r="O236" s="181">
        <f>ROUND(E236*N236,2)</f>
        <v>0</v>
      </c>
      <c r="P236" s="181">
        <v>0</v>
      </c>
      <c r="Q236" s="181">
        <f>ROUND(E236*P236,2)</f>
        <v>0</v>
      </c>
      <c r="R236" s="183" t="s">
        <v>177</v>
      </c>
      <c r="S236" s="183" t="s">
        <v>154</v>
      </c>
      <c r="T236" s="184" t="s">
        <v>155</v>
      </c>
      <c r="U236" s="160">
        <v>0</v>
      </c>
      <c r="V236" s="160">
        <f>ROUND(E236*U236,2)</f>
        <v>0</v>
      </c>
      <c r="W236" s="160"/>
      <c r="X236" s="160" t="s">
        <v>178</v>
      </c>
      <c r="Y236" s="160" t="s">
        <v>157</v>
      </c>
      <c r="Z236" s="150"/>
      <c r="AA236" s="150"/>
      <c r="AB236" s="150"/>
      <c r="AC236" s="150"/>
      <c r="AD236" s="150"/>
      <c r="AE236" s="150"/>
      <c r="AF236" s="150"/>
      <c r="AG236" s="150" t="s">
        <v>179</v>
      </c>
      <c r="AH236" s="150"/>
      <c r="AI236" s="150"/>
      <c r="AJ236" s="150"/>
      <c r="AK236" s="150"/>
      <c r="AL236" s="150"/>
      <c r="AM236" s="150"/>
      <c r="AN236" s="150"/>
      <c r="AO236" s="150"/>
      <c r="AP236" s="150"/>
      <c r="AQ236" s="150"/>
      <c r="AR236" s="150"/>
      <c r="AS236" s="150"/>
      <c r="AT236" s="150"/>
      <c r="AU236" s="150"/>
      <c r="AV236" s="150"/>
      <c r="AW236" s="150"/>
      <c r="AX236" s="150"/>
      <c r="AY236" s="150"/>
      <c r="AZ236" s="150"/>
      <c r="BA236" s="150"/>
      <c r="BB236" s="150"/>
      <c r="BC236" s="150"/>
      <c r="BD236" s="150"/>
      <c r="BE236" s="150"/>
      <c r="BF236" s="150"/>
      <c r="BG236" s="150"/>
      <c r="BH236" s="150"/>
    </row>
    <row r="237" spans="1:60" outlineLevel="1" x14ac:dyDescent="0.2">
      <c r="A237" s="178">
        <v>126</v>
      </c>
      <c r="B237" s="179" t="s">
        <v>764</v>
      </c>
      <c r="C237" s="187" t="s">
        <v>765</v>
      </c>
      <c r="D237" s="180" t="s">
        <v>214</v>
      </c>
      <c r="E237" s="181">
        <v>1.8550000000000001E-2</v>
      </c>
      <c r="F237" s="182"/>
      <c r="G237" s="183">
        <f>ROUND(E237*F237,2)</f>
        <v>0</v>
      </c>
      <c r="H237" s="182"/>
      <c r="I237" s="183">
        <f>ROUND(E237*H237,2)</f>
        <v>0</v>
      </c>
      <c r="J237" s="182"/>
      <c r="K237" s="183">
        <f>ROUND(E237*J237,2)</f>
        <v>0</v>
      </c>
      <c r="L237" s="183">
        <v>21</v>
      </c>
      <c r="M237" s="183">
        <f>G237*(1+L237/100)</f>
        <v>0</v>
      </c>
      <c r="N237" s="181">
        <v>0</v>
      </c>
      <c r="O237" s="181">
        <f>ROUND(E237*N237,2)</f>
        <v>0</v>
      </c>
      <c r="P237" s="181">
        <v>0</v>
      </c>
      <c r="Q237" s="181">
        <f>ROUND(E237*P237,2)</f>
        <v>0</v>
      </c>
      <c r="R237" s="183" t="s">
        <v>632</v>
      </c>
      <c r="S237" s="183" t="s">
        <v>154</v>
      </c>
      <c r="T237" s="184" t="s">
        <v>155</v>
      </c>
      <c r="U237" s="160">
        <v>3.5630000000000002</v>
      </c>
      <c r="V237" s="160">
        <f>ROUND(E237*U237,2)</f>
        <v>7.0000000000000007E-2</v>
      </c>
      <c r="W237" s="160"/>
      <c r="X237" s="160" t="s">
        <v>265</v>
      </c>
      <c r="Y237" s="160" t="s">
        <v>157</v>
      </c>
      <c r="Z237" s="150"/>
      <c r="AA237" s="150"/>
      <c r="AB237" s="150"/>
      <c r="AC237" s="150"/>
      <c r="AD237" s="150"/>
      <c r="AE237" s="150"/>
      <c r="AF237" s="150"/>
      <c r="AG237" s="150" t="s">
        <v>639</v>
      </c>
      <c r="AH237" s="150"/>
      <c r="AI237" s="150"/>
      <c r="AJ237" s="150"/>
      <c r="AK237" s="150"/>
      <c r="AL237" s="150"/>
      <c r="AM237" s="150"/>
      <c r="AN237" s="150"/>
      <c r="AO237" s="150"/>
      <c r="AP237" s="150"/>
      <c r="AQ237" s="150"/>
      <c r="AR237" s="150"/>
      <c r="AS237" s="150"/>
      <c r="AT237" s="150"/>
      <c r="AU237" s="150"/>
      <c r="AV237" s="150"/>
      <c r="AW237" s="150"/>
      <c r="AX237" s="150"/>
      <c r="AY237" s="150"/>
      <c r="AZ237" s="150"/>
      <c r="BA237" s="150"/>
      <c r="BB237" s="150"/>
      <c r="BC237" s="150"/>
      <c r="BD237" s="150"/>
      <c r="BE237" s="150"/>
      <c r="BF237" s="150"/>
      <c r="BG237" s="150"/>
      <c r="BH237" s="150"/>
    </row>
    <row r="238" spans="1:60" ht="22.5" outlineLevel="1" x14ac:dyDescent="0.2">
      <c r="A238" s="178">
        <v>127</v>
      </c>
      <c r="B238" s="179" t="s">
        <v>766</v>
      </c>
      <c r="C238" s="187" t="s">
        <v>767</v>
      </c>
      <c r="D238" s="180" t="s">
        <v>214</v>
      </c>
      <c r="E238" s="181">
        <v>1.8550000000000001E-2</v>
      </c>
      <c r="F238" s="182"/>
      <c r="G238" s="183">
        <f>ROUND(E238*F238,2)</f>
        <v>0</v>
      </c>
      <c r="H238" s="182"/>
      <c r="I238" s="183">
        <f>ROUND(E238*H238,2)</f>
        <v>0</v>
      </c>
      <c r="J238" s="182"/>
      <c r="K238" s="183">
        <f>ROUND(E238*J238,2)</f>
        <v>0</v>
      </c>
      <c r="L238" s="183">
        <v>21</v>
      </c>
      <c r="M238" s="183">
        <f>G238*(1+L238/100)</f>
        <v>0</v>
      </c>
      <c r="N238" s="181">
        <v>0</v>
      </c>
      <c r="O238" s="181">
        <f>ROUND(E238*N238,2)</f>
        <v>0</v>
      </c>
      <c r="P238" s="181">
        <v>0</v>
      </c>
      <c r="Q238" s="181">
        <f>ROUND(E238*P238,2)</f>
        <v>0</v>
      </c>
      <c r="R238" s="183" t="s">
        <v>632</v>
      </c>
      <c r="S238" s="183" t="s">
        <v>154</v>
      </c>
      <c r="T238" s="184" t="s">
        <v>155</v>
      </c>
      <c r="U238" s="160">
        <v>0.81599999999999995</v>
      </c>
      <c r="V238" s="160">
        <f>ROUND(E238*U238,2)</f>
        <v>0.02</v>
      </c>
      <c r="W238" s="160"/>
      <c r="X238" s="160" t="s">
        <v>265</v>
      </c>
      <c r="Y238" s="160" t="s">
        <v>157</v>
      </c>
      <c r="Z238" s="150"/>
      <c r="AA238" s="150"/>
      <c r="AB238" s="150"/>
      <c r="AC238" s="150"/>
      <c r="AD238" s="150"/>
      <c r="AE238" s="150"/>
      <c r="AF238" s="150"/>
      <c r="AG238" s="150" t="s">
        <v>639</v>
      </c>
      <c r="AH238" s="150"/>
      <c r="AI238" s="150"/>
      <c r="AJ238" s="150"/>
      <c r="AK238" s="150"/>
      <c r="AL238" s="150"/>
      <c r="AM238" s="150"/>
      <c r="AN238" s="150"/>
      <c r="AO238" s="150"/>
      <c r="AP238" s="150"/>
      <c r="AQ238" s="150"/>
      <c r="AR238" s="150"/>
      <c r="AS238" s="150"/>
      <c r="AT238" s="150"/>
      <c r="AU238" s="150"/>
      <c r="AV238" s="150"/>
      <c r="AW238" s="150"/>
      <c r="AX238" s="150"/>
      <c r="AY238" s="150"/>
      <c r="AZ238" s="150"/>
      <c r="BA238" s="150"/>
      <c r="BB238" s="150"/>
      <c r="BC238" s="150"/>
      <c r="BD238" s="150"/>
      <c r="BE238" s="150"/>
      <c r="BF238" s="150"/>
      <c r="BG238" s="150"/>
      <c r="BH238" s="150"/>
    </row>
    <row r="239" spans="1:60" ht="22.5" outlineLevel="1" x14ac:dyDescent="0.2">
      <c r="A239" s="178">
        <v>128</v>
      </c>
      <c r="B239" s="179" t="s">
        <v>768</v>
      </c>
      <c r="C239" s="187" t="s">
        <v>769</v>
      </c>
      <c r="D239" s="180" t="s">
        <v>214</v>
      </c>
      <c r="E239" s="181">
        <v>1.8550000000000001E-2</v>
      </c>
      <c r="F239" s="182"/>
      <c r="G239" s="183">
        <f>ROUND(E239*F239,2)</f>
        <v>0</v>
      </c>
      <c r="H239" s="182"/>
      <c r="I239" s="183">
        <f>ROUND(E239*H239,2)</f>
        <v>0</v>
      </c>
      <c r="J239" s="182"/>
      <c r="K239" s="183">
        <f>ROUND(E239*J239,2)</f>
        <v>0</v>
      </c>
      <c r="L239" s="183">
        <v>21</v>
      </c>
      <c r="M239" s="183">
        <f>G239*(1+L239/100)</f>
        <v>0</v>
      </c>
      <c r="N239" s="181">
        <v>0</v>
      </c>
      <c r="O239" s="181">
        <f>ROUND(E239*N239,2)</f>
        <v>0</v>
      </c>
      <c r="P239" s="181">
        <v>0</v>
      </c>
      <c r="Q239" s="181">
        <f>ROUND(E239*P239,2)</f>
        <v>0</v>
      </c>
      <c r="R239" s="183" t="s">
        <v>632</v>
      </c>
      <c r="S239" s="183" t="s">
        <v>154</v>
      </c>
      <c r="T239" s="184" t="s">
        <v>155</v>
      </c>
      <c r="U239" s="160">
        <v>0</v>
      </c>
      <c r="V239" s="160">
        <f>ROUND(E239*U239,2)</f>
        <v>0</v>
      </c>
      <c r="W239" s="160"/>
      <c r="X239" s="160" t="s">
        <v>265</v>
      </c>
      <c r="Y239" s="160" t="s">
        <v>157</v>
      </c>
      <c r="Z239" s="150"/>
      <c r="AA239" s="150"/>
      <c r="AB239" s="150"/>
      <c r="AC239" s="150"/>
      <c r="AD239" s="150"/>
      <c r="AE239" s="150"/>
      <c r="AF239" s="150"/>
      <c r="AG239" s="150" t="s">
        <v>639</v>
      </c>
      <c r="AH239" s="150"/>
      <c r="AI239" s="150"/>
      <c r="AJ239" s="150"/>
      <c r="AK239" s="150"/>
      <c r="AL239" s="150"/>
      <c r="AM239" s="150"/>
      <c r="AN239" s="150"/>
      <c r="AO239" s="150"/>
      <c r="AP239" s="150"/>
      <c r="AQ239" s="150"/>
      <c r="AR239" s="150"/>
      <c r="AS239" s="150"/>
      <c r="AT239" s="150"/>
      <c r="AU239" s="150"/>
      <c r="AV239" s="150"/>
      <c r="AW239" s="150"/>
      <c r="AX239" s="150"/>
      <c r="AY239" s="150"/>
      <c r="AZ239" s="150"/>
      <c r="BA239" s="150"/>
      <c r="BB239" s="150"/>
      <c r="BC239" s="150"/>
      <c r="BD239" s="150"/>
      <c r="BE239" s="150"/>
      <c r="BF239" s="150"/>
      <c r="BG239" s="150"/>
      <c r="BH239" s="150"/>
    </row>
    <row r="240" spans="1:60" x14ac:dyDescent="0.2">
      <c r="A240" s="164" t="s">
        <v>148</v>
      </c>
      <c r="B240" s="165" t="s">
        <v>98</v>
      </c>
      <c r="C240" s="186" t="s">
        <v>99</v>
      </c>
      <c r="D240" s="166"/>
      <c r="E240" s="167"/>
      <c r="F240" s="168"/>
      <c r="G240" s="168">
        <f>SUMIF(AG241:AG241,"&lt;&gt;NOR",G241:G241)</f>
        <v>0</v>
      </c>
      <c r="H240" s="168"/>
      <c r="I240" s="168">
        <f>SUM(I241:I241)</f>
        <v>0</v>
      </c>
      <c r="J240" s="168"/>
      <c r="K240" s="168">
        <f>SUM(K241:K241)</f>
        <v>0</v>
      </c>
      <c r="L240" s="168"/>
      <c r="M240" s="168">
        <f>SUM(M241:M241)</f>
        <v>0</v>
      </c>
      <c r="N240" s="167"/>
      <c r="O240" s="167">
        <f>SUM(O241:O241)</f>
        <v>0</v>
      </c>
      <c r="P240" s="167"/>
      <c r="Q240" s="167">
        <f>SUM(Q241:Q241)</f>
        <v>0</v>
      </c>
      <c r="R240" s="168"/>
      <c r="S240" s="168"/>
      <c r="T240" s="169"/>
      <c r="U240" s="163"/>
      <c r="V240" s="163">
        <f>SUM(V241:V241)</f>
        <v>0.16</v>
      </c>
      <c r="W240" s="163"/>
      <c r="X240" s="163"/>
      <c r="Y240" s="163"/>
      <c r="AG240" t="s">
        <v>149</v>
      </c>
    </row>
    <row r="241" spans="1:60" ht="22.5" outlineLevel="1" x14ac:dyDescent="0.2">
      <c r="A241" s="178">
        <v>129</v>
      </c>
      <c r="B241" s="179" t="s">
        <v>770</v>
      </c>
      <c r="C241" s="187" t="s">
        <v>771</v>
      </c>
      <c r="D241" s="180" t="s">
        <v>152</v>
      </c>
      <c r="E241" s="181">
        <v>1</v>
      </c>
      <c r="F241" s="182"/>
      <c r="G241" s="183">
        <f>ROUND(E241*F241,2)</f>
        <v>0</v>
      </c>
      <c r="H241" s="182"/>
      <c r="I241" s="183">
        <f>ROUND(E241*H241,2)</f>
        <v>0</v>
      </c>
      <c r="J241" s="182"/>
      <c r="K241" s="183">
        <f>ROUND(E241*J241,2)</f>
        <v>0</v>
      </c>
      <c r="L241" s="183">
        <v>21</v>
      </c>
      <c r="M241" s="183">
        <f>G241*(1+L241/100)</f>
        <v>0</v>
      </c>
      <c r="N241" s="181">
        <v>4.6999999999999999E-4</v>
      </c>
      <c r="O241" s="181">
        <f>ROUND(E241*N241,2)</f>
        <v>0</v>
      </c>
      <c r="P241" s="181">
        <v>0</v>
      </c>
      <c r="Q241" s="181">
        <f>ROUND(E241*P241,2)</f>
        <v>0</v>
      </c>
      <c r="R241" s="183" t="s">
        <v>632</v>
      </c>
      <c r="S241" s="183" t="s">
        <v>154</v>
      </c>
      <c r="T241" s="184" t="s">
        <v>155</v>
      </c>
      <c r="U241" s="160">
        <v>0.16400000000000001</v>
      </c>
      <c r="V241" s="160">
        <f>ROUND(E241*U241,2)</f>
        <v>0.16</v>
      </c>
      <c r="W241" s="160"/>
      <c r="X241" s="160" t="s">
        <v>156</v>
      </c>
      <c r="Y241" s="160" t="s">
        <v>157</v>
      </c>
      <c r="Z241" s="150"/>
      <c r="AA241" s="150"/>
      <c r="AB241" s="150"/>
      <c r="AC241" s="150"/>
      <c r="AD241" s="150"/>
      <c r="AE241" s="150"/>
      <c r="AF241" s="150"/>
      <c r="AG241" s="150" t="s">
        <v>222</v>
      </c>
      <c r="AH241" s="150"/>
      <c r="AI241" s="150"/>
      <c r="AJ241" s="150"/>
      <c r="AK241" s="150"/>
      <c r="AL241" s="150"/>
      <c r="AM241" s="150"/>
      <c r="AN241" s="150"/>
      <c r="AO241" s="150"/>
      <c r="AP241" s="150"/>
      <c r="AQ241" s="150"/>
      <c r="AR241" s="150"/>
      <c r="AS241" s="150"/>
      <c r="AT241" s="150"/>
      <c r="AU241" s="150"/>
      <c r="AV241" s="150"/>
      <c r="AW241" s="150"/>
      <c r="AX241" s="150"/>
      <c r="AY241" s="150"/>
      <c r="AZ241" s="150"/>
      <c r="BA241" s="150"/>
      <c r="BB241" s="150"/>
      <c r="BC241" s="150"/>
      <c r="BD241" s="150"/>
      <c r="BE241" s="150"/>
      <c r="BF241" s="150"/>
      <c r="BG241" s="150"/>
      <c r="BH241" s="150"/>
    </row>
    <row r="242" spans="1:60" x14ac:dyDescent="0.2">
      <c r="A242" s="164" t="s">
        <v>148</v>
      </c>
      <c r="B242" s="165" t="s">
        <v>100</v>
      </c>
      <c r="C242" s="186" t="s">
        <v>101</v>
      </c>
      <c r="D242" s="166"/>
      <c r="E242" s="167"/>
      <c r="F242" s="168"/>
      <c r="G242" s="168">
        <f>SUMIF(AG243:AG245,"&lt;&gt;NOR",G243:G245)</f>
        <v>0</v>
      </c>
      <c r="H242" s="168"/>
      <c r="I242" s="168">
        <f>SUM(I243:I245)</f>
        <v>0</v>
      </c>
      <c r="J242" s="168"/>
      <c r="K242" s="168">
        <f>SUM(K243:K245)</f>
        <v>0</v>
      </c>
      <c r="L242" s="168"/>
      <c r="M242" s="168">
        <f>SUM(M243:M245)</f>
        <v>0</v>
      </c>
      <c r="N242" s="167"/>
      <c r="O242" s="167">
        <f>SUM(O243:O245)</f>
        <v>0.02</v>
      </c>
      <c r="P242" s="167"/>
      <c r="Q242" s="167">
        <f>SUM(Q243:Q245)</f>
        <v>0.02</v>
      </c>
      <c r="R242" s="168"/>
      <c r="S242" s="168"/>
      <c r="T242" s="169"/>
      <c r="U242" s="163"/>
      <c r="V242" s="163">
        <f>SUM(V243:V245)</f>
        <v>1.31</v>
      </c>
      <c r="W242" s="163"/>
      <c r="X242" s="163"/>
      <c r="Y242" s="163"/>
      <c r="AG242" t="s">
        <v>149</v>
      </c>
    </row>
    <row r="243" spans="1:60" outlineLevel="1" x14ac:dyDescent="0.2">
      <c r="A243" s="178">
        <v>130</v>
      </c>
      <c r="B243" s="179" t="s">
        <v>772</v>
      </c>
      <c r="C243" s="187" t="s">
        <v>773</v>
      </c>
      <c r="D243" s="180" t="s">
        <v>152</v>
      </c>
      <c r="E243" s="181">
        <v>1</v>
      </c>
      <c r="F243" s="182"/>
      <c r="G243" s="183">
        <f>ROUND(E243*F243,2)</f>
        <v>0</v>
      </c>
      <c r="H243" s="182"/>
      <c r="I243" s="183">
        <f>ROUND(E243*H243,2)</f>
        <v>0</v>
      </c>
      <c r="J243" s="182"/>
      <c r="K243" s="183">
        <f>ROUND(E243*J243,2)</f>
        <v>0</v>
      </c>
      <c r="L243" s="183">
        <v>21</v>
      </c>
      <c r="M243" s="183">
        <f>G243*(1+L243/100)</f>
        <v>0</v>
      </c>
      <c r="N243" s="181">
        <v>8.0000000000000007E-5</v>
      </c>
      <c r="O243" s="181">
        <f>ROUND(E243*N243,2)</f>
        <v>0</v>
      </c>
      <c r="P243" s="181">
        <v>2.4930000000000001E-2</v>
      </c>
      <c r="Q243" s="181">
        <f>ROUND(E243*P243,2)</f>
        <v>0.02</v>
      </c>
      <c r="R243" s="183" t="s">
        <v>632</v>
      </c>
      <c r="S243" s="183" t="s">
        <v>154</v>
      </c>
      <c r="T243" s="184" t="s">
        <v>155</v>
      </c>
      <c r="U243" s="160">
        <v>0.26800000000000002</v>
      </c>
      <c r="V243" s="160">
        <f>ROUND(E243*U243,2)</f>
        <v>0.27</v>
      </c>
      <c r="W243" s="160"/>
      <c r="X243" s="160" t="s">
        <v>156</v>
      </c>
      <c r="Y243" s="160" t="s">
        <v>157</v>
      </c>
      <c r="Z243" s="150"/>
      <c r="AA243" s="150"/>
      <c r="AB243" s="150"/>
      <c r="AC243" s="150"/>
      <c r="AD243" s="150"/>
      <c r="AE243" s="150"/>
      <c r="AF243" s="150"/>
      <c r="AG243" s="150" t="s">
        <v>276</v>
      </c>
      <c r="AH243" s="150"/>
      <c r="AI243" s="150"/>
      <c r="AJ243" s="150"/>
      <c r="AK243" s="150"/>
      <c r="AL243" s="150"/>
      <c r="AM243" s="150"/>
      <c r="AN243" s="150"/>
      <c r="AO243" s="150"/>
      <c r="AP243" s="150"/>
      <c r="AQ243" s="150"/>
      <c r="AR243" s="150"/>
      <c r="AS243" s="150"/>
      <c r="AT243" s="150"/>
      <c r="AU243" s="150"/>
      <c r="AV243" s="150"/>
      <c r="AW243" s="150"/>
      <c r="AX243" s="150"/>
      <c r="AY243" s="150"/>
      <c r="AZ243" s="150"/>
      <c r="BA243" s="150"/>
      <c r="BB243" s="150"/>
      <c r="BC243" s="150"/>
      <c r="BD243" s="150"/>
      <c r="BE243" s="150"/>
      <c r="BF243" s="150"/>
      <c r="BG243" s="150"/>
      <c r="BH243" s="150"/>
    </row>
    <row r="244" spans="1:60" ht="33.75" outlineLevel="1" x14ac:dyDescent="0.2">
      <c r="A244" s="178">
        <v>131</v>
      </c>
      <c r="B244" s="179" t="s">
        <v>774</v>
      </c>
      <c r="C244" s="187" t="s">
        <v>775</v>
      </c>
      <c r="D244" s="180" t="s">
        <v>152</v>
      </c>
      <c r="E244" s="181">
        <v>1</v>
      </c>
      <c r="F244" s="182"/>
      <c r="G244" s="183">
        <f>ROUND(E244*F244,2)</f>
        <v>0</v>
      </c>
      <c r="H244" s="182"/>
      <c r="I244" s="183">
        <f>ROUND(E244*H244,2)</f>
        <v>0</v>
      </c>
      <c r="J244" s="182"/>
      <c r="K244" s="183">
        <f>ROUND(E244*J244,2)</f>
        <v>0</v>
      </c>
      <c r="L244" s="183">
        <v>21</v>
      </c>
      <c r="M244" s="183">
        <f>G244*(1+L244/100)</f>
        <v>0</v>
      </c>
      <c r="N244" s="181">
        <v>1.66E-2</v>
      </c>
      <c r="O244" s="181">
        <f>ROUND(E244*N244,2)</f>
        <v>0.02</v>
      </c>
      <c r="P244" s="181">
        <v>0</v>
      </c>
      <c r="Q244" s="181">
        <f>ROUND(E244*P244,2)</f>
        <v>0</v>
      </c>
      <c r="R244" s="183" t="s">
        <v>632</v>
      </c>
      <c r="S244" s="183" t="s">
        <v>154</v>
      </c>
      <c r="T244" s="184" t="s">
        <v>155</v>
      </c>
      <c r="U244" s="160">
        <v>0.98799999999999999</v>
      </c>
      <c r="V244" s="160">
        <f>ROUND(E244*U244,2)</f>
        <v>0.99</v>
      </c>
      <c r="W244" s="160"/>
      <c r="X244" s="160" t="s">
        <v>156</v>
      </c>
      <c r="Y244" s="160" t="s">
        <v>157</v>
      </c>
      <c r="Z244" s="150"/>
      <c r="AA244" s="150"/>
      <c r="AB244" s="150"/>
      <c r="AC244" s="150"/>
      <c r="AD244" s="150"/>
      <c r="AE244" s="150"/>
      <c r="AF244" s="150"/>
      <c r="AG244" s="150" t="s">
        <v>222</v>
      </c>
      <c r="AH244" s="150"/>
      <c r="AI244" s="150"/>
      <c r="AJ244" s="150"/>
      <c r="AK244" s="150"/>
      <c r="AL244" s="150"/>
      <c r="AM244" s="150"/>
      <c r="AN244" s="150"/>
      <c r="AO244" s="150"/>
      <c r="AP244" s="150"/>
      <c r="AQ244" s="150"/>
      <c r="AR244" s="150"/>
      <c r="AS244" s="150"/>
      <c r="AT244" s="150"/>
      <c r="AU244" s="150"/>
      <c r="AV244" s="150"/>
      <c r="AW244" s="150"/>
      <c r="AX244" s="150"/>
      <c r="AY244" s="150"/>
      <c r="AZ244" s="150"/>
      <c r="BA244" s="150"/>
      <c r="BB244" s="150"/>
      <c r="BC244" s="150"/>
      <c r="BD244" s="150"/>
      <c r="BE244" s="150"/>
      <c r="BF244" s="150"/>
      <c r="BG244" s="150"/>
      <c r="BH244" s="150"/>
    </row>
    <row r="245" spans="1:60" outlineLevel="1" x14ac:dyDescent="0.2">
      <c r="A245" s="178">
        <v>132</v>
      </c>
      <c r="B245" s="179" t="s">
        <v>776</v>
      </c>
      <c r="C245" s="187" t="s">
        <v>777</v>
      </c>
      <c r="D245" s="180" t="s">
        <v>214</v>
      </c>
      <c r="E245" s="181">
        <v>1.668E-2</v>
      </c>
      <c r="F245" s="182"/>
      <c r="G245" s="183">
        <f>ROUND(E245*F245,2)</f>
        <v>0</v>
      </c>
      <c r="H245" s="182"/>
      <c r="I245" s="183">
        <f>ROUND(E245*H245,2)</f>
        <v>0</v>
      </c>
      <c r="J245" s="182"/>
      <c r="K245" s="183">
        <f>ROUND(E245*J245,2)</f>
        <v>0</v>
      </c>
      <c r="L245" s="183">
        <v>21</v>
      </c>
      <c r="M245" s="183">
        <f>G245*(1+L245/100)</f>
        <v>0</v>
      </c>
      <c r="N245" s="181">
        <v>0</v>
      </c>
      <c r="O245" s="181">
        <f>ROUND(E245*N245,2)</f>
        <v>0</v>
      </c>
      <c r="P245" s="181">
        <v>0</v>
      </c>
      <c r="Q245" s="181">
        <f>ROUND(E245*P245,2)</f>
        <v>0</v>
      </c>
      <c r="R245" s="183" t="s">
        <v>632</v>
      </c>
      <c r="S245" s="183" t="s">
        <v>154</v>
      </c>
      <c r="T245" s="184" t="s">
        <v>155</v>
      </c>
      <c r="U245" s="160">
        <v>3.0750000000000002</v>
      </c>
      <c r="V245" s="160">
        <f>ROUND(E245*U245,2)</f>
        <v>0.05</v>
      </c>
      <c r="W245" s="160"/>
      <c r="X245" s="160" t="s">
        <v>265</v>
      </c>
      <c r="Y245" s="160" t="s">
        <v>157</v>
      </c>
      <c r="Z245" s="150"/>
      <c r="AA245" s="150"/>
      <c r="AB245" s="150"/>
      <c r="AC245" s="150"/>
      <c r="AD245" s="150"/>
      <c r="AE245" s="150"/>
      <c r="AF245" s="150"/>
      <c r="AG245" s="150" t="s">
        <v>288</v>
      </c>
      <c r="AH245" s="150"/>
      <c r="AI245" s="150"/>
      <c r="AJ245" s="150"/>
      <c r="AK245" s="150"/>
      <c r="AL245" s="150"/>
      <c r="AM245" s="150"/>
      <c r="AN245" s="150"/>
      <c r="AO245" s="150"/>
      <c r="AP245" s="150"/>
      <c r="AQ245" s="150"/>
      <c r="AR245" s="150"/>
      <c r="AS245" s="150"/>
      <c r="AT245" s="150"/>
      <c r="AU245" s="150"/>
      <c r="AV245" s="150"/>
      <c r="AW245" s="150"/>
      <c r="AX245" s="150"/>
      <c r="AY245" s="150"/>
      <c r="AZ245" s="150"/>
      <c r="BA245" s="150"/>
      <c r="BB245" s="150"/>
      <c r="BC245" s="150"/>
      <c r="BD245" s="150"/>
      <c r="BE245" s="150"/>
      <c r="BF245" s="150"/>
      <c r="BG245" s="150"/>
      <c r="BH245" s="150"/>
    </row>
    <row r="246" spans="1:60" x14ac:dyDescent="0.2">
      <c r="A246" s="164" t="s">
        <v>148</v>
      </c>
      <c r="B246" s="165" t="s">
        <v>114</v>
      </c>
      <c r="C246" s="186" t="s">
        <v>115</v>
      </c>
      <c r="D246" s="166"/>
      <c r="E246" s="167"/>
      <c r="F246" s="168"/>
      <c r="G246" s="168">
        <f>SUMIF(AG247:AG254,"&lt;&gt;NOR",G247:G254)</f>
        <v>0</v>
      </c>
      <c r="H246" s="168"/>
      <c r="I246" s="168">
        <f>SUM(I247:I254)</f>
        <v>0</v>
      </c>
      <c r="J246" s="168"/>
      <c r="K246" s="168">
        <f>SUM(K247:K254)</f>
        <v>0</v>
      </c>
      <c r="L246" s="168"/>
      <c r="M246" s="168">
        <f>SUM(M247:M254)</f>
        <v>0</v>
      </c>
      <c r="N246" s="167"/>
      <c r="O246" s="167">
        <f>SUM(O247:O254)</f>
        <v>0.04</v>
      </c>
      <c r="P246" s="167"/>
      <c r="Q246" s="167">
        <f>SUM(Q247:Q254)</f>
        <v>0</v>
      </c>
      <c r="R246" s="168"/>
      <c r="S246" s="168"/>
      <c r="T246" s="169"/>
      <c r="U246" s="163"/>
      <c r="V246" s="163">
        <f>SUM(V247:V254)</f>
        <v>13.060000000000002</v>
      </c>
      <c r="W246" s="163"/>
      <c r="X246" s="163"/>
      <c r="Y246" s="163"/>
      <c r="AG246" t="s">
        <v>149</v>
      </c>
    </row>
    <row r="247" spans="1:60" ht="22.5" outlineLevel="1" x14ac:dyDescent="0.2">
      <c r="A247" s="178">
        <v>133</v>
      </c>
      <c r="B247" s="179" t="s">
        <v>778</v>
      </c>
      <c r="C247" s="187" t="s">
        <v>779</v>
      </c>
      <c r="D247" s="180" t="s">
        <v>152</v>
      </c>
      <c r="E247" s="181">
        <v>2</v>
      </c>
      <c r="F247" s="182"/>
      <c r="G247" s="183">
        <f>ROUND(E247*F247,2)</f>
        <v>0</v>
      </c>
      <c r="H247" s="182"/>
      <c r="I247" s="183">
        <f>ROUND(E247*H247,2)</f>
        <v>0</v>
      </c>
      <c r="J247" s="182"/>
      <c r="K247" s="183">
        <f>ROUND(E247*J247,2)</f>
        <v>0</v>
      </c>
      <c r="L247" s="183">
        <v>21</v>
      </c>
      <c r="M247" s="183">
        <f>G247*(1+L247/100)</f>
        <v>0</v>
      </c>
      <c r="N247" s="181">
        <v>9.0000000000000006E-5</v>
      </c>
      <c r="O247" s="181">
        <f>ROUND(E247*N247,2)</f>
        <v>0</v>
      </c>
      <c r="P247" s="181">
        <v>0</v>
      </c>
      <c r="Q247" s="181">
        <f>ROUND(E247*P247,2)</f>
        <v>0</v>
      </c>
      <c r="R247" s="183" t="s">
        <v>114</v>
      </c>
      <c r="S247" s="183" t="s">
        <v>154</v>
      </c>
      <c r="T247" s="184" t="s">
        <v>155</v>
      </c>
      <c r="U247" s="160">
        <v>0.2475</v>
      </c>
      <c r="V247" s="160">
        <f>ROUND(E247*U247,2)</f>
        <v>0.5</v>
      </c>
      <c r="W247" s="160"/>
      <c r="X247" s="160" t="s">
        <v>156</v>
      </c>
      <c r="Y247" s="160" t="s">
        <v>157</v>
      </c>
      <c r="Z247" s="150"/>
      <c r="AA247" s="150"/>
      <c r="AB247" s="150"/>
      <c r="AC247" s="150"/>
      <c r="AD247" s="150"/>
      <c r="AE247" s="150"/>
      <c r="AF247" s="150"/>
      <c r="AG247" s="150" t="s">
        <v>222</v>
      </c>
      <c r="AH247" s="150"/>
      <c r="AI247" s="150"/>
      <c r="AJ247" s="150"/>
      <c r="AK247" s="150"/>
      <c r="AL247" s="150"/>
      <c r="AM247" s="150"/>
      <c r="AN247" s="150"/>
      <c r="AO247" s="150"/>
      <c r="AP247" s="150"/>
      <c r="AQ247" s="150"/>
      <c r="AR247" s="150"/>
      <c r="AS247" s="150"/>
      <c r="AT247" s="150"/>
      <c r="AU247" s="150"/>
      <c r="AV247" s="150"/>
      <c r="AW247" s="150"/>
      <c r="AX247" s="150"/>
      <c r="AY247" s="150"/>
      <c r="AZ247" s="150"/>
      <c r="BA247" s="150"/>
      <c r="BB247" s="150"/>
      <c r="BC247" s="150"/>
      <c r="BD247" s="150"/>
      <c r="BE247" s="150"/>
      <c r="BF247" s="150"/>
      <c r="BG247" s="150"/>
      <c r="BH247" s="150"/>
    </row>
    <row r="248" spans="1:60" outlineLevel="1" x14ac:dyDescent="0.2">
      <c r="A248" s="171">
        <v>134</v>
      </c>
      <c r="B248" s="172" t="s">
        <v>780</v>
      </c>
      <c r="C248" s="188" t="s">
        <v>781</v>
      </c>
      <c r="D248" s="173" t="s">
        <v>152</v>
      </c>
      <c r="E248" s="174">
        <v>8</v>
      </c>
      <c r="F248" s="175"/>
      <c r="G248" s="176">
        <f>ROUND(E248*F248,2)</f>
        <v>0</v>
      </c>
      <c r="H248" s="175"/>
      <c r="I248" s="176">
        <f>ROUND(E248*H248,2)</f>
        <v>0</v>
      </c>
      <c r="J248" s="175"/>
      <c r="K248" s="176">
        <f>ROUND(E248*J248,2)</f>
        <v>0</v>
      </c>
      <c r="L248" s="176">
        <v>21</v>
      </c>
      <c r="M248" s="176">
        <f>G248*(1+L248/100)</f>
        <v>0</v>
      </c>
      <c r="N248" s="174">
        <v>0</v>
      </c>
      <c r="O248" s="174">
        <f>ROUND(E248*N248,2)</f>
        <v>0</v>
      </c>
      <c r="P248" s="174">
        <v>0</v>
      </c>
      <c r="Q248" s="174">
        <f>ROUND(E248*P248,2)</f>
        <v>0</v>
      </c>
      <c r="R248" s="176" t="s">
        <v>114</v>
      </c>
      <c r="S248" s="176" t="s">
        <v>154</v>
      </c>
      <c r="T248" s="177" t="s">
        <v>155</v>
      </c>
      <c r="U248" s="160">
        <v>0.7</v>
      </c>
      <c r="V248" s="160">
        <f>ROUND(E248*U248,2)</f>
        <v>5.6</v>
      </c>
      <c r="W248" s="160"/>
      <c r="X248" s="160" t="s">
        <v>156</v>
      </c>
      <c r="Y248" s="160" t="s">
        <v>157</v>
      </c>
      <c r="Z248" s="150"/>
      <c r="AA248" s="150"/>
      <c r="AB248" s="150"/>
      <c r="AC248" s="150"/>
      <c r="AD248" s="150"/>
      <c r="AE248" s="150"/>
      <c r="AF248" s="150"/>
      <c r="AG248" s="150" t="s">
        <v>222</v>
      </c>
      <c r="AH248" s="150"/>
      <c r="AI248" s="150"/>
      <c r="AJ248" s="150"/>
      <c r="AK248" s="150"/>
      <c r="AL248" s="150"/>
      <c r="AM248" s="150"/>
      <c r="AN248" s="150"/>
      <c r="AO248" s="150"/>
      <c r="AP248" s="150"/>
      <c r="AQ248" s="150"/>
      <c r="AR248" s="150"/>
      <c r="AS248" s="150"/>
      <c r="AT248" s="150"/>
      <c r="AU248" s="150"/>
      <c r="AV248" s="150"/>
      <c r="AW248" s="150"/>
      <c r="AX248" s="150"/>
      <c r="AY248" s="150"/>
      <c r="AZ248" s="150"/>
      <c r="BA248" s="150"/>
      <c r="BB248" s="150"/>
      <c r="BC248" s="150"/>
      <c r="BD248" s="150"/>
      <c r="BE248" s="150"/>
      <c r="BF248" s="150"/>
      <c r="BG248" s="150"/>
      <c r="BH248" s="150"/>
    </row>
    <row r="249" spans="1:60" outlineLevel="2" x14ac:dyDescent="0.2">
      <c r="A249" s="157"/>
      <c r="B249" s="158"/>
      <c r="C249" s="248" t="s">
        <v>782</v>
      </c>
      <c r="D249" s="249"/>
      <c r="E249" s="249"/>
      <c r="F249" s="249"/>
      <c r="G249" s="249"/>
      <c r="H249" s="160"/>
      <c r="I249" s="160"/>
      <c r="J249" s="160"/>
      <c r="K249" s="160"/>
      <c r="L249" s="160"/>
      <c r="M249" s="160"/>
      <c r="N249" s="159"/>
      <c r="O249" s="159"/>
      <c r="P249" s="159"/>
      <c r="Q249" s="159"/>
      <c r="R249" s="160"/>
      <c r="S249" s="160"/>
      <c r="T249" s="160"/>
      <c r="U249" s="160"/>
      <c r="V249" s="160"/>
      <c r="W249" s="160"/>
      <c r="X249" s="160"/>
      <c r="Y249" s="160"/>
      <c r="Z249" s="150"/>
      <c r="AA249" s="150"/>
      <c r="AB249" s="150"/>
      <c r="AC249" s="150"/>
      <c r="AD249" s="150"/>
      <c r="AE249" s="150"/>
      <c r="AF249" s="150"/>
      <c r="AG249" s="150" t="s">
        <v>167</v>
      </c>
      <c r="AH249" s="150"/>
      <c r="AI249" s="150"/>
      <c r="AJ249" s="150"/>
      <c r="AK249" s="150"/>
      <c r="AL249" s="150"/>
      <c r="AM249" s="150"/>
      <c r="AN249" s="150"/>
      <c r="AO249" s="150"/>
      <c r="AP249" s="150"/>
      <c r="AQ249" s="150"/>
      <c r="AR249" s="150"/>
      <c r="AS249" s="150"/>
      <c r="AT249" s="150"/>
      <c r="AU249" s="150"/>
      <c r="AV249" s="150"/>
      <c r="AW249" s="150"/>
      <c r="AX249" s="150"/>
      <c r="AY249" s="150"/>
      <c r="AZ249" s="150"/>
      <c r="BA249" s="150"/>
      <c r="BB249" s="150"/>
      <c r="BC249" s="150"/>
      <c r="BD249" s="150"/>
      <c r="BE249" s="150"/>
      <c r="BF249" s="150"/>
      <c r="BG249" s="150"/>
      <c r="BH249" s="150"/>
    </row>
    <row r="250" spans="1:60" ht="22.5" outlineLevel="1" x14ac:dyDescent="0.2">
      <c r="A250" s="178">
        <v>135</v>
      </c>
      <c r="B250" s="179" t="s">
        <v>783</v>
      </c>
      <c r="C250" s="187" t="s">
        <v>784</v>
      </c>
      <c r="D250" s="180" t="s">
        <v>257</v>
      </c>
      <c r="E250" s="181">
        <v>60</v>
      </c>
      <c r="F250" s="182"/>
      <c r="G250" s="183">
        <f>ROUND(E250*F250,2)</f>
        <v>0</v>
      </c>
      <c r="H250" s="182"/>
      <c r="I250" s="183">
        <f>ROUND(E250*H250,2)</f>
        <v>0</v>
      </c>
      <c r="J250" s="182"/>
      <c r="K250" s="183">
        <f>ROUND(E250*J250,2)</f>
        <v>0</v>
      </c>
      <c r="L250" s="183">
        <v>21</v>
      </c>
      <c r="M250" s="183">
        <f>G250*(1+L250/100)</f>
        <v>0</v>
      </c>
      <c r="N250" s="181">
        <v>1.6000000000000001E-4</v>
      </c>
      <c r="O250" s="181">
        <f>ROUND(E250*N250,2)</f>
        <v>0.01</v>
      </c>
      <c r="P250" s="181">
        <v>0</v>
      </c>
      <c r="Q250" s="181">
        <f>ROUND(E250*P250,2)</f>
        <v>0</v>
      </c>
      <c r="R250" s="183" t="s">
        <v>114</v>
      </c>
      <c r="S250" s="183" t="s">
        <v>154</v>
      </c>
      <c r="T250" s="184" t="s">
        <v>155</v>
      </c>
      <c r="U250" s="160">
        <v>7.0000000000000007E-2</v>
      </c>
      <c r="V250" s="160">
        <f>ROUND(E250*U250,2)</f>
        <v>4.2</v>
      </c>
      <c r="W250" s="160"/>
      <c r="X250" s="160" t="s">
        <v>156</v>
      </c>
      <c r="Y250" s="160" t="s">
        <v>157</v>
      </c>
      <c r="Z250" s="150"/>
      <c r="AA250" s="150"/>
      <c r="AB250" s="150"/>
      <c r="AC250" s="150"/>
      <c r="AD250" s="150"/>
      <c r="AE250" s="150"/>
      <c r="AF250" s="150"/>
      <c r="AG250" s="150" t="s">
        <v>222</v>
      </c>
      <c r="AH250" s="150"/>
      <c r="AI250" s="150"/>
      <c r="AJ250" s="150"/>
      <c r="AK250" s="150"/>
      <c r="AL250" s="150"/>
      <c r="AM250" s="150"/>
      <c r="AN250" s="150"/>
      <c r="AO250" s="150"/>
      <c r="AP250" s="150"/>
      <c r="AQ250" s="150"/>
      <c r="AR250" s="150"/>
      <c r="AS250" s="150"/>
      <c r="AT250" s="150"/>
      <c r="AU250" s="150"/>
      <c r="AV250" s="150"/>
      <c r="AW250" s="150"/>
      <c r="AX250" s="150"/>
      <c r="AY250" s="150"/>
      <c r="AZ250" s="150"/>
      <c r="BA250" s="150"/>
      <c r="BB250" s="150"/>
      <c r="BC250" s="150"/>
      <c r="BD250" s="150"/>
      <c r="BE250" s="150"/>
      <c r="BF250" s="150"/>
      <c r="BG250" s="150"/>
      <c r="BH250" s="150"/>
    </row>
    <row r="251" spans="1:60" ht="22.5" outlineLevel="1" x14ac:dyDescent="0.2">
      <c r="A251" s="178">
        <v>136</v>
      </c>
      <c r="B251" s="179" t="s">
        <v>785</v>
      </c>
      <c r="C251" s="187" t="s">
        <v>786</v>
      </c>
      <c r="D251" s="180" t="s">
        <v>257</v>
      </c>
      <c r="E251" s="181">
        <v>15</v>
      </c>
      <c r="F251" s="182"/>
      <c r="G251" s="183">
        <f>ROUND(E251*F251,2)</f>
        <v>0</v>
      </c>
      <c r="H251" s="182"/>
      <c r="I251" s="183">
        <f>ROUND(E251*H251,2)</f>
        <v>0</v>
      </c>
      <c r="J251" s="182"/>
      <c r="K251" s="183">
        <f>ROUND(E251*J251,2)</f>
        <v>0</v>
      </c>
      <c r="L251" s="183">
        <v>21</v>
      </c>
      <c r="M251" s="183">
        <f>G251*(1+L251/100)</f>
        <v>0</v>
      </c>
      <c r="N251" s="181">
        <v>2.1000000000000001E-4</v>
      </c>
      <c r="O251" s="181">
        <f>ROUND(E251*N251,2)</f>
        <v>0</v>
      </c>
      <c r="P251" s="181">
        <v>0</v>
      </c>
      <c r="Q251" s="181">
        <f>ROUND(E251*P251,2)</f>
        <v>0</v>
      </c>
      <c r="R251" s="183" t="s">
        <v>114</v>
      </c>
      <c r="S251" s="183" t="s">
        <v>154</v>
      </c>
      <c r="T251" s="184" t="s">
        <v>155</v>
      </c>
      <c r="U251" s="160">
        <v>7.0000000000000007E-2</v>
      </c>
      <c r="V251" s="160">
        <f>ROUND(E251*U251,2)</f>
        <v>1.05</v>
      </c>
      <c r="W251" s="160"/>
      <c r="X251" s="160" t="s">
        <v>156</v>
      </c>
      <c r="Y251" s="160" t="s">
        <v>157</v>
      </c>
      <c r="Z251" s="150"/>
      <c r="AA251" s="150"/>
      <c r="AB251" s="150"/>
      <c r="AC251" s="150"/>
      <c r="AD251" s="150"/>
      <c r="AE251" s="150"/>
      <c r="AF251" s="150"/>
      <c r="AG251" s="150" t="s">
        <v>222</v>
      </c>
      <c r="AH251" s="150"/>
      <c r="AI251" s="150"/>
      <c r="AJ251" s="150"/>
      <c r="AK251" s="150"/>
      <c r="AL251" s="150"/>
      <c r="AM251" s="150"/>
      <c r="AN251" s="150"/>
      <c r="AO251" s="150"/>
      <c r="AP251" s="150"/>
      <c r="AQ251" s="150"/>
      <c r="AR251" s="150"/>
      <c r="AS251" s="150"/>
      <c r="AT251" s="150"/>
      <c r="AU251" s="150"/>
      <c r="AV251" s="150"/>
      <c r="AW251" s="150"/>
      <c r="AX251" s="150"/>
      <c r="AY251" s="150"/>
      <c r="AZ251" s="150"/>
      <c r="BA251" s="150"/>
      <c r="BB251" s="150"/>
      <c r="BC251" s="150"/>
      <c r="BD251" s="150"/>
      <c r="BE251" s="150"/>
      <c r="BF251" s="150"/>
      <c r="BG251" s="150"/>
      <c r="BH251" s="150"/>
    </row>
    <row r="252" spans="1:60" outlineLevel="1" x14ac:dyDescent="0.2">
      <c r="A252" s="178">
        <v>137</v>
      </c>
      <c r="B252" s="179" t="s">
        <v>787</v>
      </c>
      <c r="C252" s="187" t="s">
        <v>788</v>
      </c>
      <c r="D252" s="180" t="s">
        <v>152</v>
      </c>
      <c r="E252" s="181">
        <v>3</v>
      </c>
      <c r="F252" s="182"/>
      <c r="G252" s="183">
        <f>ROUND(E252*F252,2)</f>
        <v>0</v>
      </c>
      <c r="H252" s="182"/>
      <c r="I252" s="183">
        <f>ROUND(E252*H252,2)</f>
        <v>0</v>
      </c>
      <c r="J252" s="182"/>
      <c r="K252" s="183">
        <f>ROUND(E252*J252,2)</f>
        <v>0</v>
      </c>
      <c r="L252" s="183">
        <v>21</v>
      </c>
      <c r="M252" s="183">
        <f>G252*(1+L252/100)</f>
        <v>0</v>
      </c>
      <c r="N252" s="181">
        <v>0</v>
      </c>
      <c r="O252" s="181">
        <f>ROUND(E252*N252,2)</f>
        <v>0</v>
      </c>
      <c r="P252" s="181">
        <v>0</v>
      </c>
      <c r="Q252" s="181">
        <f>ROUND(E252*P252,2)</f>
        <v>0</v>
      </c>
      <c r="R252" s="183"/>
      <c r="S252" s="183" t="s">
        <v>228</v>
      </c>
      <c r="T252" s="184" t="s">
        <v>229</v>
      </c>
      <c r="U252" s="160">
        <v>0.56999999999999995</v>
      </c>
      <c r="V252" s="160">
        <f>ROUND(E252*U252,2)</f>
        <v>1.71</v>
      </c>
      <c r="W252" s="160"/>
      <c r="X252" s="160" t="s">
        <v>156</v>
      </c>
      <c r="Y252" s="160" t="s">
        <v>157</v>
      </c>
      <c r="Z252" s="150"/>
      <c r="AA252" s="150"/>
      <c r="AB252" s="150"/>
      <c r="AC252" s="150"/>
      <c r="AD252" s="150"/>
      <c r="AE252" s="150"/>
      <c r="AF252" s="150"/>
      <c r="AG252" s="150" t="s">
        <v>222</v>
      </c>
      <c r="AH252" s="150"/>
      <c r="AI252" s="150"/>
      <c r="AJ252" s="150"/>
      <c r="AK252" s="150"/>
      <c r="AL252" s="150"/>
      <c r="AM252" s="150"/>
      <c r="AN252" s="150"/>
      <c r="AO252" s="150"/>
      <c r="AP252" s="150"/>
      <c r="AQ252" s="150"/>
      <c r="AR252" s="150"/>
      <c r="AS252" s="150"/>
      <c r="AT252" s="150"/>
      <c r="AU252" s="150"/>
      <c r="AV252" s="150"/>
      <c r="AW252" s="150"/>
      <c r="AX252" s="150"/>
      <c r="AY252" s="150"/>
      <c r="AZ252" s="150"/>
      <c r="BA252" s="150"/>
      <c r="BB252" s="150"/>
      <c r="BC252" s="150"/>
      <c r="BD252" s="150"/>
      <c r="BE252" s="150"/>
      <c r="BF252" s="150"/>
      <c r="BG252" s="150"/>
      <c r="BH252" s="150"/>
    </row>
    <row r="253" spans="1:60" ht="22.5" outlineLevel="1" x14ac:dyDescent="0.2">
      <c r="A253" s="178">
        <v>138</v>
      </c>
      <c r="B253" s="179" t="s">
        <v>789</v>
      </c>
      <c r="C253" s="187" t="s">
        <v>790</v>
      </c>
      <c r="D253" s="180" t="s">
        <v>152</v>
      </c>
      <c r="E253" s="181">
        <v>2</v>
      </c>
      <c r="F253" s="182"/>
      <c r="G253" s="183">
        <f>ROUND(E253*F253,2)</f>
        <v>0</v>
      </c>
      <c r="H253" s="182"/>
      <c r="I253" s="183">
        <f>ROUND(E253*H253,2)</f>
        <v>0</v>
      </c>
      <c r="J253" s="182"/>
      <c r="K253" s="183">
        <f>ROUND(E253*J253,2)</f>
        <v>0</v>
      </c>
      <c r="L253" s="183">
        <v>21</v>
      </c>
      <c r="M253" s="183">
        <f>G253*(1+L253/100)</f>
        <v>0</v>
      </c>
      <c r="N253" s="181">
        <v>1.0000000000000001E-5</v>
      </c>
      <c r="O253" s="181">
        <f>ROUND(E253*N253,2)</f>
        <v>0</v>
      </c>
      <c r="P253" s="181">
        <v>0</v>
      </c>
      <c r="Q253" s="181">
        <f>ROUND(E253*P253,2)</f>
        <v>0</v>
      </c>
      <c r="R253" s="183" t="s">
        <v>177</v>
      </c>
      <c r="S253" s="183" t="s">
        <v>154</v>
      </c>
      <c r="T253" s="184" t="s">
        <v>155</v>
      </c>
      <c r="U253" s="160">
        <v>0</v>
      </c>
      <c r="V253" s="160">
        <f>ROUND(E253*U253,2)</f>
        <v>0</v>
      </c>
      <c r="W253" s="160"/>
      <c r="X253" s="160" t="s">
        <v>178</v>
      </c>
      <c r="Y253" s="160" t="s">
        <v>157</v>
      </c>
      <c r="Z253" s="150"/>
      <c r="AA253" s="150"/>
      <c r="AB253" s="150"/>
      <c r="AC253" s="150"/>
      <c r="AD253" s="150"/>
      <c r="AE253" s="150"/>
      <c r="AF253" s="150"/>
      <c r="AG253" s="150" t="s">
        <v>179</v>
      </c>
      <c r="AH253" s="150"/>
      <c r="AI253" s="150"/>
      <c r="AJ253" s="150"/>
      <c r="AK253" s="150"/>
      <c r="AL253" s="150"/>
      <c r="AM253" s="150"/>
      <c r="AN253" s="150"/>
      <c r="AO253" s="150"/>
      <c r="AP253" s="150"/>
      <c r="AQ253" s="150"/>
      <c r="AR253" s="150"/>
      <c r="AS253" s="150"/>
      <c r="AT253" s="150"/>
      <c r="AU253" s="150"/>
      <c r="AV253" s="150"/>
      <c r="AW253" s="150"/>
      <c r="AX253" s="150"/>
      <c r="AY253" s="150"/>
      <c r="AZ253" s="150"/>
      <c r="BA253" s="150"/>
      <c r="BB253" s="150"/>
      <c r="BC253" s="150"/>
      <c r="BD253" s="150"/>
      <c r="BE253" s="150"/>
      <c r="BF253" s="150"/>
      <c r="BG253" s="150"/>
      <c r="BH253" s="150"/>
    </row>
    <row r="254" spans="1:60" outlineLevel="1" x14ac:dyDescent="0.2">
      <c r="A254" s="178">
        <v>139</v>
      </c>
      <c r="B254" s="179" t="s">
        <v>791</v>
      </c>
      <c r="C254" s="187" t="s">
        <v>792</v>
      </c>
      <c r="D254" s="180" t="s">
        <v>152</v>
      </c>
      <c r="E254" s="181">
        <v>8</v>
      </c>
      <c r="F254" s="182"/>
      <c r="G254" s="183">
        <f>ROUND(E254*F254,2)</f>
        <v>0</v>
      </c>
      <c r="H254" s="182"/>
      <c r="I254" s="183">
        <f>ROUND(E254*H254,2)</f>
        <v>0</v>
      </c>
      <c r="J254" s="182"/>
      <c r="K254" s="183">
        <f>ROUND(E254*J254,2)</f>
        <v>0</v>
      </c>
      <c r="L254" s="183">
        <v>21</v>
      </c>
      <c r="M254" s="183">
        <f>G254*(1+L254/100)</f>
        <v>0</v>
      </c>
      <c r="N254" s="181">
        <v>3.7000000000000002E-3</v>
      </c>
      <c r="O254" s="181">
        <f>ROUND(E254*N254,2)</f>
        <v>0.03</v>
      </c>
      <c r="P254" s="181">
        <v>0</v>
      </c>
      <c r="Q254" s="181">
        <f>ROUND(E254*P254,2)</f>
        <v>0</v>
      </c>
      <c r="R254" s="183"/>
      <c r="S254" s="183" t="s">
        <v>228</v>
      </c>
      <c r="T254" s="184" t="s">
        <v>155</v>
      </c>
      <c r="U254" s="160">
        <v>0</v>
      </c>
      <c r="V254" s="160">
        <f>ROUND(E254*U254,2)</f>
        <v>0</v>
      </c>
      <c r="W254" s="160"/>
      <c r="X254" s="160" t="s">
        <v>178</v>
      </c>
      <c r="Y254" s="160" t="s">
        <v>157</v>
      </c>
      <c r="Z254" s="150"/>
      <c r="AA254" s="150"/>
      <c r="AB254" s="150"/>
      <c r="AC254" s="150"/>
      <c r="AD254" s="150"/>
      <c r="AE254" s="150"/>
      <c r="AF254" s="150"/>
      <c r="AG254" s="150" t="s">
        <v>179</v>
      </c>
      <c r="AH254" s="150"/>
      <c r="AI254" s="150"/>
      <c r="AJ254" s="150"/>
      <c r="AK254" s="150"/>
      <c r="AL254" s="150"/>
      <c r="AM254" s="150"/>
      <c r="AN254" s="150"/>
      <c r="AO254" s="150"/>
      <c r="AP254" s="150"/>
      <c r="AQ254" s="150"/>
      <c r="AR254" s="150"/>
      <c r="AS254" s="150"/>
      <c r="AT254" s="150"/>
      <c r="AU254" s="150"/>
      <c r="AV254" s="150"/>
      <c r="AW254" s="150"/>
      <c r="AX254" s="150"/>
      <c r="AY254" s="150"/>
      <c r="AZ254" s="150"/>
      <c r="BA254" s="150"/>
      <c r="BB254" s="150"/>
      <c r="BC254" s="150"/>
      <c r="BD254" s="150"/>
      <c r="BE254" s="150"/>
      <c r="BF254" s="150"/>
      <c r="BG254" s="150"/>
      <c r="BH254" s="150"/>
    </row>
    <row r="255" spans="1:60" x14ac:dyDescent="0.2">
      <c r="A255" s="164" t="s">
        <v>148</v>
      </c>
      <c r="B255" s="165" t="s">
        <v>116</v>
      </c>
      <c r="C255" s="186" t="s">
        <v>117</v>
      </c>
      <c r="D255" s="166"/>
      <c r="E255" s="167"/>
      <c r="F255" s="168"/>
      <c r="G255" s="168">
        <f>SUMIF(AG256:AG258,"&lt;&gt;NOR",G256:G258)</f>
        <v>0</v>
      </c>
      <c r="H255" s="168"/>
      <c r="I255" s="168">
        <f>SUM(I256:I258)</f>
        <v>0</v>
      </c>
      <c r="J255" s="168"/>
      <c r="K255" s="168">
        <f>SUM(K256:K258)</f>
        <v>0</v>
      </c>
      <c r="L255" s="168"/>
      <c r="M255" s="168">
        <f>SUM(M256:M258)</f>
        <v>0</v>
      </c>
      <c r="N255" s="167"/>
      <c r="O255" s="167">
        <f>SUM(O256:O258)</f>
        <v>0</v>
      </c>
      <c r="P255" s="167"/>
      <c r="Q255" s="167">
        <f>SUM(Q256:Q258)</f>
        <v>0</v>
      </c>
      <c r="R255" s="168"/>
      <c r="S255" s="168"/>
      <c r="T255" s="169"/>
      <c r="U255" s="163"/>
      <c r="V255" s="163">
        <f>SUM(V256:V258)</f>
        <v>0.73</v>
      </c>
      <c r="W255" s="163"/>
      <c r="X255" s="163"/>
      <c r="Y255" s="163"/>
      <c r="AG255" t="s">
        <v>149</v>
      </c>
    </row>
    <row r="256" spans="1:60" outlineLevel="1" x14ac:dyDescent="0.2">
      <c r="A256" s="171">
        <v>140</v>
      </c>
      <c r="B256" s="172" t="s">
        <v>439</v>
      </c>
      <c r="C256" s="188" t="s">
        <v>440</v>
      </c>
      <c r="D256" s="173" t="s">
        <v>214</v>
      </c>
      <c r="E256" s="174">
        <v>1.49902</v>
      </c>
      <c r="F256" s="175"/>
      <c r="G256" s="176">
        <f>ROUND(E256*F256,2)</f>
        <v>0</v>
      </c>
      <c r="H256" s="175"/>
      <c r="I256" s="176">
        <f>ROUND(E256*H256,2)</f>
        <v>0</v>
      </c>
      <c r="J256" s="175"/>
      <c r="K256" s="176">
        <f>ROUND(E256*J256,2)</f>
        <v>0</v>
      </c>
      <c r="L256" s="176">
        <v>21</v>
      </c>
      <c r="M256" s="176">
        <f>G256*(1+L256/100)</f>
        <v>0</v>
      </c>
      <c r="N256" s="174">
        <v>0</v>
      </c>
      <c r="O256" s="174">
        <f>ROUND(E256*N256,2)</f>
        <v>0</v>
      </c>
      <c r="P256" s="174">
        <v>0</v>
      </c>
      <c r="Q256" s="174">
        <f>ROUND(E256*P256,2)</f>
        <v>0</v>
      </c>
      <c r="R256" s="176" t="s">
        <v>232</v>
      </c>
      <c r="S256" s="176" t="s">
        <v>154</v>
      </c>
      <c r="T256" s="177" t="s">
        <v>155</v>
      </c>
      <c r="U256" s="160">
        <v>0.49</v>
      </c>
      <c r="V256" s="160">
        <f>ROUND(E256*U256,2)</f>
        <v>0.73</v>
      </c>
      <c r="W256" s="160"/>
      <c r="X256" s="160" t="s">
        <v>434</v>
      </c>
      <c r="Y256" s="160" t="s">
        <v>157</v>
      </c>
      <c r="Z256" s="150"/>
      <c r="AA256" s="150"/>
      <c r="AB256" s="150"/>
      <c r="AC256" s="150"/>
      <c r="AD256" s="150"/>
      <c r="AE256" s="150"/>
      <c r="AF256" s="150"/>
      <c r="AG256" s="150" t="s">
        <v>435</v>
      </c>
      <c r="AH256" s="150"/>
      <c r="AI256" s="150"/>
      <c r="AJ256" s="150"/>
      <c r="AK256" s="150"/>
      <c r="AL256" s="150"/>
      <c r="AM256" s="150"/>
      <c r="AN256" s="150"/>
      <c r="AO256" s="150"/>
      <c r="AP256" s="150"/>
      <c r="AQ256" s="150"/>
      <c r="AR256" s="150"/>
      <c r="AS256" s="150"/>
      <c r="AT256" s="150"/>
      <c r="AU256" s="150"/>
      <c r="AV256" s="150"/>
      <c r="AW256" s="150"/>
      <c r="AX256" s="150"/>
      <c r="AY256" s="150"/>
      <c r="AZ256" s="150"/>
      <c r="BA256" s="150"/>
      <c r="BB256" s="150"/>
      <c r="BC256" s="150"/>
      <c r="BD256" s="150"/>
      <c r="BE256" s="150"/>
      <c r="BF256" s="150"/>
      <c r="BG256" s="150"/>
      <c r="BH256" s="150"/>
    </row>
    <row r="257" spans="1:60" outlineLevel="2" x14ac:dyDescent="0.2">
      <c r="A257" s="157"/>
      <c r="B257" s="158"/>
      <c r="C257" s="250" t="s">
        <v>441</v>
      </c>
      <c r="D257" s="251"/>
      <c r="E257" s="251"/>
      <c r="F257" s="251"/>
      <c r="G257" s="251"/>
      <c r="H257" s="160"/>
      <c r="I257" s="160"/>
      <c r="J257" s="160"/>
      <c r="K257" s="160"/>
      <c r="L257" s="160"/>
      <c r="M257" s="160"/>
      <c r="N257" s="159"/>
      <c r="O257" s="159"/>
      <c r="P257" s="159"/>
      <c r="Q257" s="159"/>
      <c r="R257" s="160"/>
      <c r="S257" s="160"/>
      <c r="T257" s="160"/>
      <c r="U257" s="160"/>
      <c r="V257" s="160"/>
      <c r="W257" s="160"/>
      <c r="X257" s="160"/>
      <c r="Y257" s="160"/>
      <c r="Z257" s="150"/>
      <c r="AA257" s="150"/>
      <c r="AB257" s="150"/>
      <c r="AC257" s="150"/>
      <c r="AD257" s="150"/>
      <c r="AE257" s="150"/>
      <c r="AF257" s="150"/>
      <c r="AG257" s="150" t="s">
        <v>162</v>
      </c>
      <c r="AH257" s="150"/>
      <c r="AI257" s="150"/>
      <c r="AJ257" s="150"/>
      <c r="AK257" s="150"/>
      <c r="AL257" s="150"/>
      <c r="AM257" s="150"/>
      <c r="AN257" s="150"/>
      <c r="AO257" s="150"/>
      <c r="AP257" s="150"/>
      <c r="AQ257" s="150"/>
      <c r="AR257" s="150"/>
      <c r="AS257" s="150"/>
      <c r="AT257" s="150"/>
      <c r="AU257" s="150"/>
      <c r="AV257" s="150"/>
      <c r="AW257" s="150"/>
      <c r="AX257" s="150"/>
      <c r="AY257" s="150"/>
      <c r="AZ257" s="150"/>
      <c r="BA257" s="150"/>
      <c r="BB257" s="150"/>
      <c r="BC257" s="150"/>
      <c r="BD257" s="150"/>
      <c r="BE257" s="150"/>
      <c r="BF257" s="150"/>
      <c r="BG257" s="150"/>
      <c r="BH257" s="150"/>
    </row>
    <row r="258" spans="1:60" outlineLevel="1" x14ac:dyDescent="0.2">
      <c r="A258" s="178">
        <v>141</v>
      </c>
      <c r="B258" s="179" t="s">
        <v>442</v>
      </c>
      <c r="C258" s="187" t="s">
        <v>443</v>
      </c>
      <c r="D258" s="180" t="s">
        <v>214</v>
      </c>
      <c r="E258" s="181">
        <v>1.49902</v>
      </c>
      <c r="F258" s="182"/>
      <c r="G258" s="183">
        <f>ROUND(E258*F258,2)</f>
        <v>0</v>
      </c>
      <c r="H258" s="182"/>
      <c r="I258" s="183">
        <f>ROUND(E258*H258,2)</f>
        <v>0</v>
      </c>
      <c r="J258" s="182"/>
      <c r="K258" s="183">
        <f>ROUND(E258*J258,2)</f>
        <v>0</v>
      </c>
      <c r="L258" s="183">
        <v>21</v>
      </c>
      <c r="M258" s="183">
        <f>G258*(1+L258/100)</f>
        <v>0</v>
      </c>
      <c r="N258" s="181">
        <v>0</v>
      </c>
      <c r="O258" s="181">
        <f>ROUND(E258*N258,2)</f>
        <v>0</v>
      </c>
      <c r="P258" s="181">
        <v>0</v>
      </c>
      <c r="Q258" s="181">
        <f>ROUND(E258*P258,2)</f>
        <v>0</v>
      </c>
      <c r="R258" s="183" t="s">
        <v>232</v>
      </c>
      <c r="S258" s="183" t="s">
        <v>154</v>
      </c>
      <c r="T258" s="184" t="s">
        <v>155</v>
      </c>
      <c r="U258" s="160">
        <v>0</v>
      </c>
      <c r="V258" s="160">
        <f>ROUND(E258*U258,2)</f>
        <v>0</v>
      </c>
      <c r="W258" s="160"/>
      <c r="X258" s="160" t="s">
        <v>434</v>
      </c>
      <c r="Y258" s="160" t="s">
        <v>157</v>
      </c>
      <c r="Z258" s="150"/>
      <c r="AA258" s="150"/>
      <c r="AB258" s="150"/>
      <c r="AC258" s="150"/>
      <c r="AD258" s="150"/>
      <c r="AE258" s="150"/>
      <c r="AF258" s="150"/>
      <c r="AG258" s="150" t="s">
        <v>435</v>
      </c>
      <c r="AH258" s="150"/>
      <c r="AI258" s="150"/>
      <c r="AJ258" s="150"/>
      <c r="AK258" s="150"/>
      <c r="AL258" s="150"/>
      <c r="AM258" s="150"/>
      <c r="AN258" s="150"/>
      <c r="AO258" s="150"/>
      <c r="AP258" s="150"/>
      <c r="AQ258" s="150"/>
      <c r="AR258" s="150"/>
      <c r="AS258" s="150"/>
      <c r="AT258" s="150"/>
      <c r="AU258" s="150"/>
      <c r="AV258" s="150"/>
      <c r="AW258" s="150"/>
      <c r="AX258" s="150"/>
      <c r="AY258" s="150"/>
      <c r="AZ258" s="150"/>
      <c r="BA258" s="150"/>
      <c r="BB258" s="150"/>
      <c r="BC258" s="150"/>
      <c r="BD258" s="150"/>
      <c r="BE258" s="150"/>
      <c r="BF258" s="150"/>
      <c r="BG258" s="150"/>
      <c r="BH258" s="150"/>
    </row>
    <row r="259" spans="1:60" x14ac:dyDescent="0.2">
      <c r="A259" s="164" t="s">
        <v>148</v>
      </c>
      <c r="B259" s="165" t="s">
        <v>119</v>
      </c>
      <c r="C259" s="186" t="s">
        <v>28</v>
      </c>
      <c r="D259" s="166"/>
      <c r="E259" s="167"/>
      <c r="F259" s="168"/>
      <c r="G259" s="168">
        <f>SUMIF(AG260:AG260,"&lt;&gt;NOR",G260:G260)</f>
        <v>0</v>
      </c>
      <c r="H259" s="168"/>
      <c r="I259" s="168">
        <f>SUM(I260:I260)</f>
        <v>0</v>
      </c>
      <c r="J259" s="168"/>
      <c r="K259" s="168">
        <f>SUM(K260:K260)</f>
        <v>0</v>
      </c>
      <c r="L259" s="168"/>
      <c r="M259" s="168">
        <f>SUM(M260:M260)</f>
        <v>0</v>
      </c>
      <c r="N259" s="167"/>
      <c r="O259" s="167">
        <f>SUM(O260:O260)</f>
        <v>0</v>
      </c>
      <c r="P259" s="167"/>
      <c r="Q259" s="167">
        <f>SUM(Q260:Q260)</f>
        <v>0</v>
      </c>
      <c r="R259" s="168"/>
      <c r="S259" s="168"/>
      <c r="T259" s="169"/>
      <c r="U259" s="163"/>
      <c r="V259" s="163">
        <f>SUM(V260:V260)</f>
        <v>5</v>
      </c>
      <c r="W259" s="163"/>
      <c r="X259" s="163"/>
      <c r="Y259" s="163"/>
      <c r="AG259" t="s">
        <v>149</v>
      </c>
    </row>
    <row r="260" spans="1:60" outlineLevel="1" x14ac:dyDescent="0.2">
      <c r="A260" s="171">
        <v>142</v>
      </c>
      <c r="B260" s="172" t="s">
        <v>453</v>
      </c>
      <c r="C260" s="188" t="s">
        <v>454</v>
      </c>
      <c r="D260" s="173" t="s">
        <v>449</v>
      </c>
      <c r="E260" s="174">
        <v>5</v>
      </c>
      <c r="F260" s="175"/>
      <c r="G260" s="176">
        <f>ROUND(E260*F260,2)</f>
        <v>0</v>
      </c>
      <c r="H260" s="175"/>
      <c r="I260" s="176">
        <f>ROUND(E260*H260,2)</f>
        <v>0</v>
      </c>
      <c r="J260" s="175"/>
      <c r="K260" s="176">
        <f>ROUND(E260*J260,2)</f>
        <v>0</v>
      </c>
      <c r="L260" s="176">
        <v>21</v>
      </c>
      <c r="M260" s="176">
        <f>G260*(1+L260/100)</f>
        <v>0</v>
      </c>
      <c r="N260" s="174">
        <v>0</v>
      </c>
      <c r="O260" s="174">
        <f>ROUND(E260*N260,2)</f>
        <v>0</v>
      </c>
      <c r="P260" s="174">
        <v>0</v>
      </c>
      <c r="Q260" s="174">
        <f>ROUND(E260*P260,2)</f>
        <v>0</v>
      </c>
      <c r="R260" s="176" t="s">
        <v>450</v>
      </c>
      <c r="S260" s="176" t="s">
        <v>154</v>
      </c>
      <c r="T260" s="177" t="s">
        <v>155</v>
      </c>
      <c r="U260" s="160">
        <v>1</v>
      </c>
      <c r="V260" s="160">
        <f>ROUND(E260*U260,2)</f>
        <v>5</v>
      </c>
      <c r="W260" s="160"/>
      <c r="X260" s="160" t="s">
        <v>451</v>
      </c>
      <c r="Y260" s="160" t="s">
        <v>157</v>
      </c>
      <c r="Z260" s="150"/>
      <c r="AA260" s="150"/>
      <c r="AB260" s="150"/>
      <c r="AC260" s="150"/>
      <c r="AD260" s="150"/>
      <c r="AE260" s="150"/>
      <c r="AF260" s="150"/>
      <c r="AG260" s="150" t="s">
        <v>452</v>
      </c>
      <c r="AH260" s="150"/>
      <c r="AI260" s="150"/>
      <c r="AJ260" s="150"/>
      <c r="AK260" s="150"/>
      <c r="AL260" s="150"/>
      <c r="AM260" s="150"/>
      <c r="AN260" s="150"/>
      <c r="AO260" s="150"/>
      <c r="AP260" s="150"/>
      <c r="AQ260" s="150"/>
      <c r="AR260" s="150"/>
      <c r="AS260" s="150"/>
      <c r="AT260" s="150"/>
      <c r="AU260" s="150"/>
      <c r="AV260" s="150"/>
      <c r="AW260" s="150"/>
      <c r="AX260" s="150"/>
      <c r="AY260" s="150"/>
      <c r="AZ260" s="150"/>
      <c r="BA260" s="150"/>
      <c r="BB260" s="150"/>
      <c r="BC260" s="150"/>
      <c r="BD260" s="150"/>
      <c r="BE260" s="150"/>
      <c r="BF260" s="150"/>
      <c r="BG260" s="150"/>
      <c r="BH260" s="150"/>
    </row>
    <row r="261" spans="1:60" x14ac:dyDescent="0.2">
      <c r="A261" s="3"/>
      <c r="B261" s="4"/>
      <c r="C261" s="190"/>
      <c r="D261" s="6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AE261">
        <v>12</v>
      </c>
      <c r="AF261">
        <v>21</v>
      </c>
      <c r="AG261" t="s">
        <v>134</v>
      </c>
    </row>
    <row r="262" spans="1:60" x14ac:dyDescent="0.2">
      <c r="A262" s="153"/>
      <c r="B262" s="154" t="s">
        <v>29</v>
      </c>
      <c r="C262" s="191"/>
      <c r="D262" s="155"/>
      <c r="E262" s="156"/>
      <c r="F262" s="156"/>
      <c r="G262" s="170">
        <f>G8+G14+G25+G73+G150+G164+G218+G229+G240+G242+G246+G255+G259</f>
        <v>0</v>
      </c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AE262">
        <f>SUMIF(L7:L260,AE261,G7:G260)</f>
        <v>0</v>
      </c>
      <c r="AF262">
        <f>SUMIF(L7:L260,AF261,G7:G260)</f>
        <v>0</v>
      </c>
      <c r="AG262" t="s">
        <v>455</v>
      </c>
    </row>
    <row r="263" spans="1:60" x14ac:dyDescent="0.2">
      <c r="C263" s="192"/>
      <c r="D263" s="10"/>
      <c r="AG263" t="s">
        <v>456</v>
      </c>
    </row>
    <row r="264" spans="1:60" x14ac:dyDescent="0.2">
      <c r="D264" s="10"/>
    </row>
    <row r="265" spans="1:60" x14ac:dyDescent="0.2">
      <c r="D265" s="10"/>
    </row>
    <row r="266" spans="1:60" x14ac:dyDescent="0.2">
      <c r="D266" s="10"/>
    </row>
    <row r="267" spans="1:60" x14ac:dyDescent="0.2">
      <c r="D267" s="10"/>
    </row>
    <row r="268" spans="1:60" x14ac:dyDescent="0.2">
      <c r="D268" s="10"/>
    </row>
    <row r="269" spans="1:60" x14ac:dyDescent="0.2">
      <c r="D269" s="10"/>
    </row>
    <row r="270" spans="1:60" x14ac:dyDescent="0.2">
      <c r="D270" s="10"/>
    </row>
    <row r="271" spans="1:60" x14ac:dyDescent="0.2">
      <c r="D271" s="10"/>
    </row>
    <row r="272" spans="1:60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sheetProtection algorithmName="SHA-512" hashValue="Pu9ez9Vyjc3I/9oLD8mV00bjhRt0vaJ3olfCE3Byl0ZJDXxxsb+1ZMkqAxwfjKshVAzgO7XQp+9XSTrvsx5SZw==" saltValue="3IRCBVjcxtCqkplokP56EQ==" spinCount="100000" sheet="1" formatRows="0"/>
  <mergeCells count="73">
    <mergeCell ref="C11:G11"/>
    <mergeCell ref="A1:G1"/>
    <mergeCell ref="C2:G2"/>
    <mergeCell ref="C3:G3"/>
    <mergeCell ref="C4:G4"/>
    <mergeCell ref="C10:G10"/>
    <mergeCell ref="C44:G44"/>
    <mergeCell ref="C18:G18"/>
    <mergeCell ref="C21:G21"/>
    <mergeCell ref="C23:G23"/>
    <mergeCell ref="C28:G28"/>
    <mergeCell ref="C30:G30"/>
    <mergeCell ref="C32:G32"/>
    <mergeCell ref="C33:G33"/>
    <mergeCell ref="C36:G36"/>
    <mergeCell ref="C37:G37"/>
    <mergeCell ref="C40:G40"/>
    <mergeCell ref="C41:G41"/>
    <mergeCell ref="C68:G68"/>
    <mergeCell ref="C45:G45"/>
    <mergeCell ref="C48:G48"/>
    <mergeCell ref="C49:G49"/>
    <mergeCell ref="C50:G50"/>
    <mergeCell ref="C53:G53"/>
    <mergeCell ref="C54:G54"/>
    <mergeCell ref="C56:G56"/>
    <mergeCell ref="C57:G57"/>
    <mergeCell ref="C59:G59"/>
    <mergeCell ref="C60:G60"/>
    <mergeCell ref="C62:G62"/>
    <mergeCell ref="C92:G92"/>
    <mergeCell ref="C70:G70"/>
    <mergeCell ref="C72:G72"/>
    <mergeCell ref="C77:G77"/>
    <mergeCell ref="C78:G78"/>
    <mergeCell ref="C79:G79"/>
    <mergeCell ref="C82:G82"/>
    <mergeCell ref="C83:G83"/>
    <mergeCell ref="C84:G84"/>
    <mergeCell ref="C87:G87"/>
    <mergeCell ref="C88:G88"/>
    <mergeCell ref="C89:G89"/>
    <mergeCell ref="C145:G145"/>
    <mergeCell ref="C95:G95"/>
    <mergeCell ref="C98:G98"/>
    <mergeCell ref="C101:G101"/>
    <mergeCell ref="C103:G103"/>
    <mergeCell ref="C105:G105"/>
    <mergeCell ref="C108:G108"/>
    <mergeCell ref="C111:G111"/>
    <mergeCell ref="C113:G113"/>
    <mergeCell ref="C115:G115"/>
    <mergeCell ref="C128:G128"/>
    <mergeCell ref="C131:G131"/>
    <mergeCell ref="C217:G217"/>
    <mergeCell ref="C147:G147"/>
    <mergeCell ref="C149:G149"/>
    <mergeCell ref="C152:G152"/>
    <mergeCell ref="C154:G154"/>
    <mergeCell ref="C159:G159"/>
    <mergeCell ref="C161:G161"/>
    <mergeCell ref="C163:G163"/>
    <mergeCell ref="C184:G184"/>
    <mergeCell ref="C197:G197"/>
    <mergeCell ref="C213:G213"/>
    <mergeCell ref="C215:G215"/>
    <mergeCell ref="C257:G257"/>
    <mergeCell ref="C224:G224"/>
    <mergeCell ref="C226:G226"/>
    <mergeCell ref="C228:G228"/>
    <mergeCell ref="C233:G233"/>
    <mergeCell ref="C235:G235"/>
    <mergeCell ref="C249:G249"/>
  </mergeCells>
  <pageMargins left="0.59055118110236204" right="0.196850393700787" top="0.78740157499999996" bottom="0.78740157499999996" header="0.3" footer="0.3"/>
  <pageSetup paperSize="9" orientation="landscape" r:id="rId1"/>
  <headerFooter>
    <oddFooter>&amp;RStránka &amp;P z &amp;N&amp;LZpracováno programem BUILDpower S,  © RTS, a.s.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50</vt:i4>
      </vt:variant>
    </vt:vector>
  </HeadingPairs>
  <TitlesOfParts>
    <vt:vector size="55" baseType="lpstr">
      <vt:lpstr>Pokyny pro vyplnění</vt:lpstr>
      <vt:lpstr>Stavba</vt:lpstr>
      <vt:lpstr>VzorPolozky</vt:lpstr>
      <vt:lpstr>D1.1 1.00 Pol</vt:lpstr>
      <vt:lpstr>D1.2 1.00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'D1.1 1.00 Pol'!Názvy_tisku</vt:lpstr>
      <vt:lpstr>'D1.2 1.00 Pol'!Názvy_tisku</vt:lpstr>
      <vt:lpstr>oadresa</vt:lpstr>
      <vt:lpstr>Stavba!Objednatel</vt:lpstr>
      <vt:lpstr>Stavba!Objekt</vt:lpstr>
      <vt:lpstr>'D1.1 1.00 Pol'!Oblast_tisku</vt:lpstr>
      <vt:lpstr>'D1.2 1.00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Lukáš Slezák</dc:creator>
  <cp:lastModifiedBy>Spazierová Michaela</cp:lastModifiedBy>
  <cp:lastPrinted>2019-03-19T12:27:02Z</cp:lastPrinted>
  <dcterms:created xsi:type="dcterms:W3CDTF">2009-04-08T07:15:50Z</dcterms:created>
  <dcterms:modified xsi:type="dcterms:W3CDTF">2025-04-22T11:59:31Z</dcterms:modified>
</cp:coreProperties>
</file>