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Radka\Desktop\Práce\VZ - ulice Topolová\01 ZD vc. priloh\"/>
    </mc:Choice>
  </mc:AlternateContent>
  <bookViews>
    <workbookView xWindow="0" yWindow="0" windowWidth="46080" windowHeight="21756"/>
  </bookViews>
  <sheets>
    <sheet name="Pokyny pro vyplnění" sheetId="11" r:id="rId1"/>
    <sheet name="Stavba" sheetId="1" r:id="rId2"/>
    <sheet name="VzorPolozky" sheetId="10" state="hidden" r:id="rId3"/>
    <sheet name="SO 101 1 Pol" sheetId="12" r:id="rId4"/>
    <sheet name="SO 401 so401 Pol" sheetId="13" r:id="rId5"/>
    <sheet name="SO 901 1 Pol" sheetId="14" r:id="rId6"/>
    <sheet name="SO VRN 1 Pol" sheetId="15" r:id="rId7"/>
  </sheets>
  <externalReferences>
    <externalReference r:id="rId8"/>
  </externalReferences>
  <definedNames>
    <definedName name="CelkemDPHVypocet" localSheetId="1">Stavba!$H$48</definedName>
    <definedName name="CenaCelkem">Stavba!$G$28</definedName>
    <definedName name="CenaCelkemBezDPH">Stavba!$G$27</definedName>
    <definedName name="CenaCelkemVypocet" localSheetId="1">Stavba!$I$48</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Stavba!$J$28</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'SO 101 1 Pol'!$1:$7</definedName>
    <definedName name="_xlnm.Print_Titles" localSheetId="4">'SO 401 so401 Pol'!$1:$7</definedName>
    <definedName name="_xlnm.Print_Titles" localSheetId="5">'SO 901 1 Pol'!$1:$7</definedName>
    <definedName name="_xlnm.Print_Titles" localSheetId="6">'SO VRN 1 Pol'!$1:$7</definedName>
    <definedName name="oadresa">Stavba!$D$6</definedName>
    <definedName name="Objednatel" localSheetId="1">Stavba!$D$5</definedName>
    <definedName name="Objekt" localSheetId="1">Stavba!$B$37</definedName>
    <definedName name="_xlnm.Print_Area" localSheetId="3">'SO 101 1 Pol'!$A$1:$Y$514</definedName>
    <definedName name="_xlnm.Print_Area" localSheetId="4">'SO 401 so401 Pol'!$A$1:$Y$62</definedName>
    <definedName name="_xlnm.Print_Area" localSheetId="5">'SO 901 1 Pol'!$A$1:$Y$103</definedName>
    <definedName name="_xlnm.Print_Area" localSheetId="6">'SO VRN 1 Pol'!$A$1:$Y$41</definedName>
    <definedName name="_xlnm.Print_Area" localSheetId="1">Stavba!$A$1:$J$80</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Stavba!$B$1:$J$35</definedName>
    <definedName name="ZakladDPHSni">Stavba!$G$23</definedName>
    <definedName name="ZakladDPHSniVypocet" localSheetId="1">Stavba!$F$48</definedName>
    <definedName name="ZakladDPHZakl">Stavba!$G$25</definedName>
    <definedName name="ZakladDPHZaklVypocet" localSheetId="1">Stavba!$G$48</definedName>
    <definedName name="ZaObjednatele">Stavba!$G$33</definedName>
    <definedName name="Zaokrouhleni">Stavba!#REF!</definedName>
    <definedName name="ZaZhotovitele">Stavba!$D$33</definedName>
    <definedName name="Zhotovitel">Stavba!$D$11:$G$11</definedName>
  </definedNames>
  <calcPr calcId="19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79" i="1" l="1"/>
  <c r="I20" i="1" s="1"/>
  <c r="I77" i="1"/>
  <c r="I76" i="1"/>
  <c r="I74" i="1"/>
  <c r="I17" i="1" s="1"/>
  <c r="I73" i="1"/>
  <c r="I72" i="1"/>
  <c r="I71" i="1"/>
  <c r="I70" i="1"/>
  <c r="I69" i="1"/>
  <c r="I68" i="1"/>
  <c r="I67" i="1"/>
  <c r="I66" i="1"/>
  <c r="I65" i="1"/>
  <c r="G47" i="1"/>
  <c r="H47" i="1" s="1"/>
  <c r="F47" i="1"/>
  <c r="G46" i="1"/>
  <c r="H46" i="1" s="1"/>
  <c r="BA38" i="15"/>
  <c r="BA36" i="15"/>
  <c r="BA34" i="15"/>
  <c r="BA28" i="15"/>
  <c r="BA24" i="15"/>
  <c r="BA21" i="15"/>
  <c r="BA18" i="15"/>
  <c r="BA13" i="15"/>
  <c r="BA11" i="15"/>
  <c r="G9" i="15"/>
  <c r="AF40" i="15" s="1"/>
  <c r="I9" i="15"/>
  <c r="I8" i="15" s="1"/>
  <c r="K9" i="15"/>
  <c r="K8" i="15" s="1"/>
  <c r="M9" i="15"/>
  <c r="M8" i="15" s="1"/>
  <c r="O9" i="15"/>
  <c r="Q9" i="15"/>
  <c r="V9" i="15"/>
  <c r="G12" i="15"/>
  <c r="I12" i="15"/>
  <c r="K12" i="15"/>
  <c r="M12" i="15"/>
  <c r="O12" i="15"/>
  <c r="Q12" i="15"/>
  <c r="V12" i="15"/>
  <c r="G14" i="15"/>
  <c r="I14" i="15"/>
  <c r="K14" i="15"/>
  <c r="M14" i="15"/>
  <c r="O14" i="15"/>
  <c r="O8" i="15" s="1"/>
  <c r="Q14" i="15"/>
  <c r="Q8" i="15" s="1"/>
  <c r="V14" i="15"/>
  <c r="V8" i="15" s="1"/>
  <c r="K16" i="15"/>
  <c r="G17" i="15"/>
  <c r="I17" i="15"/>
  <c r="K17" i="15"/>
  <c r="M17" i="15"/>
  <c r="M16" i="15" s="1"/>
  <c r="O17" i="15"/>
  <c r="O16" i="15" s="1"/>
  <c r="Q17" i="15"/>
  <c r="Q16" i="15" s="1"/>
  <c r="V17" i="15"/>
  <c r="V16" i="15" s="1"/>
  <c r="G20" i="15"/>
  <c r="I20" i="15"/>
  <c r="K20" i="15"/>
  <c r="M20" i="15"/>
  <c r="O20" i="15"/>
  <c r="Q20" i="15"/>
  <c r="V20" i="15"/>
  <c r="G23" i="15"/>
  <c r="M23" i="15" s="1"/>
  <c r="I23" i="15"/>
  <c r="I16" i="15" s="1"/>
  <c r="K23" i="15"/>
  <c r="O23" i="15"/>
  <c r="Q23" i="15"/>
  <c r="V23" i="15"/>
  <c r="G25" i="15"/>
  <c r="I25" i="15"/>
  <c r="K25" i="15"/>
  <c r="M25" i="15"/>
  <c r="O25" i="15"/>
  <c r="Q25" i="15"/>
  <c r="V25" i="15"/>
  <c r="G27" i="15"/>
  <c r="I27" i="15"/>
  <c r="K27" i="15"/>
  <c r="M27" i="15"/>
  <c r="O27" i="15"/>
  <c r="Q27" i="15"/>
  <c r="V27" i="15"/>
  <c r="G33" i="15"/>
  <c r="M33" i="15" s="1"/>
  <c r="I33" i="15"/>
  <c r="K33" i="15"/>
  <c r="O33" i="15"/>
  <c r="Q33" i="15"/>
  <c r="V33" i="15"/>
  <c r="G35" i="15"/>
  <c r="I35" i="15"/>
  <c r="K35" i="15"/>
  <c r="M35" i="15"/>
  <c r="O35" i="15"/>
  <c r="Q35" i="15"/>
  <c r="V35" i="15"/>
  <c r="G37" i="15"/>
  <c r="I37" i="15"/>
  <c r="K37" i="15"/>
  <c r="M37" i="15"/>
  <c r="O37" i="15"/>
  <c r="Q37" i="15"/>
  <c r="V37" i="15"/>
  <c r="AE40" i="15"/>
  <c r="F46" i="1" s="1"/>
  <c r="BA76" i="14"/>
  <c r="BA65" i="14"/>
  <c r="BA60" i="14"/>
  <c r="BA57" i="14"/>
  <c r="BA15" i="14"/>
  <c r="BA10" i="14"/>
  <c r="G9" i="14"/>
  <c r="G8" i="14" s="1"/>
  <c r="G102" i="14" s="1"/>
  <c r="I9" i="14"/>
  <c r="I8" i="14" s="1"/>
  <c r="K9" i="14"/>
  <c r="K8" i="14" s="1"/>
  <c r="O9" i="14"/>
  <c r="O8" i="14" s="1"/>
  <c r="Q9" i="14"/>
  <c r="Q8" i="14" s="1"/>
  <c r="V9" i="14"/>
  <c r="V8" i="14" s="1"/>
  <c r="G14" i="14"/>
  <c r="I14" i="14"/>
  <c r="K14" i="14"/>
  <c r="M14" i="14"/>
  <c r="O14" i="14"/>
  <c r="Q14" i="14"/>
  <c r="V14" i="14"/>
  <c r="G17" i="14"/>
  <c r="I17" i="14"/>
  <c r="K17" i="14"/>
  <c r="M17" i="14"/>
  <c r="O17" i="14"/>
  <c r="Q17" i="14"/>
  <c r="V17" i="14"/>
  <c r="G20" i="14"/>
  <c r="I20" i="14"/>
  <c r="K20" i="14"/>
  <c r="M20" i="14"/>
  <c r="O20" i="14"/>
  <c r="Q20" i="14"/>
  <c r="V20" i="14"/>
  <c r="G27" i="14"/>
  <c r="I27" i="14"/>
  <c r="K27" i="14"/>
  <c r="M27" i="14"/>
  <c r="O27" i="14"/>
  <c r="Q27" i="14"/>
  <c r="V27" i="14"/>
  <c r="G30" i="14"/>
  <c r="I30" i="14"/>
  <c r="K30" i="14"/>
  <c r="M30" i="14"/>
  <c r="O30" i="14"/>
  <c r="Q30" i="14"/>
  <c r="V30" i="14"/>
  <c r="G32" i="14"/>
  <c r="I32" i="14"/>
  <c r="K32" i="14"/>
  <c r="M32" i="14"/>
  <c r="O32" i="14"/>
  <c r="Q32" i="14"/>
  <c r="V32" i="14"/>
  <c r="G38" i="14"/>
  <c r="I38" i="14"/>
  <c r="K38" i="14"/>
  <c r="M38" i="14"/>
  <c r="O38" i="14"/>
  <c r="Q38" i="14"/>
  <c r="V38" i="14"/>
  <c r="G42" i="14"/>
  <c r="I42" i="14"/>
  <c r="K42" i="14"/>
  <c r="M42" i="14"/>
  <c r="O42" i="14"/>
  <c r="Q42" i="14"/>
  <c r="V42" i="14"/>
  <c r="G46" i="14"/>
  <c r="I46" i="14"/>
  <c r="K46" i="14"/>
  <c r="M46" i="14"/>
  <c r="O46" i="14"/>
  <c r="O45" i="14" s="1"/>
  <c r="Q46" i="14"/>
  <c r="Q45" i="14" s="1"/>
  <c r="V46" i="14"/>
  <c r="V45" i="14" s="1"/>
  <c r="G48" i="14"/>
  <c r="I48" i="14"/>
  <c r="K48" i="14"/>
  <c r="M48" i="14"/>
  <c r="O48" i="14"/>
  <c r="Q48" i="14"/>
  <c r="V48" i="14"/>
  <c r="G51" i="14"/>
  <c r="M51" i="14" s="1"/>
  <c r="I51" i="14"/>
  <c r="I45" i="14" s="1"/>
  <c r="K51" i="14"/>
  <c r="K45" i="14" s="1"/>
  <c r="O51" i="14"/>
  <c r="Q51" i="14"/>
  <c r="V51" i="14"/>
  <c r="G54" i="14"/>
  <c r="I54" i="14"/>
  <c r="K54" i="14"/>
  <c r="M54" i="14"/>
  <c r="O54" i="14"/>
  <c r="Q54" i="14"/>
  <c r="V54" i="14"/>
  <c r="G56" i="14"/>
  <c r="I56" i="14"/>
  <c r="K56" i="14"/>
  <c r="M56" i="14"/>
  <c r="O56" i="14"/>
  <c r="Q56" i="14"/>
  <c r="V56" i="14"/>
  <c r="G59" i="14"/>
  <c r="M59" i="14" s="1"/>
  <c r="I59" i="14"/>
  <c r="K59" i="14"/>
  <c r="O59" i="14"/>
  <c r="Q59" i="14"/>
  <c r="V59" i="14"/>
  <c r="G64" i="14"/>
  <c r="G63" i="14" s="1"/>
  <c r="I64" i="14"/>
  <c r="I63" i="14" s="1"/>
  <c r="K64" i="14"/>
  <c r="K63" i="14" s="1"/>
  <c r="M64" i="14"/>
  <c r="M63" i="14" s="1"/>
  <c r="O64" i="14"/>
  <c r="O63" i="14" s="1"/>
  <c r="Q64" i="14"/>
  <c r="Q63" i="14" s="1"/>
  <c r="V64" i="14"/>
  <c r="V63" i="14" s="1"/>
  <c r="G67" i="14"/>
  <c r="G68" i="14"/>
  <c r="I68" i="14"/>
  <c r="I67" i="14" s="1"/>
  <c r="K68" i="14"/>
  <c r="K67" i="14" s="1"/>
  <c r="M68" i="14"/>
  <c r="M67" i="14" s="1"/>
  <c r="O68" i="14"/>
  <c r="O67" i="14" s="1"/>
  <c r="Q68" i="14"/>
  <c r="Q67" i="14" s="1"/>
  <c r="V68" i="14"/>
  <c r="V67" i="14" s="1"/>
  <c r="G71" i="14"/>
  <c r="I71" i="14"/>
  <c r="K71" i="14"/>
  <c r="M71" i="14"/>
  <c r="O71" i="14"/>
  <c r="Q71" i="14"/>
  <c r="V71" i="14"/>
  <c r="G75" i="14"/>
  <c r="G74" i="14" s="1"/>
  <c r="I75" i="14"/>
  <c r="I74" i="14" s="1"/>
  <c r="K75" i="14"/>
  <c r="K74" i="14" s="1"/>
  <c r="M75" i="14"/>
  <c r="M74" i="14" s="1"/>
  <c r="O75" i="14"/>
  <c r="O74" i="14" s="1"/>
  <c r="Q75" i="14"/>
  <c r="Q74" i="14" s="1"/>
  <c r="V75" i="14"/>
  <c r="V74" i="14" s="1"/>
  <c r="Q77" i="14"/>
  <c r="G78" i="14"/>
  <c r="I78" i="14"/>
  <c r="K78" i="14"/>
  <c r="M78" i="14"/>
  <c r="O78" i="14"/>
  <c r="Q78" i="14"/>
  <c r="V78" i="14"/>
  <c r="V77" i="14" s="1"/>
  <c r="G84" i="14"/>
  <c r="I84" i="14"/>
  <c r="K84" i="14"/>
  <c r="M84" i="14"/>
  <c r="O84" i="14"/>
  <c r="Q84" i="14"/>
  <c r="V84" i="14"/>
  <c r="G86" i="14"/>
  <c r="G77" i="14" s="1"/>
  <c r="I86" i="14"/>
  <c r="I77" i="14" s="1"/>
  <c r="K86" i="14"/>
  <c r="K77" i="14" s="1"/>
  <c r="M86" i="14"/>
  <c r="M77" i="14" s="1"/>
  <c r="O86" i="14"/>
  <c r="O77" i="14" s="1"/>
  <c r="Q86" i="14"/>
  <c r="V86" i="14"/>
  <c r="G87" i="14"/>
  <c r="I87" i="14"/>
  <c r="K87" i="14"/>
  <c r="M87" i="14"/>
  <c r="O87" i="14"/>
  <c r="Q87" i="14"/>
  <c r="V87" i="14"/>
  <c r="G90" i="14"/>
  <c r="I90" i="14"/>
  <c r="K90" i="14"/>
  <c r="M90" i="14"/>
  <c r="O90" i="14"/>
  <c r="Q90" i="14"/>
  <c r="V90" i="14"/>
  <c r="G94" i="14"/>
  <c r="I94" i="14"/>
  <c r="K94" i="14"/>
  <c r="M94" i="14"/>
  <c r="O94" i="14"/>
  <c r="Q94" i="14"/>
  <c r="V94" i="14"/>
  <c r="G98" i="14"/>
  <c r="I98" i="14"/>
  <c r="K98" i="14"/>
  <c r="M98" i="14"/>
  <c r="O98" i="14"/>
  <c r="Q98" i="14"/>
  <c r="V98" i="14"/>
  <c r="AE102" i="14"/>
  <c r="F44" i="1" s="1"/>
  <c r="BA23" i="13"/>
  <c r="G9" i="13"/>
  <c r="G8" i="13" s="1"/>
  <c r="I75" i="1" s="1"/>
  <c r="I9" i="13"/>
  <c r="I8" i="13" s="1"/>
  <c r="K9" i="13"/>
  <c r="K8" i="13" s="1"/>
  <c r="M9" i="13"/>
  <c r="O9" i="13"/>
  <c r="O8" i="13" s="1"/>
  <c r="Q9" i="13"/>
  <c r="Q8" i="13" s="1"/>
  <c r="V9" i="13"/>
  <c r="V8" i="13" s="1"/>
  <c r="G10" i="13"/>
  <c r="I10" i="13"/>
  <c r="K10" i="13"/>
  <c r="M10" i="13"/>
  <c r="O10" i="13"/>
  <c r="Q10" i="13"/>
  <c r="V10" i="13"/>
  <c r="G11" i="13"/>
  <c r="I11" i="13"/>
  <c r="K11" i="13"/>
  <c r="M11" i="13"/>
  <c r="O11" i="13"/>
  <c r="Q11" i="13"/>
  <c r="V11" i="13"/>
  <c r="G12" i="13"/>
  <c r="I12" i="13"/>
  <c r="K12" i="13"/>
  <c r="M12" i="13"/>
  <c r="O12" i="13"/>
  <c r="Q12" i="13"/>
  <c r="V12" i="13"/>
  <c r="G13" i="13"/>
  <c r="I13" i="13"/>
  <c r="K13" i="13"/>
  <c r="M13" i="13"/>
  <c r="O13" i="13"/>
  <c r="Q13" i="13"/>
  <c r="V13" i="13"/>
  <c r="G15" i="13"/>
  <c r="I15" i="13"/>
  <c r="K15" i="13"/>
  <c r="M15" i="13"/>
  <c r="O15" i="13"/>
  <c r="Q15" i="13"/>
  <c r="V15" i="13"/>
  <c r="G17" i="13"/>
  <c r="I17" i="13"/>
  <c r="K17" i="13"/>
  <c r="M17" i="13"/>
  <c r="O17" i="13"/>
  <c r="Q17" i="13"/>
  <c r="V17" i="13"/>
  <c r="G18" i="13"/>
  <c r="M18" i="13" s="1"/>
  <c r="I18" i="13"/>
  <c r="K18" i="13"/>
  <c r="O18" i="13"/>
  <c r="Q18" i="13"/>
  <c r="V18" i="13"/>
  <c r="G19" i="13"/>
  <c r="I19" i="13"/>
  <c r="K19" i="13"/>
  <c r="M19" i="13"/>
  <c r="O19" i="13"/>
  <c r="Q19" i="13"/>
  <c r="V19" i="13"/>
  <c r="G20" i="13"/>
  <c r="I20" i="13"/>
  <c r="K20" i="13"/>
  <c r="M20" i="13"/>
  <c r="O20" i="13"/>
  <c r="Q20" i="13"/>
  <c r="V20" i="13"/>
  <c r="G21" i="13"/>
  <c r="M21" i="13" s="1"/>
  <c r="I21" i="13"/>
  <c r="K21" i="13"/>
  <c r="O21" i="13"/>
  <c r="Q21" i="13"/>
  <c r="V21" i="13"/>
  <c r="G22" i="13"/>
  <c r="I22" i="13"/>
  <c r="K22" i="13"/>
  <c r="M22" i="13"/>
  <c r="O22" i="13"/>
  <c r="Q22" i="13"/>
  <c r="V22" i="13"/>
  <c r="G24" i="13"/>
  <c r="I24" i="13"/>
  <c r="K24" i="13"/>
  <c r="M24" i="13"/>
  <c r="O24" i="13"/>
  <c r="Q24" i="13"/>
  <c r="V24" i="13"/>
  <c r="G26" i="13"/>
  <c r="M26" i="13" s="1"/>
  <c r="I26" i="13"/>
  <c r="K26" i="13"/>
  <c r="O26" i="13"/>
  <c r="Q26" i="13"/>
  <c r="V26" i="13"/>
  <c r="G30" i="13"/>
  <c r="I30" i="13"/>
  <c r="K30" i="13"/>
  <c r="M30" i="13"/>
  <c r="O30" i="13"/>
  <c r="Q30" i="13"/>
  <c r="V30" i="13"/>
  <c r="G31" i="13"/>
  <c r="I31" i="13"/>
  <c r="K31" i="13"/>
  <c r="M31" i="13"/>
  <c r="O31" i="13"/>
  <c r="Q31" i="13"/>
  <c r="V31" i="13"/>
  <c r="G32" i="13"/>
  <c r="I32" i="13"/>
  <c r="K32" i="13"/>
  <c r="M32" i="13"/>
  <c r="O32" i="13"/>
  <c r="Q32" i="13"/>
  <c r="V32" i="13"/>
  <c r="G33" i="13"/>
  <c r="I33" i="13"/>
  <c r="K33" i="13"/>
  <c r="M33" i="13"/>
  <c r="O33" i="13"/>
  <c r="Q33" i="13"/>
  <c r="V33" i="13"/>
  <c r="G34" i="13"/>
  <c r="I34" i="13"/>
  <c r="K34" i="13"/>
  <c r="M34" i="13"/>
  <c r="O34" i="13"/>
  <c r="Q34" i="13"/>
  <c r="V34" i="13"/>
  <c r="G36" i="13"/>
  <c r="G35" i="13" s="1"/>
  <c r="I36" i="13"/>
  <c r="I35" i="13" s="1"/>
  <c r="K36" i="13"/>
  <c r="K35" i="13" s="1"/>
  <c r="M36" i="13"/>
  <c r="M35" i="13" s="1"/>
  <c r="O36" i="13"/>
  <c r="O35" i="13" s="1"/>
  <c r="Q36" i="13"/>
  <c r="Q35" i="13" s="1"/>
  <c r="V36" i="13"/>
  <c r="V35" i="13" s="1"/>
  <c r="G37" i="13"/>
  <c r="I37" i="13"/>
  <c r="K37" i="13"/>
  <c r="M37" i="13"/>
  <c r="O37" i="13"/>
  <c r="Q37" i="13"/>
  <c r="V37" i="13"/>
  <c r="G38" i="13"/>
  <c r="I38" i="13"/>
  <c r="K38" i="13"/>
  <c r="M38" i="13"/>
  <c r="O38" i="13"/>
  <c r="Q38" i="13"/>
  <c r="V38" i="13"/>
  <c r="G39" i="13"/>
  <c r="I39" i="13"/>
  <c r="K39" i="13"/>
  <c r="M39" i="13"/>
  <c r="O39" i="13"/>
  <c r="Q39" i="13"/>
  <c r="V39" i="13"/>
  <c r="G40" i="13"/>
  <c r="I40" i="13"/>
  <c r="K40" i="13"/>
  <c r="M40" i="13"/>
  <c r="O40" i="13"/>
  <c r="Q40" i="13"/>
  <c r="V40" i="13"/>
  <c r="G41" i="13"/>
  <c r="I41" i="13"/>
  <c r="K41" i="13"/>
  <c r="M41" i="13"/>
  <c r="O41" i="13"/>
  <c r="Q41" i="13"/>
  <c r="V41" i="13"/>
  <c r="G42" i="13"/>
  <c r="I42" i="13"/>
  <c r="K42" i="13"/>
  <c r="M42" i="13"/>
  <c r="O42" i="13"/>
  <c r="Q42" i="13"/>
  <c r="V42" i="13"/>
  <c r="G43" i="13"/>
  <c r="M43" i="13" s="1"/>
  <c r="I43" i="13"/>
  <c r="K43" i="13"/>
  <c r="O43" i="13"/>
  <c r="Q43" i="13"/>
  <c r="V43" i="13"/>
  <c r="G44" i="13"/>
  <c r="I44" i="13"/>
  <c r="K44" i="13"/>
  <c r="M44" i="13"/>
  <c r="O44" i="13"/>
  <c r="Q44" i="13"/>
  <c r="V44" i="13"/>
  <c r="G46" i="13"/>
  <c r="I46" i="13"/>
  <c r="K46" i="13"/>
  <c r="M46" i="13"/>
  <c r="O46" i="13"/>
  <c r="Q46" i="13"/>
  <c r="V46" i="13"/>
  <c r="G47" i="13"/>
  <c r="M47" i="13" s="1"/>
  <c r="I47" i="13"/>
  <c r="K47" i="13"/>
  <c r="O47" i="13"/>
  <c r="Q47" i="13"/>
  <c r="V47" i="13"/>
  <c r="G48" i="13"/>
  <c r="I48" i="13"/>
  <c r="K48" i="13"/>
  <c r="M48" i="13"/>
  <c r="O48" i="13"/>
  <c r="Q48" i="13"/>
  <c r="V48" i="13"/>
  <c r="G49" i="13"/>
  <c r="I49" i="13"/>
  <c r="K49" i="13"/>
  <c r="M49" i="13"/>
  <c r="O49" i="13"/>
  <c r="Q49" i="13"/>
  <c r="V49" i="13"/>
  <c r="G50" i="13"/>
  <c r="M50" i="13" s="1"/>
  <c r="I50" i="13"/>
  <c r="K50" i="13"/>
  <c r="O50" i="13"/>
  <c r="Q50" i="13"/>
  <c r="V50" i="13"/>
  <c r="G51" i="13"/>
  <c r="I51" i="13"/>
  <c r="K51" i="13"/>
  <c r="M51" i="13"/>
  <c r="O51" i="13"/>
  <c r="Q51" i="13"/>
  <c r="V51" i="13"/>
  <c r="G52" i="13"/>
  <c r="I52" i="13"/>
  <c r="K52" i="13"/>
  <c r="M52" i="13"/>
  <c r="O52" i="13"/>
  <c r="Q52" i="13"/>
  <c r="V52" i="13"/>
  <c r="G53" i="13"/>
  <c r="I53" i="13"/>
  <c r="K53" i="13"/>
  <c r="M53" i="13"/>
  <c r="O53" i="13"/>
  <c r="Q53" i="13"/>
  <c r="V53" i="13"/>
  <c r="G54" i="13"/>
  <c r="I54" i="13"/>
  <c r="K54" i="13"/>
  <c r="M54" i="13"/>
  <c r="O54" i="13"/>
  <c r="Q54" i="13"/>
  <c r="V54" i="13"/>
  <c r="G55" i="13"/>
  <c r="I55" i="13"/>
  <c r="K55" i="13"/>
  <c r="M55" i="13"/>
  <c r="O55" i="13"/>
  <c r="Q55" i="13"/>
  <c r="V55" i="13"/>
  <c r="G56" i="13"/>
  <c r="I56" i="13"/>
  <c r="K56" i="13"/>
  <c r="M56" i="13"/>
  <c r="O56" i="13"/>
  <c r="Q56" i="13"/>
  <c r="V56" i="13"/>
  <c r="G58" i="13"/>
  <c r="I58" i="13"/>
  <c r="K58" i="13"/>
  <c r="M58" i="13"/>
  <c r="O58" i="13"/>
  <c r="Q58" i="13"/>
  <c r="V58" i="13"/>
  <c r="AE61" i="13"/>
  <c r="F43" i="1" s="1"/>
  <c r="BA469" i="12"/>
  <c r="BA461" i="12"/>
  <c r="BA458" i="12"/>
  <c r="BA371" i="12"/>
  <c r="BA368" i="12"/>
  <c r="BA365" i="12"/>
  <c r="BA316" i="12"/>
  <c r="BA304" i="12"/>
  <c r="BA292" i="12"/>
  <c r="BA285" i="12"/>
  <c r="BA182" i="12"/>
  <c r="BA145" i="12"/>
  <c r="BA117" i="12"/>
  <c r="BA114" i="12"/>
  <c r="BA111" i="12"/>
  <c r="BA108" i="12"/>
  <c r="BA105" i="12"/>
  <c r="BA102" i="12"/>
  <c r="BA99" i="12"/>
  <c r="BA77" i="12"/>
  <c r="BA71" i="12"/>
  <c r="BA66" i="12"/>
  <c r="BA62" i="12"/>
  <c r="BA58" i="12"/>
  <c r="BA53" i="12"/>
  <c r="BA16" i="12"/>
  <c r="BA13" i="12"/>
  <c r="BA10" i="12"/>
  <c r="G9" i="12"/>
  <c r="I9" i="12"/>
  <c r="I8" i="12" s="1"/>
  <c r="K9" i="12"/>
  <c r="K8" i="12" s="1"/>
  <c r="O9" i="12"/>
  <c r="O8" i="12" s="1"/>
  <c r="Q9" i="12"/>
  <c r="V9" i="12"/>
  <c r="G12" i="12"/>
  <c r="I12" i="12"/>
  <c r="K12" i="12"/>
  <c r="M12" i="12"/>
  <c r="O12" i="12"/>
  <c r="Q12" i="12"/>
  <c r="V12" i="12"/>
  <c r="G15" i="12"/>
  <c r="I15" i="12"/>
  <c r="K15" i="12"/>
  <c r="M15" i="12"/>
  <c r="O15" i="12"/>
  <c r="Q15" i="12"/>
  <c r="Q8" i="12" s="1"/>
  <c r="V15" i="12"/>
  <c r="V8" i="12" s="1"/>
  <c r="G18" i="12"/>
  <c r="I18" i="12"/>
  <c r="K18" i="12"/>
  <c r="M18" i="12"/>
  <c r="O18" i="12"/>
  <c r="Q18" i="12"/>
  <c r="V18" i="12"/>
  <c r="G24" i="12"/>
  <c r="I24" i="12"/>
  <c r="K24" i="12"/>
  <c r="M24" i="12"/>
  <c r="O24" i="12"/>
  <c r="Q24" i="12"/>
  <c r="V24" i="12"/>
  <c r="G30" i="12"/>
  <c r="I30" i="12"/>
  <c r="K30" i="12"/>
  <c r="M30" i="12"/>
  <c r="O30" i="12"/>
  <c r="Q30" i="12"/>
  <c r="V30" i="12"/>
  <c r="G34" i="12"/>
  <c r="M34" i="12" s="1"/>
  <c r="I34" i="12"/>
  <c r="K34" i="12"/>
  <c r="O34" i="12"/>
  <c r="Q34" i="12"/>
  <c r="V34" i="12"/>
  <c r="G38" i="12"/>
  <c r="I38" i="12"/>
  <c r="K38" i="12"/>
  <c r="M38" i="12"/>
  <c r="O38" i="12"/>
  <c r="Q38" i="12"/>
  <c r="V38" i="12"/>
  <c r="G42" i="12"/>
  <c r="I42" i="12"/>
  <c r="K42" i="12"/>
  <c r="M42" i="12"/>
  <c r="O42" i="12"/>
  <c r="Q42" i="12"/>
  <c r="V42" i="12"/>
  <c r="G46" i="12"/>
  <c r="M46" i="12" s="1"/>
  <c r="I46" i="12"/>
  <c r="K46" i="12"/>
  <c r="O46" i="12"/>
  <c r="Q46" i="12"/>
  <c r="V46" i="12"/>
  <c r="G50" i="12"/>
  <c r="I50" i="12"/>
  <c r="K50" i="12"/>
  <c r="M50" i="12"/>
  <c r="O50" i="12"/>
  <c r="Q50" i="12"/>
  <c r="V50" i="12"/>
  <c r="G52" i="12"/>
  <c r="I52" i="12"/>
  <c r="K52" i="12"/>
  <c r="M52" i="12"/>
  <c r="O52" i="12"/>
  <c r="Q52" i="12"/>
  <c r="V52" i="12"/>
  <c r="G57" i="12"/>
  <c r="M57" i="12" s="1"/>
  <c r="I57" i="12"/>
  <c r="K57" i="12"/>
  <c r="O57" i="12"/>
  <c r="Q57" i="12"/>
  <c r="V57" i="12"/>
  <c r="G61" i="12"/>
  <c r="I61" i="12"/>
  <c r="K61" i="12"/>
  <c r="M61" i="12"/>
  <c r="O61" i="12"/>
  <c r="Q61" i="12"/>
  <c r="V61" i="12"/>
  <c r="G65" i="12"/>
  <c r="I65" i="12"/>
  <c r="K65" i="12"/>
  <c r="M65" i="12"/>
  <c r="O65" i="12"/>
  <c r="Q65" i="12"/>
  <c r="V65" i="12"/>
  <c r="G70" i="12"/>
  <c r="I70" i="12"/>
  <c r="K70" i="12"/>
  <c r="M70" i="12"/>
  <c r="O70" i="12"/>
  <c r="Q70" i="12"/>
  <c r="V70" i="12"/>
  <c r="G76" i="12"/>
  <c r="I76" i="12"/>
  <c r="K76" i="12"/>
  <c r="M76" i="12"/>
  <c r="O76" i="12"/>
  <c r="Q76" i="12"/>
  <c r="V76" i="12"/>
  <c r="G98" i="12"/>
  <c r="I98" i="12"/>
  <c r="K98" i="12"/>
  <c r="M98" i="12"/>
  <c r="O98" i="12"/>
  <c r="Q98" i="12"/>
  <c r="V98" i="12"/>
  <c r="G101" i="12"/>
  <c r="I101" i="12"/>
  <c r="K101" i="12"/>
  <c r="M101" i="12"/>
  <c r="O101" i="12"/>
  <c r="Q101" i="12"/>
  <c r="V101" i="12"/>
  <c r="G104" i="12"/>
  <c r="I104" i="12"/>
  <c r="K104" i="12"/>
  <c r="M104" i="12"/>
  <c r="O104" i="12"/>
  <c r="Q104" i="12"/>
  <c r="V104" i="12"/>
  <c r="G107" i="12"/>
  <c r="I107" i="12"/>
  <c r="K107" i="12"/>
  <c r="M107" i="12"/>
  <c r="O107" i="12"/>
  <c r="Q107" i="12"/>
  <c r="V107" i="12"/>
  <c r="G110" i="12"/>
  <c r="I110" i="12"/>
  <c r="K110" i="12"/>
  <c r="M110" i="12"/>
  <c r="O110" i="12"/>
  <c r="Q110" i="12"/>
  <c r="V110" i="12"/>
  <c r="G113" i="12"/>
  <c r="I113" i="12"/>
  <c r="K113" i="12"/>
  <c r="M113" i="12"/>
  <c r="O113" i="12"/>
  <c r="Q113" i="12"/>
  <c r="V113" i="12"/>
  <c r="G116" i="12"/>
  <c r="I116" i="12"/>
  <c r="K116" i="12"/>
  <c r="M116" i="12"/>
  <c r="O116" i="12"/>
  <c r="Q116" i="12"/>
  <c r="V116" i="12"/>
  <c r="G119" i="12"/>
  <c r="I119" i="12"/>
  <c r="K119" i="12"/>
  <c r="M119" i="12"/>
  <c r="O119" i="12"/>
  <c r="Q119" i="12"/>
  <c r="V119" i="12"/>
  <c r="G127" i="12"/>
  <c r="I127" i="12"/>
  <c r="K127" i="12"/>
  <c r="M127" i="12"/>
  <c r="O127" i="12"/>
  <c r="Q127" i="12"/>
  <c r="V127" i="12"/>
  <c r="G130" i="12"/>
  <c r="M130" i="12" s="1"/>
  <c r="I130" i="12"/>
  <c r="K130" i="12"/>
  <c r="O130" i="12"/>
  <c r="Q130" i="12"/>
  <c r="V130" i="12"/>
  <c r="G133" i="12"/>
  <c r="I133" i="12"/>
  <c r="K133" i="12"/>
  <c r="M133" i="12"/>
  <c r="O133" i="12"/>
  <c r="Q133" i="12"/>
  <c r="V133" i="12"/>
  <c r="G136" i="12"/>
  <c r="I136" i="12"/>
  <c r="K136" i="12"/>
  <c r="M136" i="12"/>
  <c r="O136" i="12"/>
  <c r="Q136" i="12"/>
  <c r="V136" i="12"/>
  <c r="G139" i="12"/>
  <c r="M139" i="12" s="1"/>
  <c r="I139" i="12"/>
  <c r="K139" i="12"/>
  <c r="O139" i="12"/>
  <c r="Q139" i="12"/>
  <c r="V139" i="12"/>
  <c r="G142" i="12"/>
  <c r="I142" i="12"/>
  <c r="K142" i="12"/>
  <c r="M142" i="12"/>
  <c r="O142" i="12"/>
  <c r="Q142" i="12"/>
  <c r="V142" i="12"/>
  <c r="G144" i="12"/>
  <c r="I144" i="12"/>
  <c r="K144" i="12"/>
  <c r="M144" i="12"/>
  <c r="O144" i="12"/>
  <c r="Q144" i="12"/>
  <c r="V144" i="12"/>
  <c r="G153" i="12"/>
  <c r="M153" i="12" s="1"/>
  <c r="I153" i="12"/>
  <c r="K153" i="12"/>
  <c r="O153" i="12"/>
  <c r="Q153" i="12"/>
  <c r="V153" i="12"/>
  <c r="G160" i="12"/>
  <c r="I160" i="12"/>
  <c r="K160" i="12"/>
  <c r="M160" i="12"/>
  <c r="O160" i="12"/>
  <c r="Q160" i="12"/>
  <c r="V160" i="12"/>
  <c r="G167" i="12"/>
  <c r="I167" i="12"/>
  <c r="K167" i="12"/>
  <c r="M167" i="12"/>
  <c r="O167" i="12"/>
  <c r="Q167" i="12"/>
  <c r="V167" i="12"/>
  <c r="G170" i="12"/>
  <c r="I170" i="12"/>
  <c r="K170" i="12"/>
  <c r="M170" i="12"/>
  <c r="O170" i="12"/>
  <c r="Q170" i="12"/>
  <c r="V170" i="12"/>
  <c r="G181" i="12"/>
  <c r="I181" i="12"/>
  <c r="K181" i="12"/>
  <c r="M181" i="12"/>
  <c r="O181" i="12"/>
  <c r="Q181" i="12"/>
  <c r="V181" i="12"/>
  <c r="G184" i="12"/>
  <c r="I184" i="12"/>
  <c r="K184" i="12"/>
  <c r="M184" i="12"/>
  <c r="O184" i="12"/>
  <c r="Q184" i="12"/>
  <c r="V184" i="12"/>
  <c r="G186" i="12"/>
  <c r="I186" i="12"/>
  <c r="K186" i="12"/>
  <c r="M186" i="12"/>
  <c r="O186" i="12"/>
  <c r="Q186" i="12"/>
  <c r="V186" i="12"/>
  <c r="G188" i="12"/>
  <c r="I188" i="12"/>
  <c r="K188" i="12"/>
  <c r="M188" i="12"/>
  <c r="O188" i="12"/>
  <c r="Q188" i="12"/>
  <c r="V188" i="12"/>
  <c r="G190" i="12"/>
  <c r="I190" i="12"/>
  <c r="K190" i="12"/>
  <c r="M190" i="12"/>
  <c r="O190" i="12"/>
  <c r="Q190" i="12"/>
  <c r="V190" i="12"/>
  <c r="G192" i="12"/>
  <c r="I192" i="12"/>
  <c r="K192" i="12"/>
  <c r="M192" i="12"/>
  <c r="O192" i="12"/>
  <c r="Q192" i="12"/>
  <c r="V192" i="12"/>
  <c r="G195" i="12"/>
  <c r="I195" i="12"/>
  <c r="K195" i="12"/>
  <c r="M195" i="12"/>
  <c r="O195" i="12"/>
  <c r="Q195" i="12"/>
  <c r="V195" i="12"/>
  <c r="G197" i="12"/>
  <c r="I197" i="12"/>
  <c r="K197" i="12"/>
  <c r="M197" i="12"/>
  <c r="O197" i="12"/>
  <c r="Q197" i="12"/>
  <c r="V197" i="12"/>
  <c r="G199" i="12"/>
  <c r="I199" i="12"/>
  <c r="K199" i="12"/>
  <c r="M199" i="12"/>
  <c r="O199" i="12"/>
  <c r="Q199" i="12"/>
  <c r="V199" i="12"/>
  <c r="G207" i="12"/>
  <c r="M207" i="12" s="1"/>
  <c r="I207" i="12"/>
  <c r="I206" i="12" s="1"/>
  <c r="K207" i="12"/>
  <c r="K206" i="12" s="1"/>
  <c r="O207" i="12"/>
  <c r="Q207" i="12"/>
  <c r="V207" i="12"/>
  <c r="G210" i="12"/>
  <c r="I210" i="12"/>
  <c r="K210" i="12"/>
  <c r="M210" i="12"/>
  <c r="O210" i="12"/>
  <c r="Q210" i="12"/>
  <c r="V210" i="12"/>
  <c r="G214" i="12"/>
  <c r="I214" i="12"/>
  <c r="K214" i="12"/>
  <c r="M214" i="12"/>
  <c r="O214" i="12"/>
  <c r="O206" i="12" s="1"/>
  <c r="Q214" i="12"/>
  <c r="Q206" i="12" s="1"/>
  <c r="V214" i="12"/>
  <c r="V206" i="12" s="1"/>
  <c r="G217" i="12"/>
  <c r="M217" i="12" s="1"/>
  <c r="I217" i="12"/>
  <c r="K217" i="12"/>
  <c r="O217" i="12"/>
  <c r="Q217" i="12"/>
  <c r="V217" i="12"/>
  <c r="G220" i="12"/>
  <c r="I220" i="12"/>
  <c r="K220" i="12"/>
  <c r="M220" i="12"/>
  <c r="O220" i="12"/>
  <c r="Q220" i="12"/>
  <c r="V220" i="12"/>
  <c r="G222" i="12"/>
  <c r="I222" i="12"/>
  <c r="K222" i="12"/>
  <c r="M222" i="12"/>
  <c r="O222" i="12"/>
  <c r="Q222" i="12"/>
  <c r="V222" i="12"/>
  <c r="G225" i="12"/>
  <c r="M225" i="12" s="1"/>
  <c r="I225" i="12"/>
  <c r="K225" i="12"/>
  <c r="O225" i="12"/>
  <c r="Q225" i="12"/>
  <c r="V225" i="12"/>
  <c r="G227" i="12"/>
  <c r="I227" i="12"/>
  <c r="K227" i="12"/>
  <c r="M227" i="12"/>
  <c r="O227" i="12"/>
  <c r="Q227" i="12"/>
  <c r="V227" i="12"/>
  <c r="G229" i="12"/>
  <c r="I229" i="12"/>
  <c r="K229" i="12"/>
  <c r="M229" i="12"/>
  <c r="O229" i="12"/>
  <c r="Q229" i="12"/>
  <c r="V229" i="12"/>
  <c r="G232" i="12"/>
  <c r="G231" i="12" s="1"/>
  <c r="I232" i="12"/>
  <c r="I231" i="12" s="1"/>
  <c r="K232" i="12"/>
  <c r="K231" i="12" s="1"/>
  <c r="M232" i="12"/>
  <c r="O232" i="12"/>
  <c r="O231" i="12" s="1"/>
  <c r="Q232" i="12"/>
  <c r="Q231" i="12" s="1"/>
  <c r="V232" i="12"/>
  <c r="V231" i="12" s="1"/>
  <c r="G245" i="12"/>
  <c r="I245" i="12"/>
  <c r="K245" i="12"/>
  <c r="M245" i="12"/>
  <c r="O245" i="12"/>
  <c r="Q245" i="12"/>
  <c r="V245" i="12"/>
  <c r="G249" i="12"/>
  <c r="I249" i="12"/>
  <c r="K249" i="12"/>
  <c r="M249" i="12"/>
  <c r="O249" i="12"/>
  <c r="Q249" i="12"/>
  <c r="V249" i="12"/>
  <c r="G254" i="12"/>
  <c r="I254" i="12"/>
  <c r="K254" i="12"/>
  <c r="M254" i="12"/>
  <c r="O254" i="12"/>
  <c r="Q254" i="12"/>
  <c r="V254" i="12"/>
  <c r="G259" i="12"/>
  <c r="I259" i="12"/>
  <c r="K259" i="12"/>
  <c r="M259" i="12"/>
  <c r="O259" i="12"/>
  <c r="Q259" i="12"/>
  <c r="V259" i="12"/>
  <c r="G266" i="12"/>
  <c r="I266" i="12"/>
  <c r="K266" i="12"/>
  <c r="M266" i="12"/>
  <c r="O266" i="12"/>
  <c r="Q266" i="12"/>
  <c r="V266" i="12"/>
  <c r="G271" i="12"/>
  <c r="I271" i="12"/>
  <c r="K271" i="12"/>
  <c r="M271" i="12"/>
  <c r="O271" i="12"/>
  <c r="Q271" i="12"/>
  <c r="V271" i="12"/>
  <c r="G275" i="12"/>
  <c r="I275" i="12"/>
  <c r="K275" i="12"/>
  <c r="M275" i="12"/>
  <c r="O275" i="12"/>
  <c r="Q275" i="12"/>
  <c r="V275" i="12"/>
  <c r="G280" i="12"/>
  <c r="I280" i="12"/>
  <c r="K280" i="12"/>
  <c r="M280" i="12"/>
  <c r="O280" i="12"/>
  <c r="Q280" i="12"/>
  <c r="V280" i="12"/>
  <c r="G284" i="12"/>
  <c r="I284" i="12"/>
  <c r="K284" i="12"/>
  <c r="M284" i="12"/>
  <c r="O284" i="12"/>
  <c r="Q284" i="12"/>
  <c r="V284" i="12"/>
  <c r="G291" i="12"/>
  <c r="M291" i="12" s="1"/>
  <c r="I291" i="12"/>
  <c r="K291" i="12"/>
  <c r="O291" i="12"/>
  <c r="Q291" i="12"/>
  <c r="V291" i="12"/>
  <c r="G297" i="12"/>
  <c r="I297" i="12"/>
  <c r="K297" i="12"/>
  <c r="M297" i="12"/>
  <c r="O297" i="12"/>
  <c r="Q297" i="12"/>
  <c r="V297" i="12"/>
  <c r="G300" i="12"/>
  <c r="I300" i="12"/>
  <c r="K300" i="12"/>
  <c r="M300" i="12"/>
  <c r="O300" i="12"/>
  <c r="Q300" i="12"/>
  <c r="V300" i="12"/>
  <c r="G303" i="12"/>
  <c r="M303" i="12" s="1"/>
  <c r="I303" i="12"/>
  <c r="K303" i="12"/>
  <c r="O303" i="12"/>
  <c r="Q303" i="12"/>
  <c r="V303" i="12"/>
  <c r="G306" i="12"/>
  <c r="I306" i="12"/>
  <c r="K306" i="12"/>
  <c r="M306" i="12"/>
  <c r="O306" i="12"/>
  <c r="Q306" i="12"/>
  <c r="V306" i="12"/>
  <c r="G310" i="12"/>
  <c r="I310" i="12"/>
  <c r="K310" i="12"/>
  <c r="M310" i="12"/>
  <c r="O310" i="12"/>
  <c r="Q310" i="12"/>
  <c r="V310" i="12"/>
  <c r="G314" i="12"/>
  <c r="M314" i="12" s="1"/>
  <c r="I314" i="12"/>
  <c r="K314" i="12"/>
  <c r="O314" i="12"/>
  <c r="Q314" i="12"/>
  <c r="V314" i="12"/>
  <c r="G318" i="12"/>
  <c r="I318" i="12"/>
  <c r="K318" i="12"/>
  <c r="M318" i="12"/>
  <c r="O318" i="12"/>
  <c r="Q318" i="12"/>
  <c r="V318" i="12"/>
  <c r="G321" i="12"/>
  <c r="I321" i="12"/>
  <c r="K321" i="12"/>
  <c r="M321" i="12"/>
  <c r="O321" i="12"/>
  <c r="Q321" i="12"/>
  <c r="V321" i="12"/>
  <c r="G324" i="12"/>
  <c r="I324" i="12"/>
  <c r="K324" i="12"/>
  <c r="M324" i="12"/>
  <c r="O324" i="12"/>
  <c r="Q324" i="12"/>
  <c r="V324" i="12"/>
  <c r="G326" i="12"/>
  <c r="I326" i="12"/>
  <c r="K326" i="12"/>
  <c r="M326" i="12"/>
  <c r="O326" i="12"/>
  <c r="Q326" i="12"/>
  <c r="V326" i="12"/>
  <c r="G329" i="12"/>
  <c r="I329" i="12"/>
  <c r="K329" i="12"/>
  <c r="M329" i="12"/>
  <c r="O329" i="12"/>
  <c r="Q329" i="12"/>
  <c r="V329" i="12"/>
  <c r="G332" i="12"/>
  <c r="I332" i="12"/>
  <c r="K332" i="12"/>
  <c r="M332" i="12"/>
  <c r="O332" i="12"/>
  <c r="Q332" i="12"/>
  <c r="V332" i="12"/>
  <c r="G338" i="12"/>
  <c r="I338" i="12"/>
  <c r="K338" i="12"/>
  <c r="M338" i="12"/>
  <c r="O338" i="12"/>
  <c r="Q338" i="12"/>
  <c r="V338" i="12"/>
  <c r="G343" i="12"/>
  <c r="I343" i="12"/>
  <c r="K343" i="12"/>
  <c r="M343" i="12"/>
  <c r="O343" i="12"/>
  <c r="Q343" i="12"/>
  <c r="V343" i="12"/>
  <c r="G346" i="12"/>
  <c r="I346" i="12"/>
  <c r="K346" i="12"/>
  <c r="M346" i="12"/>
  <c r="O346" i="12"/>
  <c r="Q346" i="12"/>
  <c r="V346" i="12"/>
  <c r="G349" i="12"/>
  <c r="I349" i="12"/>
  <c r="K349" i="12"/>
  <c r="M349" i="12"/>
  <c r="O349" i="12"/>
  <c r="Q349" i="12"/>
  <c r="V349" i="12"/>
  <c r="G352" i="12"/>
  <c r="I352" i="12"/>
  <c r="K352" i="12"/>
  <c r="M352" i="12"/>
  <c r="O352" i="12"/>
  <c r="Q352" i="12"/>
  <c r="V352" i="12"/>
  <c r="G355" i="12"/>
  <c r="I355" i="12"/>
  <c r="K355" i="12"/>
  <c r="M355" i="12"/>
  <c r="O355" i="12"/>
  <c r="Q355" i="12"/>
  <c r="V355" i="12"/>
  <c r="G361" i="12"/>
  <c r="M361" i="12" s="1"/>
  <c r="I361" i="12"/>
  <c r="I360" i="12" s="1"/>
  <c r="K361" i="12"/>
  <c r="K360" i="12" s="1"/>
  <c r="O361" i="12"/>
  <c r="Q361" i="12"/>
  <c r="V361" i="12"/>
  <c r="G364" i="12"/>
  <c r="I364" i="12"/>
  <c r="K364" i="12"/>
  <c r="M364" i="12"/>
  <c r="O364" i="12"/>
  <c r="Q364" i="12"/>
  <c r="V364" i="12"/>
  <c r="G367" i="12"/>
  <c r="I367" i="12"/>
  <c r="K367" i="12"/>
  <c r="M367" i="12"/>
  <c r="O367" i="12"/>
  <c r="O360" i="12" s="1"/>
  <c r="Q367" i="12"/>
  <c r="Q360" i="12" s="1"/>
  <c r="V367" i="12"/>
  <c r="V360" i="12" s="1"/>
  <c r="G370" i="12"/>
  <c r="M370" i="12" s="1"/>
  <c r="I370" i="12"/>
  <c r="K370" i="12"/>
  <c r="O370" i="12"/>
  <c r="Q370" i="12"/>
  <c r="V370" i="12"/>
  <c r="G374" i="12"/>
  <c r="I374" i="12"/>
  <c r="K374" i="12"/>
  <c r="M374" i="12"/>
  <c r="O374" i="12"/>
  <c r="Q374" i="12"/>
  <c r="V374" i="12"/>
  <c r="G377" i="12"/>
  <c r="I377" i="12"/>
  <c r="K377" i="12"/>
  <c r="M377" i="12"/>
  <c r="O377" i="12"/>
  <c r="Q377" i="12"/>
  <c r="V377" i="12"/>
  <c r="G379" i="12"/>
  <c r="M379" i="12" s="1"/>
  <c r="I379" i="12"/>
  <c r="K379" i="12"/>
  <c r="O379" i="12"/>
  <c r="Q379" i="12"/>
  <c r="V379" i="12"/>
  <c r="G381" i="12"/>
  <c r="I381" i="12"/>
  <c r="K381" i="12"/>
  <c r="M381" i="12"/>
  <c r="O381" i="12"/>
  <c r="Q381" i="12"/>
  <c r="V381" i="12"/>
  <c r="G382" i="12"/>
  <c r="I382" i="12"/>
  <c r="K382" i="12"/>
  <c r="M382" i="12"/>
  <c r="O382" i="12"/>
  <c r="Q382" i="12"/>
  <c r="V382" i="12"/>
  <c r="G384" i="12"/>
  <c r="I384" i="12"/>
  <c r="K384" i="12"/>
  <c r="M384" i="12"/>
  <c r="O384" i="12"/>
  <c r="Q384" i="12"/>
  <c r="V384" i="12"/>
  <c r="G386" i="12"/>
  <c r="I386" i="12"/>
  <c r="K386" i="12"/>
  <c r="M386" i="12"/>
  <c r="O386" i="12"/>
  <c r="Q386" i="12"/>
  <c r="V386" i="12"/>
  <c r="G388" i="12"/>
  <c r="I388" i="12"/>
  <c r="K388" i="12"/>
  <c r="M388" i="12"/>
  <c r="O388" i="12"/>
  <c r="Q388" i="12"/>
  <c r="V388" i="12"/>
  <c r="G389" i="12"/>
  <c r="I389" i="12"/>
  <c r="K389" i="12"/>
  <c r="M389" i="12"/>
  <c r="O389" i="12"/>
  <c r="Q389" i="12"/>
  <c r="V389" i="12"/>
  <c r="G390" i="12"/>
  <c r="I390" i="12"/>
  <c r="K390" i="12"/>
  <c r="M390" i="12"/>
  <c r="O390" i="12"/>
  <c r="Q390" i="12"/>
  <c r="V390" i="12"/>
  <c r="G391" i="12"/>
  <c r="I391" i="12"/>
  <c r="K391" i="12"/>
  <c r="M391" i="12"/>
  <c r="O391" i="12"/>
  <c r="Q391" i="12"/>
  <c r="V391" i="12"/>
  <c r="G392" i="12"/>
  <c r="I392" i="12"/>
  <c r="K392" i="12"/>
  <c r="M392" i="12"/>
  <c r="O392" i="12"/>
  <c r="Q392" i="12"/>
  <c r="V392" i="12"/>
  <c r="G394" i="12"/>
  <c r="G393" i="12" s="1"/>
  <c r="I394" i="12"/>
  <c r="I393" i="12" s="1"/>
  <c r="K394" i="12"/>
  <c r="K393" i="12" s="1"/>
  <c r="M394" i="12"/>
  <c r="M393" i="12" s="1"/>
  <c r="O394" i="12"/>
  <c r="Q394" i="12"/>
  <c r="V394" i="12"/>
  <c r="G397" i="12"/>
  <c r="I397" i="12"/>
  <c r="K397" i="12"/>
  <c r="M397" i="12"/>
  <c r="O397" i="12"/>
  <c r="Q397" i="12"/>
  <c r="V397" i="12"/>
  <c r="G399" i="12"/>
  <c r="I399" i="12"/>
  <c r="K399" i="12"/>
  <c r="M399" i="12"/>
  <c r="O399" i="12"/>
  <c r="O393" i="12" s="1"/>
  <c r="Q399" i="12"/>
  <c r="Q393" i="12" s="1"/>
  <c r="V399" i="12"/>
  <c r="V393" i="12" s="1"/>
  <c r="G401" i="12"/>
  <c r="M401" i="12" s="1"/>
  <c r="I401" i="12"/>
  <c r="K401" i="12"/>
  <c r="O401" i="12"/>
  <c r="Q401" i="12"/>
  <c r="V401" i="12"/>
  <c r="G404" i="12"/>
  <c r="I404" i="12"/>
  <c r="K404" i="12"/>
  <c r="M404" i="12"/>
  <c r="O404" i="12"/>
  <c r="Q404" i="12"/>
  <c r="V404" i="12"/>
  <c r="G407" i="12"/>
  <c r="I407" i="12"/>
  <c r="K407" i="12"/>
  <c r="M407" i="12"/>
  <c r="O407" i="12"/>
  <c r="Q407" i="12"/>
  <c r="V407" i="12"/>
  <c r="G415" i="12"/>
  <c r="M415" i="12" s="1"/>
  <c r="I415" i="12"/>
  <c r="K415" i="12"/>
  <c r="O415" i="12"/>
  <c r="Q415" i="12"/>
  <c r="V415" i="12"/>
  <c r="G417" i="12"/>
  <c r="I417" i="12"/>
  <c r="K417" i="12"/>
  <c r="M417" i="12"/>
  <c r="O417" i="12"/>
  <c r="Q417" i="12"/>
  <c r="V417" i="12"/>
  <c r="G421" i="12"/>
  <c r="I421" i="12"/>
  <c r="K421" i="12"/>
  <c r="M421" i="12"/>
  <c r="O421" i="12"/>
  <c r="Q421" i="12"/>
  <c r="V421" i="12"/>
  <c r="G424" i="12"/>
  <c r="M424" i="12" s="1"/>
  <c r="I424" i="12"/>
  <c r="K424" i="12"/>
  <c r="O424" i="12"/>
  <c r="Q424" i="12"/>
  <c r="V424" i="12"/>
  <c r="G429" i="12"/>
  <c r="I429" i="12"/>
  <c r="K429" i="12"/>
  <c r="M429" i="12"/>
  <c r="O429" i="12"/>
  <c r="Q429" i="12"/>
  <c r="V429" i="12"/>
  <c r="G431" i="12"/>
  <c r="I431" i="12"/>
  <c r="K431" i="12"/>
  <c r="M431" i="12"/>
  <c r="O431" i="12"/>
  <c r="Q431" i="12"/>
  <c r="V431" i="12"/>
  <c r="G432" i="12"/>
  <c r="I432" i="12"/>
  <c r="K432" i="12"/>
  <c r="M432" i="12"/>
  <c r="O432" i="12"/>
  <c r="Q432" i="12"/>
  <c r="V432" i="12"/>
  <c r="G433" i="12"/>
  <c r="I433" i="12"/>
  <c r="K433" i="12"/>
  <c r="M433" i="12"/>
  <c r="O433" i="12"/>
  <c r="Q433" i="12"/>
  <c r="V433" i="12"/>
  <c r="G434" i="12"/>
  <c r="I434" i="12"/>
  <c r="K434" i="12"/>
  <c r="M434" i="12"/>
  <c r="O434" i="12"/>
  <c r="Q434" i="12"/>
  <c r="V434" i="12"/>
  <c r="G435" i="12"/>
  <c r="I435" i="12"/>
  <c r="K435" i="12"/>
  <c r="M435" i="12"/>
  <c r="O435" i="12"/>
  <c r="Q435" i="12"/>
  <c r="V435" i="12"/>
  <c r="G436" i="12"/>
  <c r="I436" i="12"/>
  <c r="K436" i="12"/>
  <c r="M436" i="12"/>
  <c r="O436" i="12"/>
  <c r="Q436" i="12"/>
  <c r="V436" i="12"/>
  <c r="G437" i="12"/>
  <c r="I437" i="12"/>
  <c r="K437" i="12"/>
  <c r="M437" i="12"/>
  <c r="O437" i="12"/>
  <c r="Q437" i="12"/>
  <c r="V437" i="12"/>
  <c r="G438" i="12"/>
  <c r="I438" i="12"/>
  <c r="K438" i="12"/>
  <c r="M438" i="12"/>
  <c r="O438" i="12"/>
  <c r="Q438" i="12"/>
  <c r="V438" i="12"/>
  <c r="G441" i="12"/>
  <c r="I441" i="12"/>
  <c r="K441" i="12"/>
  <c r="M441" i="12"/>
  <c r="O441" i="12"/>
  <c r="Q441" i="12"/>
  <c r="V441" i="12"/>
  <c r="G445" i="12"/>
  <c r="I445" i="12"/>
  <c r="K445" i="12"/>
  <c r="M445" i="12"/>
  <c r="O445" i="12"/>
  <c r="Q445" i="12"/>
  <c r="V445" i="12"/>
  <c r="G449" i="12"/>
  <c r="I449" i="12"/>
  <c r="K449" i="12"/>
  <c r="M449" i="12"/>
  <c r="O449" i="12"/>
  <c r="Q449" i="12"/>
  <c r="V449" i="12"/>
  <c r="G452" i="12"/>
  <c r="I452" i="12"/>
  <c r="K452" i="12"/>
  <c r="M452" i="12"/>
  <c r="O452" i="12"/>
  <c r="Q452" i="12"/>
  <c r="V452" i="12"/>
  <c r="G453" i="12"/>
  <c r="M453" i="12" s="1"/>
  <c r="I453" i="12"/>
  <c r="K453" i="12"/>
  <c r="O453" i="12"/>
  <c r="Q453" i="12"/>
  <c r="V453" i="12"/>
  <c r="G455" i="12"/>
  <c r="G454" i="12" s="1"/>
  <c r="I455" i="12"/>
  <c r="I454" i="12" s="1"/>
  <c r="K455" i="12"/>
  <c r="K454" i="12" s="1"/>
  <c r="M455" i="12"/>
  <c r="M454" i="12" s="1"/>
  <c r="O455" i="12"/>
  <c r="O454" i="12" s="1"/>
  <c r="Q455" i="12"/>
  <c r="Q454" i="12" s="1"/>
  <c r="V455" i="12"/>
  <c r="V454" i="12" s="1"/>
  <c r="I456" i="12"/>
  <c r="G457" i="12"/>
  <c r="I457" i="12"/>
  <c r="K457" i="12"/>
  <c r="K456" i="12" s="1"/>
  <c r="M457" i="12"/>
  <c r="O457" i="12"/>
  <c r="O456" i="12" s="1"/>
  <c r="Q457" i="12"/>
  <c r="Q456" i="12" s="1"/>
  <c r="V457" i="12"/>
  <c r="V456" i="12" s="1"/>
  <c r="G460" i="12"/>
  <c r="I460" i="12"/>
  <c r="K460" i="12"/>
  <c r="M460" i="12"/>
  <c r="O460" i="12"/>
  <c r="Q460" i="12"/>
  <c r="V460" i="12"/>
  <c r="G463" i="12"/>
  <c r="G456" i="12" s="1"/>
  <c r="I463" i="12"/>
  <c r="K463" i="12"/>
  <c r="O463" i="12"/>
  <c r="Q463" i="12"/>
  <c r="V463" i="12"/>
  <c r="G466" i="12"/>
  <c r="I466" i="12"/>
  <c r="K466" i="12"/>
  <c r="M466" i="12"/>
  <c r="O466" i="12"/>
  <c r="Q466" i="12"/>
  <c r="V466" i="12"/>
  <c r="G468" i="12"/>
  <c r="I468" i="12"/>
  <c r="K468" i="12"/>
  <c r="M468" i="12"/>
  <c r="O468" i="12"/>
  <c r="Q468" i="12"/>
  <c r="V468" i="12"/>
  <c r="G474" i="12"/>
  <c r="I474" i="12"/>
  <c r="K474" i="12"/>
  <c r="M474" i="12"/>
  <c r="O474" i="12"/>
  <c r="Q474" i="12"/>
  <c r="V474" i="12"/>
  <c r="V475" i="12"/>
  <c r="G476" i="12"/>
  <c r="G475" i="12" s="1"/>
  <c r="I476" i="12"/>
  <c r="I475" i="12" s="1"/>
  <c r="K476" i="12"/>
  <c r="K475" i="12" s="1"/>
  <c r="M476" i="12"/>
  <c r="M475" i="12" s="1"/>
  <c r="O476" i="12"/>
  <c r="O475" i="12" s="1"/>
  <c r="Q476" i="12"/>
  <c r="Q475" i="12" s="1"/>
  <c r="V476" i="12"/>
  <c r="G480" i="12"/>
  <c r="G479" i="12" s="1"/>
  <c r="I480" i="12"/>
  <c r="I479" i="12" s="1"/>
  <c r="K480" i="12"/>
  <c r="K479" i="12" s="1"/>
  <c r="M480" i="12"/>
  <c r="M479" i="12" s="1"/>
  <c r="O480" i="12"/>
  <c r="O479" i="12" s="1"/>
  <c r="Q480" i="12"/>
  <c r="Q479" i="12" s="1"/>
  <c r="V480" i="12"/>
  <c r="V479" i="12" s="1"/>
  <c r="O482" i="12"/>
  <c r="G483" i="12"/>
  <c r="I483" i="12"/>
  <c r="K483" i="12"/>
  <c r="M483" i="12"/>
  <c r="O483" i="12"/>
  <c r="Q483" i="12"/>
  <c r="Q482" i="12" s="1"/>
  <c r="V483" i="12"/>
  <c r="V482" i="12" s="1"/>
  <c r="G486" i="12"/>
  <c r="I486" i="12"/>
  <c r="K486" i="12"/>
  <c r="M486" i="12"/>
  <c r="O486" i="12"/>
  <c r="Q486" i="12"/>
  <c r="V486" i="12"/>
  <c r="G490" i="12"/>
  <c r="G482" i="12" s="1"/>
  <c r="I490" i="12"/>
  <c r="I482" i="12" s="1"/>
  <c r="K490" i="12"/>
  <c r="K482" i="12" s="1"/>
  <c r="M490" i="12"/>
  <c r="M482" i="12" s="1"/>
  <c r="O490" i="12"/>
  <c r="Q490" i="12"/>
  <c r="V490" i="12"/>
  <c r="G502" i="12"/>
  <c r="I502" i="12"/>
  <c r="K502" i="12"/>
  <c r="M502" i="12"/>
  <c r="O502" i="12"/>
  <c r="Q502" i="12"/>
  <c r="V502" i="12"/>
  <c r="G506" i="12"/>
  <c r="I506" i="12"/>
  <c r="K506" i="12"/>
  <c r="M506" i="12"/>
  <c r="O506" i="12"/>
  <c r="Q506" i="12"/>
  <c r="V506" i="12"/>
  <c r="G507" i="12"/>
  <c r="M507" i="12" s="1"/>
  <c r="I507" i="12"/>
  <c r="K507" i="12"/>
  <c r="O507" i="12"/>
  <c r="Q507" i="12"/>
  <c r="V507" i="12"/>
  <c r="G509" i="12"/>
  <c r="I509" i="12"/>
  <c r="K509" i="12"/>
  <c r="M509" i="12"/>
  <c r="O509" i="12"/>
  <c r="Q509" i="12"/>
  <c r="V509" i="12"/>
  <c r="G510" i="12"/>
  <c r="I510" i="12"/>
  <c r="K510" i="12"/>
  <c r="M510" i="12"/>
  <c r="O510" i="12"/>
  <c r="Q510" i="12"/>
  <c r="V510" i="12"/>
  <c r="AE513" i="12"/>
  <c r="F41" i="1" s="1"/>
  <c r="J27" i="1"/>
  <c r="J26" i="1"/>
  <c r="G37" i="1"/>
  <c r="F37" i="1"/>
  <c r="J23" i="1"/>
  <c r="J24" i="1"/>
  <c r="J25" i="1"/>
  <c r="E24" i="1"/>
  <c r="G24" i="1"/>
  <c r="E26" i="1"/>
  <c r="F42" i="1" l="1"/>
  <c r="I46" i="1"/>
  <c r="I18" i="1"/>
  <c r="I47" i="1"/>
  <c r="F45" i="1"/>
  <c r="M9" i="14"/>
  <c r="M8" i="14" s="1"/>
  <c r="G61" i="13"/>
  <c r="G8" i="12"/>
  <c r="G513" i="12" s="1"/>
  <c r="F38" i="1"/>
  <c r="F48" i="1" s="1"/>
  <c r="G23" i="1" s="1"/>
  <c r="F40" i="1"/>
  <c r="AF513" i="12"/>
  <c r="M9" i="12"/>
  <c r="M8" i="12" s="1"/>
  <c r="G16" i="15"/>
  <c r="G8" i="15"/>
  <c r="M45" i="14"/>
  <c r="AF102" i="14"/>
  <c r="G45" i="14"/>
  <c r="M8" i="13"/>
  <c r="AF61" i="13"/>
  <c r="M360" i="12"/>
  <c r="M206" i="12"/>
  <c r="M231" i="12"/>
  <c r="G206" i="12"/>
  <c r="M463" i="12"/>
  <c r="M456" i="12" s="1"/>
  <c r="G360" i="12"/>
  <c r="G40" i="15" l="1"/>
  <c r="I78" i="1"/>
  <c r="I19" i="1" s="1"/>
  <c r="G44" i="1"/>
  <c r="G45" i="1"/>
  <c r="H45" i="1" s="1"/>
  <c r="I45" i="1"/>
  <c r="G42" i="1"/>
  <c r="G43" i="1"/>
  <c r="I64" i="1"/>
  <c r="I80" i="1" s="1"/>
  <c r="G41" i="1"/>
  <c r="G40" i="1"/>
  <c r="G38" i="1"/>
  <c r="I16" i="1"/>
  <c r="I21" i="1" s="1"/>
  <c r="H40" i="1" l="1"/>
  <c r="G48" i="1"/>
  <c r="H41" i="1"/>
  <c r="I41" i="1" s="1"/>
  <c r="H43" i="1"/>
  <c r="I43" i="1" s="1"/>
  <c r="H42" i="1"/>
  <c r="I42" i="1" s="1"/>
  <c r="H44" i="1"/>
  <c r="I44" i="1" s="1"/>
  <c r="J75" i="1"/>
  <c r="J65" i="1"/>
  <c r="J79" i="1"/>
  <c r="J78" i="1"/>
  <c r="J77" i="1"/>
  <c r="J66" i="1"/>
  <c r="J76" i="1"/>
  <c r="J68" i="1"/>
  <c r="J67" i="1"/>
  <c r="J69" i="1"/>
  <c r="J72" i="1"/>
  <c r="J74" i="1"/>
  <c r="J70" i="1"/>
  <c r="J71" i="1"/>
  <c r="J64" i="1"/>
  <c r="J73" i="1"/>
  <c r="G25" i="1"/>
  <c r="I38" i="1"/>
  <c r="H48" i="1" l="1"/>
  <c r="I40" i="1"/>
  <c r="I48" i="1" s="1"/>
  <c r="A27" i="1"/>
  <c r="G26" i="1"/>
  <c r="G27" i="1" s="1"/>
  <c r="G28" i="1" s="1"/>
  <c r="J80" i="1"/>
  <c r="J42" i="1" l="1"/>
  <c r="J45" i="1"/>
  <c r="J43" i="1"/>
  <c r="J41" i="1"/>
  <c r="J40" i="1"/>
  <c r="J38" i="1"/>
  <c r="J46" i="1"/>
  <c r="J44" i="1"/>
  <c r="J47" i="1"/>
  <c r="J48" i="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Miroslav Sukup</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authors>
    <author>Miroslav Sukup</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authors>
    <author>Miroslav Sukup</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5.xml><?xml version="1.0" encoding="utf-8"?>
<comments xmlns="http://schemas.openxmlformats.org/spreadsheetml/2006/main">
  <authors>
    <author>Miroslav Sukup</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<sst xmlns="http://schemas.openxmlformats.org/spreadsheetml/2006/main" count="3191" uniqueCount="926">
  <si>
    <t>%</t>
  </si>
  <si>
    <t>Cena celkem</t>
  </si>
  <si>
    <t>Za zhotovitele</t>
  </si>
  <si>
    <t>Za objednatele</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</si>
  <si>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</si>
  <si>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</si>
  <si>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</si>
  <si>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</si>
  <si>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</si>
  <si>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</si>
  <si>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</si>
  <si>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</si>
  <si>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</si>
  <si>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</si>
  <si>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</si>
  <si>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</si>
  <si>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</si>
  <si>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</si>
  <si>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</si>
  <si>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</si>
  <si>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</si>
  <si>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</si>
  <si>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</si>
  <si>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</si>
  <si>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</si>
  <si>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</si>
  <si>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</si>
  <si>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</si>
  <si>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</si>
  <si>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</si>
  <si>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</si>
  <si>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</si>
  <si>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</si>
  <si>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</si>
  <si>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</si>
  <si>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</si>
  <si>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</si>
  <si>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</si>
  <si>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</si>
  <si>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</si>
  <si>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</si>
  <si>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Ing. Miroslav Sukup</t>
  </si>
  <si>
    <t>2024_33</t>
  </si>
  <si>
    <t>Regenerace sídliště v Bystřici pod Hostýnem- ulice Topolová</t>
  </si>
  <si>
    <t>Město Bystřice pod Hostýnem</t>
  </si>
  <si>
    <t>Masarykovo nám. 137</t>
  </si>
  <si>
    <t>Bystřice pod Hostýnem</t>
  </si>
  <si>
    <t>76861</t>
  </si>
  <si>
    <t>00287113</t>
  </si>
  <si>
    <t>CZ00287113</t>
  </si>
  <si>
    <t>Projekty Sukup s.r.o.</t>
  </si>
  <si>
    <t>Nová 225</t>
  </si>
  <si>
    <t>Vnorovy-Lidéřovice</t>
  </si>
  <si>
    <t>69661</t>
  </si>
  <si>
    <t>09139818</t>
  </si>
  <si>
    <t>CZ09139818</t>
  </si>
  <si>
    <t>Stavba</t>
  </si>
  <si>
    <t>Stavební objekt</t>
  </si>
  <si>
    <t>SO 101</t>
  </si>
  <si>
    <t>Komunikace</t>
  </si>
  <si>
    <t>1</t>
  </si>
  <si>
    <t>SO 401</t>
  </si>
  <si>
    <t>Veřejné osvětlení</t>
  </si>
  <si>
    <t>so401</t>
  </si>
  <si>
    <t>veřejné osvětlení</t>
  </si>
  <si>
    <t>SO 901</t>
  </si>
  <si>
    <t>Kontejnerové stání</t>
  </si>
  <si>
    <t>SO VRN</t>
  </si>
  <si>
    <t>Vedlejší a ostatní náklady</t>
  </si>
  <si>
    <t>Celkem za stavbu</t>
  </si>
  <si>
    <t>CZK</t>
  </si>
  <si>
    <t>#POPS</t>
  </si>
  <si>
    <t>Popis stavby: 2024_33 - Regenerace sídliště v Bystřici pod Hostýnem- ulice Topolová</t>
  </si>
  <si>
    <t>#POPO</t>
  </si>
  <si>
    <t>Popis objektu: SO 101 - Komunikace</t>
  </si>
  <si>
    <t>#POPR</t>
  </si>
  <si>
    <t>Popis rozpočtu: 1 - Komunikace</t>
  </si>
  <si>
    <t>Popis objektu: SO 401 - Veřejné osvětlení</t>
  </si>
  <si>
    <t>Popis rozpočtu: so401 - veřejné osvětlení</t>
  </si>
  <si>
    <t>Popis objektu: SO 901 - Kontejnerové stání</t>
  </si>
  <si>
    <t>Popis rozpočtu: 1 - Kontejnerové stání</t>
  </si>
  <si>
    <t>Popis objektu: SO VRN - Vedlejší a ostatní náklady</t>
  </si>
  <si>
    <t>Popis rozpočtu: 1 - Vedlejší a ostatní náklady</t>
  </si>
  <si>
    <t>Rekapitulace dílů</t>
  </si>
  <si>
    <t>Typ dílu</t>
  </si>
  <si>
    <t>Zemní práce</t>
  </si>
  <si>
    <t>2</t>
  </si>
  <si>
    <t>Základy a zvláštní zakládání</t>
  </si>
  <si>
    <t>5</t>
  </si>
  <si>
    <t>63</t>
  </si>
  <si>
    <t>Podlahy a podlahové konstrukce</t>
  </si>
  <si>
    <t>8</t>
  </si>
  <si>
    <t>Trubní vedení</t>
  </si>
  <si>
    <t>91</t>
  </si>
  <si>
    <t>Doplňující práce na komunikaci</t>
  </si>
  <si>
    <t>93</t>
  </si>
  <si>
    <t>Dokončovací práce inženýrských staveb</t>
  </si>
  <si>
    <t>96</t>
  </si>
  <si>
    <t>Bourání konstrukcí</t>
  </si>
  <si>
    <t>98</t>
  </si>
  <si>
    <t>Demolice</t>
  </si>
  <si>
    <t>99</t>
  </si>
  <si>
    <t>Staveništní přesun hmot</t>
  </si>
  <si>
    <t>767</t>
  </si>
  <si>
    <t>Konstrukce zámečnické</t>
  </si>
  <si>
    <t>M21</t>
  </si>
  <si>
    <t>Elektromontáže</t>
  </si>
  <si>
    <t>M46</t>
  </si>
  <si>
    <t>Zemní práce při montážích</t>
  </si>
  <si>
    <t>D96</t>
  </si>
  <si>
    <t>Přesuny suti a vybouraných hmot</t>
  </si>
  <si>
    <t>PSU</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</si>
  <si>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</si>
  <si>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</si>
  <si>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</si>
  <si>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</si>
  <si>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</si>
  <si>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</si>
  <si>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</si>
  <si>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</si>
  <si>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</si>
  <si>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</si>
  <si>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</si>
  <si>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</si>
  <si>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</si>
  <si>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</si>
  <si>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</si>
  <si>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</si>
  <si>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</si>
  <si>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</si>
  <si>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</si>
  <si>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</si>
  <si>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</si>
  <si>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</si>
  <si>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</si>
  <si>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</si>
  <si>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</si>
  <si>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</si>
  <si>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</si>
  <si>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</si>
  <si>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</si>
  <si>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</si>
  <si>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</si>
  <si>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111201101R00</t>
  </si>
  <si>
    <t>Odstranění křovin a stromů o průměru do 10 cm při celkové ploše do 1 000 m2</t>
  </si>
  <si>
    <t>m2</t>
  </si>
  <si>
    <t>800-1</t>
  </si>
  <si>
    <t>RTS 25/ I</t>
  </si>
  <si>
    <t>Práce</t>
  </si>
  <si>
    <t>Běžná</t>
  </si>
  <si>
    <t>POL1_</t>
  </si>
  <si>
    <t>s odstraněním kořenů a s případným nutným odklizením křovin a stromů na hromady na vzdálenost do 50 m nebo s naložením na dopravní prostředek, do sklonu terénu 1 : 5,</t>
  </si>
  <si>
    <t>SPI</t>
  </si>
  <si>
    <t>keř : 2,5</t>
  </si>
  <si>
    <t>VV</t>
  </si>
  <si>
    <t>112101121R00</t>
  </si>
  <si>
    <t>Kácení stromů jehličnatých bez odkornění  o průměru přes 100 do 300 mm</t>
  </si>
  <si>
    <t>kus</t>
  </si>
  <si>
    <t>s odřezáním kmene a odvětvením, včetně případného odklizení kmene a větví na oddělené hromady na vzdálenost do 50 m nebo s naložením na dopravní prostředek,</t>
  </si>
  <si>
    <t>thuje : 1</t>
  </si>
  <si>
    <t>112201101R00</t>
  </si>
  <si>
    <t>Odstranění pařezů pod úrovní terénu vykopáním  o průměru přes 100 do 300 mm</t>
  </si>
  <si>
    <t>s jejich vykopáním nebo vytrháním, s přesekáním kořenů a s případným nutným přemístěním pařezů na hromady do vzdálenosti do 50 m nebo s naložením na dopravní prostředek,</t>
  </si>
  <si>
    <t>Odkaz na mn. položky pořadí 2 : 1,00000</t>
  </si>
  <si>
    <t>113106121R00</t>
  </si>
  <si>
    <t>Rozebrání komunikací pro pěší s jakýmkoliv ložem a výplní spár  z betonových nebo kameninových dlaždic nebo tvarovek</t>
  </si>
  <si>
    <t>822-1</t>
  </si>
  <si>
    <t>s přemístěním hmot na skládku na vzdálenost do 3 m nebo s naložením na dopravní prostředek</t>
  </si>
  <si>
    <t xml:space="preserve">plocha dle cad : </t>
  </si>
  <si>
    <t>stávající chodník, plocha pod stojany na kola : 12,65+25,62+251,65+15,2</t>
  </si>
  <si>
    <t>zatrav dlažba parkovací stání : 55,0+110,3</t>
  </si>
  <si>
    <t>předláždění v místě napojení : 1,84+2,74+2,3+1,5+1,5</t>
  </si>
  <si>
    <t>113106231R00</t>
  </si>
  <si>
    <t>Rozebrání vozovek a ploch s jakoukoliv výplní spár   v jakékoliv ploše, ze zámkové dlažky, kladených do lože z kameniva</t>
  </si>
  <si>
    <t>stávající chodník,kontejnery : 8,2+6,75+8,91+4,73</t>
  </si>
  <si>
    <t>parkovací stání : 17,6</t>
  </si>
  <si>
    <t>předláždění v místě napojení : 1,04+1,49+12,41</t>
  </si>
  <si>
    <t>113107405R00</t>
  </si>
  <si>
    <t>Odstranění podkladů nebo krytů z kameniva těženého, v ploše jednotlivě nad 50 m2, tloušťka vrstvy 50 mm</t>
  </si>
  <si>
    <t>113107520R00</t>
  </si>
  <si>
    <t>Odstranění podkladů nebo krytů z kameniva hrubého drceného, v ploše jednotlivě do 50 m2, tloušťka vrstvy 200 mm</t>
  </si>
  <si>
    <t>pod zámkovou dlažbou : 46,19</t>
  </si>
  <si>
    <t>113107615R00</t>
  </si>
  <si>
    <t>Odstranění podkladů nebo krytů z kameniva hrubého drceného, v ploše jednotlivě nad 50 m2, tloušťka vrstvy 150 mm</t>
  </si>
  <si>
    <t>stávající vozovka : 587,6</t>
  </si>
  <si>
    <t>plocha přídlažby : 266,18*0,25</t>
  </si>
  <si>
    <t>113109315R00</t>
  </si>
  <si>
    <t>Odstranění podkladů nebo krytů z betonu prostého, v ploše jednotlivě do 50 m2, tloušťka vrstvy 150 mm</t>
  </si>
  <si>
    <t>parkovací stání : 84,25</t>
  </si>
  <si>
    <t>bet plocha : 2</t>
  </si>
  <si>
    <t>113109413R00</t>
  </si>
  <si>
    <t>Odstranění podkladů nebo krytů z betonu prostého, v ploše jednotlivě nad 50 m2, tloušťka vrstvy 130 mm</t>
  </si>
  <si>
    <t>přídlažba : 266,18*0,25</t>
  </si>
  <si>
    <t>113111113R00</t>
  </si>
  <si>
    <t>Odstranění podkladů nebo krytů z kameniva zpevněného cementem, v ploše jednotlivě do 50 m2, tloušťka vrstvy 130 mm</t>
  </si>
  <si>
    <t>předláždění v místě napojení sjezd kotelna : 12,41</t>
  </si>
  <si>
    <t>113151114R00</t>
  </si>
  <si>
    <t>Odstranění podkladu, krytu frézováním povrch živičný, plochy do 500 m2 na jednom objektu nebo při provádění pruhu šířky do  750 mm, tloušťky 50 mm</t>
  </si>
  <si>
    <t>s naložením na dopravní prostředek, očištění povrchu od frézované plochy, opotřebování frézovacích nástrojů (nožů, upínacích kroužků, držáků) nutné ruční odstranění (vybourání) živičného krytu kolem překážek,</t>
  </si>
  <si>
    <t xml:space="preserve">v místě napojení : </t>
  </si>
  <si>
    <t>aco : 21,5*1</t>
  </si>
  <si>
    <t>acp : 21,5*0,75</t>
  </si>
  <si>
    <t>113151319R00</t>
  </si>
  <si>
    <t>Odstranění podkladu, krytu frézováním povrch živičný, plochy přes 500 m2 na jednom objektu nebo při provádění pruhu šířky přes  750 mm s překážkami v trase, tloušťky 100 mm</t>
  </si>
  <si>
    <t>113201111R00</t>
  </si>
  <si>
    <t>Vytrhání obrub chodníkových ležatých</t>
  </si>
  <si>
    <t>m</t>
  </si>
  <si>
    <t>s vybouráním lože, s přemístěním hmot na skládku na vzdálenost do 3 m nebo naložením na dopravní prostředek</t>
  </si>
  <si>
    <t xml:space="preserve">dle cad : </t>
  </si>
  <si>
    <t>parkovací stání : 3,8+4,8</t>
  </si>
  <si>
    <t>113202111R00</t>
  </si>
  <si>
    <t>Vytrhání obrub z krajníků nebo obrubníků stojatých</t>
  </si>
  <si>
    <t>dle cad podél přídlažby : 102,13+26,5+14,65+2,5+1,6+1,2+1,3+1,6+3+11,2+9,5+38,2+10,5+30,7+7+1,6+3</t>
  </si>
  <si>
    <t>mimo přídlažbu : 2,5+2+2+1+1+2+5+5+1,6+4</t>
  </si>
  <si>
    <t>4,4+20,5+4,4</t>
  </si>
  <si>
    <t>113204111R00</t>
  </si>
  <si>
    <t>Vytrhání obrub záhonových</t>
  </si>
  <si>
    <t>kontejnery : 3,3+1,6</t>
  </si>
  <si>
    <t>chodník : 6+5,1+8+8+16+7+5+5,7+5,7+2,4+1,1+2,4+3,9+10+2,4+3,4+3,4+2,4+1,1+2,4+16,1+0,5+0,5+3,6+3,6+2,4+1,1+2,4</t>
  </si>
  <si>
    <t>15,6+3,6+3,6+2,4+1,2+2,6+7,8+11,2+14,7+2,1+1,5+2+3,5</t>
  </si>
  <si>
    <t>122202202R00</t>
  </si>
  <si>
    <t>Odkopávky a prokopávky pro silnice v hornině 3 přes 100 do 1 000 m3</t>
  </si>
  <si>
    <t>m3</t>
  </si>
  <si>
    <t>s přemístěním výkopku v příčných profilech na vzdálenost do 15 m nebo s naložením na dopravní prostředek.</t>
  </si>
  <si>
    <t>komunikace poměr šd/asf 6,53/5,0=1,306 : 768*0,45*1,306</t>
  </si>
  <si>
    <t>chodník poměr šd/zdl 1,94/1,6=1,21 : (38,75+1,28+204,04+1,61+1,28+1,28+1,28+1,29+3,45+0,73+8,66+0,6)*0,32*1,21</t>
  </si>
  <si>
    <t>sjezd poměr šd/zdl 1,94/1,6=1,21 : (4,24+1,68)*0,39*1,21</t>
  </si>
  <si>
    <t>stojany na kola poměr šd/zdl 1,94/1,6=1,21 : (7,23+7,16+7,16+7,47)*0,32*1,21</t>
  </si>
  <si>
    <t>kontejnerové stání poměr šd/zdl 3,02/2,8=1,08 : (57,89+1,28)*0,32*1,08</t>
  </si>
  <si>
    <t>parkovací stání poměr šd/zdl 5,38/4,85=1,11 : (17,17+14,19+14,09+18,03+281,56)*0,47*1,11</t>
  </si>
  <si>
    <t xml:space="preserve">sanace pláně tl 300 mm v případě potřeby : </t>
  </si>
  <si>
    <t>komunikace poměr šd/asf 6,53/5,0=1,306 : 768*0,3*1,306</t>
  </si>
  <si>
    <t>chodník poměr šd/zdl 1,94/1,6=1,21 : (38,75+1,28+204,04+1,61+1,28+1,28+1,28+1,29+3,45+0,73+8,66+0,6)*0,3*1,21</t>
  </si>
  <si>
    <t>sjezd poměr šd/zdl 1,94/1,6=1,21 : (4,24+1,68)*0,3*1,21</t>
  </si>
  <si>
    <t>stojany na kola poměr šd/zdl 1,94/1,6=1,21 : (7,23+7,16+7,16+7,47)*0,3*1,21</t>
  </si>
  <si>
    <t>kontejnerové stání poměr šd/zdl 3,02/2,8=1,08 : (57,89+1,28)*0,3*1,08</t>
  </si>
  <si>
    <t>parkovací stání poměr šd/zdl 5,38/4,85=1,11 : (17,17+14,19+14,09+18,03+281,56)*0,3*1,11</t>
  </si>
  <si>
    <t xml:space="preserve">odečet : </t>
  </si>
  <si>
    <t>komunkace : -(587,6+266,18*0,25)*(0,1+0,13+0,15)</t>
  </si>
  <si>
    <t>chodník : -305,12*(0,05+0,05)</t>
  </si>
  <si>
    <t>beton : -86,25*0,15</t>
  </si>
  <si>
    <t>zatrav dla : -165,3*0,1</t>
  </si>
  <si>
    <t>přístřešek pro popelnice : -13,44*0,1</t>
  </si>
  <si>
    <t>122202209R00</t>
  </si>
  <si>
    <t>Odkopávky a prokopávky pro silnice v hornině 3 příplatek za lepivost horniny</t>
  </si>
  <si>
    <t>Odkaz na mn. položky pořadí 17 : 1001,83708</t>
  </si>
  <si>
    <t>131201110R00</t>
  </si>
  <si>
    <t>Hloubení nezapažených jam a zářezů do 50 m3, v hornině 3, hloubení strojně</t>
  </si>
  <si>
    <t>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t>
  </si>
  <si>
    <t>vsak jáma : 2*2*3*2</t>
  </si>
  <si>
    <t>131201119R00</t>
  </si>
  <si>
    <t xml:space="preserve">Hloubení nezapažených jam a zářezů příplatek za lepivost, v hornině 3,  </t>
  </si>
  <si>
    <t>Odkaz na mn. položky pořadí 19 : 24,00000</t>
  </si>
  <si>
    <t>132201110R00</t>
  </si>
  <si>
    <t>Hloubení rýh šířky do 60 cm do 50 m3, v hornině 3, hloubení strojně</t>
  </si>
  <si>
    <t>zapažených i nezapažených s urovnáním dna do předepsaného profilu a spádu, s přehozením výkopku na přilehlém terénu na vzdálenost do 3 m od podélné osy rýhy nebo s naložením výkopku na dopravní prostředek.</t>
  </si>
  <si>
    <t>drenáž : 0,4*0,4*(45+130)</t>
  </si>
  <si>
    <t>132201119R00</t>
  </si>
  <si>
    <t xml:space="preserve">Hloubení rýh šířky do 60 cm příplatek za lepivost, v hornině 3,  </t>
  </si>
  <si>
    <t>Odkaz na mn. položky pořadí 21 : 28,00000</t>
  </si>
  <si>
    <t>133201101R00</t>
  </si>
  <si>
    <t>Hloubení šachet v hornině 3  do 100 m3</t>
  </si>
  <si>
    <t>zapažených i nezapažených se svislým přemístění výkopku a urovnáním dna do předepsaného profilu a spádu, s případným nutným přemístěním výkopku ve výkopišti, s přehozením výkopku na přilehlém terénu na vzdálenost do 5 m od hrany šachty nebo s naložením na dopravní prostředek,</t>
  </si>
  <si>
    <t>UV : 1*1*(1,63-0,45)*3</t>
  </si>
  <si>
    <t>133201109R00</t>
  </si>
  <si>
    <t>Hloubení šachet v hornině 3  příplatek za lepivost horniny</t>
  </si>
  <si>
    <t>Odkaz na mn. položky pořadí 23 : 3,54000</t>
  </si>
  <si>
    <t>162701105R00</t>
  </si>
  <si>
    <t>Vodorovné přemístění výkopku z horniny 1 až 4, na vzdálenost přes 9 000  do 10 000 m</t>
  </si>
  <si>
    <t>po suchu, bez naložení výkopku, avšak se složením bez rozhrnutí, zpáteční cesta vozidla.</t>
  </si>
  <si>
    <t>Odkaz na mn. položky pořadí 32 : 46,28310*-1</t>
  </si>
  <si>
    <t>zásyp vsakovací jáma : -2*2*0,5*2</t>
  </si>
  <si>
    <t>162701109R00</t>
  </si>
  <si>
    <t>Vodorovné přemístění výkopku příplatek k ceně za každých dalších i započatých 1 000 m přes 10 000 m  z horniny 1 až 4</t>
  </si>
  <si>
    <t>Odkaz na mn. položky pořadí 25 : 1007,09398*10</t>
  </si>
  <si>
    <t>162301415R00</t>
  </si>
  <si>
    <t>Vodorovné přemístění kmenů stromů jehličnatých, průměru kmene přes 100 do 300 mm, na vzdálenost do 5 000 m</t>
  </si>
  <si>
    <t xml:space="preserve"> s naložením, složením a dopravou,</t>
  </si>
  <si>
    <t>162301421R00</t>
  </si>
  <si>
    <t>Vodorovné přemístění pařezů, průměru kmene přes 100 do 300 mm, na vzdálenost do 5 000 m</t>
  </si>
  <si>
    <t>Odkaz na mn. položky pořadí 3 : 1,00000</t>
  </si>
  <si>
    <t>162301915R00</t>
  </si>
  <si>
    <t>Vodorovné přemístění příplatek k cenám za každých dalších i započatých 5 000 m přes 5 000 m  kmenů stromů jehličnatých, průměru kmene přes 100 do 300 mm</t>
  </si>
  <si>
    <t>Odkaz na mn. položky pořadí 27 : 1,00000</t>
  </si>
  <si>
    <t>162301921R00</t>
  </si>
  <si>
    <t>Vodorovné přemístění příplatek k cenám za každých dalších i započatých 5 000 m přes 5 000 m  pařezů, průměru kmene přes 100 do 300 mm</t>
  </si>
  <si>
    <t>Odkaz na mn. položky pořadí 28 : 1,00000</t>
  </si>
  <si>
    <t>162702292R00</t>
  </si>
  <si>
    <t>Poplatek za skládku větví a kulatin</t>
  </si>
  <si>
    <t>t</t>
  </si>
  <si>
    <t>823-1</t>
  </si>
  <si>
    <t>kěř, thuje : 0,5</t>
  </si>
  <si>
    <t>171201101R00</t>
  </si>
  <si>
    <t>Uložení sypaniny do násypů nezhutněných</t>
  </si>
  <si>
    <t>Uložení sypaniny do násypů nebo na skládku s rozprostřením sypaniny ve vrstvách a s hrubým urovnáním.</t>
  </si>
  <si>
    <t>POP</t>
  </si>
  <si>
    <t xml:space="preserve">zpětný doysp zeminy okolo obrub : </t>
  </si>
  <si>
    <t>plocha dosypu 0,13m2/m : 0,13*(5+3,8+5+5+3,05+5+1,3+1,3+5+3,05+5+1,3+5+62+5)</t>
  </si>
  <si>
    <t>plocha dosypu 0,25m2/m : 0,25*(11,5+3,3+5,8+14,5+17,3+5,72+2,4+7,5)</t>
  </si>
  <si>
    <t>plocha dosypu 0,04m2/m : 0,04*(13+1,3+7,3+2,8+2,2+2,4+6,7+15,1+5,9+9+1,9+3,9+2+1,25+4,5+13,7+3,58+2+0,7+4,3+15,9+3,9+0,4+2)</t>
  </si>
  <si>
    <t>0,04*(3,58+11,4+3,58+2+0,3+3,7+4,3+8,1+13,8+0,2+4,4+6,1+6,1)</t>
  </si>
  <si>
    <t>doplnění po stáv chodníku : 0,1*6,1*2</t>
  </si>
  <si>
    <t>doplnění po stáv komunikaci : 3,75*3,7*0,38</t>
  </si>
  <si>
    <t>171201201R00</t>
  </si>
  <si>
    <t>Uložení sypaniny na dočasnou skládku tak, že na 1 m2 plochy připadá přes 2 m3 výkopku nebo ornice</t>
  </si>
  <si>
    <t>174101101R00</t>
  </si>
  <si>
    <t>Zásyp sypaninou se zhutněním jam, šachet, rýh nebo kolem objektů v těchto vykopávkách</t>
  </si>
  <si>
    <t>z jakékoliv horniny s uložením výkopku po vrstvách,</t>
  </si>
  <si>
    <t>včetně strojního přemístění materiálu pro zásyp ze vzdálenosti do 10 m od okraje zásypu</t>
  </si>
  <si>
    <t>-0,5*0,5*(1,63-0,45-0,1)*3</t>
  </si>
  <si>
    <t>Mezisoučet</t>
  </si>
  <si>
    <t>vsakovací jáma : 2*2*0,5*2</t>
  </si>
  <si>
    <t>180402111R00</t>
  </si>
  <si>
    <t>Založení trávníku parkový trávník, výsevem, v rovině nebo na svahu do 1:5</t>
  </si>
  <si>
    <t>na půdě předem připravené s pokosením, naložením, odvozem odpadu do 20 km a se složením,</t>
  </si>
  <si>
    <t>Odkaz na mn. položky pořadí 38 : 371,83000</t>
  </si>
  <si>
    <t>181101102R00</t>
  </si>
  <si>
    <t>Úprava pláně v zářezech v hornině 1 až 4, se zhutněním</t>
  </si>
  <si>
    <t>vyrovnáním výškových rozdílů, ploch vodorovných a ploch do sklonu 1 : 5.</t>
  </si>
  <si>
    <t>komunikace poměr šd/asf 6,53/5,0=1,306 : 768*1,306</t>
  </si>
  <si>
    <t>chodník poměr šd/zdl 1,94/1,6=1,21 : (38,75+1,28+204,04+1,61+1,28+1,28+1,28+1,29+3,45+0,73+8,66+0,6)*1,21</t>
  </si>
  <si>
    <t>sjezd poměr šd/zdl 1,94/1,6=1,21 : (4,24+1,68)*1,21</t>
  </si>
  <si>
    <t>stojany na kola poměr šd/zdl 1,94/1,6=1,21 : (7,23+7,16+7,16+7,47)*1,21</t>
  </si>
  <si>
    <t>kontejnerové stání poměr šd/zdl 3,02/2,8=1,08 : (57,89+1,28)*1,08</t>
  </si>
  <si>
    <t>parkovací stání poměr šd/zdl 5,38/4,85=1,11 : (17,17+14,19+14,09+18,03+281,56)*1,11</t>
  </si>
  <si>
    <t>předláždění v místě napojení 30/30 : 1,84+2,74+2,3+1,5+1,5</t>
  </si>
  <si>
    <t>předláždění v místě napojení ZDL : 1,04+1,49+12,41</t>
  </si>
  <si>
    <t>181301102R00</t>
  </si>
  <si>
    <t>Rozprostření a urovnání ornice v rovině v souvislé ploše do 500 m2, tloušťka vrstvy přes 100 do 150 mm</t>
  </si>
  <si>
    <t>s případným nutným přemístěním hromad nebo dočasných skládek na místo potřeby ze vzdálenosti do 30 m, v rovině nebo ve svahu do 1 : 5,</t>
  </si>
  <si>
    <t>plocha dle cad : 11,01+4,67+181,14+42,23+27,5+18,96+23,95+21,67+23,5+3,62+7,88+5,7</t>
  </si>
  <si>
    <t>183403114R00</t>
  </si>
  <si>
    <t>Obdělávání půdy kultivátorováním, v rovině nebo na svahu 1:5</t>
  </si>
  <si>
    <t>Odkaz na mn. položky pořadí 39 : 371,83000</t>
  </si>
  <si>
    <t>183403153R00</t>
  </si>
  <si>
    <t>Obdělávání půdy hrabáním, v rovině nebo na svahu 1:5</t>
  </si>
  <si>
    <t>Odkaz na mn. položky pořadí 37 : 371,83000</t>
  </si>
  <si>
    <t>185804312R00</t>
  </si>
  <si>
    <t xml:space="preserve">Zalití rostlin vodou plocha přes 20 m2,  </t>
  </si>
  <si>
    <t>trávník 5x : 371,83*0,01*5</t>
  </si>
  <si>
    <t>185851111R00</t>
  </si>
  <si>
    <t>Dovoz vody pro zálivku rostlin dovoz vody pro zálivku rostlin na vzdálenost do 6000 m</t>
  </si>
  <si>
    <t>Odkaz na mn. položky pořadí 40 : 18,59150</t>
  </si>
  <si>
    <t>199000002R00</t>
  </si>
  <si>
    <t>Poplatky za skládku horniny 1- 4, skupina 17 05 04 z Katalogu odpadů</t>
  </si>
  <si>
    <t>Cena dle Pískovny Černovice. www.piskovna-cernovice.cz</t>
  </si>
  <si>
    <t>Odkaz na mn. položky pořadí 33 : 1007,09398</t>
  </si>
  <si>
    <t>00572400R</t>
  </si>
  <si>
    <t>směs travní parková, pro běžnou zátěž</t>
  </si>
  <si>
    <t>kg</t>
  </si>
  <si>
    <t>SPCM</t>
  </si>
  <si>
    <t>Specifikace</t>
  </si>
  <si>
    <t>POL3_</t>
  </si>
  <si>
    <t>Odkaz na mn. položky pořadí 35 : 371,83000*0,03</t>
  </si>
  <si>
    <t>10364200R</t>
  </si>
  <si>
    <t>ornice pro pozemkové úpravy</t>
  </si>
  <si>
    <t>RTS 22/ II</t>
  </si>
  <si>
    <t>Odkaz na mn. položky pořadí 37 : 371,83000*0,15</t>
  </si>
  <si>
    <t>583423202R</t>
  </si>
  <si>
    <t>Kamenivo stanovené přírodní; drcené; 0/32; amfibolit</t>
  </si>
  <si>
    <t>Začátek provozního součtu</t>
  </si>
  <si>
    <t xml:space="preserve">  UV : 1*1*(1,63-0,45)*3</t>
  </si>
  <si>
    <t xml:space="preserve">  -0,5*0,5*(1,63-0,45-0,1)*3</t>
  </si>
  <si>
    <t xml:space="preserve">  Mezisoučet</t>
  </si>
  <si>
    <t>Konec provozního součtu</t>
  </si>
  <si>
    <t>2,73*2,3</t>
  </si>
  <si>
    <t>211561111R00</t>
  </si>
  <si>
    <t>Výplň odvodňovacích žeber kamenivem hrubým drceným frakce 4 - 16 mm</t>
  </si>
  <si>
    <t>800-2</t>
  </si>
  <si>
    <t>do rýh bez zhutnění s úpravou povrchu výplně, s vytvořením průduchů z lomového kamene</t>
  </si>
  <si>
    <t>vsakovací jáma : 2*2*2,35*2</t>
  </si>
  <si>
    <t>211971110R00</t>
  </si>
  <si>
    <t xml:space="preserve">Zřízení opláštění odvod. žeber z geotextilie o sklonu do 1:2,5,  </t>
  </si>
  <si>
    <t>v rýze nebo v zářezu se stěnami,</t>
  </si>
  <si>
    <t>vsakovací jáma : (2*2*2)*2</t>
  </si>
  <si>
    <t>(4*2,35)*2</t>
  </si>
  <si>
    <t>212572121R00</t>
  </si>
  <si>
    <t>Lože pro trativody z kameniva drobného těženého</t>
  </si>
  <si>
    <t>Včetně vyčištění dna rýh.</t>
  </si>
  <si>
    <t>drenáž : 0,1*0,4*(45+130)</t>
  </si>
  <si>
    <t>212571121R00</t>
  </si>
  <si>
    <t>Výplň trativodů kamenivem drobným, těženým</t>
  </si>
  <si>
    <t>do rýh bez zhutnění s úpravou povrchu výplně,</t>
  </si>
  <si>
    <t>drenáž : 0,3*0,4*(45+130)</t>
  </si>
  <si>
    <t>212753214R00</t>
  </si>
  <si>
    <t>Plastové drenážní trubky montáž tuhé plastové drenážní trubky do rýhy, DN 100, bez lože</t>
  </si>
  <si>
    <t>827-1</t>
  </si>
  <si>
    <t>drenáž : (45+130)</t>
  </si>
  <si>
    <t>212971110R00</t>
  </si>
  <si>
    <t xml:space="preserve">Zřízení opláštění odvod. trativodů z geotextilie o sklonu do 2,5,  </t>
  </si>
  <si>
    <t>drenáž : 4*0,4*(45+130)</t>
  </si>
  <si>
    <t>28611211R</t>
  </si>
  <si>
    <t>Trubka plastová drenážní spoj: hrdlový; potrubí: jednovrstvé; materiál: PVC-U; stěna: C1; povrch: korugovaný; ohebná; DN/ID = 100; SN 4; perforování: LP; vsakovací plocha = 50,0 cm2/m</t>
  </si>
  <si>
    <t>Odkaz na mn. položky pořadí 50 : 175,00000*1,05</t>
  </si>
  <si>
    <t>69366053R</t>
  </si>
  <si>
    <t>geotextilie PP; funkce drenážní, separační, výztužná, filtrační; plošná hmotnost 250 g/m2; tl. při 2 kPa 3,00 mm</t>
  </si>
  <si>
    <t>RTS 22/ I</t>
  </si>
  <si>
    <t>Odkaz na mn. položky pořadí 51 : 280,00000*1,15</t>
  </si>
  <si>
    <t>69366198R</t>
  </si>
  <si>
    <t>Geosyntetika typ: geotextilie; netkaná; materiál: PP; tl (2 kPa) = 2,9 mm; plošná hmotnost = 300 g/m2; Pevnost v tahu podélně = 20,0 kN/m; Pevnost v tahu příčně = 11,5 kN/m</t>
  </si>
  <si>
    <t>Odkaz na mn. položky pořadí 47 : 34,80000*1,15</t>
  </si>
  <si>
    <t>564851111R00</t>
  </si>
  <si>
    <t>Podklad ze štěrkodrti s rozprostřením a zhutněním frakce 0-63 mm, tloušťka po zhutnění 150 mm</t>
  </si>
  <si>
    <t>parkovací stání : (17,17+14,19+14,09+18,03+281,56)</t>
  </si>
  <si>
    <t xml:space="preserve">sanace tl 300 mm : </t>
  </si>
  <si>
    <t>komunikace poměr šd/asf 6,53/5,0=1,306 : 768*1,306*2</t>
  </si>
  <si>
    <t>chodník poměr šd/zdl 1,94/1,6=1,21 : (38,75+1,28+204,04+1,61+1,28+1,28+1,28+1,29+3,45+0,73+8,66+0,6)*1,21*2</t>
  </si>
  <si>
    <t>stojany na kola poměr šd/zdl 1,94/1,6=1,21 : (7,23+7,16+7,16+7,47)*1,21*2</t>
  </si>
  <si>
    <t>kontejnerové stání poměr šd/zdl 3,02/2,8=1,08 : (57,89+1,28)*1,08*2</t>
  </si>
  <si>
    <t>sjezd poměr šd/zdl 1,94/1,6=1,21 : (4,24+1,68)*1,21*2</t>
  </si>
  <si>
    <t>parkovací stání poměr šd/zdl 5,38/4,85=1,11 : (17,17+14,19+14,09+18,03+281,56)*1,11*2</t>
  </si>
  <si>
    <t>564861111R00</t>
  </si>
  <si>
    <t>Podklad ze štěrkodrti s rozprostřením a zhutněním frakce 0-63 mm, tloušťka po zhutnění 200 mm</t>
  </si>
  <si>
    <t>564861113R00</t>
  </si>
  <si>
    <t>Podklad ze štěrkodrti s rozprostřením a zhutněním frakce 0-63 mm, tloušťka po zhutnění 220 mm</t>
  </si>
  <si>
    <t>565141211R00</t>
  </si>
  <si>
    <t>Podklad z kameniva obaleného asfaltem ACP 16+ až ACP 22+, v pruhu šířky přes 3 m, třídy 1, tloušťka po zhutnění 60 mm</t>
  </si>
  <si>
    <t>s rozprostřením a zhutněním</t>
  </si>
  <si>
    <t>komunikace : 768</t>
  </si>
  <si>
    <t>v místě napojení : 21,5*0,75</t>
  </si>
  <si>
    <t>567122111R00</t>
  </si>
  <si>
    <t>Podklad z kameniva zpevněného cementem SC C8/10, tloušťka po zhutnění 120 mm</t>
  </si>
  <si>
    <t>bez dilatačních spár, s rozprostřením a zhutněním, ošetřením povrchu podkladu vodou</t>
  </si>
  <si>
    <t>sjezd : (4,24+1,68)</t>
  </si>
  <si>
    <t>předláždění v místě napojení ZDL : 12,41</t>
  </si>
  <si>
    <t>chodník : (38,75+1,28+204,04+1,61+1,28+1,28+1,28+1,29+3,45+0,73+8,66+0,6)</t>
  </si>
  <si>
    <t>kontejnerové stání : (57,89+1,28)</t>
  </si>
  <si>
    <t>567122113R00</t>
  </si>
  <si>
    <t>Podklad z kameniva zpevněného cementem SC C8/10, tloušťka po zhutnění 140 mm</t>
  </si>
  <si>
    <t>v místě napojení : 21,5*0,5</t>
  </si>
  <si>
    <t>573111124R00</t>
  </si>
  <si>
    <t>Postřik infiltrační asfaltovým pojivem množství zbytkového asfaltu 1,00 kg/m2</t>
  </si>
  <si>
    <t>573231125R00</t>
  </si>
  <si>
    <t>Postřik spojovací kationaktivní emulzí KAE , množství zbytkového asfaltu 0,50 kg/m2</t>
  </si>
  <si>
    <t>bez posypu kamenivem</t>
  </si>
  <si>
    <t>v místě napojení : 21,5*1</t>
  </si>
  <si>
    <t>577142212R00</t>
  </si>
  <si>
    <t>Beton asfaltový s rozprostřením a zhutněním v pruhu šířky přes 3 m, ACO 8 nebo ACO 11 nebo ACO 16, tloušťky 50 mm, plochy přes 1000 m2</t>
  </si>
  <si>
    <t>596215021R00</t>
  </si>
  <si>
    <t>Kladení zámkové dlažby do drtě tloušťka dlažby 60 mm, tloušťka lože 40 mm</t>
  </si>
  <si>
    <t>s provedením lože z kameniva drceného, s vyplněním spár, s dvojitým hutněním a se smetením přebytečného materiálu na krajnici. S dodáním hmot pro lože a výplň spár.</t>
  </si>
  <si>
    <t>stojany na kola : (7,23+7,16+7,16+7,47)</t>
  </si>
  <si>
    <t>předláždění v místě napojení ZDL : 1,04+1,49</t>
  </si>
  <si>
    <t>596215040R00</t>
  </si>
  <si>
    <t>Kladení zámkové dlažby do drtě tloušťka dlažby 80 mm, tloušťka lože 40 mm</t>
  </si>
  <si>
    <t>parkovací stání : 17,17+18,03</t>
  </si>
  <si>
    <t>596291111R00</t>
  </si>
  <si>
    <t>Řezání zámkové dlažby tloušťky 60 mm</t>
  </si>
  <si>
    <t>chodník : 120+24+6,1+3,8+3,9+4,3+4,5+3,3</t>
  </si>
  <si>
    <t>kont stání : 21</t>
  </si>
  <si>
    <t>596291113R00</t>
  </si>
  <si>
    <t>Řezání zámkové dlažby tloušťky 80 mm</t>
  </si>
  <si>
    <t>sjezd : 3</t>
  </si>
  <si>
    <t>parkovací stání : 5+5+5+5+5+61</t>
  </si>
  <si>
    <t>596811111R00</t>
  </si>
  <si>
    <t>Kladení dlažby do lože z kameniva těženého tloušťky do 30 mm</t>
  </si>
  <si>
    <t>komunikací pro pěší, z dlaždic betonových a teracových, do velikosti dlaždic 0,25 m2, s provedením lože do tl. 30 mm, s vyplněním spár a se smetením přebytečného materiálu na vzdálenost do 3 m</t>
  </si>
  <si>
    <t>596921113R00</t>
  </si>
  <si>
    <t>Kladení vegetačních tvárnic betonových, plocha do 500 m2</t>
  </si>
  <si>
    <t>zřízení podkladního lože, položení tvárnic.</t>
  </si>
  <si>
    <t>parkovací stání : (14,19+14,09+281,56)</t>
  </si>
  <si>
    <t>596921191R00</t>
  </si>
  <si>
    <t>Kladení vegetačních tvárnic Příplatek za výplň otvorů vegetačních tvárnic betonových</t>
  </si>
  <si>
    <t>zřízení podkladního lože, položení tvárnic. bez dodávky výplnňového materiálu</t>
  </si>
  <si>
    <t>parkovací stání 29% spár z celkové plochy : (14,19+14,09+281,56)*0,29*0,08</t>
  </si>
  <si>
    <t>599142111R00</t>
  </si>
  <si>
    <t>Úprava zálivky dilatačních nebo pracovních spár šířky přes 20 do 40 mm</t>
  </si>
  <si>
    <t>v cementobetonovém krytu hloubky do 40 mm</t>
  </si>
  <si>
    <t>Včetně odstranění zvětralé asfaltové zálivky, vyčištění spár, zalití spár asfaltovou zálivkou, nátěru asfaltovým lakem a posyp drtí.</t>
  </si>
  <si>
    <t>v místě napojení : 1+21,5+1</t>
  </si>
  <si>
    <t>597095112R01</t>
  </si>
  <si>
    <t>Žlab odvodňovací ACO PD 200 V,dl. 500 mm,D400,E600</t>
  </si>
  <si>
    <t>Vlastní</t>
  </si>
  <si>
    <t>RTS 23/ II</t>
  </si>
  <si>
    <t>beton C 25/30</t>
  </si>
  <si>
    <t>Odkaz na mn. položky pořadí 75 : 3,00000</t>
  </si>
  <si>
    <t>597095121RX</t>
  </si>
  <si>
    <t>Vpust ACO PD 200 V, dl.500 mm, D400, E600 vč kompozitního kalového koše, DN 150</t>
  </si>
  <si>
    <t>Odkaz na mn. položky pořadí 72 : 3,00000</t>
  </si>
  <si>
    <t>597095131R01</t>
  </si>
  <si>
    <t>Čelo plné pro žlab ACO PD 200 V</t>
  </si>
  <si>
    <t>žv1,žv2 : 3*2</t>
  </si>
  <si>
    <t>597095211R01</t>
  </si>
  <si>
    <t>Žlab odvodňovací ACO PD 200 V,dl.1000 mm,D400,E600</t>
  </si>
  <si>
    <t>ŽV1,2 : 3</t>
  </si>
  <si>
    <t>583424802R</t>
  </si>
  <si>
    <t>Kamenivo stanovené přírodní; drcené; 4/8; amfibolit</t>
  </si>
  <si>
    <t>parkovací stání 29% spár z celkové plochy : (14,19+14,09+281,56)*0,29*0,08*2</t>
  </si>
  <si>
    <t>59245110R</t>
  </si>
  <si>
    <t>Dlažba betonová typ: obdélníkový; dl = 200 mm; š = 100 mm; tl = 60,0 mm; barva: šedá</t>
  </si>
  <si>
    <t>chodník : (38,75+204,04+3,45++8,66)</t>
  </si>
  <si>
    <t>kontejnerové stání : (57,89)</t>
  </si>
  <si>
    <t>Koeficient : 0,02</t>
  </si>
  <si>
    <t>592451151R</t>
  </si>
  <si>
    <t>Dlažba betonová typ: obdélníkový; dl = 200 mm; š = 100 mm; tl = 60,0 mm; povrchová úprava: reliéfní s bodovými výstupky; barva: dle vzorníku</t>
  </si>
  <si>
    <t>chodník : (1,28+1,61+1,28+1,28+1,28+1,29+0,73+0,6)</t>
  </si>
  <si>
    <t>kontejnerové stání : 1,28</t>
  </si>
  <si>
    <t>Koeficient : 0,05</t>
  </si>
  <si>
    <t>592451158R</t>
  </si>
  <si>
    <t>Dlažba betonová typ: obdélníkový; dl = 200 mm; š = 100 mm; tl = 80,0 mm; povrchová úprava: reliéfní s bodovými výstupky; barva: dle vzorníku</t>
  </si>
  <si>
    <t>sjezd : 1,68*1,03</t>
  </si>
  <si>
    <t>592451170R</t>
  </si>
  <si>
    <t>Dlažba betonová typ: obdélníkový; dl = 200 mm; š = 100 mm; tl = 80,0 mm; barva: šedá</t>
  </si>
  <si>
    <t>sjezd : 4,24*1,03</t>
  </si>
  <si>
    <t>592451171R</t>
  </si>
  <si>
    <t>Dlažba betonová typ: obdélníkový; dl = 200 mm; š = 100 mm; tl = 80,0 mm; barva: dle vzorníku</t>
  </si>
  <si>
    <t xml:space="preserve"> V10b : 103,5*0,1</t>
  </si>
  <si>
    <t>Koeficient : 0,03</t>
  </si>
  <si>
    <t>5924511915R</t>
  </si>
  <si>
    <t>Dlažba betonová typ: čtvercový; dl = 200 mm; š = 200 mm; tl = 80,0 mm; bez fazety; barva: šedá</t>
  </si>
  <si>
    <t>592452620R</t>
  </si>
  <si>
    <t>Dlažba betonová typ: čtvercový; dl = 200 mm; š = 200 mm; tl = 80,0 mm; povrchová úprava: impregnace; barva: šedá</t>
  </si>
  <si>
    <t>odečet V10b : -103,5*0,1</t>
  </si>
  <si>
    <t>895941111R00</t>
  </si>
  <si>
    <t>Zřízení vpusti kanalizační uliční z betonových dílců  typ UV - 50 normální</t>
  </si>
  <si>
    <t>včetně zřízení lože ze štěrkopísku,</t>
  </si>
  <si>
    <t>UV : 3</t>
  </si>
  <si>
    <t>899231111R00</t>
  </si>
  <si>
    <t>Výšková úprava uličního vstupu nebo vpustě do 20 cm zvýšením mříže</t>
  </si>
  <si>
    <t>odbouráním dosavadního krytu, podkladu, nadezdívky nebo prstence s odklizením vybouraných hmot do 3 m, zarovnání plochy nadezdívky cementovou maltou, podbetonování nebo podezdění rámu, odstranění a znovuosazení rámu, poklopu, mříže, krycího hrnce nebo hydrantu, úpravy a doplnění krytu popř. podkladu vozovky v místě provedené výškové úpravy,</t>
  </si>
  <si>
    <t>899331111R00</t>
  </si>
  <si>
    <t>Výšková úprava uličního vstupu nebo vpustě do 20 cm zvýšením poklopu</t>
  </si>
  <si>
    <t>kan poklopy : 6</t>
  </si>
  <si>
    <t>899431111R00</t>
  </si>
  <si>
    <t>Výšková úprava uličního vstupu nebo vpustě do 20 cm zvýšením krytu šoupěte</t>
  </si>
  <si>
    <t>vodovod : 3</t>
  </si>
  <si>
    <t>plynovod : 4</t>
  </si>
  <si>
    <t>899203111R00</t>
  </si>
  <si>
    <t>Osazení mříží litinových o hmotnost jednotlivě přes 100  do 150 kg</t>
  </si>
  <si>
    <t>včetně rámů a košů na bahno,</t>
  </si>
  <si>
    <t>870211112R0X</t>
  </si>
  <si>
    <t>Montáž přípojky DN 160 na  potr. do DN 800</t>
  </si>
  <si>
    <t>Indiv</t>
  </si>
  <si>
    <t>napojení vpustí na stoku : 5</t>
  </si>
  <si>
    <t>895941311RT5</t>
  </si>
  <si>
    <t>Vybourání vpusti uliční z dílců typ UVB - 50</t>
  </si>
  <si>
    <t>RTS 24/ II</t>
  </si>
  <si>
    <t>stávající UV : 3</t>
  </si>
  <si>
    <t>NC3</t>
  </si>
  <si>
    <t>Zrušení stávající přípojky UV, zaspelení připojení na řadu vč zemních prací</t>
  </si>
  <si>
    <t>kpl</t>
  </si>
  <si>
    <t>831350113RA0</t>
  </si>
  <si>
    <t>Kanalizační přípojka D 160 mm, rýha 800x1200 mm, Koleno plastové pro venkovní kanalizaci typ: jednoznačné; spoj: hrdlový; potrubí: jednovrstvé; materiál: PVC-U; povrch: hladký; úhel = 45,0 °; DN =...</t>
  </si>
  <si>
    <t>AP-HSV</t>
  </si>
  <si>
    <t>Agregovaná položka</t>
  </si>
  <si>
    <t>POL2_</t>
  </si>
  <si>
    <t>přípojky vpustí : 2+3,5+1,5+1,5+1,5+18</t>
  </si>
  <si>
    <t>286572271RX</t>
  </si>
  <si>
    <t>odbočka sedlová KG  DN 160</t>
  </si>
  <si>
    <t>RTS 23/ I</t>
  </si>
  <si>
    <t>napojení UV na stoku : 5</t>
  </si>
  <si>
    <t>55340374R</t>
  </si>
  <si>
    <t>Mříž vtoková materiál: litina; pro uliční vpusti; zatížení: D 400; l = 500 mm; b = 500 mm; příslušenství: betonový rám</t>
  </si>
  <si>
    <t>55340398R</t>
  </si>
  <si>
    <t>koš kalový; ocel; nízký</t>
  </si>
  <si>
    <t>59223864R</t>
  </si>
  <si>
    <t>prstenec do uliční vpusti; betonový; TBV; DN = 390,0 mm; h = 60,0 mm</t>
  </si>
  <si>
    <t>592238742R</t>
  </si>
  <si>
    <t>skruž betonová uliční vpusti; kruhová; l = 590 mm; d = 500 mm</t>
  </si>
  <si>
    <t>592238747R</t>
  </si>
  <si>
    <t>skruž betonová uliční vpusti; se sifonem 150 mm PVC; kruhová; l = 645 mm; d = 500 mm</t>
  </si>
  <si>
    <t>592238749R</t>
  </si>
  <si>
    <t>dno uliční vpusti beton; Di = 500,0 mm; h = 225 mm; t = 65 mm; s kalištěm; beton C 40/50</t>
  </si>
  <si>
    <t>914001111R00</t>
  </si>
  <si>
    <t xml:space="preserve">Osazení a montáž svislých dopravních značek sloupek, do betonového základu,  </t>
  </si>
  <si>
    <t>přesun : 1</t>
  </si>
  <si>
    <t>nové : 2</t>
  </si>
  <si>
    <t>915711111RT2</t>
  </si>
  <si>
    <t>Vodorovné značení krytů stříkané barvou, žlutou, dělicích čar šířky 120 mm</t>
  </si>
  <si>
    <t>Odkaz na mn. položky pořadí 103 : 18,50000</t>
  </si>
  <si>
    <t>915721111RT1</t>
  </si>
  <si>
    <t>Vodorovné značení krytů stříkané barvou, bílou, stopčar, zeber, stínů, šipek, nápisů, přechodů apod.</t>
  </si>
  <si>
    <t>Odkaz na mn. položky pořadí 104 : 2,00000</t>
  </si>
  <si>
    <t>915791111R00</t>
  </si>
  <si>
    <t>Předznačení pro vodorovné značení pro dělící čáry, vodící proužky</t>
  </si>
  <si>
    <t>stříkané barvou nebo prováděné z nátěrových hmot</t>
  </si>
  <si>
    <t>V12d : 18,5</t>
  </si>
  <si>
    <t>915791112R00</t>
  </si>
  <si>
    <t xml:space="preserve">Předznačení pro vodorovné značení pro stopčáry, zebry,stíny, šipky, nápisy, přechody </t>
  </si>
  <si>
    <t>V10f : 2*1</t>
  </si>
  <si>
    <t>917862114R00</t>
  </si>
  <si>
    <t>Osazení silničního nebo chodníkového obrubníku stojatého, s boční opěrou z betonu prostého, do lože z betonu prostého C 25/30</t>
  </si>
  <si>
    <t>S dodáním hmot pro lože tl. 80-100 mm.</t>
  </si>
  <si>
    <t>nájezdové : 1,92+2,13+2+3+4,5+10,4+0,3+9,3+53,9+1,5+3+2+2+2+2</t>
  </si>
  <si>
    <t>silniční : 6+3+11,65+0,8+1,6+4,15+3,5+4,15+2,6+4,15+3,3+4,15+3,1+4,15+3,3+4,15+2,7+4,15+8,4+53,05+4,15+1,57+11,02+3,3+5,8+13,35+16,3</t>
  </si>
  <si>
    <t>5,8+10,65+2,9+3,1+3,6+13,9+14,4+10,28+3,9+2,5+0,28+9,3+5+12,75+0,75+1,15+8,4</t>
  </si>
  <si>
    <t>přechodové : 10+10</t>
  </si>
  <si>
    <t>chodníkové : 1,7+2,4+2,5+13,1+1,4+7,3+2,9+6,1+6,1+4,5+0,2+13,9+8,23+4,4+3,9+0,3+2,12+3,6+11,6+3,66+2,08+0,6</t>
  </si>
  <si>
    <t>4+16+4,1+0,8+2,1+3,66+9,1+4,68+4,6+1,4+2,01+3,9+1,58+0,3+9+6+0,2+0,2+3,7+0,35+3,7+0,35+6,67+1,3+0,2+6,3+0,5</t>
  </si>
  <si>
    <t>917932131R00</t>
  </si>
  <si>
    <t>Osazení silniční přídlažby  z betonových dlaždic o rozměru 500x250 mm,  , lože z betonu C20/25, bez dodávky přídlažby</t>
  </si>
  <si>
    <t>6,17+20,92+10,37+0,28+9,38+54,12+1,4+3,13+5+33,1+5+10,5+11,4+54,18+10,4+0,28+9,4+22,7+12,6</t>
  </si>
  <si>
    <t>918101111R00</t>
  </si>
  <si>
    <t>Lože pod obrubníky, krajníky nebo obruby z betonu prostého C 12/15</t>
  </si>
  <si>
    <t>z dlažebních kostek z betonu prostého</t>
  </si>
  <si>
    <t>Odkaz na mn. položky pořadí 105 : 615,44000*0,05</t>
  </si>
  <si>
    <t>Odkaz na mn. položky pořadí 106 : 280,33000*0,05</t>
  </si>
  <si>
    <t>919726115R00</t>
  </si>
  <si>
    <t>Dilatační spáry řezané letištních ploch řezání  v cementovém krytu , pro vytvoření komůrky pro těsnící zálivku příčných kontrakčníc a podélných pracovních či řezaných spár, šířky 10 mm, hloubky 15 mm</t>
  </si>
  <si>
    <t>Včetně vyčištění spár po řezání.</t>
  </si>
  <si>
    <t>Odkaz na mn. položky pořadí 71 : 23,50000</t>
  </si>
  <si>
    <t>919735112R00</t>
  </si>
  <si>
    <t>Řezání stávajících krytů nebo podkladů živičných, hloubky přes 50 do 100 mm</t>
  </si>
  <si>
    <t>včetně spotřeby vody</t>
  </si>
  <si>
    <t>aco : 1+21,5+1</t>
  </si>
  <si>
    <t>aco : 0,75+21,5+0,75</t>
  </si>
  <si>
    <t>917932121RT5</t>
  </si>
  <si>
    <t>Vytrhání betonové prefa přídlažby</t>
  </si>
  <si>
    <t>dle cad : 102,13+26,5+14,65+2,5+1,6+1,2+1,3+1,6+3+11,2+9,5+38,2+10,5+30,7+7+1,6+3</t>
  </si>
  <si>
    <t>NC5</t>
  </si>
  <si>
    <t>D+M stojanu na kola vč základu a uemních prací dle specifikace v PD</t>
  </si>
  <si>
    <t>soub</t>
  </si>
  <si>
    <t>40445044.AR</t>
  </si>
  <si>
    <t>značka dopravní silniční svislá; informativní provozní IP4b-IP7,IP10; tvar čtverec; 500 mm; štít z pozink.plechu s dvojitým ohybem okraje,</t>
  </si>
  <si>
    <t>40445050.AR</t>
  </si>
  <si>
    <t>značka dopravní silniční svislá; informativní provozní IP11-IP13; tvar obdélník svislý; 500x700 mm; štít z pozink.plechu s dvojitým ohybem okraje,</t>
  </si>
  <si>
    <t>404459504R</t>
  </si>
  <si>
    <t>příslušenství k dopr.značení sloupek Fe 60 pozinkovaný, délka 3500 mm</t>
  </si>
  <si>
    <t>404459516R</t>
  </si>
  <si>
    <t>příslušenství k dopr.značení kotevní patka pr.60 kompletní, čtyřkotevní včetně šroubů a krytek</t>
  </si>
  <si>
    <t>404459533R</t>
  </si>
  <si>
    <t>příslušenství k dopr.značení upínací svorka pro lisované značky na sloupek průměr 60 mm, včetně spojovacího materiálu</t>
  </si>
  <si>
    <t>404459540R</t>
  </si>
  <si>
    <t>příslušenství k dopr.značení plastové víčko na sloupek pr. 60 mm</t>
  </si>
  <si>
    <t>592162116R</t>
  </si>
  <si>
    <t>Dlažba betonová typ: obdélníkový; dl = 500 mm; š = 250 mm; tl = 80,0 mm; barva: šedá</t>
  </si>
  <si>
    <t>(6,17+20,92+10,37+0,28+9,38+54,12+1,4+3,13+5+33,1+5+10,5+11,4+54,18+10,4+0,28+9,4+22,7+12,6)/0,5</t>
  </si>
  <si>
    <t>59217422R</t>
  </si>
  <si>
    <t>obrubník chodníkový materiál beton; l = 1000,0 mm; š = 80,0 mm; h = 200,0 mm; barva šedá</t>
  </si>
  <si>
    <t>59217488R</t>
  </si>
  <si>
    <t>obrubník silniční materiál beton; l = 1000,0 mm; š = 150,0 mm; h = 250,0 mm; barva šedá</t>
  </si>
  <si>
    <t>59217490R</t>
  </si>
  <si>
    <t>obrubník silniční nájezdový; materiál beton; l = 1000,0 mm; š = 150,0 mm; h = 150,0 mm; barva šedá</t>
  </si>
  <si>
    <t>59217491R</t>
  </si>
  <si>
    <t>obrubník silniční přechodový pravý; materiál beton; l = 1000,0 mm; š = 150,0 mm; výškový rozsah h = 150 až 250 mm; barva šedá</t>
  </si>
  <si>
    <t>59217492R</t>
  </si>
  <si>
    <t>obrubník silniční přechodový levý; materiál beton; l = 1000,0 mm; š = 150,0 mm; výškový rozsah h = 150 až 250 mm; barva šedá</t>
  </si>
  <si>
    <t>NC2</t>
  </si>
  <si>
    <t>Demontáž odpadkového koše, úschova po odbu stavby, zpětná montáž vč bet patky a zemních prací</t>
  </si>
  <si>
    <t>962042321R00</t>
  </si>
  <si>
    <t>Bourání zdiva z betonu prostého nadzákladového</t>
  </si>
  <si>
    <t>801-3</t>
  </si>
  <si>
    <t>nebo vybourání otvorů průřezové plochy přes 4 m2 ve zdivu z betonu prostého, včetně pomocného lešení o výšce podlahy do 1900 mm a pro zatížení do 1,5 kPa  (150 kg/m2),</t>
  </si>
  <si>
    <t>bet nájezd k park stáním : 0,2*0,2*0,5*(24,6+20,6+12,5)</t>
  </si>
  <si>
    <t>966006132R00</t>
  </si>
  <si>
    <t>Odstranění značek pro staničení nebo dopravních značek dopravních nebo orientačních   s betonovými patkami</t>
  </si>
  <si>
    <t>s uložením hmot na skládku na vzdálenost do 3 m nebo s naložením na dopravní prostředek, se zásypem jam a jeho zhutněním</t>
  </si>
  <si>
    <t>rušení IP11b : 1</t>
  </si>
  <si>
    <t>966006211R00</t>
  </si>
  <si>
    <t>Odstranění svislých dopr. značek včetně demontáže ze sloupů nebo konzolí</t>
  </si>
  <si>
    <t>s odklizením materiálu na skládku na vzdálenost do 20 m nebo s naložením na dopravní prostředek</t>
  </si>
  <si>
    <t>přesun IP 12 : 1</t>
  </si>
  <si>
    <t>976085311R00</t>
  </si>
  <si>
    <t>Vybourání madel, objímek, rámů, mříží apod. kanalizačních rámů litinových, z rýhovaného plechu nebo betonových včetně poklopů nebo mříží  plochy do 0,6 m2</t>
  </si>
  <si>
    <t>mříže UV : 3</t>
  </si>
  <si>
    <t>979054441R00</t>
  </si>
  <si>
    <t xml:space="preserve">Očištění vybouraných obrubníků, dlaždic dlaždic, desek nebo tvarovek s původním vyplněním spár kamenivem těženým </t>
  </si>
  <si>
    <t>krajníků, desek nebo panelů od spojovacího materiálu s odklizením a uložením očištěných hmot a spojovacího materiálu na skládku na vzdálenost do 10 m</t>
  </si>
  <si>
    <t xml:space="preserve">zdl : </t>
  </si>
  <si>
    <t xml:space="preserve">30/30 : </t>
  </si>
  <si>
    <t>NC1</t>
  </si>
  <si>
    <t>Demontáž ocelového klepače, odvoz na skládku, poplatek za likvidaci</t>
  </si>
  <si>
    <t>981011311R00</t>
  </si>
  <si>
    <t>Demolice budov prováděné postupným rozebíráním z cihel, kamene, smíšeného a hrázděného zdiva, tvárnic na maltu vápennou nebo vápenocementovou, s podílem konstrukcí do 10 %</t>
  </si>
  <si>
    <t>800-6</t>
  </si>
  <si>
    <t>Budovy výšky do 35 m.</t>
  </si>
  <si>
    <t>stávající přístřešek na popelnice : 8,10*2,75*(2,1+0,8)</t>
  </si>
  <si>
    <t>998225111R00</t>
  </si>
  <si>
    <t>Přesun hmot komunikací a letišť, kryt živičný jakékoliv délky objektu</t>
  </si>
  <si>
    <t>Přesun hmot</t>
  </si>
  <si>
    <t>POL7_</t>
  </si>
  <si>
    <t>vodorovně do 200 m</t>
  </si>
  <si>
    <t>979990107R00</t>
  </si>
  <si>
    <t>Poplatek za uložení, směs betonu, cihel a dřeva,  , skupina 17 09 04 z Katalogu odpadů</t>
  </si>
  <si>
    <t>kategorie 17 09 04 smíšené stavební a demoliční odpady</t>
  </si>
  <si>
    <t>Odkaz na dem. hmot. položky pořadí 131 : 9,68963</t>
  </si>
  <si>
    <t>979999973R00</t>
  </si>
  <si>
    <t>Poplatek za uložení, zemina a kamení,  , skupina 17 05 04 z Katalogu odpadů</t>
  </si>
  <si>
    <t>Odkaz na dem. hmot. položky pořadí 6 : 34,65000</t>
  </si>
  <si>
    <t>Odkaz na dem. hmot. položky pořadí 7 : 26,89720</t>
  </si>
  <si>
    <t>Odkaz na dem. hmot. položky pořadí 8 : 215,86785</t>
  </si>
  <si>
    <t>979999981R00</t>
  </si>
  <si>
    <t>Poplatek za recyklaci, betonu, kusovost do 1600 cm2, skupina 17 01 01 z Katalogu odpadů</t>
  </si>
  <si>
    <t>Odkaz na dem. hmot. položky pořadí 4 : 66,28140</t>
  </si>
  <si>
    <t>Odkaz na dem. hmot. položky pořadí 5 : 13,75425</t>
  </si>
  <si>
    <t>Odkaz na dem. hmot. položky pořadí 110 : 30,23539</t>
  </si>
  <si>
    <t>Odkaz na dem. hmot. položky pořadí 125 : 2,53880</t>
  </si>
  <si>
    <t>Odkaz na dem. hmot. položky pořadí 90 : 9,08742</t>
  </si>
  <si>
    <t>Odkaz na dem. hmot. položky pořadí 9 : 31,05000</t>
  </si>
  <si>
    <t>Odkaz na dem. hmot. položky pořadí 10 : 204,09324</t>
  </si>
  <si>
    <t>Odkaz na dem. hmot. položky pořadí 11 : 4,12086</t>
  </si>
  <si>
    <t>Odkaz na dem. hmot. položky pořadí 14 : 1,89200</t>
  </si>
  <si>
    <t>Odkaz na dem. hmot. položky pořadí 15 : 86,82660</t>
  </si>
  <si>
    <t>Odkaz na dem. hmot. položky pořadí 16 : 26,03750</t>
  </si>
  <si>
    <t>979999995R00</t>
  </si>
  <si>
    <t>Poplatek za recyklaci, obalovaného kameniva a asfaltu, kusovost do 1600 cm2, skupina 17 03 02 z Katalogu odpadů</t>
  </si>
  <si>
    <t>170 302</t>
  </si>
  <si>
    <t>Odkaz na dem. hmot. položky pořadí 12 : 4,13875</t>
  </si>
  <si>
    <t>Odkaz na dem. hmot. položky pořadí 13 : 129,27200</t>
  </si>
  <si>
    <t>979094211R00</t>
  </si>
  <si>
    <t>Nakládání nebo překládání vybourané suti</t>
  </si>
  <si>
    <t>Přesun suti</t>
  </si>
  <si>
    <t>POL8_</t>
  </si>
  <si>
    <t>979081111R00</t>
  </si>
  <si>
    <t>Odvoz suti a vybouraných hmot na skládku do 1 km</t>
  </si>
  <si>
    <t>Včetně naložení na dopravní prostředek a složení na skládku, bez poplatku za skládku.</t>
  </si>
  <si>
    <t>979081121R00</t>
  </si>
  <si>
    <t>Odvoz suti a vybouraných hmot na skládku příplatek za každý další 1 km</t>
  </si>
  <si>
    <t>979093111R00</t>
  </si>
  <si>
    <t>Uložení suti na skládku bez zhutnění</t>
  </si>
  <si>
    <t>s hrubým urovnáním,</t>
  </si>
  <si>
    <t>SUM</t>
  </si>
  <si>
    <t>END</t>
  </si>
  <si>
    <t>210810053RT1</t>
  </si>
  <si>
    <t>CYKY 750 V, 4 x 10 mm2, pevně uloženého, včetně dodávky kabelu</t>
  </si>
  <si>
    <t>210810045RT1</t>
  </si>
  <si>
    <t>CYKY 750 V, 3 x 1,5 mm2, pevně uloženého, včetně dodávky kabelu</t>
  </si>
  <si>
    <t>210100001R00</t>
  </si>
  <si>
    <t>Ukončení vodičů v rozvaděči + zapojení do 2,5 mm2</t>
  </si>
  <si>
    <t>210100003R00</t>
  </si>
  <si>
    <t>Ukončení vodičů v rozvaděči + zapojení do 16 mm2</t>
  </si>
  <si>
    <t>210220022RT1</t>
  </si>
  <si>
    <t>Vedení uzemňovací v zemi FeZn, D 8 - 10 mm včetně drátu FeZn 10 mm</t>
  </si>
  <si>
    <t>včetně montáže svorek spojovacích, odbočných, upevňovacích a spojovacího materiálu.</t>
  </si>
  <si>
    <t>210220021RT1</t>
  </si>
  <si>
    <t>v zemi, včetně svorek, propojení a izolace spojů, z profilů ocelových pozinkovaných  (FeZn),  , včetně dodávky pásku 30 x 4 mm, bez nátěru</t>
  </si>
  <si>
    <t>210220302RT2</t>
  </si>
  <si>
    <t>Svorka hromosvodová nad 2 šrouby /ST, SJ, SR, atd/ včetně dodávky svorky SR 3a Fe</t>
  </si>
  <si>
    <t>210220302RT6</t>
  </si>
  <si>
    <t>včetně dodávky svorky kovových částí d 3-12 mm (SP)</t>
  </si>
  <si>
    <t>PC348446578</t>
  </si>
  <si>
    <t>Svítidlo venk. sloupové LED 2600lm, 2700K</t>
  </si>
  <si>
    <t>PC3484465781</t>
  </si>
  <si>
    <t>Svítidlo venk. sloupové LED 3700lm, 2700K</t>
  </si>
  <si>
    <t>210202111R00</t>
  </si>
  <si>
    <t>Svítidlo veřejného osvětlení na výložník</t>
  </si>
  <si>
    <t>PC21045148664</t>
  </si>
  <si>
    <t>Elektrovýzbroj stožáru GURO EKM 2035 1D2 včetně dodávky</t>
  </si>
  <si>
    <t>Montáž stožárové rozvodnice, montáže kabelu mezi rozvodnicí a vlastním svítidlem včetně jeho ukončení a zapojení v rozvodnici. U stožárů typu Ž je v položce zakalkulováno i zapojení dotykové spojky.</t>
  </si>
  <si>
    <t>210204002R00</t>
  </si>
  <si>
    <t xml:space="preserve">parkového, ocelového,  ,  </t>
  </si>
  <si>
    <t>Montáž stožárů, jejich rozvoz po trase, postavení, vyrovnání a definitivní zajištění v základu.</t>
  </si>
  <si>
    <t>PC31672178</t>
  </si>
  <si>
    <t>Stožár SB6</t>
  </si>
  <si>
    <t>Stožáry musí být ve spodní části opatřeny vnitřním a vnějším ochranným nátěrem Renolak</t>
  </si>
  <si>
    <t>ALN. Zámky dvířek musí být opatřeny zapuštěným mosazným šroubem M8 a s hlavou upravenou podle</t>
  </si>
  <si>
    <t>ČSN 35 9754 (velké „D“).</t>
  </si>
  <si>
    <t>210010023RT1</t>
  </si>
  <si>
    <t>tuhé včetně příslušenství (kolena, přípojky atd.), z PVC, uložené pevně, průměr 29 mm, mech. pevnost 320 N/5 cm, včetně dodávky materiálu</t>
  </si>
  <si>
    <t>905      R01</t>
  </si>
  <si>
    <t>Hzs-revize provoz.souboru a st.obj. Revize</t>
  </si>
  <si>
    <t>h</t>
  </si>
  <si>
    <t>905 002</t>
  </si>
  <si>
    <t>Napojení na stávající zařízení</t>
  </si>
  <si>
    <t>905 0024</t>
  </si>
  <si>
    <t>Demontáž stávajícího zařízení</t>
  </si>
  <si>
    <t>905 0032</t>
  </si>
  <si>
    <t>Demnotáž a zpětná montáž stávajícího stožáru</t>
  </si>
  <si>
    <t>460010012RT2</t>
  </si>
  <si>
    <t>Vytýčení trasy vn vedení v přehledném terénu, délka trasy do 500 m</t>
  </si>
  <si>
    <t>km</t>
  </si>
  <si>
    <t>460200163R00</t>
  </si>
  <si>
    <t>Výkop kabelové rýhy 35/80 cm  hor.3</t>
  </si>
  <si>
    <t>460200303R00</t>
  </si>
  <si>
    <t>Výkop kabelové rýhy 50/120 cm hor.3</t>
  </si>
  <si>
    <t>460560163R00</t>
  </si>
  <si>
    <t>Zához rýhy 35/80 cm, hornina třídy 3</t>
  </si>
  <si>
    <t>460560303R00</t>
  </si>
  <si>
    <t>Zához rýhy 50/120 cm, hornina třídy 3</t>
  </si>
  <si>
    <t>460050703R00</t>
  </si>
  <si>
    <t>Jáma do 2 m3 pro stožár veř.osvětlení, hor.3,ručně</t>
  </si>
  <si>
    <t>PC460100075</t>
  </si>
  <si>
    <t>Pouzdrový základ 600x600, v.1000 zelený utopenec</t>
  </si>
  <si>
    <t>460600001RT8</t>
  </si>
  <si>
    <t>Naložení a odvoz zeminy, odvoz na vzdálenost 10000 m</t>
  </si>
  <si>
    <t>460600002R00</t>
  </si>
  <si>
    <t>Příplatek za odvoz za každých dalších 1000 m</t>
  </si>
  <si>
    <t>Odkaz na mn. položky pořadí 27 : 5,00000*10</t>
  </si>
  <si>
    <t>460620013R00</t>
  </si>
  <si>
    <t>Provizorní úprava terénu v přírodní hornině 3</t>
  </si>
  <si>
    <t>460620006RT1</t>
  </si>
  <si>
    <t>Osetí povrchu trávou včetně dodávky osiva</t>
  </si>
  <si>
    <t>PC460921185</t>
  </si>
  <si>
    <t>Zaměření trasy kabelového vedení</t>
  </si>
  <si>
    <t>PC460921186</t>
  </si>
  <si>
    <t>obetonování chráničky</t>
  </si>
  <si>
    <t>23170126R</t>
  </si>
  <si>
    <t>Soudal studnařská montážní pěna 750 ml</t>
  </si>
  <si>
    <t>460420022RT3</t>
  </si>
  <si>
    <t>Zřízení kabelového lože v rýze š. do 65 cm z písku, lože tloušťky 20 cm</t>
  </si>
  <si>
    <t>460520151U00</t>
  </si>
  <si>
    <t>Křižovatka žlab+inženýrské sítě</t>
  </si>
  <si>
    <t>460490012RT1</t>
  </si>
  <si>
    <t>Fólie výstražná z PVC, šířka 33 cm, fólie PVC šířka 33 cm</t>
  </si>
  <si>
    <t>PC38045348131</t>
  </si>
  <si>
    <t>Chránička kabelu ohebná dvouplášťová 63/50, výkop dodávka a montáž</t>
  </si>
  <si>
    <t>Včetně spojovacího materiálu.</t>
  </si>
  <si>
    <t>PC38045348132</t>
  </si>
  <si>
    <t>Chránička kabelu ohebná dvouplášťová 110/90, výkop dodávka a montáž</t>
  </si>
  <si>
    <t>131201111R00</t>
  </si>
  <si>
    <t>Hloubení nezapažených jam a zářezů do 100 m3, v hornině 3, hloubení strojně</t>
  </si>
  <si>
    <t>jáma pro podzemní kontejnery : 2,63*8,85*(3,165-0,32)</t>
  </si>
  <si>
    <t>svahování : 8,85*1,42*0,5*2,625*2</t>
  </si>
  <si>
    <t>5,49*1,42*0,5*2,625*2</t>
  </si>
  <si>
    <t>Odkaz na mn. položky pořadí 1 : 119,67115</t>
  </si>
  <si>
    <t>139601102R00</t>
  </si>
  <si>
    <t>Ruční výkop jam, rýh a šachet v hornině 3</t>
  </si>
  <si>
    <t>s přehozením na vzdálenost do 5 m nebo s naložením na ruční dopravní prostředek</t>
  </si>
  <si>
    <t>patky paraván : 0,3*0,3*0,7*8</t>
  </si>
  <si>
    <t>Odkaz na mn. položky pořadí 7 : 84,91534*-1</t>
  </si>
  <si>
    <t>Odkaz na mn. položky pořadí 10 : 2,32755*-1</t>
  </si>
  <si>
    <t>Odkaz na mn. položky pořadí 11 : 3,49133*-1</t>
  </si>
  <si>
    <t>Odkaz na mn. položky pořadí 3 : 0,50400</t>
  </si>
  <si>
    <t>Odkaz na mn. položky pořadí 4 : 29,44094*10</t>
  </si>
  <si>
    <t>Odkaz na mn. položky pořadí 4 : 29,44094</t>
  </si>
  <si>
    <t>zásyp : (2,63*8,85-1,68*1,68*4)*2,625</t>
  </si>
  <si>
    <t>8,85*1,42*0,5*(2,625)*2</t>
  </si>
  <si>
    <t>5,49*1,42*0,5*(2,625)*2</t>
  </si>
  <si>
    <t>jáma pro podzemní kontejnery : 2,63*8,85</t>
  </si>
  <si>
    <t>patky paraván : 0,3*0,3*8</t>
  </si>
  <si>
    <t>Odkaz na mn. položky pořadí 6 : 29,44094</t>
  </si>
  <si>
    <t>271531113R00</t>
  </si>
  <si>
    <t>Polštáře zhutněné pod základy kamenivo hrubé, drcené, frakce 16 - 32 mm</t>
  </si>
  <si>
    <t>jáma pro podzemní kontejnery : 2,63*8,85*0,1</t>
  </si>
  <si>
    <t>273321311R00</t>
  </si>
  <si>
    <t>Beton základových desek železový třídy C 16/20</t>
  </si>
  <si>
    <t>801-1</t>
  </si>
  <si>
    <t>bez dodávky a uložení výztuže</t>
  </si>
  <si>
    <t xml:space="preserve"> pro podzemní kontejnery : 2,63*8,85*0,15</t>
  </si>
  <si>
    <t>273361921RT5</t>
  </si>
  <si>
    <t>Uložení výztuže základových desek ze svařovaných sítí průměr drátu 6 mm, velikost oka 150/150 mm</t>
  </si>
  <si>
    <t>včetně distančních prvků</t>
  </si>
  <si>
    <t xml:space="preserve"> pro podzemní kontejnery : ((2,63*8,85)*3,36)*(18,2/1000)</t>
  </si>
  <si>
    <t>275313511R00</t>
  </si>
  <si>
    <t>Beton základových patek prostý třídy C 12/15</t>
  </si>
  <si>
    <t>paraván : 0,3*0,3*0,7*8</t>
  </si>
  <si>
    <t>275351215RT1</t>
  </si>
  <si>
    <t>Bednění stěn základových patek zřízení</t>
  </si>
  <si>
    <t>bednění svislé nebo šikmé (odkloněné), půdorysně přímé nebo zalomené, stěn základových patek ve volných nebo zapažených jámách, rýhách, šachtách, včetně případných vzpěr,</t>
  </si>
  <si>
    <t>Odkaz na mn. položky pořadí 15 : 8,00000</t>
  </si>
  <si>
    <t>275351216R00</t>
  </si>
  <si>
    <t>Bednění stěn základových patek odstranění</t>
  </si>
  <si>
    <t>Včetně očištění, vytřídění a uložení bednícího materiálu.</t>
  </si>
  <si>
    <t>paraván : 0,25*4*8</t>
  </si>
  <si>
    <t>632451031R00</t>
  </si>
  <si>
    <t>Vyrovnávací potěr z cementové malty v ploše o průměrné (střední) tloušťce od 10 do 20 mm</t>
  </si>
  <si>
    <t>na stropech z prefabrikovaných dílců jako podklad pod izolaci, pod podlahové konstrukce apod., na mazaninách jen jako podklad pod izolaci proti vodě, jako ochrana izolace shora, tvořící lože při kladení plošných prefa panelů (např. v kanálech), hlazený dřevěným hladítkem anebo podlévání provizorně podklínovaných patek usazených strojů a technologických zařízení, s náležitým zatemováním hutné malty,</t>
  </si>
  <si>
    <t xml:space="preserve"> pro podzemní kontejnery : 2,63*8,85</t>
  </si>
  <si>
    <t>D+M podzemní kontejner 3m3 vč betonového sila a podpěr dle specifikace v PD</t>
  </si>
  <si>
    <t>soubor</t>
  </si>
  <si>
    <t>sklo bíle : 1</t>
  </si>
  <si>
    <t>sklo barevné : 1</t>
  </si>
  <si>
    <t>D+M podzemní kontejner 5m3 vč betonového sila dle specifikace v PD</t>
  </si>
  <si>
    <t>papír : 1</t>
  </si>
  <si>
    <t>plasty : 1</t>
  </si>
  <si>
    <t>998151111R00</t>
  </si>
  <si>
    <t>Přesun hmot pro oplocení a objekty zvláštní, zděné vodorovně do 50 m výšky do 10 m</t>
  </si>
  <si>
    <t>801-5</t>
  </si>
  <si>
    <t>na novostavbách a změnách objektů pro oplocení (815 2 JKSo), objekty zvláštní pro chov živočichů (815 3 JKSO), objekty pozemní různé (815 9 JKSO)</t>
  </si>
  <si>
    <t>767995104R00</t>
  </si>
  <si>
    <t>Výroba a montáž atypických kovovových doplňků staveb hmotnosti přes 20 do 50 kg</t>
  </si>
  <si>
    <t>800-767</t>
  </si>
  <si>
    <t xml:space="preserve">paravan : </t>
  </si>
  <si>
    <t>jackl 50/50/3 : 1,7*8*4,383</t>
  </si>
  <si>
    <t>packy k uchycení : 10</t>
  </si>
  <si>
    <t>kotevní plech : 8*1</t>
  </si>
  <si>
    <t>tahokov : 1,5*(1,35*5+1,2*2)*8,5</t>
  </si>
  <si>
    <t>Žárové zinkování vč dopravy</t>
  </si>
  <si>
    <t>Odkaz na mn. položky pořadí 20 : 194,27130</t>
  </si>
  <si>
    <t>NC4</t>
  </si>
  <si>
    <t>D+M drobný spojovací materiál, plastové krytky sloupků apod</t>
  </si>
  <si>
    <t>13358466R</t>
  </si>
  <si>
    <t>Výrobek plochý ocelový válcovaný za tepla - pás; hladký; tl = 3,00 mm</t>
  </si>
  <si>
    <t>packy k uchycení : 10/1000</t>
  </si>
  <si>
    <t>13611218R</t>
  </si>
  <si>
    <t>Výrobek plochý ocelový válcovaný za tepla - plech; hladký; tl = 5,00 mm</t>
  </si>
  <si>
    <t>kotevní plech : (8/1000)*1</t>
  </si>
  <si>
    <t>14587263R</t>
  </si>
  <si>
    <t>Profil ocelový uzavřený průřez: čtvercový; značka: S235JRH (1.0039); B = 50 mm; T = 3,0 mm</t>
  </si>
  <si>
    <t>jackl 50/50/3 : 1,7*8*(4,383/1000)</t>
  </si>
  <si>
    <t>15945075R</t>
  </si>
  <si>
    <t>plech ocelový - síťovina tahokov ocel tř.11; 2000 x 1000 mm; tvar oka kosočtverec; délka oka 22,0 mm; šířka oka 12,0 mm; výška třmenu 3,0 mm; tl. plechu 2,0 mm</t>
  </si>
  <si>
    <t>tahokov : 1,5*(1,35*5+1,2*2)*(8,5/1000)</t>
  </si>
  <si>
    <t>005111020R</t>
  </si>
  <si>
    <t>Vytyčení stavby</t>
  </si>
  <si>
    <t>Soubor</t>
  </si>
  <si>
    <t>VRN</t>
  </si>
  <si>
    <t>POL99_8</t>
  </si>
  <si>
    <t>Vyhotovení protokolu o vytyčení stavby se seznamem souřadnic vytyčených bodů a jejich polohopisnými (S-JTSK) a výškopisnými (Bpv) hodnotami.</t>
  </si>
  <si>
    <t>005111021R</t>
  </si>
  <si>
    <t>Vytyčení inženýrských sítí</t>
  </si>
  <si>
    <t>Zaměření a vytýčení stávajících inženýrských sítí v místě stavby z hlediska jejich ochrany při provádění stavby.</t>
  </si>
  <si>
    <t>005121 R</t>
  </si>
  <si>
    <t>Zařízení staveniště</t>
  </si>
  <si>
    <t>Veškeré náklady spojené s vybudováním, provozem a odstraněním zařízení staveniště.</t>
  </si>
  <si>
    <t>004111020R</t>
  </si>
  <si>
    <t xml:space="preserve">Vypracování projektové dokumentace </t>
  </si>
  <si>
    <t>Náklady spojené s vypracováním projektové dokumentace, většinou v obsahu a rozsahu projektové dokumentace pro provádění stavby, ale mohou zde být obsaženy i náklady na jiné stupně projektové dokumentace, pokud jsou součástí požadavků objednatele.</t>
  </si>
  <si>
    <t>výrobní dokumentace paravánu : 1</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</si>
  <si>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</si>
  <si>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</si>
  <si>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</si>
  <si>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přechodné dopravní značení vč PD a inž činnosti : 1</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</si>
  <si>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</si>
  <si>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</si>
  <si>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</si>
  <si>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005211010R</t>
  </si>
  <si>
    <t>Předání a převzetí staveniště</t>
  </si>
  <si>
    <t>Náklady spojené s účastí zhotovitele na předání a převzetí staveniště.</t>
  </si>
  <si>
    <t>00523  R</t>
  </si>
  <si>
    <t>Zkoušky a revize</t>
  </si>
  <si>
    <t>Náklady zhotovitele, související s prováděním zkoušek a revizí předepsaných technickými normami nebo objednatelem a které jsou pro provedení díla nezbytné.</t>
  </si>
  <si>
    <t xml:space="preserve">statická zatěžovací zkouška á 100 na zemní plání a konstrukční vrstvě : </t>
  </si>
  <si>
    <t>komunikace : 3+3</t>
  </si>
  <si>
    <t>chodník : 2+2</t>
  </si>
  <si>
    <t>parkovací stání : 2+2</t>
  </si>
  <si>
    <t>005241010R</t>
  </si>
  <si>
    <t xml:space="preserve">Dokumentace skutečného provedení </t>
  </si>
  <si>
    <t>Náklady na vyhotovení dokumentace skutečného provedení stavby a její předání objednateli v požadované formě a požadovaném počtu.</t>
  </si>
  <si>
    <t>005241020R</t>
  </si>
  <si>
    <t xml:space="preserve">Geodetické zaměření skutečného provedení  </t>
  </si>
  <si>
    <t>Náklady na provedení skutečného zaměření stavby v rozsahu nezbytném pro zápis změny do katastru nemovitostí.</t>
  </si>
  <si>
    <t>00524 R</t>
  </si>
  <si>
    <t>Předání a převzetí díla</t>
  </si>
  <si>
    <t>Náklady zhotovitele, které vzniknou v souvislosti s povinnostmi zhotovitele při předání a převzetí díla.</t>
  </si>
  <si>
    <t>Geodetické zaměření rohů stavby, stabilizace bodů a sestavení laviček.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</si>
</sst>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24"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2"/>
      <name val="Arial CE"/>
      <charset val="238"/>
    </font>
    <font>
      <sz val="8"/>
      <color indexed="17"/>
      <name val="Arial CE"/>
      <charset val="238"/>
    </font>
    <font>
      <sz val="8"/>
      <color rgb="FFDF7000"/>
      <name val="Arial CE"/>
      <charset val="238"/>
    </font>
    <font>
      <sz val="8"/>
      <color indexed="21"/>
      <name val="Arial CE"/>
      <charset val="238"/>
    </font>
    <font>
      <sz val="8"/>
      <color rgb="FFDE3801"/>
      <name val="Arial CE"/>
      <charset val="238"/>
    </font>
    <font>
      <sz val="8"/>
      <color indexed="14"/>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0">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0" fillId="0" borderId="6" xfId="0" applyNumberFormat="1" applyBorder="1" applyAlignment="1">
      <alignment vertical="center" wrapText="1"/>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28"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3" fillId="0" borderId="32" xfId="0" applyNumberFormat="1" applyFont="1" applyBorder="1" applyAlignment="1">
      <alignment horizontal="right" vertical="center" wrapText="1" shrinkToFit="1"/>
    </xf>
    <xf numFmtId="4" fontId="3" fillId="0" borderId="32" xfId="0" applyNumberFormat="1" applyFont="1" applyBorder="1" applyAlignment="1">
      <alignment horizontal="right" vertical="center" shrinkToFit="1"/>
    </xf>
    <xf numFmtId="4" fontId="0" fillId="0" borderId="32" xfId="0" applyNumberFormat="1" applyBorder="1" applyAlignment="1">
      <alignmen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shrinkToFit="1"/>
    </xf>
    <xf numFmtId="4" fontId="8" fillId="0" borderId="32" xfId="0" applyNumberFormat="1" applyFont="1" applyBorder="1" applyAlignment="1">
      <alignment vertical="center"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2" xfId="0" applyNumberFormat="1" applyBorder="1" applyAlignment="1">
      <alignment vertical="center" wrapText="1" shrinkToFit="1"/>
    </xf>
    <xf numFmtId="4" fontId="0" fillId="3" borderId="36" xfId="0" applyNumberFormat="1" applyFill="1" applyBorder="1" applyAlignment="1">
      <alignment vertical="center" shrinkToFit="1"/>
    </xf>
    <xf numFmtId="3" fontId="0" fillId="3" borderId="36"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7" fillId="0" borderId="31" xfId="0" applyNumberFormat="1" applyFont="1" applyBorder="1" applyAlignment="1">
      <alignment vertical="center"/>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6"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6" xfId="0" applyNumberFormat="1" applyFont="1" applyFill="1" applyBorder="1" applyAlignment="1">
      <alignment horizontal="center" vertical="center"/>
    </xf>
    <xf numFmtId="4" fontId="7" fillId="3" borderId="36" xfId="0" applyNumberFormat="1" applyFont="1" applyFill="1" applyBorder="1" applyAlignment="1">
      <alignment vertical="center"/>
    </xf>
    <xf numFmtId="49" fontId="0" fillId="0" borderId="1" xfId="0" applyNumberFormat="1" applyBorder="1"/>
    <xf numFmtId="0" fontId="0" fillId="3" borderId="21" xfId="0"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Alignment="1">
      <alignment vertical="top"/>
    </xf>
    <xf numFmtId="49" fontId="16" fillId="0" borderId="0" xfId="0" applyNumberFormat="1" applyFont="1" applyAlignment="1">
      <alignment vertical="top"/>
    </xf>
    <xf numFmtId="165" fontId="16" fillId="0" borderId="0" xfId="0" applyNumberFormat="1" applyFont="1" applyAlignment="1">
      <alignment vertical="top" shrinkToFit="1"/>
    </xf>
    <xf numFmtId="4" fontId="16" fillId="0" borderId="0" xfId="0" applyNumberFormat="1" applyFont="1" applyAlignment="1">
      <alignment vertical="top" shrinkToFit="1"/>
    </xf>
    <xf numFmtId="165" fontId="17" fillId="0" borderId="0" xfId="0" applyNumberFormat="1" applyFont="1" applyAlignment="1">
      <alignment horizontal="center" vertical="top" wrapText="1" shrinkToFit="1"/>
    </xf>
    <xf numFmtId="165" fontId="17" fillId="0" borderId="0" xfId="0" applyNumberFormat="1" applyFont="1" applyAlignment="1">
      <alignment vertical="top" wrapText="1" shrinkToFit="1"/>
    </xf>
    <xf numFmtId="165" fontId="19" fillId="0" borderId="0" xfId="0" applyNumberFormat="1" applyFont="1" applyAlignment="1">
      <alignment horizontal="center" vertical="top" wrapText="1" shrinkToFit="1"/>
    </xf>
    <xf numFmtId="165" fontId="19" fillId="0" borderId="0" xfId="0" applyNumberFormat="1" applyFont="1" applyAlignment="1">
      <alignment vertical="top" wrapText="1" shrinkToFit="1"/>
    </xf>
    <xf numFmtId="165" fontId="20" fillId="0" borderId="0" xfId="0" applyNumberFormat="1" applyFont="1" applyAlignment="1">
      <alignment horizontal="center" vertical="top" wrapText="1" shrinkToFit="1"/>
    </xf>
    <xf numFmtId="165" fontId="20" fillId="0" borderId="0" xfId="0" applyNumberFormat="1" applyFont="1" applyAlignment="1">
      <alignment vertical="top" wrapText="1" shrinkToFit="1"/>
    </xf>
    <xf numFmtId="165" fontId="21" fillId="0" borderId="0" xfId="0" applyNumberFormat="1" applyFont="1" applyAlignment="1">
      <alignment horizontal="center" vertical="top" wrapText="1" shrinkToFit="1"/>
    </xf>
    <xf numFmtId="165" fontId="21" fillId="0" borderId="0" xfId="0" applyNumberFormat="1" applyFont="1" applyAlignment="1">
      <alignment vertical="top" wrapText="1" shrinkToFit="1"/>
    </xf>
    <xf numFmtId="165" fontId="22" fillId="0" borderId="0" xfId="0" applyNumberFormat="1" applyFont="1" applyAlignment="1">
      <alignment horizontal="center" vertical="top" wrapText="1" shrinkToFit="1"/>
    </xf>
    <xf numFmtId="165" fontId="22" fillId="0" borderId="0" xfId="0" applyNumberFormat="1" applyFont="1" applyAlignment="1">
      <alignment vertical="top" wrapText="1" shrinkToFit="1"/>
    </xf>
    <xf numFmtId="4" fontId="8" fillId="3" borderId="0" xfId="0" applyNumberFormat="1" applyFont="1" applyFill="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7"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6" fillId="0" borderId="38" xfId="0" applyFont="1" applyBorder="1" applyAlignment="1">
      <alignment vertical="top"/>
    </xf>
    <xf numFmtId="49" fontId="16" fillId="0" borderId="39" xfId="0" applyNumberFormat="1" applyFont="1" applyBorder="1" applyAlignment="1">
      <alignment vertical="top"/>
    </xf>
    <xf numFmtId="0" fontId="16" fillId="0" borderId="39" xfId="0" applyFont="1" applyBorder="1" applyAlignment="1">
      <alignment horizontal="center" vertical="top" shrinkToFit="1"/>
    </xf>
    <xf numFmtId="165" fontId="16" fillId="0" borderId="39" xfId="0" applyNumberFormat="1" applyFont="1" applyBorder="1" applyAlignment="1">
      <alignment vertical="top" shrinkToFit="1"/>
    </xf>
    <xf numFmtId="4" fontId="16" fillId="4" borderId="39" xfId="0" applyNumberFormat="1" applyFont="1" applyFill="1" applyBorder="1" applyAlignment="1" applyProtection="1">
      <alignment vertical="top" shrinkToFit="1"/>
      <protection locked="0"/>
    </xf>
    <xf numFmtId="4" fontId="16" fillId="0" borderId="39" xfId="0" applyNumberFormat="1" applyFont="1" applyBorder="1" applyAlignment="1">
      <alignment vertical="top" shrinkToFit="1"/>
    </xf>
    <xf numFmtId="4" fontId="16" fillId="0" borderId="40" xfId="0" applyNumberFormat="1" applyFont="1" applyBorder="1" applyAlignment="1">
      <alignment vertical="top" shrinkToFit="1"/>
    </xf>
    <xf numFmtId="0" fontId="23" fillId="0" borderId="0" xfId="0" applyFont="1" applyAlignment="1">
      <alignment wrapText="1"/>
    </xf>
    <xf numFmtId="0" fontId="16" fillId="0" borderId="41" xfId="0" applyFont="1" applyBorder="1" applyAlignment="1">
      <alignment vertical="top"/>
    </xf>
    <xf numFmtId="49" fontId="16" fillId="0" borderId="42" xfId="0" applyNumberFormat="1" applyFont="1" applyBorder="1" applyAlignment="1">
      <alignment vertical="top"/>
    </xf>
    <xf numFmtId="0" fontId="16" fillId="0" borderId="42" xfId="0" applyFont="1" applyBorder="1" applyAlignment="1">
      <alignment horizontal="center" vertical="top" shrinkToFit="1"/>
    </xf>
    <xf numFmtId="165" fontId="16" fillId="0" borderId="42" xfId="0" applyNumberFormat="1" applyFont="1" applyBorder="1" applyAlignment="1">
      <alignment vertical="top" shrinkToFit="1"/>
    </xf>
    <xf numFmtId="4" fontId="16" fillId="4" borderId="42" xfId="0" applyNumberFormat="1" applyFont="1" applyFill="1" applyBorder="1" applyAlignment="1" applyProtection="1">
      <alignment vertical="top" shrinkToFit="1"/>
      <protection locked="0"/>
    </xf>
    <xf numFmtId="4" fontId="16" fillId="0" borderId="42" xfId="0" applyNumberFormat="1" applyFont="1" applyBorder="1" applyAlignment="1">
      <alignment vertical="top" shrinkToFit="1"/>
    </xf>
    <xf numFmtId="4" fontId="16" fillId="0" borderId="43" xfId="0" applyNumberFormat="1" applyFont="1" applyBorder="1" applyAlignment="1">
      <alignment vertical="top" shrinkToFit="1"/>
    </xf>
    <xf numFmtId="49" fontId="8" fillId="3" borderId="18" xfId="0" applyNumberFormat="1" applyFont="1" applyFill="1" applyBorder="1" applyAlignment="1">
      <alignment horizontal="left" vertical="top" wrapText="1"/>
    </xf>
    <xf numFmtId="49" fontId="16" fillId="0" borderId="39" xfId="0" applyNumberFormat="1" applyFont="1" applyBorder="1" applyAlignment="1">
      <alignment horizontal="left" vertical="top" wrapText="1"/>
    </xf>
    <xf numFmtId="165" fontId="17" fillId="0" borderId="0" xfId="0" quotePrefix="1" applyNumberFormat="1" applyFont="1" applyAlignment="1">
      <alignment horizontal="left" vertical="top" wrapText="1"/>
    </xf>
    <xf numFmtId="165" fontId="19" fillId="0" borderId="0" xfId="0" quotePrefix="1" applyNumberFormat="1" applyFont="1" applyAlignment="1">
      <alignment horizontal="left" vertical="top" wrapText="1"/>
    </xf>
    <xf numFmtId="165" fontId="20" fillId="0" borderId="0" xfId="0" applyNumberFormat="1" applyFont="1" applyAlignment="1">
      <alignment horizontal="left" vertical="top" wrapText="1"/>
    </xf>
    <xf numFmtId="165" fontId="20" fillId="0" borderId="0" xfId="0" quotePrefix="1" applyNumberFormat="1" applyFont="1" applyAlignment="1">
      <alignment horizontal="left" vertical="top" wrapText="1"/>
    </xf>
    <xf numFmtId="165" fontId="21" fillId="0" borderId="0" xfId="0" quotePrefix="1" applyNumberFormat="1" applyFont="1" applyAlignment="1">
      <alignment horizontal="left" vertical="top" wrapText="1"/>
    </xf>
    <xf numFmtId="165" fontId="22" fillId="0" borderId="0" xfId="0" quotePrefix="1" applyNumberFormat="1" applyFont="1" applyAlignment="1">
      <alignment horizontal="left" vertical="top" wrapText="1"/>
    </xf>
    <xf numFmtId="49" fontId="16" fillId="0" borderId="42"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4" fontId="0" fillId="3" borderId="35" xfId="0" applyNumberFormat="1" applyFont="1" applyFill="1" applyBorder="1" applyAlignment="1">
      <alignment vertical="center" shrinkToFit="1"/>
    </xf>
    <xf numFmtId="4" fontId="0" fillId="0" borderId="32" xfId="0" applyNumberFormat="1" applyFont="1" applyBorder="1" applyAlignment="1">
      <alignment vertical="center" shrinkToFit="1"/>
    </xf>
    <xf numFmtId="4" fontId="0" fillId="3" borderId="35" xfId="0" applyNumberFormat="1" applyFont="1" applyFill="1" applyBorder="1" applyAlignment="1">
      <alignment vertical="center" wrapText="1" shrinkToFit="1"/>
    </xf>
    <xf numFmtId="0" fontId="3" fillId="2" borderId="0" xfId="0" applyFont="1" applyFill="1" applyAlignment="1">
      <alignment horizontal="left" wrapText="1"/>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0" borderId="32" xfId="0" applyNumberFormat="1" applyBorder="1" applyAlignment="1">
      <alignment vertical="center" wrapText="1"/>
    </xf>
    <xf numFmtId="4" fontId="8" fillId="0" borderId="32" xfId="0" applyNumberFormat="1" applyFont="1"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8" fillId="4" borderId="0" xfId="0" applyFont="1" applyFill="1" applyAlignment="1" applyProtection="1">
      <alignment horizontal="left" vertical="center"/>
      <protection locked="0"/>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49" fontId="8" fillId="0" borderId="18" xfId="0" applyNumberFormat="1" applyFont="1" applyBorder="1" applyAlignment="1">
      <alignment horizontal="left" vertical="center" wrapText="1"/>
    </xf>
    <xf numFmtId="0" fontId="0" fillId="0" borderId="18" xfId="0" applyBorder="1" applyAlignment="1">
      <alignment vertical="center" wrapText="1"/>
    </xf>
    <xf numFmtId="49" fontId="8" fillId="0" borderId="0" xfId="0" applyNumberFormat="1" applyFont="1" applyAlignment="1">
      <alignment horizontal="left" vertical="center" wrapText="1"/>
    </xf>
    <xf numFmtId="0" fontId="0" fillId="0" borderId="0" xfId="0" applyAlignment="1">
      <alignment vertical="center" wrapText="1"/>
    </xf>
    <xf numFmtId="49" fontId="8" fillId="0" borderId="6" xfId="0" applyNumberFormat="1" applyFont="1" applyBorder="1" applyAlignment="1">
      <alignment vertical="center" wrapText="1"/>
    </xf>
    <xf numFmtId="0" fontId="0" fillId="0" borderId="6" xfId="0" applyBorder="1"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22"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18" fillId="0" borderId="18" xfId="0" applyFont="1" applyBorder="1" applyAlignment="1">
      <alignment horizontal="left" vertical="top" wrapText="1"/>
    </xf>
    <xf numFmtId="0" fontId="18" fillId="0" borderId="18" xfId="0" applyFont="1" applyBorder="1" applyAlignment="1">
      <alignment vertical="top" wrapText="1"/>
    </xf>
    <xf numFmtId="0" fontId="16" fillId="0" borderId="18" xfId="0" applyFont="1" applyBorder="1" applyAlignment="1">
      <alignment horizontal="left" vertical="top" wrapText="1"/>
    </xf>
    <xf numFmtId="0" fontId="16" fillId="0" borderId="18" xfId="0" applyFont="1" applyBorder="1" applyAlignment="1">
      <alignment vertical="top" wrapText="1"/>
    </xf>
    <xf numFmtId="0" fontId="18" fillId="0" borderId="0" xfId="0" applyFont="1" applyAlignment="1">
      <alignment horizontal="left" vertical="top" wrapText="1"/>
    </xf>
    <xf numFmtId="0" fontId="18" fillId="0" borderId="0" xfId="0" applyFont="1" applyAlignment="1">
      <alignment vertical="top" wrapText="1"/>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tabSelected="1" workbookViewId="0">
      <selection activeCell="A2" sqref="A2:G2"/>
    </sheetView>
  </sheetViews>
  <sheetFormatPr defaultRowHeight="13.2" x14ac:dyDescent="0.25"/>
  <sheetData>
    <row r="1" spans="1:7" x14ac:dyDescent="0.25">
      <c r="A1" s="20" t="s">
        <v>36</v>
      </c>
    </row>
    <row r="2" spans="1:7" ht="57.75" customHeight="1" x14ac:dyDescent="0.25">
      <c r="A2" s="203" t="s">
        <v>37</v>
      </c>
      <c r="B2" s="203"/>
      <c r="C2" s="203"/>
      <c r="D2" s="203"/>
      <c r="E2" s="203"/>
      <c r="F2" s="203"/>
      <c r="G2" s="203"/>
    </row>
  </sheetData>
  <sheetProtection algorithmName="SHA-512" hashValue="Gmc5vpScD8ZOg4OAnDp2zvBMHDCAEEl15dI8tvgMpBwEToJ8Tfw2RId5Yvsnc0LdOVGrenoTN+jtFt967LZ3cA==" saltValue="a1shxx8cyII/ZvY5S7j1+g=="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83"/>
  <sheetViews>
    <sheetView showGridLines="0" topLeftCell="B1" zoomScaleNormal="100" zoomScaleSheetLayoutView="75" workbookViewId="0">
      <selection activeCell="G23" sqref="G23:I23"/>
    </sheetView>
  </sheetViews>
  <sheetFormatPr defaultColWidth="9" defaultRowHeight="13.2" x14ac:dyDescent="0.25"/>
  <cols>
    <col min="1" max="1" width="8.44140625" hidden="1" customWidth="1"/>
    <col min="2" max="2" width="13.44140625" customWidth="1"/>
    <col min="3" max="3" width="7.44140625" style="48" customWidth="1"/>
    <col min="4" max="4" width="13" style="48" customWidth="1"/>
    <col min="5" max="5" width="9.6640625" style="48" customWidth="1"/>
    <col min="6" max="6" width="11.6640625" customWidth="1"/>
    <col min="7" max="9" width="13" customWidth="1"/>
    <col min="10" max="10" width="5.88671875" customWidth="1"/>
    <col min="11" max="11" width="4.33203125" customWidth="1"/>
    <col min="12" max="15" width="10.6640625" customWidth="1"/>
  </cols>
  <sheetData>
    <row r="1" spans="1:15" ht="33.75" customHeight="1" x14ac:dyDescent="0.25">
      <c r="A1" s="44" t="s">
        <v>34</v>
      </c>
      <c r="B1" s="237" t="s">
        <v>39</v>
      </c>
      <c r="C1" s="238"/>
      <c r="D1" s="238"/>
      <c r="E1" s="238"/>
      <c r="F1" s="238"/>
      <c r="G1" s="238"/>
      <c r="H1" s="238"/>
      <c r="I1" s="238"/>
      <c r="J1" s="239"/>
    </row>
    <row r="2" spans="1:15" ht="36" customHeight="1" x14ac:dyDescent="0.25">
      <c r="A2" s="2"/>
      <c r="B2" s="68" t="s">
        <v>21</v>
      </c>
      <c r="C2" s="69"/>
      <c r="D2" s="70" t="s">
        <v>42</v>
      </c>
      <c r="E2" s="242" t="s">
        <v>43</v>
      </c>
      <c r="F2" s="243"/>
      <c r="G2" s="243"/>
      <c r="H2" s="243"/>
      <c r="I2" s="243"/>
      <c r="J2" s="244"/>
      <c r="O2" s="1"/>
    </row>
    <row r="3" spans="1:15" ht="27" hidden="1" customHeight="1" x14ac:dyDescent="0.25">
      <c r="A3" s="2"/>
      <c r="B3" s="71"/>
      <c r="C3" s="69"/>
      <c r="D3" s="72"/>
      <c r="E3" s="245"/>
      <c r="F3" s="246"/>
      <c r="G3" s="246"/>
      <c r="H3" s="246"/>
      <c r="I3" s="246"/>
      <c r="J3" s="247"/>
    </row>
    <row r="4" spans="1:15" ht="23.25" customHeight="1" x14ac:dyDescent="0.25">
      <c r="A4" s="2"/>
      <c r="B4" s="73"/>
      <c r="C4" s="74"/>
      <c r="D4" s="75"/>
      <c r="E4" s="227"/>
      <c r="F4" s="227"/>
      <c r="G4" s="227"/>
      <c r="H4" s="227"/>
      <c r="I4" s="227"/>
      <c r="J4" s="228"/>
    </row>
    <row r="5" spans="1:15" ht="24" customHeight="1" x14ac:dyDescent="0.25">
      <c r="A5" s="2"/>
      <c r="B5" s="29" t="s">
        <v>40</v>
      </c>
      <c r="D5" s="231" t="s">
        <v>44</v>
      </c>
      <c r="E5" s="232"/>
      <c r="F5" s="232"/>
      <c r="G5" s="232"/>
      <c r="H5" s="17" t="s">
        <v>38</v>
      </c>
      <c r="I5" s="78" t="s">
        <v>48</v>
      </c>
      <c r="J5" s="8"/>
    </row>
    <row r="6" spans="1:15" ht="15.75" customHeight="1" x14ac:dyDescent="0.25">
      <c r="A6" s="2"/>
      <c r="B6" s="26"/>
      <c r="C6" s="50"/>
      <c r="D6" s="233" t="s">
        <v>45</v>
      </c>
      <c r="E6" s="234"/>
      <c r="F6" s="234"/>
      <c r="G6" s="234"/>
      <c r="H6" s="17" t="s">
        <v>32</v>
      </c>
      <c r="I6" s="78" t="s">
        <v>49</v>
      </c>
      <c r="J6" s="8"/>
    </row>
    <row r="7" spans="1:15" ht="15.75" customHeight="1" x14ac:dyDescent="0.25">
      <c r="A7" s="2"/>
      <c r="B7" s="27"/>
      <c r="C7" s="51"/>
      <c r="D7" s="77" t="s">
        <v>47</v>
      </c>
      <c r="E7" s="235" t="s">
        <v>46</v>
      </c>
      <c r="F7" s="236"/>
      <c r="G7" s="236"/>
      <c r="H7" s="22"/>
      <c r="I7" s="21"/>
      <c r="J7" s="32"/>
    </row>
    <row r="8" spans="1:15" ht="24" hidden="1" customHeight="1" x14ac:dyDescent="0.25">
      <c r="A8" s="2"/>
      <c r="B8" s="29" t="s">
        <v>19</v>
      </c>
      <c r="D8" s="76" t="s">
        <v>50</v>
      </c>
      <c r="H8" s="17" t="s">
        <v>38</v>
      </c>
      <c r="I8" s="78" t="s">
        <v>54</v>
      </c>
      <c r="J8" s="8"/>
    </row>
    <row r="9" spans="1:15" ht="15.75" hidden="1" customHeight="1" x14ac:dyDescent="0.25">
      <c r="A9" s="2"/>
      <c r="B9" s="2"/>
      <c r="D9" s="76" t="s">
        <v>51</v>
      </c>
      <c r="H9" s="17" t="s">
        <v>32</v>
      </c>
      <c r="I9" s="78" t="s">
        <v>55</v>
      </c>
      <c r="J9" s="8"/>
    </row>
    <row r="10" spans="1:15" ht="15.75" hidden="1" customHeight="1" x14ac:dyDescent="0.25">
      <c r="A10" s="2"/>
      <c r="B10" s="33"/>
      <c r="C10" s="51"/>
      <c r="D10" s="77" t="s">
        <v>53</v>
      </c>
      <c r="E10" s="79" t="s">
        <v>52</v>
      </c>
      <c r="F10" s="22"/>
      <c r="G10" s="14"/>
      <c r="H10" s="14"/>
      <c r="I10" s="34"/>
      <c r="J10" s="32"/>
    </row>
    <row r="11" spans="1:15" ht="24" customHeight="1" x14ac:dyDescent="0.25">
      <c r="A11" s="2"/>
      <c r="B11" s="29" t="s">
        <v>18</v>
      </c>
      <c r="D11" s="249"/>
      <c r="E11" s="249"/>
      <c r="F11" s="249"/>
      <c r="G11" s="249"/>
      <c r="H11" s="17" t="s">
        <v>38</v>
      </c>
      <c r="I11" s="80"/>
      <c r="J11" s="8"/>
    </row>
    <row r="12" spans="1:15" ht="15.75" customHeight="1" x14ac:dyDescent="0.25">
      <c r="A12" s="2"/>
      <c r="B12" s="26"/>
      <c r="C12" s="50"/>
      <c r="D12" s="226"/>
      <c r="E12" s="226"/>
      <c r="F12" s="226"/>
      <c r="G12" s="226"/>
      <c r="H12" s="17" t="s">
        <v>32</v>
      </c>
      <c r="I12" s="80"/>
      <c r="J12" s="8"/>
    </row>
    <row r="13" spans="1:15" ht="15.75" customHeight="1" x14ac:dyDescent="0.25">
      <c r="A13" s="2"/>
      <c r="B13" s="27"/>
      <c r="C13" s="51"/>
      <c r="D13" s="81"/>
      <c r="E13" s="229"/>
      <c r="F13" s="230"/>
      <c r="G13" s="230"/>
      <c r="H13" s="18"/>
      <c r="I13" s="21"/>
      <c r="J13" s="32"/>
    </row>
    <row r="14" spans="1:15" ht="24" customHeight="1" x14ac:dyDescent="0.25">
      <c r="A14" s="2"/>
      <c r="B14" s="40" t="s">
        <v>20</v>
      </c>
      <c r="C14" s="52"/>
      <c r="D14" s="53" t="s">
        <v>41</v>
      </c>
      <c r="E14" s="54"/>
      <c r="F14" s="41"/>
      <c r="G14" s="41"/>
      <c r="H14" s="42"/>
      <c r="I14" s="41"/>
      <c r="J14" s="43"/>
    </row>
    <row r="15" spans="1:15" ht="32.25" customHeight="1" x14ac:dyDescent="0.25">
      <c r="A15" s="2"/>
      <c r="B15" s="33" t="s">
        <v>30</v>
      </c>
      <c r="C15" s="55"/>
      <c r="D15" s="49"/>
      <c r="E15" s="248"/>
      <c r="F15" s="248"/>
      <c r="G15" s="250"/>
      <c r="H15" s="250"/>
      <c r="I15" s="250" t="s">
        <v>27</v>
      </c>
      <c r="J15" s="251"/>
    </row>
    <row r="16" spans="1:15" ht="23.25" customHeight="1" x14ac:dyDescent="0.25">
      <c r="A16" s="136" t="s">
        <v>22</v>
      </c>
      <c r="B16" s="36" t="s">
        <v>22</v>
      </c>
      <c r="C16" s="56"/>
      <c r="D16" s="57"/>
      <c r="E16" s="215"/>
      <c r="F16" s="216"/>
      <c r="G16" s="215"/>
      <c r="H16" s="216"/>
      <c r="I16" s="215">
        <f>SUMIF(F64:F79,A16,I64:I79)+SUMIF(F64:F79,"PSU",I64:I79)</f>
        <v>0</v>
      </c>
      <c r="J16" s="217"/>
    </row>
    <row r="17" spans="1:10" ht="23.25" customHeight="1" x14ac:dyDescent="0.25">
      <c r="A17" s="136" t="s">
        <v>23</v>
      </c>
      <c r="B17" s="36" t="s">
        <v>23</v>
      </c>
      <c r="C17" s="56"/>
      <c r="D17" s="57"/>
      <c r="E17" s="215"/>
      <c r="F17" s="216"/>
      <c r="G17" s="215"/>
      <c r="H17" s="216"/>
      <c r="I17" s="215">
        <f>SUMIF(F64:F79,A17,I64:I79)</f>
        <v>0</v>
      </c>
      <c r="J17" s="217"/>
    </row>
    <row r="18" spans="1:10" ht="23.25" customHeight="1" x14ac:dyDescent="0.25">
      <c r="A18" s="136" t="s">
        <v>24</v>
      </c>
      <c r="B18" s="36" t="s">
        <v>24</v>
      </c>
      <c r="C18" s="56"/>
      <c r="D18" s="57"/>
      <c r="E18" s="215"/>
      <c r="F18" s="216"/>
      <c r="G18" s="215"/>
      <c r="H18" s="216"/>
      <c r="I18" s="215">
        <f>SUMIF(F64:F79,A18,I64:I79)</f>
        <v>0</v>
      </c>
      <c r="J18" s="217"/>
    </row>
    <row r="19" spans="1:10" ht="23.25" customHeight="1" x14ac:dyDescent="0.25">
      <c r="A19" s="136" t="s">
        <v>112</v>
      </c>
      <c r="B19" s="36" t="s">
        <v>25</v>
      </c>
      <c r="C19" s="56"/>
      <c r="D19" s="57"/>
      <c r="E19" s="215"/>
      <c r="F19" s="216"/>
      <c r="G19" s="215"/>
      <c r="H19" s="216"/>
      <c r="I19" s="215">
        <f>SUMIF(F64:F79,A19,I64:I79)</f>
        <v>0</v>
      </c>
      <c r="J19" s="217"/>
    </row>
    <row r="20" spans="1:10" ht="23.25" customHeight="1" x14ac:dyDescent="0.25">
      <c r="A20" s="136" t="s">
        <v>113</v>
      </c>
      <c r="B20" s="36" t="s">
        <v>26</v>
      </c>
      <c r="C20" s="56"/>
      <c r="D20" s="57"/>
      <c r="E20" s="215"/>
      <c r="F20" s="216"/>
      <c r="G20" s="215"/>
      <c r="H20" s="216"/>
      <c r="I20" s="215">
        <f>SUMIF(F64:F79,A20,I64:I79)</f>
        <v>0</v>
      </c>
      <c r="J20" s="217"/>
    </row>
    <row r="21" spans="1:10" ht="23.25" customHeight="1" x14ac:dyDescent="0.25">
      <c r="A21" s="2"/>
      <c r="B21" s="45" t="s">
        <v>27</v>
      </c>
      <c r="C21" s="58"/>
      <c r="D21" s="59"/>
      <c r="E21" s="218"/>
      <c r="F21" s="252"/>
      <c r="G21" s="218"/>
      <c r="H21" s="252"/>
      <c r="I21" s="218">
        <f>SUM(I16:J20)</f>
        <v>0</v>
      </c>
      <c r="J21" s="219"/>
    </row>
    <row r="22" spans="1:10" ht="33" customHeight="1" x14ac:dyDescent="0.25">
      <c r="A22" s="2"/>
      <c r="B22" s="39" t="s">
        <v>31</v>
      </c>
      <c r="C22" s="56"/>
      <c r="D22" s="57"/>
      <c r="E22" s="60"/>
      <c r="F22" s="37"/>
      <c r="G22" s="31"/>
      <c r="H22" s="31"/>
      <c r="I22" s="31"/>
      <c r="J22" s="38"/>
    </row>
    <row r="23" spans="1:10" ht="23.25" customHeight="1" x14ac:dyDescent="0.25">
      <c r="A23" s="2"/>
      <c r="B23" s="36" t="s">
        <v>11</v>
      </c>
      <c r="C23" s="56"/>
      <c r="D23" s="57"/>
      <c r="E23" s="61">
        <v>12</v>
      </c>
      <c r="F23" s="37" t="s">
        <v>0</v>
      </c>
      <c r="G23" s="213">
        <f>ZakladDPHSniVypocet</f>
        <v>0</v>
      </c>
      <c r="H23" s="214"/>
      <c r="I23" s="214"/>
      <c r="J23" s="38" t="str">
        <f t="shared" ref="J23:J27" si="0">Mena</f>
        <v>CZK</v>
      </c>
    </row>
    <row r="24" spans="1:10" ht="23.25" customHeight="1" x14ac:dyDescent="0.25">
      <c r="A24" s="2"/>
      <c r="B24" s="36" t="s">
        <v>12</v>
      </c>
      <c r="C24" s="56"/>
      <c r="D24" s="57"/>
      <c r="E24" s="61">
        <f>SazbaDPH1</f>
        <v>12</v>
      </c>
      <c r="F24" s="37" t="s">
        <v>0</v>
      </c>
      <c r="G24" s="211">
        <f>I23*E23/100</f>
        <v>0</v>
      </c>
      <c r="H24" s="212"/>
      <c r="I24" s="212"/>
      <c r="J24" s="38" t="str">
        <f t="shared" si="0"/>
        <v>CZK</v>
      </c>
    </row>
    <row r="25" spans="1:10" ht="23.25" customHeight="1" x14ac:dyDescent="0.25">
      <c r="A25" s="2"/>
      <c r="B25" s="36" t="s">
        <v>13</v>
      </c>
      <c r="C25" s="56"/>
      <c r="D25" s="57"/>
      <c r="E25" s="61">
        <v>21</v>
      </c>
      <c r="F25" s="37" t="s">
        <v>0</v>
      </c>
      <c r="G25" s="213">
        <f>ZakladDPHZaklVypocet</f>
        <v>0</v>
      </c>
      <c r="H25" s="214"/>
      <c r="I25" s="214"/>
      <c r="J25" s="38" t="str">
        <f t="shared" si="0"/>
        <v>CZK</v>
      </c>
    </row>
    <row r="26" spans="1:10" ht="22.5" customHeight="1" thickBot="1" x14ac:dyDescent="0.3">
      <c r="A26" s="2"/>
      <c r="B26" s="30" t="s">
        <v>14</v>
      </c>
      <c r="C26" s="62"/>
      <c r="D26" s="49"/>
      <c r="E26" s="63">
        <f>SazbaDPH2</f>
        <v>21</v>
      </c>
      <c r="F26" s="28" t="s">
        <v>0</v>
      </c>
      <c r="G26" s="240">
        <f>0.21*ZakladDPHZakl</f>
        <v>0</v>
      </c>
      <c r="H26" s="241"/>
      <c r="I26" s="241"/>
      <c r="J26" s="35" t="str">
        <f t="shared" si="0"/>
        <v>CZK</v>
      </c>
    </row>
    <row r="27" spans="1:10" ht="27.75" customHeight="1" thickBot="1" x14ac:dyDescent="0.3">
      <c r="A27" s="2" t="e">
        <f>(#REF!-INT(#REF!))*100</f>
        <v>#REF!</v>
      </c>
      <c r="B27" s="109" t="s">
        <v>33</v>
      </c>
      <c r="C27" s="110"/>
      <c r="D27" s="110"/>
      <c r="E27" s="111"/>
      <c r="F27" s="112"/>
      <c r="G27" s="221">
        <f>ZakladDPHZakl+DPHZakl</f>
        <v>0</v>
      </c>
      <c r="H27" s="221"/>
      <c r="I27" s="221"/>
      <c r="J27" s="113" t="str">
        <f t="shared" si="0"/>
        <v>CZK</v>
      </c>
    </row>
    <row r="28" spans="1:10" ht="27.75" hidden="1" customHeight="1" thickBot="1" x14ac:dyDescent="0.3">
      <c r="A28" s="2"/>
      <c r="B28" s="109" t="s">
        <v>33</v>
      </c>
      <c r="C28" s="114"/>
      <c r="D28" s="114"/>
      <c r="E28" s="114"/>
      <c r="F28" s="115"/>
      <c r="G28" s="220" t="e">
        <f>ZakladDPHSni+DPHSni+ZakladDPHZakl+DPHZakl+Zaokrouhleni</f>
        <v>#REF!</v>
      </c>
      <c r="H28" s="220"/>
      <c r="I28" s="220"/>
      <c r="J28" s="116" t="s">
        <v>70</v>
      </c>
    </row>
    <row r="29" spans="1:10" ht="12.75" customHeight="1" x14ac:dyDescent="0.25">
      <c r="A29" s="2"/>
      <c r="B29" s="2"/>
      <c r="J29" s="9"/>
    </row>
    <row r="30" spans="1:10" ht="30" customHeight="1" x14ac:dyDescent="0.25">
      <c r="A30" s="2"/>
      <c r="B30" s="2"/>
      <c r="J30" s="9"/>
    </row>
    <row r="31" spans="1:10" ht="18.75" customHeight="1" x14ac:dyDescent="0.25">
      <c r="A31" s="2"/>
      <c r="B31" s="16"/>
      <c r="C31" s="64" t="s">
        <v>10</v>
      </c>
      <c r="D31" s="65"/>
      <c r="E31" s="65"/>
      <c r="F31" s="15" t="s">
        <v>9</v>
      </c>
      <c r="G31" s="24"/>
      <c r="H31" s="25"/>
      <c r="I31" s="24"/>
      <c r="J31" s="9"/>
    </row>
    <row r="32" spans="1:10" ht="47.25" customHeight="1" x14ac:dyDescent="0.25">
      <c r="A32" s="2"/>
      <c r="B32" s="2"/>
      <c r="J32" s="9"/>
    </row>
    <row r="33" spans="1:10" s="20" customFormat="1" ht="18.75" customHeight="1" x14ac:dyDescent="0.25">
      <c r="A33" s="19"/>
      <c r="B33" s="19"/>
      <c r="C33" s="66"/>
      <c r="D33" s="222"/>
      <c r="E33" s="223"/>
      <c r="G33" s="224"/>
      <c r="H33" s="225"/>
      <c r="I33" s="225"/>
      <c r="J33" s="23"/>
    </row>
    <row r="34" spans="1:10" ht="12.75" customHeight="1" x14ac:dyDescent="0.25">
      <c r="A34" s="2"/>
      <c r="B34" s="2"/>
      <c r="D34" s="210" t="s">
        <v>2</v>
      </c>
      <c r="E34" s="210"/>
      <c r="H34" s="10" t="s">
        <v>3</v>
      </c>
      <c r="J34" s="9"/>
    </row>
    <row r="35" spans="1:10" ht="13.5" customHeight="1" thickBot="1" x14ac:dyDescent="0.3">
      <c r="A35" s="11"/>
      <c r="B35" s="11"/>
      <c r="C35" s="67"/>
      <c r="D35" s="67"/>
      <c r="E35" s="67"/>
      <c r="F35" s="12"/>
      <c r="G35" s="12"/>
      <c r="H35" s="12"/>
      <c r="I35" s="12"/>
      <c r="J35" s="13"/>
    </row>
    <row r="36" spans="1:10" ht="27" customHeight="1" x14ac:dyDescent="0.25">
      <c r="B36" s="84" t="s">
        <v>15</v>
      </c>
      <c r="C36" s="85"/>
      <c r="D36" s="85"/>
      <c r="E36" s="85"/>
      <c r="F36" s="86"/>
      <c r="G36" s="86"/>
      <c r="H36" s="86"/>
      <c r="I36" s="86"/>
      <c r="J36" s="87"/>
    </row>
    <row r="37" spans="1:10" ht="25.5" customHeight="1" x14ac:dyDescent="0.25">
      <c r="A37" s="83" t="s">
        <v>35</v>
      </c>
      <c r="B37" s="88" t="s">
        <v>16</v>
      </c>
      <c r="C37" s="89" t="s">
        <v>4</v>
      </c>
      <c r="D37" s="89"/>
      <c r="E37" s="89"/>
      <c r="F37" s="90" t="str">
        <f>B23</f>
        <v>Základ pro sníženou DPH</v>
      </c>
      <c r="G37" s="90" t="str">
        <f>B25</f>
        <v>Základ pro základní DPH</v>
      </c>
      <c r="H37" s="91" t="s">
        <v>17</v>
      </c>
      <c r="I37" s="92" t="s">
        <v>1</v>
      </c>
      <c r="J37" s="93" t="s">
        <v>0</v>
      </c>
    </row>
    <row r="38" spans="1:10" ht="25.5" hidden="1" customHeight="1" x14ac:dyDescent="0.25">
      <c r="A38" s="83">
        <v>1</v>
      </c>
      <c r="B38" s="94" t="s">
        <v>56</v>
      </c>
      <c r="C38" s="208"/>
      <c r="D38" s="208"/>
      <c r="E38" s="208"/>
      <c r="F38" s="95">
        <f>'SO 101 1 Pol'!AE513+'SO 401 so401 Pol'!AE61+'SO 901 1 Pol'!AE102+'SO VRN 1 Pol'!AE40</f>
        <v>0</v>
      </c>
      <c r="G38" s="96">
        <f>'SO 101 1 Pol'!AF513+'SO 401 so401 Pol'!AF61+'SO 901 1 Pol'!AF102+'SO VRN 1 Pol'!AF40</f>
        <v>0</v>
      </c>
      <c r="H38" s="97"/>
      <c r="I38" s="98">
        <f>F38+G38+H38</f>
        <v>0</v>
      </c>
      <c r="J38" s="99" t="str">
        <f>IF(CenaCelkemVypocet=0,"",I38/CenaCelkemVypocet*100)</f>
        <v/>
      </c>
    </row>
    <row r="39" spans="1:10" ht="25.5" customHeight="1" x14ac:dyDescent="0.25">
      <c r="A39" s="83">
        <v>2</v>
      </c>
      <c r="B39" s="100"/>
      <c r="C39" s="209" t="s">
        <v>57</v>
      </c>
      <c r="D39" s="209"/>
      <c r="E39" s="209"/>
      <c r="F39" s="101"/>
      <c r="G39" s="102"/>
      <c r="H39" s="102"/>
      <c r="I39" s="103"/>
      <c r="J39" s="104"/>
    </row>
    <row r="40" spans="1:10" ht="25.5" customHeight="1" x14ac:dyDescent="0.25">
      <c r="A40" s="83">
        <v>2</v>
      </c>
      <c r="B40" s="100" t="s">
        <v>58</v>
      </c>
      <c r="C40" s="209" t="s">
        <v>59</v>
      </c>
      <c r="D40" s="209"/>
      <c r="E40" s="209"/>
      <c r="F40" s="101">
        <f>'SO 101 1 Pol'!AE513</f>
        <v>0</v>
      </c>
      <c r="G40" s="102">
        <f>'SO 101 1 Pol'!AF513</f>
        <v>0</v>
      </c>
      <c r="H40" s="102">
        <f>0.21*G40</f>
        <v>0</v>
      </c>
      <c r="I40" s="103">
        <f t="shared" ref="I40:I47" si="1">F40+G40+H40</f>
        <v>0</v>
      </c>
      <c r="J40" s="104" t="str">
        <f t="shared" ref="J40:J47" si="2">IF(CenaCelkemVypocet=0,"",I40/CenaCelkemVypocet*100)</f>
        <v/>
      </c>
    </row>
    <row r="41" spans="1:10" ht="25.5" customHeight="1" x14ac:dyDescent="0.25">
      <c r="A41" s="83">
        <v>3</v>
      </c>
      <c r="B41" s="105" t="s">
        <v>60</v>
      </c>
      <c r="C41" s="208" t="s">
        <v>59</v>
      </c>
      <c r="D41" s="208"/>
      <c r="E41" s="208"/>
      <c r="F41" s="106">
        <f>'SO 101 1 Pol'!AE513</f>
        <v>0</v>
      </c>
      <c r="G41" s="97">
        <f>'SO 101 1 Pol'!AF513</f>
        <v>0</v>
      </c>
      <c r="H41" s="201">
        <f t="shared" ref="H41:H47" si="3">0.21*G41</f>
        <v>0</v>
      </c>
      <c r="I41" s="98">
        <f t="shared" si="1"/>
        <v>0</v>
      </c>
      <c r="J41" s="99" t="str">
        <f t="shared" si="2"/>
        <v/>
      </c>
    </row>
    <row r="42" spans="1:10" ht="25.5" customHeight="1" x14ac:dyDescent="0.25">
      <c r="A42" s="83">
        <v>2</v>
      </c>
      <c r="B42" s="100" t="s">
        <v>61</v>
      </c>
      <c r="C42" s="209" t="s">
        <v>62</v>
      </c>
      <c r="D42" s="209"/>
      <c r="E42" s="209"/>
      <c r="F42" s="101">
        <f>'SO 401 so401 Pol'!AE61</f>
        <v>0</v>
      </c>
      <c r="G42" s="102">
        <f>'SO 401 so401 Pol'!AF61</f>
        <v>0</v>
      </c>
      <c r="H42" s="102">
        <f t="shared" si="3"/>
        <v>0</v>
      </c>
      <c r="I42" s="103">
        <f t="shared" si="1"/>
        <v>0</v>
      </c>
      <c r="J42" s="104" t="str">
        <f t="shared" si="2"/>
        <v/>
      </c>
    </row>
    <row r="43" spans="1:10" ht="25.5" customHeight="1" x14ac:dyDescent="0.25">
      <c r="A43" s="83">
        <v>3</v>
      </c>
      <c r="B43" s="105" t="s">
        <v>63</v>
      </c>
      <c r="C43" s="208" t="s">
        <v>64</v>
      </c>
      <c r="D43" s="208"/>
      <c r="E43" s="208"/>
      <c r="F43" s="106">
        <f>'SO 401 so401 Pol'!AE61</f>
        <v>0</v>
      </c>
      <c r="G43" s="97">
        <f>'SO 401 so401 Pol'!AF61</f>
        <v>0</v>
      </c>
      <c r="H43" s="201">
        <f t="shared" si="3"/>
        <v>0</v>
      </c>
      <c r="I43" s="98">
        <f t="shared" si="1"/>
        <v>0</v>
      </c>
      <c r="J43" s="99" t="str">
        <f t="shared" si="2"/>
        <v/>
      </c>
    </row>
    <row r="44" spans="1:10" ht="25.5" customHeight="1" x14ac:dyDescent="0.25">
      <c r="A44" s="83">
        <v>2</v>
      </c>
      <c r="B44" s="100" t="s">
        <v>65</v>
      </c>
      <c r="C44" s="209" t="s">
        <v>66</v>
      </c>
      <c r="D44" s="209"/>
      <c r="E44" s="209"/>
      <c r="F44" s="101">
        <f>'SO 901 1 Pol'!AE102</f>
        <v>0</v>
      </c>
      <c r="G44" s="102">
        <f>'SO 901 1 Pol'!AF102</f>
        <v>0</v>
      </c>
      <c r="H44" s="102">
        <f t="shared" si="3"/>
        <v>0</v>
      </c>
      <c r="I44" s="103">
        <f t="shared" si="1"/>
        <v>0</v>
      </c>
      <c r="J44" s="104" t="str">
        <f t="shared" si="2"/>
        <v/>
      </c>
    </row>
    <row r="45" spans="1:10" ht="25.5" customHeight="1" x14ac:dyDescent="0.25">
      <c r="A45" s="83">
        <v>3</v>
      </c>
      <c r="B45" s="105" t="s">
        <v>60</v>
      </c>
      <c r="C45" s="208" t="s">
        <v>66</v>
      </c>
      <c r="D45" s="208"/>
      <c r="E45" s="208"/>
      <c r="F45" s="106">
        <f>'SO 901 1 Pol'!AE102</f>
        <v>0</v>
      </c>
      <c r="G45" s="97">
        <f>'SO 901 1 Pol'!AF102</f>
        <v>0</v>
      </c>
      <c r="H45" s="201">
        <f t="shared" si="3"/>
        <v>0</v>
      </c>
      <c r="I45" s="98">
        <f t="shared" si="1"/>
        <v>0</v>
      </c>
      <c r="J45" s="99" t="str">
        <f t="shared" si="2"/>
        <v/>
      </c>
    </row>
    <row r="46" spans="1:10" ht="25.5" customHeight="1" x14ac:dyDescent="0.25">
      <c r="A46" s="83">
        <v>2</v>
      </c>
      <c r="B46" s="100" t="s">
        <v>67</v>
      </c>
      <c r="C46" s="209" t="s">
        <v>68</v>
      </c>
      <c r="D46" s="209"/>
      <c r="E46" s="209"/>
      <c r="F46" s="101">
        <f>'SO VRN 1 Pol'!AE40</f>
        <v>0</v>
      </c>
      <c r="G46" s="102">
        <f>'SO VRN 1 Pol'!AF40</f>
        <v>0</v>
      </c>
      <c r="H46" s="102">
        <f t="shared" si="3"/>
        <v>0</v>
      </c>
      <c r="I46" s="103">
        <f t="shared" si="1"/>
        <v>0</v>
      </c>
      <c r="J46" s="104" t="str">
        <f t="shared" si="2"/>
        <v/>
      </c>
    </row>
    <row r="47" spans="1:10" ht="25.5" customHeight="1" x14ac:dyDescent="0.25">
      <c r="A47" s="83">
        <v>3</v>
      </c>
      <c r="B47" s="105" t="s">
        <v>60</v>
      </c>
      <c r="C47" s="208" t="s">
        <v>68</v>
      </c>
      <c r="D47" s="208"/>
      <c r="E47" s="208"/>
      <c r="F47" s="106">
        <f>'SO VRN 1 Pol'!AE40</f>
        <v>0</v>
      </c>
      <c r="G47" s="97">
        <f>'SO VRN 1 Pol'!AF40</f>
        <v>0</v>
      </c>
      <c r="H47" s="201">
        <f t="shared" si="3"/>
        <v>0</v>
      </c>
      <c r="I47" s="98">
        <f t="shared" si="1"/>
        <v>0</v>
      </c>
      <c r="J47" s="99" t="str">
        <f t="shared" si="2"/>
        <v/>
      </c>
    </row>
    <row r="48" spans="1:10" ht="25.5" customHeight="1" x14ac:dyDescent="0.25">
      <c r="A48" s="83"/>
      <c r="B48" s="206" t="s">
        <v>69</v>
      </c>
      <c r="C48" s="207"/>
      <c r="D48" s="207"/>
      <c r="E48" s="207"/>
      <c r="F48" s="202">
        <f>SUMIF(A38:A47,"=1",F38:F47)</f>
        <v>0</v>
      </c>
      <c r="G48" s="200">
        <f>G40+G42+G44+G46</f>
        <v>0</v>
      </c>
      <c r="H48" s="200">
        <f>H40+H42+H44+H46</f>
        <v>0</v>
      </c>
      <c r="I48" s="107">
        <f>I40+I42+I44+I46</f>
        <v>0</v>
      </c>
      <c r="J48" s="108" t="e">
        <f>J40+J42+J44+J46</f>
        <v>#VALUE!</v>
      </c>
    </row>
    <row r="50" spans="1:10" x14ac:dyDescent="0.25">
      <c r="A50" t="s">
        <v>71</v>
      </c>
      <c r="B50" t="s">
        <v>72</v>
      </c>
    </row>
    <row r="51" spans="1:10" x14ac:dyDescent="0.25">
      <c r="A51" t="s">
        <v>73</v>
      </c>
      <c r="B51" t="s">
        <v>74</v>
      </c>
    </row>
    <row r="52" spans="1:10" x14ac:dyDescent="0.25">
      <c r="A52" t="s">
        <v>75</v>
      </c>
      <c r="B52" t="s">
        <v>76</v>
      </c>
    </row>
    <row r="53" spans="1:10" x14ac:dyDescent="0.25">
      <c r="A53" t="s">
        <v>73</v>
      </c>
      <c r="B53" t="s">
        <v>77</v>
      </c>
    </row>
    <row r="54" spans="1:10" x14ac:dyDescent="0.25">
      <c r="A54" t="s">
        <v>75</v>
      </c>
      <c r="B54" t="s">
        <v>78</v>
      </c>
    </row>
    <row r="55" spans="1:10" x14ac:dyDescent="0.25">
      <c r="A55" t="s">
        <v>73</v>
      </c>
      <c r="B55" t="s">
        <v>79</v>
      </c>
    </row>
    <row r="56" spans="1:10" x14ac:dyDescent="0.25">
      <c r="A56" t="s">
        <v>75</v>
      </c>
      <c r="B56" t="s">
        <v>80</v>
      </c>
    </row>
    <row r="57" spans="1:10" x14ac:dyDescent="0.25">
      <c r="A57" t="s">
        <v>73</v>
      </c>
      <c r="B57" t="s">
        <v>81</v>
      </c>
    </row>
    <row r="58" spans="1:10" x14ac:dyDescent="0.25">
      <c r="A58" t="s">
        <v>75</v>
      </c>
      <c r="B58" t="s">
        <v>82</v>
      </c>
    </row>
    <row r="61" spans="1:10" ht="15.6" x14ac:dyDescent="0.3">
      <c r="B61" s="117" t="s">
        <v>83</v>
      </c>
    </row>
    <row r="63" spans="1:10" ht="25.5" customHeight="1" x14ac:dyDescent="0.25">
      <c r="A63" s="119"/>
      <c r="B63" s="122" t="s">
        <v>16</v>
      </c>
      <c r="C63" s="122" t="s">
        <v>4</v>
      </c>
      <c r="D63" s="123"/>
      <c r="E63" s="123"/>
      <c r="F63" s="124" t="s">
        <v>84</v>
      </c>
      <c r="G63" s="124"/>
      <c r="H63" s="124"/>
      <c r="I63" s="124" t="s">
        <v>27</v>
      </c>
      <c r="J63" s="124" t="s">
        <v>0</v>
      </c>
    </row>
    <row r="64" spans="1:10" ht="36.75" customHeight="1" x14ac:dyDescent="0.25">
      <c r="A64" s="120"/>
      <c r="B64" s="125" t="s">
        <v>60</v>
      </c>
      <c r="C64" s="204" t="s">
        <v>85</v>
      </c>
      <c r="D64" s="205"/>
      <c r="E64" s="205"/>
      <c r="F64" s="132" t="s">
        <v>22</v>
      </c>
      <c r="G64" s="133"/>
      <c r="H64" s="133"/>
      <c r="I64" s="133">
        <f>'SO 101 1 Pol'!G8+'SO 901 1 Pol'!G8</f>
        <v>0</v>
      </c>
      <c r="J64" s="129" t="str">
        <f>IF(I80=0,"",I64/I80*100)</f>
        <v/>
      </c>
    </row>
    <row r="65" spans="1:10" ht="36.75" customHeight="1" x14ac:dyDescent="0.25">
      <c r="A65" s="120"/>
      <c r="B65" s="125" t="s">
        <v>86</v>
      </c>
      <c r="C65" s="204" t="s">
        <v>87</v>
      </c>
      <c r="D65" s="205"/>
      <c r="E65" s="205"/>
      <c r="F65" s="132" t="s">
        <v>22</v>
      </c>
      <c r="G65" s="133"/>
      <c r="H65" s="133"/>
      <c r="I65" s="133">
        <f>'SO 101 1 Pol'!G206+'SO 901 1 Pol'!G45</f>
        <v>0</v>
      </c>
      <c r="J65" s="129" t="str">
        <f>IF(I80=0,"",I65/I80*100)</f>
        <v/>
      </c>
    </row>
    <row r="66" spans="1:10" ht="36.75" customHeight="1" x14ac:dyDescent="0.25">
      <c r="A66" s="120"/>
      <c r="B66" s="125" t="s">
        <v>88</v>
      </c>
      <c r="C66" s="204" t="s">
        <v>59</v>
      </c>
      <c r="D66" s="205"/>
      <c r="E66" s="205"/>
      <c r="F66" s="132" t="s">
        <v>22</v>
      </c>
      <c r="G66" s="133"/>
      <c r="H66" s="133"/>
      <c r="I66" s="133">
        <f>'SO 101 1 Pol'!G231</f>
        <v>0</v>
      </c>
      <c r="J66" s="129" t="str">
        <f>IF(I80=0,"",I66/I80*100)</f>
        <v/>
      </c>
    </row>
    <row r="67" spans="1:10" ht="36.75" customHeight="1" x14ac:dyDescent="0.25">
      <c r="A67" s="120"/>
      <c r="B67" s="125" t="s">
        <v>89</v>
      </c>
      <c r="C67" s="204" t="s">
        <v>90</v>
      </c>
      <c r="D67" s="205"/>
      <c r="E67" s="205"/>
      <c r="F67" s="132" t="s">
        <v>22</v>
      </c>
      <c r="G67" s="133"/>
      <c r="H67" s="133"/>
      <c r="I67" s="133">
        <f>'SO 901 1 Pol'!G63</f>
        <v>0</v>
      </c>
      <c r="J67" s="129" t="str">
        <f>IF(I80=0,"",I67/I80*100)</f>
        <v/>
      </c>
    </row>
    <row r="68" spans="1:10" ht="36.75" customHeight="1" x14ac:dyDescent="0.25">
      <c r="A68" s="120"/>
      <c r="B68" s="125" t="s">
        <v>91</v>
      </c>
      <c r="C68" s="204" t="s">
        <v>92</v>
      </c>
      <c r="D68" s="205"/>
      <c r="E68" s="205"/>
      <c r="F68" s="132" t="s">
        <v>22</v>
      </c>
      <c r="G68" s="133"/>
      <c r="H68" s="133"/>
      <c r="I68" s="133">
        <f>'SO 101 1 Pol'!G360</f>
        <v>0</v>
      </c>
      <c r="J68" s="129" t="str">
        <f>IF(I80=0,"",I68/I80*100)</f>
        <v/>
      </c>
    </row>
    <row r="69" spans="1:10" ht="36.75" customHeight="1" x14ac:dyDescent="0.25">
      <c r="A69" s="120"/>
      <c r="B69" s="125" t="s">
        <v>93</v>
      </c>
      <c r="C69" s="204" t="s">
        <v>94</v>
      </c>
      <c r="D69" s="205"/>
      <c r="E69" s="205"/>
      <c r="F69" s="132" t="s">
        <v>22</v>
      </c>
      <c r="G69" s="133"/>
      <c r="H69" s="133"/>
      <c r="I69" s="133">
        <f>'SO 101 1 Pol'!G393</f>
        <v>0</v>
      </c>
      <c r="J69" s="129" t="str">
        <f>IF(I80=0,"",I69/I80*100)</f>
        <v/>
      </c>
    </row>
    <row r="70" spans="1:10" ht="36.75" customHeight="1" x14ac:dyDescent="0.25">
      <c r="A70" s="120"/>
      <c r="B70" s="125" t="s">
        <v>95</v>
      </c>
      <c r="C70" s="204" t="s">
        <v>96</v>
      </c>
      <c r="D70" s="205"/>
      <c r="E70" s="205"/>
      <c r="F70" s="132" t="s">
        <v>22</v>
      </c>
      <c r="G70" s="133"/>
      <c r="H70" s="133"/>
      <c r="I70" s="133">
        <f>'SO 101 1 Pol'!G454+'SO 901 1 Pol'!G67</f>
        <v>0</v>
      </c>
      <c r="J70" s="129" t="str">
        <f>IF(I80=0,"",I70/I80*100)</f>
        <v/>
      </c>
    </row>
    <row r="71" spans="1:10" ht="36.75" customHeight="1" x14ac:dyDescent="0.25">
      <c r="A71" s="120"/>
      <c r="B71" s="125" t="s">
        <v>97</v>
      </c>
      <c r="C71" s="204" t="s">
        <v>98</v>
      </c>
      <c r="D71" s="205"/>
      <c r="E71" s="205"/>
      <c r="F71" s="132" t="s">
        <v>22</v>
      </c>
      <c r="G71" s="133"/>
      <c r="H71" s="133"/>
      <c r="I71" s="133">
        <f>'SO 101 1 Pol'!G456</f>
        <v>0</v>
      </c>
      <c r="J71" s="129" t="str">
        <f>IF(I80=0,"",I71/I80*100)</f>
        <v/>
      </c>
    </row>
    <row r="72" spans="1:10" ht="36.75" customHeight="1" x14ac:dyDescent="0.25">
      <c r="A72" s="120"/>
      <c r="B72" s="125" t="s">
        <v>99</v>
      </c>
      <c r="C72" s="204" t="s">
        <v>100</v>
      </c>
      <c r="D72" s="205"/>
      <c r="E72" s="205"/>
      <c r="F72" s="132" t="s">
        <v>22</v>
      </c>
      <c r="G72" s="133"/>
      <c r="H72" s="133"/>
      <c r="I72" s="133">
        <f>'SO 101 1 Pol'!G475</f>
        <v>0</v>
      </c>
      <c r="J72" s="129" t="str">
        <f>IF(I80=0,"",I72/I80*100)</f>
        <v/>
      </c>
    </row>
    <row r="73" spans="1:10" ht="36.75" customHeight="1" x14ac:dyDescent="0.25">
      <c r="A73" s="120"/>
      <c r="B73" s="125" t="s">
        <v>101</v>
      </c>
      <c r="C73" s="204" t="s">
        <v>102</v>
      </c>
      <c r="D73" s="205"/>
      <c r="E73" s="205"/>
      <c r="F73" s="132" t="s">
        <v>22</v>
      </c>
      <c r="G73" s="133"/>
      <c r="H73" s="133"/>
      <c r="I73" s="133">
        <f>'SO 101 1 Pol'!G479+'SO 901 1 Pol'!G74</f>
        <v>0</v>
      </c>
      <c r="J73" s="129" t="str">
        <f>IF(I80=0,"",I73/I80*100)</f>
        <v/>
      </c>
    </row>
    <row r="74" spans="1:10" ht="36.75" customHeight="1" x14ac:dyDescent="0.25">
      <c r="A74" s="120"/>
      <c r="B74" s="125" t="s">
        <v>103</v>
      </c>
      <c r="C74" s="204" t="s">
        <v>104</v>
      </c>
      <c r="D74" s="205"/>
      <c r="E74" s="205"/>
      <c r="F74" s="132" t="s">
        <v>23</v>
      </c>
      <c r="G74" s="133"/>
      <c r="H74" s="133"/>
      <c r="I74" s="133">
        <f>'SO 901 1 Pol'!G77</f>
        <v>0</v>
      </c>
      <c r="J74" s="129" t="str">
        <f>IF(I80=0,"",I74/I80*100)</f>
        <v/>
      </c>
    </row>
    <row r="75" spans="1:10" ht="36.75" customHeight="1" x14ac:dyDescent="0.25">
      <c r="A75" s="120"/>
      <c r="B75" s="125" t="s">
        <v>105</v>
      </c>
      <c r="C75" s="204" t="s">
        <v>106</v>
      </c>
      <c r="D75" s="205"/>
      <c r="E75" s="205"/>
      <c r="F75" s="132" t="s">
        <v>24</v>
      </c>
      <c r="G75" s="133"/>
      <c r="H75" s="133"/>
      <c r="I75" s="133">
        <f>'SO 401 so401 Pol'!G8</f>
        <v>0</v>
      </c>
      <c r="J75" s="129" t="str">
        <f>IF(I80=0,"",I75/I80*100)</f>
        <v/>
      </c>
    </row>
    <row r="76" spans="1:10" ht="36.75" customHeight="1" x14ac:dyDescent="0.25">
      <c r="A76" s="120"/>
      <c r="B76" s="125" t="s">
        <v>107</v>
      </c>
      <c r="C76" s="204" t="s">
        <v>108</v>
      </c>
      <c r="D76" s="205"/>
      <c r="E76" s="205"/>
      <c r="F76" s="132" t="s">
        <v>24</v>
      </c>
      <c r="G76" s="133"/>
      <c r="H76" s="133"/>
      <c r="I76" s="133">
        <f>'SO 401 so401 Pol'!G35</f>
        <v>0</v>
      </c>
      <c r="J76" s="129" t="str">
        <f>IF(I80=0,"",I76/I80*100)</f>
        <v/>
      </c>
    </row>
    <row r="77" spans="1:10" ht="36.75" customHeight="1" x14ac:dyDescent="0.25">
      <c r="A77" s="120"/>
      <c r="B77" s="125" t="s">
        <v>109</v>
      </c>
      <c r="C77" s="204" t="s">
        <v>110</v>
      </c>
      <c r="D77" s="205"/>
      <c r="E77" s="205"/>
      <c r="F77" s="132" t="s">
        <v>111</v>
      </c>
      <c r="G77" s="133"/>
      <c r="H77" s="133"/>
      <c r="I77" s="133">
        <f>'SO 101 1 Pol'!G482</f>
        <v>0</v>
      </c>
      <c r="J77" s="129" t="str">
        <f>IF(I80=0,"",I77/I80*100)</f>
        <v/>
      </c>
    </row>
    <row r="78" spans="1:10" ht="36.75" customHeight="1" x14ac:dyDescent="0.25">
      <c r="A78" s="120"/>
      <c r="B78" s="125" t="s">
        <v>112</v>
      </c>
      <c r="C78" s="204" t="s">
        <v>25</v>
      </c>
      <c r="D78" s="205"/>
      <c r="E78" s="205"/>
      <c r="F78" s="132" t="s">
        <v>112</v>
      </c>
      <c r="G78" s="133"/>
      <c r="H78" s="133"/>
      <c r="I78" s="133">
        <f>'SO VRN 1 Pol'!G8</f>
        <v>0</v>
      </c>
      <c r="J78" s="129" t="str">
        <f>IF(I80=0,"",I78/I80*100)</f>
        <v/>
      </c>
    </row>
    <row r="79" spans="1:10" ht="36.75" customHeight="1" x14ac:dyDescent="0.25">
      <c r="A79" s="120"/>
      <c r="B79" s="125" t="s">
        <v>113</v>
      </c>
      <c r="C79" s="204" t="s">
        <v>26</v>
      </c>
      <c r="D79" s="205"/>
      <c r="E79" s="205"/>
      <c r="F79" s="132" t="s">
        <v>113</v>
      </c>
      <c r="G79" s="133"/>
      <c r="H79" s="133"/>
      <c r="I79" s="133">
        <f>'SO VRN 1 Pol'!G16</f>
        <v>0</v>
      </c>
      <c r="J79" s="129" t="str">
        <f>IF(I80=0,"",I79/I80*100)</f>
        <v/>
      </c>
    </row>
    <row r="80" spans="1:10" ht="25.5" customHeight="1" x14ac:dyDescent="0.25">
      <c r="A80" s="121"/>
      <c r="B80" s="126" t="s">
        <v>1</v>
      </c>
      <c r="C80" s="127"/>
      <c r="D80" s="128"/>
      <c r="E80" s="128"/>
      <c r="F80" s="134"/>
      <c r="G80" s="135"/>
      <c r="H80" s="135"/>
      <c r="I80" s="135">
        <f>SUM(I64:I79)</f>
        <v>0</v>
      </c>
      <c r="J80" s="130">
        <f>SUM(J64:J79)</f>
        <v>0</v>
      </c>
    </row>
    <row r="81" spans="6:10" x14ac:dyDescent="0.25">
      <c r="F81" s="82"/>
      <c r="G81" s="82"/>
      <c r="H81" s="82"/>
      <c r="I81" s="82"/>
      <c r="J81" s="131"/>
    </row>
    <row r="82" spans="6:10" x14ac:dyDescent="0.25">
      <c r="F82" s="82"/>
      <c r="G82" s="82"/>
      <c r="H82" s="82"/>
      <c r="I82" s="82"/>
      <c r="J82" s="131"/>
    </row>
    <row r="83" spans="6:10" x14ac:dyDescent="0.25">
      <c r="F83" s="82"/>
      <c r="G83" s="82"/>
      <c r="H83" s="82"/>
      <c r="I83" s="82"/>
      <c r="J83" s="131"/>
    </row>
  </sheetData>
  <sheetProtection algorithmName="SHA-512" hashValue="NMuzmMlF7YXkLjoIjiZd09UBSmqtvFEJTIC2l6/MvWLNUODe+TlhvPm1VTfxHXkyG2sBCwKqYk0YwhfrvHz8oQ==" saltValue="o14PmUqBrTb3/vZmEVTaRg=="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67">
    <mergeCell ref="B1:J1"/>
    <mergeCell ref="G26:I26"/>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 ref="D6:G6"/>
    <mergeCell ref="E7:G7"/>
    <mergeCell ref="D34:E34"/>
    <mergeCell ref="G24:I24"/>
    <mergeCell ref="G23:I23"/>
    <mergeCell ref="E19:F19"/>
    <mergeCell ref="E20:F20"/>
    <mergeCell ref="I20:J20"/>
    <mergeCell ref="I21:J21"/>
    <mergeCell ref="G19:H19"/>
    <mergeCell ref="G20:H20"/>
    <mergeCell ref="G28:I28"/>
    <mergeCell ref="G25:I25"/>
    <mergeCell ref="I19:J19"/>
    <mergeCell ref="G27:I27"/>
    <mergeCell ref="D33:E33"/>
    <mergeCell ref="G33:I33"/>
    <mergeCell ref="C38:E38"/>
    <mergeCell ref="C39:E39"/>
    <mergeCell ref="C40:E40"/>
    <mergeCell ref="C41:E41"/>
    <mergeCell ref="C42:E42"/>
    <mergeCell ref="C43:E43"/>
    <mergeCell ref="C44:E44"/>
    <mergeCell ref="C45:E45"/>
    <mergeCell ref="C46:E46"/>
    <mergeCell ref="C47:E47"/>
    <mergeCell ref="B48:E48"/>
    <mergeCell ref="C64:E64"/>
    <mergeCell ref="C65:E65"/>
    <mergeCell ref="C66:E66"/>
    <mergeCell ref="C67:E67"/>
    <mergeCell ref="C68:E68"/>
    <mergeCell ref="C69:E69"/>
    <mergeCell ref="C70:E70"/>
    <mergeCell ref="C71:E71"/>
    <mergeCell ref="C72:E72"/>
    <mergeCell ref="C78:E78"/>
    <mergeCell ref="C79:E79"/>
    <mergeCell ref="C73:E73"/>
    <mergeCell ref="C74:E74"/>
    <mergeCell ref="C75:E75"/>
    <mergeCell ref="C76:E76"/>
    <mergeCell ref="C77:E77"/>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5" max="16383" man="1"/>
    <brk id="58"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3" customWidth="1"/>
    <col min="2" max="2" width="14.44140625" style="3" customWidth="1"/>
    <col min="3" max="3" width="38.33203125" style="7" customWidth="1"/>
    <col min="4" max="4" width="4.5546875" style="3" customWidth="1"/>
    <col min="5" max="5" width="10.5546875" style="3" customWidth="1"/>
    <col min="6" max="6" width="9.88671875" style="3" customWidth="1"/>
    <col min="7" max="7" width="12.6640625" style="3" customWidth="1"/>
    <col min="8" max="16384" width="9.109375" style="3"/>
  </cols>
  <sheetData>
    <row r="1" spans="1:7" ht="15.6" x14ac:dyDescent="0.25">
      <c r="A1" s="253" t="s">
        <v>5</v>
      </c>
      <c r="B1" s="253"/>
      <c r="C1" s="254"/>
      <c r="D1" s="253"/>
      <c r="E1" s="253"/>
      <c r="F1" s="253"/>
      <c r="G1" s="253"/>
    </row>
    <row r="2" spans="1:7" ht="24.9" customHeight="1" x14ac:dyDescent="0.25">
      <c r="A2" s="47" t="s">
        <v>6</v>
      </c>
      <c r="B2" s="46"/>
      <c r="C2" s="255"/>
      <c r="D2" s="255"/>
      <c r="E2" s="255"/>
      <c r="F2" s="255"/>
      <c r="G2" s="256"/>
    </row>
    <row r="3" spans="1:7" ht="24.9" customHeight="1" x14ac:dyDescent="0.25">
      <c r="A3" s="47" t="s">
        <v>7</v>
      </c>
      <c r="B3" s="46"/>
      <c r="C3" s="255"/>
      <c r="D3" s="255"/>
      <c r="E3" s="255"/>
      <c r="F3" s="255"/>
      <c r="G3" s="256"/>
    </row>
    <row r="4" spans="1:7" ht="24.9" customHeight="1" x14ac:dyDescent="0.25">
      <c r="A4" s="47" t="s">
        <v>8</v>
      </c>
      <c r="B4" s="46"/>
      <c r="C4" s="255"/>
      <c r="D4" s="255"/>
      <c r="E4" s="255"/>
      <c r="F4" s="255"/>
      <c r="G4" s="256"/>
    </row>
    <row r="5" spans="1:7" x14ac:dyDescent="0.25">
      <c r="B5" s="4"/>
      <c r="C5" s="5"/>
      <c r="D5" s="6"/>
    </row>
  </sheetData>
  <sheetProtection algorithmName="SHA-512" hashValue="APL2e8AbunkG7tE1WTQYg6cbmKE0faO1MzqOWSNWihcKc5I8XTxXsNBOf2Ded0MHs5A04k1hW3L6ygVSLfBPAQ==" saltValue="gNs2xtYGDG6GChkxCT7B1g=="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activeCell="C10" sqref="C10:G10"/>
    </sheetView>
  </sheetViews>
  <sheetFormatPr defaultRowHeight="13.2" outlineLevelRow="3" x14ac:dyDescent="0.25"/>
  <cols>
    <col min="1" max="1" width="3.44140625" customWidth="1"/>
    <col min="2" max="2" width="12.5546875" style="118" customWidth="1"/>
    <col min="3" max="3" width="63.33203125" style="118" customWidth="1"/>
    <col min="4" max="4" width="4.88671875" customWidth="1"/>
    <col min="5" max="5" width="10.5546875" customWidth="1"/>
    <col min="6" max="6" width="9.88671875" customWidth="1"/>
    <col min="7" max="7" width="12.664062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263" t="s">
        <v>114</v>
      </c>
      <c r="B1" s="263"/>
      <c r="C1" s="263"/>
      <c r="D1" s="263"/>
      <c r="E1" s="263"/>
      <c r="F1" s="263"/>
      <c r="G1" s="263"/>
      <c r="AG1" t="s">
        <v>115</v>
      </c>
    </row>
    <row r="2" spans="1:60" ht="24.9" customHeight="1" x14ac:dyDescent="0.25">
      <c r="A2" s="47" t="s">
        <v>6</v>
      </c>
      <c r="B2" s="46" t="s">
        <v>42</v>
      </c>
      <c r="C2" s="264" t="s">
        <v>43</v>
      </c>
      <c r="D2" s="265"/>
      <c r="E2" s="265"/>
      <c r="F2" s="265"/>
      <c r="G2" s="266"/>
      <c r="AG2" t="s">
        <v>116</v>
      </c>
    </row>
    <row r="3" spans="1:60" ht="24.9" customHeight="1" x14ac:dyDescent="0.25">
      <c r="A3" s="47" t="s">
        <v>7</v>
      </c>
      <c r="B3" s="46" t="s">
        <v>58</v>
      </c>
      <c r="C3" s="264" t="s">
        <v>59</v>
      </c>
      <c r="D3" s="265"/>
      <c r="E3" s="265"/>
      <c r="F3" s="265"/>
      <c r="G3" s="266"/>
      <c r="AC3" s="118" t="s">
        <v>116</v>
      </c>
      <c r="AG3" t="s">
        <v>117</v>
      </c>
    </row>
    <row r="4" spans="1:60" ht="24.9" customHeight="1" x14ac:dyDescent="0.25">
      <c r="A4" s="137" t="s">
        <v>8</v>
      </c>
      <c r="B4" s="138" t="s">
        <v>60</v>
      </c>
      <c r="C4" s="267" t="s">
        <v>59</v>
      </c>
      <c r="D4" s="268"/>
      <c r="E4" s="268"/>
      <c r="F4" s="268"/>
      <c r="G4" s="269"/>
      <c r="AG4" t="s">
        <v>118</v>
      </c>
    </row>
    <row r="5" spans="1:60" x14ac:dyDescent="0.25">
      <c r="D5" s="10"/>
    </row>
    <row r="6" spans="1:60" ht="39.6" x14ac:dyDescent="0.25">
      <c r="A6" s="140" t="s">
        <v>119</v>
      </c>
      <c r="B6" s="142" t="s">
        <v>120</v>
      </c>
      <c r="C6" s="142" t="s">
        <v>121</v>
      </c>
      <c r="D6" s="141" t="s">
        <v>122</v>
      </c>
      <c r="E6" s="140" t="s">
        <v>123</v>
      </c>
      <c r="F6" s="139" t="s">
        <v>124</v>
      </c>
      <c r="G6" s="140" t="s">
        <v>27</v>
      </c>
      <c r="H6" s="143" t="s">
        <v>28</v>
      </c>
      <c r="I6" s="143" t="s">
        <v>125</v>
      </c>
      <c r="J6" s="143" t="s">
        <v>29</v>
      </c>
      <c r="K6" s="143" t="s">
        <v>126</v>
      </c>
      <c r="L6" s="143" t="s">
        <v>127</v>
      </c>
      <c r="M6" s="143" t="s">
        <v>128</v>
      </c>
      <c r="N6" s="143" t="s">
        <v>129</v>
      </c>
      <c r="O6" s="143" t="s">
        <v>130</v>
      </c>
      <c r="P6" s="143" t="s">
        <v>131</v>
      </c>
      <c r="Q6" s="143" t="s">
        <v>132</v>
      </c>
      <c r="R6" s="143" t="s">
        <v>133</v>
      </c>
      <c r="S6" s="143" t="s">
        <v>134</v>
      </c>
      <c r="T6" s="143" t="s">
        <v>135</v>
      </c>
      <c r="U6" s="143" t="s">
        <v>136</v>
      </c>
      <c r="V6" s="143" t="s">
        <v>137</v>
      </c>
      <c r="W6" s="143" t="s">
        <v>138</v>
      </c>
      <c r="X6" s="143" t="s">
        <v>139</v>
      </c>
      <c r="Y6" s="143" t="s">
        <v>140</v>
      </c>
    </row>
    <row r="7" spans="1:60" hidden="1" x14ac:dyDescent="0.25">
      <c r="A7" s="3"/>
      <c r="B7" s="4"/>
      <c r="C7" s="4"/>
      <c r="D7" s="6"/>
      <c r="E7" s="145"/>
      <c r="F7" s="146"/>
      <c r="G7" s="146"/>
      <c r="H7" s="146"/>
      <c r="I7" s="146"/>
      <c r="J7" s="146"/>
      <c r="K7" s="146"/>
      <c r="L7" s="146"/>
      <c r="M7" s="146"/>
      <c r="N7" s="145"/>
      <c r="O7" s="145"/>
      <c r="P7" s="145"/>
      <c r="Q7" s="145"/>
      <c r="R7" s="146"/>
      <c r="S7" s="146"/>
      <c r="T7" s="146"/>
      <c r="U7" s="146"/>
      <c r="V7" s="146"/>
      <c r="W7" s="146"/>
      <c r="X7" s="146"/>
      <c r="Y7" s="146"/>
    </row>
    <row r="8" spans="1:60" x14ac:dyDescent="0.25">
      <c r="A8" s="166" t="s">
        <v>141</v>
      </c>
      <c r="B8" s="167" t="s">
        <v>60</v>
      </c>
      <c r="C8" s="188" t="s">
        <v>85</v>
      </c>
      <c r="D8" s="168"/>
      <c r="E8" s="169"/>
      <c r="F8" s="170"/>
      <c r="G8" s="170">
        <f>SUMIF(AG9:AG205,"&lt;&gt;NOR",G9:G205)</f>
        <v>0</v>
      </c>
      <c r="H8" s="170"/>
      <c r="I8" s="170">
        <f>SUM(I9:I205)</f>
        <v>0</v>
      </c>
      <c r="J8" s="170"/>
      <c r="K8" s="170">
        <f>SUM(K9:K205)</f>
        <v>0</v>
      </c>
      <c r="L8" s="170"/>
      <c r="M8" s="170">
        <f>SUM(M9:M205)</f>
        <v>0</v>
      </c>
      <c r="N8" s="169"/>
      <c r="O8" s="169">
        <f>SUM(O9:O205)</f>
        <v>99.43</v>
      </c>
      <c r="P8" s="169"/>
      <c r="Q8" s="169">
        <f>SUM(Q9:Q205)</f>
        <v>844.88</v>
      </c>
      <c r="R8" s="170"/>
      <c r="S8" s="170"/>
      <c r="T8" s="171"/>
      <c r="U8" s="165"/>
      <c r="V8" s="165">
        <f>SUM(V9:V205)</f>
        <v>934.51999999999975</v>
      </c>
      <c r="W8" s="165"/>
      <c r="X8" s="165"/>
      <c r="Y8" s="165"/>
      <c r="AG8" t="s">
        <v>142</v>
      </c>
    </row>
    <row r="9" spans="1:60" outlineLevel="1" x14ac:dyDescent="0.25">
      <c r="A9" s="173">
        <v>1</v>
      </c>
      <c r="B9" s="174" t="s">
        <v>143</v>
      </c>
      <c r="C9" s="189" t="s">
        <v>144</v>
      </c>
      <c r="D9" s="175" t="s">
        <v>145</v>
      </c>
      <c r="E9" s="176">
        <v>2.5</v>
      </c>
      <c r="F9" s="177"/>
      <c r="G9" s="178">
        <f>ROUND(E9*F9,2)</f>
        <v>0</v>
      </c>
      <c r="H9" s="177"/>
      <c r="I9" s="178">
        <f>ROUND(E9*H9,2)</f>
        <v>0</v>
      </c>
      <c r="J9" s="177"/>
      <c r="K9" s="178">
        <f>ROUND(E9*J9,2)</f>
        <v>0</v>
      </c>
      <c r="L9" s="178">
        <v>21</v>
      </c>
      <c r="M9" s="178">
        <f>G9*(1+L9/100)</f>
        <v>0</v>
      </c>
      <c r="N9" s="176">
        <v>0</v>
      </c>
      <c r="O9" s="176">
        <f>ROUND(E9*N9,2)</f>
        <v>0</v>
      </c>
      <c r="P9" s="176">
        <v>0</v>
      </c>
      <c r="Q9" s="176">
        <f>ROUND(E9*P9,2)</f>
        <v>0</v>
      </c>
      <c r="R9" s="178" t="s">
        <v>146</v>
      </c>
      <c r="S9" s="178" t="s">
        <v>147</v>
      </c>
      <c r="T9" s="179" t="s">
        <v>147</v>
      </c>
      <c r="U9" s="154">
        <v>0.17199999999999999</v>
      </c>
      <c r="V9" s="154">
        <f>ROUND(E9*U9,2)</f>
        <v>0.43</v>
      </c>
      <c r="W9" s="154"/>
      <c r="X9" s="154" t="s">
        <v>148</v>
      </c>
      <c r="Y9" s="154" t="s">
        <v>149</v>
      </c>
      <c r="Z9" s="144"/>
      <c r="AA9" s="144"/>
      <c r="AB9" s="144"/>
      <c r="AC9" s="144"/>
      <c r="AD9" s="144"/>
      <c r="AE9" s="144"/>
      <c r="AF9" s="144"/>
      <c r="AG9" s="144" t="s">
        <v>150</v>
      </c>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row>
    <row r="10" spans="1:60" ht="21" outlineLevel="2" x14ac:dyDescent="0.25">
      <c r="A10" s="151"/>
      <c r="B10" s="152"/>
      <c r="C10" s="259" t="s">
        <v>151</v>
      </c>
      <c r="D10" s="260"/>
      <c r="E10" s="260"/>
      <c r="F10" s="260"/>
      <c r="G10" s="260"/>
      <c r="H10" s="154"/>
      <c r="I10" s="154"/>
      <c r="J10" s="154"/>
      <c r="K10" s="154"/>
      <c r="L10" s="154"/>
      <c r="M10" s="154"/>
      <c r="N10" s="153"/>
      <c r="O10" s="153"/>
      <c r="P10" s="153"/>
      <c r="Q10" s="153"/>
      <c r="R10" s="154"/>
      <c r="S10" s="154"/>
      <c r="T10" s="154"/>
      <c r="U10" s="154"/>
      <c r="V10" s="154"/>
      <c r="W10" s="154"/>
      <c r="X10" s="154"/>
      <c r="Y10" s="154"/>
      <c r="Z10" s="144"/>
      <c r="AA10" s="144"/>
      <c r="AB10" s="144"/>
      <c r="AC10" s="144"/>
      <c r="AD10" s="144"/>
      <c r="AE10" s="144"/>
      <c r="AF10" s="144"/>
      <c r="AG10" s="144" t="s">
        <v>152</v>
      </c>
      <c r="AH10" s="144"/>
      <c r="AI10" s="144"/>
      <c r="AJ10" s="144"/>
      <c r="AK10" s="144"/>
      <c r="AL10" s="144"/>
      <c r="AM10" s="144"/>
      <c r="AN10" s="144"/>
      <c r="AO10" s="144"/>
      <c r="AP10" s="144"/>
      <c r="AQ10" s="144"/>
      <c r="AR10" s="144"/>
      <c r="AS10" s="144"/>
      <c r="AT10" s="144"/>
      <c r="AU10" s="144"/>
      <c r="AV10" s="144"/>
      <c r="AW10" s="144"/>
      <c r="AX10" s="144"/>
      <c r="AY10" s="144"/>
      <c r="AZ10" s="144"/>
      <c r="BA10" s="180" t="str">
        <f>C10</f>
        <v>s odstraněním kořenů a s případným nutným odklizením křovin a stromů na hromady na vzdálenost do 50 m nebo s naložením na dopravní prostředek, do sklonu terénu 1 : 5,</v>
      </c>
      <c r="BB10" s="144"/>
      <c r="BC10" s="144"/>
      <c r="BD10" s="144"/>
      <c r="BE10" s="144"/>
      <c r="BF10" s="144"/>
      <c r="BG10" s="144"/>
      <c r="BH10" s="144"/>
    </row>
    <row r="11" spans="1:60" outlineLevel="2" x14ac:dyDescent="0.25">
      <c r="A11" s="151"/>
      <c r="B11" s="152"/>
      <c r="C11" s="190" t="s">
        <v>153</v>
      </c>
      <c r="D11" s="155"/>
      <c r="E11" s="156">
        <v>2.5</v>
      </c>
      <c r="F11" s="154"/>
      <c r="G11" s="154"/>
      <c r="H11" s="154"/>
      <c r="I11" s="154"/>
      <c r="J11" s="154"/>
      <c r="K11" s="154"/>
      <c r="L11" s="154"/>
      <c r="M11" s="154"/>
      <c r="N11" s="153"/>
      <c r="O11" s="153"/>
      <c r="P11" s="153"/>
      <c r="Q11" s="153"/>
      <c r="R11" s="154"/>
      <c r="S11" s="154"/>
      <c r="T11" s="154"/>
      <c r="U11" s="154"/>
      <c r="V11" s="154"/>
      <c r="W11" s="154"/>
      <c r="X11" s="154"/>
      <c r="Y11" s="154"/>
      <c r="Z11" s="144"/>
      <c r="AA11" s="144"/>
      <c r="AB11" s="144"/>
      <c r="AC11" s="144"/>
      <c r="AD11" s="144"/>
      <c r="AE11" s="144"/>
      <c r="AF11" s="144"/>
      <c r="AG11" s="144" t="s">
        <v>154</v>
      </c>
      <c r="AH11" s="144">
        <v>0</v>
      </c>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row>
    <row r="12" spans="1:60" outlineLevel="1" x14ac:dyDescent="0.25">
      <c r="A12" s="173">
        <v>2</v>
      </c>
      <c r="B12" s="174" t="s">
        <v>155</v>
      </c>
      <c r="C12" s="189" t="s">
        <v>156</v>
      </c>
      <c r="D12" s="175" t="s">
        <v>157</v>
      </c>
      <c r="E12" s="176">
        <v>1</v>
      </c>
      <c r="F12" s="177"/>
      <c r="G12" s="178">
        <f>ROUND(E12*F12,2)</f>
        <v>0</v>
      </c>
      <c r="H12" s="177"/>
      <c r="I12" s="178">
        <f>ROUND(E12*H12,2)</f>
        <v>0</v>
      </c>
      <c r="J12" s="177"/>
      <c r="K12" s="178">
        <f>ROUND(E12*J12,2)</f>
        <v>0</v>
      </c>
      <c r="L12" s="178">
        <v>21</v>
      </c>
      <c r="M12" s="178">
        <f>G12*(1+L12/100)</f>
        <v>0</v>
      </c>
      <c r="N12" s="176">
        <v>0</v>
      </c>
      <c r="O12" s="176">
        <f>ROUND(E12*N12,2)</f>
        <v>0</v>
      </c>
      <c r="P12" s="176">
        <v>0</v>
      </c>
      <c r="Q12" s="176">
        <f>ROUND(E12*P12,2)</f>
        <v>0</v>
      </c>
      <c r="R12" s="178" t="s">
        <v>146</v>
      </c>
      <c r="S12" s="178" t="s">
        <v>147</v>
      </c>
      <c r="T12" s="179" t="s">
        <v>147</v>
      </c>
      <c r="U12" s="154">
        <v>0.28000000000000003</v>
      </c>
      <c r="V12" s="154">
        <f>ROUND(E12*U12,2)</f>
        <v>0.28000000000000003</v>
      </c>
      <c r="W12" s="154"/>
      <c r="X12" s="154" t="s">
        <v>148</v>
      </c>
      <c r="Y12" s="154" t="s">
        <v>149</v>
      </c>
      <c r="Z12" s="144"/>
      <c r="AA12" s="144"/>
      <c r="AB12" s="144"/>
      <c r="AC12" s="144"/>
      <c r="AD12" s="144"/>
      <c r="AE12" s="144"/>
      <c r="AF12" s="144"/>
      <c r="AG12" s="144" t="s">
        <v>150</v>
      </c>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row>
    <row r="13" spans="1:60" ht="21" outlineLevel="2" x14ac:dyDescent="0.25">
      <c r="A13" s="151"/>
      <c r="B13" s="152"/>
      <c r="C13" s="259" t="s">
        <v>158</v>
      </c>
      <c r="D13" s="260"/>
      <c r="E13" s="260"/>
      <c r="F13" s="260"/>
      <c r="G13" s="260"/>
      <c r="H13" s="154"/>
      <c r="I13" s="154"/>
      <c r="J13" s="154"/>
      <c r="K13" s="154"/>
      <c r="L13" s="154"/>
      <c r="M13" s="154"/>
      <c r="N13" s="153"/>
      <c r="O13" s="153"/>
      <c r="P13" s="153"/>
      <c r="Q13" s="153"/>
      <c r="R13" s="154"/>
      <c r="S13" s="154"/>
      <c r="T13" s="154"/>
      <c r="U13" s="154"/>
      <c r="V13" s="154"/>
      <c r="W13" s="154"/>
      <c r="X13" s="154"/>
      <c r="Y13" s="154"/>
      <c r="Z13" s="144"/>
      <c r="AA13" s="144"/>
      <c r="AB13" s="144"/>
      <c r="AC13" s="144"/>
      <c r="AD13" s="144"/>
      <c r="AE13" s="144"/>
      <c r="AF13" s="144"/>
      <c r="AG13" s="144" t="s">
        <v>152</v>
      </c>
      <c r="AH13" s="144"/>
      <c r="AI13" s="144"/>
      <c r="AJ13" s="144"/>
      <c r="AK13" s="144"/>
      <c r="AL13" s="144"/>
      <c r="AM13" s="144"/>
      <c r="AN13" s="144"/>
      <c r="AO13" s="144"/>
      <c r="AP13" s="144"/>
      <c r="AQ13" s="144"/>
      <c r="AR13" s="144"/>
      <c r="AS13" s="144"/>
      <c r="AT13" s="144"/>
      <c r="AU13" s="144"/>
      <c r="AV13" s="144"/>
      <c r="AW13" s="144"/>
      <c r="AX13" s="144"/>
      <c r="AY13" s="144"/>
      <c r="AZ13" s="144"/>
      <c r="BA13" s="180" t="str">
        <f>C13</f>
        <v>s odřezáním kmene a odvětvením, včetně případného odklizení kmene a větví na oddělené hromady na vzdálenost do 50 m nebo s naložením na dopravní prostředek,</v>
      </c>
      <c r="BB13" s="144"/>
      <c r="BC13" s="144"/>
      <c r="BD13" s="144"/>
      <c r="BE13" s="144"/>
      <c r="BF13" s="144"/>
      <c r="BG13" s="144"/>
      <c r="BH13" s="144"/>
    </row>
    <row r="14" spans="1:60" outlineLevel="2" x14ac:dyDescent="0.25">
      <c r="A14" s="151"/>
      <c r="B14" s="152"/>
      <c r="C14" s="190" t="s">
        <v>159</v>
      </c>
      <c r="D14" s="155"/>
      <c r="E14" s="156">
        <v>1</v>
      </c>
      <c r="F14" s="154"/>
      <c r="G14" s="154"/>
      <c r="H14" s="154"/>
      <c r="I14" s="154"/>
      <c r="J14" s="154"/>
      <c r="K14" s="154"/>
      <c r="L14" s="154"/>
      <c r="M14" s="154"/>
      <c r="N14" s="153"/>
      <c r="O14" s="153"/>
      <c r="P14" s="153"/>
      <c r="Q14" s="153"/>
      <c r="R14" s="154"/>
      <c r="S14" s="154"/>
      <c r="T14" s="154"/>
      <c r="U14" s="154"/>
      <c r="V14" s="154"/>
      <c r="W14" s="154"/>
      <c r="X14" s="154"/>
      <c r="Y14" s="154"/>
      <c r="Z14" s="144"/>
      <c r="AA14" s="144"/>
      <c r="AB14" s="144"/>
      <c r="AC14" s="144"/>
      <c r="AD14" s="144"/>
      <c r="AE14" s="144"/>
      <c r="AF14" s="144"/>
      <c r="AG14" s="144" t="s">
        <v>154</v>
      </c>
      <c r="AH14" s="144">
        <v>0</v>
      </c>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row>
    <row r="15" spans="1:60" outlineLevel="1" x14ac:dyDescent="0.25">
      <c r="A15" s="173">
        <v>3</v>
      </c>
      <c r="B15" s="174" t="s">
        <v>160</v>
      </c>
      <c r="C15" s="189" t="s">
        <v>161</v>
      </c>
      <c r="D15" s="175" t="s">
        <v>157</v>
      </c>
      <c r="E15" s="176">
        <v>1</v>
      </c>
      <c r="F15" s="177"/>
      <c r="G15" s="178">
        <f>ROUND(E15*F15,2)</f>
        <v>0</v>
      </c>
      <c r="H15" s="177"/>
      <c r="I15" s="178">
        <f>ROUND(E15*H15,2)</f>
        <v>0</v>
      </c>
      <c r="J15" s="177"/>
      <c r="K15" s="178">
        <f>ROUND(E15*J15,2)</f>
        <v>0</v>
      </c>
      <c r="L15" s="178">
        <v>21</v>
      </c>
      <c r="M15" s="178">
        <f>G15*(1+L15/100)</f>
        <v>0</v>
      </c>
      <c r="N15" s="176">
        <v>5.0000000000000002E-5</v>
      </c>
      <c r="O15" s="176">
        <f>ROUND(E15*N15,2)</f>
        <v>0</v>
      </c>
      <c r="P15" s="176">
        <v>0</v>
      </c>
      <c r="Q15" s="176">
        <f>ROUND(E15*P15,2)</f>
        <v>0</v>
      </c>
      <c r="R15" s="178" t="s">
        <v>146</v>
      </c>
      <c r="S15" s="178" t="s">
        <v>147</v>
      </c>
      <c r="T15" s="179" t="s">
        <v>147</v>
      </c>
      <c r="U15" s="154">
        <v>0.65900000000000003</v>
      </c>
      <c r="V15" s="154">
        <f>ROUND(E15*U15,2)</f>
        <v>0.66</v>
      </c>
      <c r="W15" s="154"/>
      <c r="X15" s="154" t="s">
        <v>148</v>
      </c>
      <c r="Y15" s="154" t="s">
        <v>149</v>
      </c>
      <c r="Z15" s="144"/>
      <c r="AA15" s="144"/>
      <c r="AB15" s="144"/>
      <c r="AC15" s="144"/>
      <c r="AD15" s="144"/>
      <c r="AE15" s="144"/>
      <c r="AF15" s="144"/>
      <c r="AG15" s="144" t="s">
        <v>150</v>
      </c>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row>
    <row r="16" spans="1:60" ht="21" outlineLevel="2" x14ac:dyDescent="0.25">
      <c r="A16" s="151"/>
      <c r="B16" s="152"/>
      <c r="C16" s="259" t="s">
        <v>162</v>
      </c>
      <c r="D16" s="260"/>
      <c r="E16" s="260"/>
      <c r="F16" s="260"/>
      <c r="G16" s="260"/>
      <c r="H16" s="154"/>
      <c r="I16" s="154"/>
      <c r="J16" s="154"/>
      <c r="K16" s="154"/>
      <c r="L16" s="154"/>
      <c r="M16" s="154"/>
      <c r="N16" s="153"/>
      <c r="O16" s="153"/>
      <c r="P16" s="153"/>
      <c r="Q16" s="153"/>
      <c r="R16" s="154"/>
      <c r="S16" s="154"/>
      <c r="T16" s="154"/>
      <c r="U16" s="154"/>
      <c r="V16" s="154"/>
      <c r="W16" s="154"/>
      <c r="X16" s="154"/>
      <c r="Y16" s="154"/>
      <c r="Z16" s="144"/>
      <c r="AA16" s="144"/>
      <c r="AB16" s="144"/>
      <c r="AC16" s="144"/>
      <c r="AD16" s="144"/>
      <c r="AE16" s="144"/>
      <c r="AF16" s="144"/>
      <c r="AG16" s="144" t="s">
        <v>152</v>
      </c>
      <c r="AH16" s="144"/>
      <c r="AI16" s="144"/>
      <c r="AJ16" s="144"/>
      <c r="AK16" s="144"/>
      <c r="AL16" s="144"/>
      <c r="AM16" s="144"/>
      <c r="AN16" s="144"/>
      <c r="AO16" s="144"/>
      <c r="AP16" s="144"/>
      <c r="AQ16" s="144"/>
      <c r="AR16" s="144"/>
      <c r="AS16" s="144"/>
      <c r="AT16" s="144"/>
      <c r="AU16" s="144"/>
      <c r="AV16" s="144"/>
      <c r="AW16" s="144"/>
      <c r="AX16" s="144"/>
      <c r="AY16" s="144"/>
      <c r="AZ16" s="144"/>
      <c r="BA16" s="180" t="str">
        <f>C16</f>
        <v>s jejich vykopáním nebo vytrháním, s přesekáním kořenů a s případným nutným přemístěním pařezů na hromady do vzdálenosti do 50 m nebo s naložením na dopravní prostředek,</v>
      </c>
      <c r="BB16" s="144"/>
      <c r="BC16" s="144"/>
      <c r="BD16" s="144"/>
      <c r="BE16" s="144"/>
      <c r="BF16" s="144"/>
      <c r="BG16" s="144"/>
      <c r="BH16" s="144"/>
    </row>
    <row r="17" spans="1:60" outlineLevel="2" x14ac:dyDescent="0.25">
      <c r="A17" s="151"/>
      <c r="B17" s="152"/>
      <c r="C17" s="190" t="s">
        <v>163</v>
      </c>
      <c r="D17" s="155"/>
      <c r="E17" s="156">
        <v>1</v>
      </c>
      <c r="F17" s="154"/>
      <c r="G17" s="154"/>
      <c r="H17" s="154"/>
      <c r="I17" s="154"/>
      <c r="J17" s="154"/>
      <c r="K17" s="154"/>
      <c r="L17" s="154"/>
      <c r="M17" s="154"/>
      <c r="N17" s="153"/>
      <c r="O17" s="153"/>
      <c r="P17" s="153"/>
      <c r="Q17" s="153"/>
      <c r="R17" s="154"/>
      <c r="S17" s="154"/>
      <c r="T17" s="154"/>
      <c r="U17" s="154"/>
      <c r="V17" s="154"/>
      <c r="W17" s="154"/>
      <c r="X17" s="154"/>
      <c r="Y17" s="154"/>
      <c r="Z17" s="144"/>
      <c r="AA17" s="144"/>
      <c r="AB17" s="144"/>
      <c r="AC17" s="144"/>
      <c r="AD17" s="144"/>
      <c r="AE17" s="144"/>
      <c r="AF17" s="144"/>
      <c r="AG17" s="144" t="s">
        <v>154</v>
      </c>
      <c r="AH17" s="144">
        <v>5</v>
      </c>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row>
    <row r="18" spans="1:60" ht="20.399999999999999" outlineLevel="1" x14ac:dyDescent="0.25">
      <c r="A18" s="173">
        <v>4</v>
      </c>
      <c r="B18" s="174" t="s">
        <v>164</v>
      </c>
      <c r="C18" s="189" t="s">
        <v>165</v>
      </c>
      <c r="D18" s="175" t="s">
        <v>145</v>
      </c>
      <c r="E18" s="176">
        <v>480.3</v>
      </c>
      <c r="F18" s="177"/>
      <c r="G18" s="178">
        <f>ROUND(E18*F18,2)</f>
        <v>0</v>
      </c>
      <c r="H18" s="177"/>
      <c r="I18" s="178">
        <f>ROUND(E18*H18,2)</f>
        <v>0</v>
      </c>
      <c r="J18" s="177"/>
      <c r="K18" s="178">
        <f>ROUND(E18*J18,2)</f>
        <v>0</v>
      </c>
      <c r="L18" s="178">
        <v>21</v>
      </c>
      <c r="M18" s="178">
        <f>G18*(1+L18/100)</f>
        <v>0</v>
      </c>
      <c r="N18" s="176">
        <v>0</v>
      </c>
      <c r="O18" s="176">
        <f>ROUND(E18*N18,2)</f>
        <v>0</v>
      </c>
      <c r="P18" s="176">
        <v>0.13800000000000001</v>
      </c>
      <c r="Q18" s="176">
        <f>ROUND(E18*P18,2)</f>
        <v>66.28</v>
      </c>
      <c r="R18" s="178" t="s">
        <v>166</v>
      </c>
      <c r="S18" s="178" t="s">
        <v>147</v>
      </c>
      <c r="T18" s="179" t="s">
        <v>147</v>
      </c>
      <c r="U18" s="154">
        <v>0.16</v>
      </c>
      <c r="V18" s="154">
        <f>ROUND(E18*U18,2)</f>
        <v>76.849999999999994</v>
      </c>
      <c r="W18" s="154"/>
      <c r="X18" s="154" t="s">
        <v>148</v>
      </c>
      <c r="Y18" s="154" t="s">
        <v>149</v>
      </c>
      <c r="Z18" s="144"/>
      <c r="AA18" s="144"/>
      <c r="AB18" s="144"/>
      <c r="AC18" s="144"/>
      <c r="AD18" s="144"/>
      <c r="AE18" s="144"/>
      <c r="AF18" s="144"/>
      <c r="AG18" s="144" t="s">
        <v>150</v>
      </c>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row>
    <row r="19" spans="1:60" outlineLevel="2" x14ac:dyDescent="0.25">
      <c r="A19" s="151"/>
      <c r="B19" s="152"/>
      <c r="C19" s="259" t="s">
        <v>167</v>
      </c>
      <c r="D19" s="260"/>
      <c r="E19" s="260"/>
      <c r="F19" s="260"/>
      <c r="G19" s="260"/>
      <c r="H19" s="154"/>
      <c r="I19" s="154"/>
      <c r="J19" s="154"/>
      <c r="K19" s="154"/>
      <c r="L19" s="154"/>
      <c r="M19" s="154"/>
      <c r="N19" s="153"/>
      <c r="O19" s="153"/>
      <c r="P19" s="153"/>
      <c r="Q19" s="153"/>
      <c r="R19" s="154"/>
      <c r="S19" s="154"/>
      <c r="T19" s="154"/>
      <c r="U19" s="154"/>
      <c r="V19" s="154"/>
      <c r="W19" s="154"/>
      <c r="X19" s="154"/>
      <c r="Y19" s="154"/>
      <c r="Z19" s="144"/>
      <c r="AA19" s="144"/>
      <c r="AB19" s="144"/>
      <c r="AC19" s="144"/>
      <c r="AD19" s="144"/>
      <c r="AE19" s="144"/>
      <c r="AF19" s="144"/>
      <c r="AG19" s="144" t="s">
        <v>152</v>
      </c>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row>
    <row r="20" spans="1:60" outlineLevel="2" x14ac:dyDescent="0.25">
      <c r="A20" s="151"/>
      <c r="B20" s="152"/>
      <c r="C20" s="190" t="s">
        <v>168</v>
      </c>
      <c r="D20" s="155"/>
      <c r="E20" s="156"/>
      <c r="F20" s="154"/>
      <c r="G20" s="154"/>
      <c r="H20" s="154"/>
      <c r="I20" s="154"/>
      <c r="J20" s="154"/>
      <c r="K20" s="154"/>
      <c r="L20" s="154"/>
      <c r="M20" s="154"/>
      <c r="N20" s="153"/>
      <c r="O20" s="153"/>
      <c r="P20" s="153"/>
      <c r="Q20" s="153"/>
      <c r="R20" s="154"/>
      <c r="S20" s="154"/>
      <c r="T20" s="154"/>
      <c r="U20" s="154"/>
      <c r="V20" s="154"/>
      <c r="W20" s="154"/>
      <c r="X20" s="154"/>
      <c r="Y20" s="154"/>
      <c r="Z20" s="144"/>
      <c r="AA20" s="144"/>
      <c r="AB20" s="144"/>
      <c r="AC20" s="144"/>
      <c r="AD20" s="144"/>
      <c r="AE20" s="144"/>
      <c r="AF20" s="144"/>
      <c r="AG20" s="144" t="s">
        <v>154</v>
      </c>
      <c r="AH20" s="144">
        <v>0</v>
      </c>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row>
    <row r="21" spans="1:60" outlineLevel="3" x14ac:dyDescent="0.25">
      <c r="A21" s="151"/>
      <c r="B21" s="152"/>
      <c r="C21" s="190" t="s">
        <v>169</v>
      </c>
      <c r="D21" s="155"/>
      <c r="E21" s="156">
        <v>305.12</v>
      </c>
      <c r="F21" s="154"/>
      <c r="G21" s="154"/>
      <c r="H21" s="154"/>
      <c r="I21" s="154"/>
      <c r="J21" s="154"/>
      <c r="K21" s="154"/>
      <c r="L21" s="154"/>
      <c r="M21" s="154"/>
      <c r="N21" s="153"/>
      <c r="O21" s="153"/>
      <c r="P21" s="153"/>
      <c r="Q21" s="153"/>
      <c r="R21" s="154"/>
      <c r="S21" s="154"/>
      <c r="T21" s="154"/>
      <c r="U21" s="154"/>
      <c r="V21" s="154"/>
      <c r="W21" s="154"/>
      <c r="X21" s="154"/>
      <c r="Y21" s="154"/>
      <c r="Z21" s="144"/>
      <c r="AA21" s="144"/>
      <c r="AB21" s="144"/>
      <c r="AC21" s="144"/>
      <c r="AD21" s="144"/>
      <c r="AE21" s="144"/>
      <c r="AF21" s="144"/>
      <c r="AG21" s="144" t="s">
        <v>154</v>
      </c>
      <c r="AH21" s="144">
        <v>0</v>
      </c>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row>
    <row r="22" spans="1:60" outlineLevel="3" x14ac:dyDescent="0.25">
      <c r="A22" s="151"/>
      <c r="B22" s="152"/>
      <c r="C22" s="190" t="s">
        <v>170</v>
      </c>
      <c r="D22" s="155"/>
      <c r="E22" s="156">
        <v>165.3</v>
      </c>
      <c r="F22" s="154"/>
      <c r="G22" s="154"/>
      <c r="H22" s="154"/>
      <c r="I22" s="154"/>
      <c r="J22" s="154"/>
      <c r="K22" s="154"/>
      <c r="L22" s="154"/>
      <c r="M22" s="154"/>
      <c r="N22" s="153"/>
      <c r="O22" s="153"/>
      <c r="P22" s="153"/>
      <c r="Q22" s="153"/>
      <c r="R22" s="154"/>
      <c r="S22" s="154"/>
      <c r="T22" s="154"/>
      <c r="U22" s="154"/>
      <c r="V22" s="154"/>
      <c r="W22" s="154"/>
      <c r="X22" s="154"/>
      <c r="Y22" s="154"/>
      <c r="Z22" s="144"/>
      <c r="AA22" s="144"/>
      <c r="AB22" s="144"/>
      <c r="AC22" s="144"/>
      <c r="AD22" s="144"/>
      <c r="AE22" s="144"/>
      <c r="AF22" s="144"/>
      <c r="AG22" s="144" t="s">
        <v>154</v>
      </c>
      <c r="AH22" s="144">
        <v>0</v>
      </c>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row>
    <row r="23" spans="1:60" outlineLevel="3" x14ac:dyDescent="0.25">
      <c r="A23" s="151"/>
      <c r="B23" s="152"/>
      <c r="C23" s="190" t="s">
        <v>171</v>
      </c>
      <c r="D23" s="155"/>
      <c r="E23" s="156">
        <v>9.8800000000000008</v>
      </c>
      <c r="F23" s="154"/>
      <c r="G23" s="154"/>
      <c r="H23" s="154"/>
      <c r="I23" s="154"/>
      <c r="J23" s="154"/>
      <c r="K23" s="154"/>
      <c r="L23" s="154"/>
      <c r="M23" s="154"/>
      <c r="N23" s="153"/>
      <c r="O23" s="153"/>
      <c r="P23" s="153"/>
      <c r="Q23" s="153"/>
      <c r="R23" s="154"/>
      <c r="S23" s="154"/>
      <c r="T23" s="154"/>
      <c r="U23" s="154"/>
      <c r="V23" s="154"/>
      <c r="W23" s="154"/>
      <c r="X23" s="154"/>
      <c r="Y23" s="154"/>
      <c r="Z23" s="144"/>
      <c r="AA23" s="144"/>
      <c r="AB23" s="144"/>
      <c r="AC23" s="144"/>
      <c r="AD23" s="144"/>
      <c r="AE23" s="144"/>
      <c r="AF23" s="144"/>
      <c r="AG23" s="144" t="s">
        <v>154</v>
      </c>
      <c r="AH23" s="144">
        <v>0</v>
      </c>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row>
    <row r="24" spans="1:60" ht="20.399999999999999" outlineLevel="1" x14ac:dyDescent="0.25">
      <c r="A24" s="173">
        <v>5</v>
      </c>
      <c r="B24" s="174" t="s">
        <v>172</v>
      </c>
      <c r="C24" s="189" t="s">
        <v>173</v>
      </c>
      <c r="D24" s="175" t="s">
        <v>145</v>
      </c>
      <c r="E24" s="176">
        <v>61.13</v>
      </c>
      <c r="F24" s="177"/>
      <c r="G24" s="178">
        <f>ROUND(E24*F24,2)</f>
        <v>0</v>
      </c>
      <c r="H24" s="177"/>
      <c r="I24" s="178">
        <f>ROUND(E24*H24,2)</f>
        <v>0</v>
      </c>
      <c r="J24" s="177"/>
      <c r="K24" s="178">
        <f>ROUND(E24*J24,2)</f>
        <v>0</v>
      </c>
      <c r="L24" s="178">
        <v>21</v>
      </c>
      <c r="M24" s="178">
        <f>G24*(1+L24/100)</f>
        <v>0</v>
      </c>
      <c r="N24" s="176">
        <v>0</v>
      </c>
      <c r="O24" s="176">
        <f>ROUND(E24*N24,2)</f>
        <v>0</v>
      </c>
      <c r="P24" s="176">
        <v>0.22500000000000001</v>
      </c>
      <c r="Q24" s="176">
        <f>ROUND(E24*P24,2)</f>
        <v>13.75</v>
      </c>
      <c r="R24" s="178" t="s">
        <v>166</v>
      </c>
      <c r="S24" s="178" t="s">
        <v>147</v>
      </c>
      <c r="T24" s="179" t="s">
        <v>147</v>
      </c>
      <c r="U24" s="154">
        <v>0.14199999999999999</v>
      </c>
      <c r="V24" s="154">
        <f>ROUND(E24*U24,2)</f>
        <v>8.68</v>
      </c>
      <c r="W24" s="154"/>
      <c r="X24" s="154" t="s">
        <v>148</v>
      </c>
      <c r="Y24" s="154" t="s">
        <v>149</v>
      </c>
      <c r="Z24" s="144"/>
      <c r="AA24" s="144"/>
      <c r="AB24" s="144"/>
      <c r="AC24" s="144"/>
      <c r="AD24" s="144"/>
      <c r="AE24" s="144"/>
      <c r="AF24" s="144"/>
      <c r="AG24" s="144" t="s">
        <v>150</v>
      </c>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row>
    <row r="25" spans="1:60" outlineLevel="2" x14ac:dyDescent="0.25">
      <c r="A25" s="151"/>
      <c r="B25" s="152"/>
      <c r="C25" s="259" t="s">
        <v>167</v>
      </c>
      <c r="D25" s="260"/>
      <c r="E25" s="260"/>
      <c r="F25" s="260"/>
      <c r="G25" s="260"/>
      <c r="H25" s="154"/>
      <c r="I25" s="154"/>
      <c r="J25" s="154"/>
      <c r="K25" s="154"/>
      <c r="L25" s="154"/>
      <c r="M25" s="154"/>
      <c r="N25" s="153"/>
      <c r="O25" s="153"/>
      <c r="P25" s="153"/>
      <c r="Q25" s="153"/>
      <c r="R25" s="154"/>
      <c r="S25" s="154"/>
      <c r="T25" s="154"/>
      <c r="U25" s="154"/>
      <c r="V25" s="154"/>
      <c r="W25" s="154"/>
      <c r="X25" s="154"/>
      <c r="Y25" s="154"/>
      <c r="Z25" s="144"/>
      <c r="AA25" s="144"/>
      <c r="AB25" s="144"/>
      <c r="AC25" s="144"/>
      <c r="AD25" s="144"/>
      <c r="AE25" s="144"/>
      <c r="AF25" s="144"/>
      <c r="AG25" s="144" t="s">
        <v>152</v>
      </c>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row>
    <row r="26" spans="1:60" outlineLevel="2" x14ac:dyDescent="0.25">
      <c r="A26" s="151"/>
      <c r="B26" s="152"/>
      <c r="C26" s="190" t="s">
        <v>168</v>
      </c>
      <c r="D26" s="155"/>
      <c r="E26" s="156"/>
      <c r="F26" s="154"/>
      <c r="G26" s="154"/>
      <c r="H26" s="154"/>
      <c r="I26" s="154"/>
      <c r="J26" s="154"/>
      <c r="K26" s="154"/>
      <c r="L26" s="154"/>
      <c r="M26" s="154"/>
      <c r="N26" s="153"/>
      <c r="O26" s="153"/>
      <c r="P26" s="153"/>
      <c r="Q26" s="153"/>
      <c r="R26" s="154"/>
      <c r="S26" s="154"/>
      <c r="T26" s="154"/>
      <c r="U26" s="154"/>
      <c r="V26" s="154"/>
      <c r="W26" s="154"/>
      <c r="X26" s="154"/>
      <c r="Y26" s="154"/>
      <c r="Z26" s="144"/>
      <c r="AA26" s="144"/>
      <c r="AB26" s="144"/>
      <c r="AC26" s="144"/>
      <c r="AD26" s="144"/>
      <c r="AE26" s="144"/>
      <c r="AF26" s="144"/>
      <c r="AG26" s="144" t="s">
        <v>154</v>
      </c>
      <c r="AH26" s="144">
        <v>0</v>
      </c>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row>
    <row r="27" spans="1:60" outlineLevel="3" x14ac:dyDescent="0.25">
      <c r="A27" s="151"/>
      <c r="B27" s="152"/>
      <c r="C27" s="190" t="s">
        <v>174</v>
      </c>
      <c r="D27" s="155"/>
      <c r="E27" s="156">
        <v>28.59</v>
      </c>
      <c r="F27" s="154"/>
      <c r="G27" s="154"/>
      <c r="H27" s="154"/>
      <c r="I27" s="154"/>
      <c r="J27" s="154"/>
      <c r="K27" s="154"/>
      <c r="L27" s="154"/>
      <c r="M27" s="154"/>
      <c r="N27" s="153"/>
      <c r="O27" s="153"/>
      <c r="P27" s="153"/>
      <c r="Q27" s="153"/>
      <c r="R27" s="154"/>
      <c r="S27" s="154"/>
      <c r="T27" s="154"/>
      <c r="U27" s="154"/>
      <c r="V27" s="154"/>
      <c r="W27" s="154"/>
      <c r="X27" s="154"/>
      <c r="Y27" s="154"/>
      <c r="Z27" s="144"/>
      <c r="AA27" s="144"/>
      <c r="AB27" s="144"/>
      <c r="AC27" s="144"/>
      <c r="AD27" s="144"/>
      <c r="AE27" s="144"/>
      <c r="AF27" s="144"/>
      <c r="AG27" s="144" t="s">
        <v>154</v>
      </c>
      <c r="AH27" s="144">
        <v>0</v>
      </c>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row>
    <row r="28" spans="1:60" outlineLevel="3" x14ac:dyDescent="0.25">
      <c r="A28" s="151"/>
      <c r="B28" s="152"/>
      <c r="C28" s="190" t="s">
        <v>175</v>
      </c>
      <c r="D28" s="155"/>
      <c r="E28" s="156">
        <v>17.600000000000001</v>
      </c>
      <c r="F28" s="154"/>
      <c r="G28" s="154"/>
      <c r="H28" s="154"/>
      <c r="I28" s="154"/>
      <c r="J28" s="154"/>
      <c r="K28" s="154"/>
      <c r="L28" s="154"/>
      <c r="M28" s="154"/>
      <c r="N28" s="153"/>
      <c r="O28" s="153"/>
      <c r="P28" s="153"/>
      <c r="Q28" s="153"/>
      <c r="R28" s="154"/>
      <c r="S28" s="154"/>
      <c r="T28" s="154"/>
      <c r="U28" s="154"/>
      <c r="V28" s="154"/>
      <c r="W28" s="154"/>
      <c r="X28" s="154"/>
      <c r="Y28" s="154"/>
      <c r="Z28" s="144"/>
      <c r="AA28" s="144"/>
      <c r="AB28" s="144"/>
      <c r="AC28" s="144"/>
      <c r="AD28" s="144"/>
      <c r="AE28" s="144"/>
      <c r="AF28" s="144"/>
      <c r="AG28" s="144" t="s">
        <v>154</v>
      </c>
      <c r="AH28" s="144">
        <v>0</v>
      </c>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row>
    <row r="29" spans="1:60" outlineLevel="3" x14ac:dyDescent="0.25">
      <c r="A29" s="151"/>
      <c r="B29" s="152"/>
      <c r="C29" s="190" t="s">
        <v>176</v>
      </c>
      <c r="D29" s="155"/>
      <c r="E29" s="156">
        <v>14.94</v>
      </c>
      <c r="F29" s="154"/>
      <c r="G29" s="154"/>
      <c r="H29" s="154"/>
      <c r="I29" s="154"/>
      <c r="J29" s="154"/>
      <c r="K29" s="154"/>
      <c r="L29" s="154"/>
      <c r="M29" s="154"/>
      <c r="N29" s="153"/>
      <c r="O29" s="153"/>
      <c r="P29" s="153"/>
      <c r="Q29" s="153"/>
      <c r="R29" s="154"/>
      <c r="S29" s="154"/>
      <c r="T29" s="154"/>
      <c r="U29" s="154"/>
      <c r="V29" s="154"/>
      <c r="W29" s="154"/>
      <c r="X29" s="154"/>
      <c r="Y29" s="154"/>
      <c r="Z29" s="144"/>
      <c r="AA29" s="144"/>
      <c r="AB29" s="144"/>
      <c r="AC29" s="144"/>
      <c r="AD29" s="144"/>
      <c r="AE29" s="144"/>
      <c r="AF29" s="144"/>
      <c r="AG29" s="144" t="s">
        <v>154</v>
      </c>
      <c r="AH29" s="144">
        <v>0</v>
      </c>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row>
    <row r="30" spans="1:60" ht="20.399999999999999" outlineLevel="1" x14ac:dyDescent="0.25">
      <c r="A30" s="173">
        <v>6</v>
      </c>
      <c r="B30" s="174" t="s">
        <v>177</v>
      </c>
      <c r="C30" s="189" t="s">
        <v>178</v>
      </c>
      <c r="D30" s="175" t="s">
        <v>145</v>
      </c>
      <c r="E30" s="176">
        <v>315</v>
      </c>
      <c r="F30" s="177"/>
      <c r="G30" s="178">
        <f>ROUND(E30*F30,2)</f>
        <v>0</v>
      </c>
      <c r="H30" s="177"/>
      <c r="I30" s="178">
        <f>ROUND(E30*H30,2)</f>
        <v>0</v>
      </c>
      <c r="J30" s="177"/>
      <c r="K30" s="178">
        <f>ROUND(E30*J30,2)</f>
        <v>0</v>
      </c>
      <c r="L30" s="178">
        <v>21</v>
      </c>
      <c r="M30" s="178">
        <f>G30*(1+L30/100)</f>
        <v>0</v>
      </c>
      <c r="N30" s="176">
        <v>0</v>
      </c>
      <c r="O30" s="176">
        <f>ROUND(E30*N30,2)</f>
        <v>0</v>
      </c>
      <c r="P30" s="176">
        <v>0.11</v>
      </c>
      <c r="Q30" s="176">
        <f>ROUND(E30*P30,2)</f>
        <v>34.65</v>
      </c>
      <c r="R30" s="178" t="s">
        <v>166</v>
      </c>
      <c r="S30" s="178" t="s">
        <v>147</v>
      </c>
      <c r="T30" s="179" t="s">
        <v>147</v>
      </c>
      <c r="U30" s="154">
        <v>1.7500000000000002E-2</v>
      </c>
      <c r="V30" s="154">
        <f>ROUND(E30*U30,2)</f>
        <v>5.51</v>
      </c>
      <c r="W30" s="154"/>
      <c r="X30" s="154" t="s">
        <v>148</v>
      </c>
      <c r="Y30" s="154" t="s">
        <v>149</v>
      </c>
      <c r="Z30" s="144"/>
      <c r="AA30" s="144"/>
      <c r="AB30" s="144"/>
      <c r="AC30" s="144"/>
      <c r="AD30" s="144"/>
      <c r="AE30" s="144"/>
      <c r="AF30" s="144"/>
      <c r="AG30" s="144" t="s">
        <v>150</v>
      </c>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row>
    <row r="31" spans="1:60" outlineLevel="2" x14ac:dyDescent="0.25">
      <c r="A31" s="151"/>
      <c r="B31" s="152"/>
      <c r="C31" s="190" t="s">
        <v>168</v>
      </c>
      <c r="D31" s="155"/>
      <c r="E31" s="156"/>
      <c r="F31" s="154"/>
      <c r="G31" s="154"/>
      <c r="H31" s="154"/>
      <c r="I31" s="154"/>
      <c r="J31" s="154"/>
      <c r="K31" s="154"/>
      <c r="L31" s="154"/>
      <c r="M31" s="154"/>
      <c r="N31" s="153"/>
      <c r="O31" s="153"/>
      <c r="P31" s="153"/>
      <c r="Q31" s="153"/>
      <c r="R31" s="154"/>
      <c r="S31" s="154"/>
      <c r="T31" s="154"/>
      <c r="U31" s="154"/>
      <c r="V31" s="154"/>
      <c r="W31" s="154"/>
      <c r="X31" s="154"/>
      <c r="Y31" s="154"/>
      <c r="Z31" s="144"/>
      <c r="AA31" s="144"/>
      <c r="AB31" s="144"/>
      <c r="AC31" s="144"/>
      <c r="AD31" s="144"/>
      <c r="AE31" s="144"/>
      <c r="AF31" s="144"/>
      <c r="AG31" s="144" t="s">
        <v>154</v>
      </c>
      <c r="AH31" s="144">
        <v>0</v>
      </c>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row>
    <row r="32" spans="1:60" outlineLevel="3" x14ac:dyDescent="0.25">
      <c r="A32" s="151"/>
      <c r="B32" s="152"/>
      <c r="C32" s="190" t="s">
        <v>169</v>
      </c>
      <c r="D32" s="155"/>
      <c r="E32" s="156">
        <v>305.12</v>
      </c>
      <c r="F32" s="154"/>
      <c r="G32" s="154"/>
      <c r="H32" s="154"/>
      <c r="I32" s="154"/>
      <c r="J32" s="154"/>
      <c r="K32" s="154"/>
      <c r="L32" s="154"/>
      <c r="M32" s="154"/>
      <c r="N32" s="153"/>
      <c r="O32" s="153"/>
      <c r="P32" s="153"/>
      <c r="Q32" s="153"/>
      <c r="R32" s="154"/>
      <c r="S32" s="154"/>
      <c r="T32" s="154"/>
      <c r="U32" s="154"/>
      <c r="V32" s="154"/>
      <c r="W32" s="154"/>
      <c r="X32" s="154"/>
      <c r="Y32" s="154"/>
      <c r="Z32" s="144"/>
      <c r="AA32" s="144"/>
      <c r="AB32" s="144"/>
      <c r="AC32" s="144"/>
      <c r="AD32" s="144"/>
      <c r="AE32" s="144"/>
      <c r="AF32" s="144"/>
      <c r="AG32" s="144" t="s">
        <v>154</v>
      </c>
      <c r="AH32" s="144">
        <v>0</v>
      </c>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row>
    <row r="33" spans="1:60" outlineLevel="3" x14ac:dyDescent="0.25">
      <c r="A33" s="151"/>
      <c r="B33" s="152"/>
      <c r="C33" s="190" t="s">
        <v>171</v>
      </c>
      <c r="D33" s="155"/>
      <c r="E33" s="156">
        <v>9.8800000000000008</v>
      </c>
      <c r="F33" s="154"/>
      <c r="G33" s="154"/>
      <c r="H33" s="154"/>
      <c r="I33" s="154"/>
      <c r="J33" s="154"/>
      <c r="K33" s="154"/>
      <c r="L33" s="154"/>
      <c r="M33" s="154"/>
      <c r="N33" s="153"/>
      <c r="O33" s="153"/>
      <c r="P33" s="153"/>
      <c r="Q33" s="153"/>
      <c r="R33" s="154"/>
      <c r="S33" s="154"/>
      <c r="T33" s="154"/>
      <c r="U33" s="154"/>
      <c r="V33" s="154"/>
      <c r="W33" s="154"/>
      <c r="X33" s="154"/>
      <c r="Y33" s="154"/>
      <c r="Z33" s="144"/>
      <c r="AA33" s="144"/>
      <c r="AB33" s="144"/>
      <c r="AC33" s="144"/>
      <c r="AD33" s="144"/>
      <c r="AE33" s="144"/>
      <c r="AF33" s="144"/>
      <c r="AG33" s="144" t="s">
        <v>154</v>
      </c>
      <c r="AH33" s="144">
        <v>0</v>
      </c>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row>
    <row r="34" spans="1:60" ht="20.399999999999999" outlineLevel="1" x14ac:dyDescent="0.25">
      <c r="A34" s="173">
        <v>7</v>
      </c>
      <c r="B34" s="174" t="s">
        <v>179</v>
      </c>
      <c r="C34" s="189" t="s">
        <v>180</v>
      </c>
      <c r="D34" s="175" t="s">
        <v>145</v>
      </c>
      <c r="E34" s="176">
        <v>61.13</v>
      </c>
      <c r="F34" s="177"/>
      <c r="G34" s="178">
        <f>ROUND(E34*F34,2)</f>
        <v>0</v>
      </c>
      <c r="H34" s="177"/>
      <c r="I34" s="178">
        <f>ROUND(E34*H34,2)</f>
        <v>0</v>
      </c>
      <c r="J34" s="177"/>
      <c r="K34" s="178">
        <f>ROUND(E34*J34,2)</f>
        <v>0</v>
      </c>
      <c r="L34" s="178">
        <v>21</v>
      </c>
      <c r="M34" s="178">
        <f>G34*(1+L34/100)</f>
        <v>0</v>
      </c>
      <c r="N34" s="176">
        <v>0</v>
      </c>
      <c r="O34" s="176">
        <f>ROUND(E34*N34,2)</f>
        <v>0</v>
      </c>
      <c r="P34" s="176">
        <v>0.44</v>
      </c>
      <c r="Q34" s="176">
        <f>ROUND(E34*P34,2)</f>
        <v>26.9</v>
      </c>
      <c r="R34" s="178" t="s">
        <v>166</v>
      </c>
      <c r="S34" s="178" t="s">
        <v>147</v>
      </c>
      <c r="T34" s="179" t="s">
        <v>147</v>
      </c>
      <c r="U34" s="154">
        <v>0.63200000000000001</v>
      </c>
      <c r="V34" s="154">
        <f>ROUND(E34*U34,2)</f>
        <v>38.630000000000003</v>
      </c>
      <c r="W34" s="154"/>
      <c r="X34" s="154" t="s">
        <v>148</v>
      </c>
      <c r="Y34" s="154" t="s">
        <v>149</v>
      </c>
      <c r="Z34" s="144"/>
      <c r="AA34" s="144"/>
      <c r="AB34" s="144"/>
      <c r="AC34" s="144"/>
      <c r="AD34" s="144"/>
      <c r="AE34" s="144"/>
      <c r="AF34" s="144"/>
      <c r="AG34" s="144" t="s">
        <v>150</v>
      </c>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row>
    <row r="35" spans="1:60" outlineLevel="2" x14ac:dyDescent="0.25">
      <c r="A35" s="151"/>
      <c r="B35" s="152"/>
      <c r="C35" s="190" t="s">
        <v>168</v>
      </c>
      <c r="D35" s="155"/>
      <c r="E35" s="156"/>
      <c r="F35" s="154"/>
      <c r="G35" s="154"/>
      <c r="H35" s="154"/>
      <c r="I35" s="154"/>
      <c r="J35" s="154"/>
      <c r="K35" s="154"/>
      <c r="L35" s="154"/>
      <c r="M35" s="154"/>
      <c r="N35" s="153"/>
      <c r="O35" s="153"/>
      <c r="P35" s="153"/>
      <c r="Q35" s="153"/>
      <c r="R35" s="154"/>
      <c r="S35" s="154"/>
      <c r="T35" s="154"/>
      <c r="U35" s="154"/>
      <c r="V35" s="154"/>
      <c r="W35" s="154"/>
      <c r="X35" s="154"/>
      <c r="Y35" s="154"/>
      <c r="Z35" s="144"/>
      <c r="AA35" s="144"/>
      <c r="AB35" s="144"/>
      <c r="AC35" s="144"/>
      <c r="AD35" s="144"/>
      <c r="AE35" s="144"/>
      <c r="AF35" s="144"/>
      <c r="AG35" s="144" t="s">
        <v>154</v>
      </c>
      <c r="AH35" s="144">
        <v>0</v>
      </c>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row>
    <row r="36" spans="1:60" outlineLevel="3" x14ac:dyDescent="0.25">
      <c r="A36" s="151"/>
      <c r="B36" s="152"/>
      <c r="C36" s="190" t="s">
        <v>181</v>
      </c>
      <c r="D36" s="155"/>
      <c r="E36" s="156">
        <v>46.19</v>
      </c>
      <c r="F36" s="154"/>
      <c r="G36" s="154"/>
      <c r="H36" s="154"/>
      <c r="I36" s="154"/>
      <c r="J36" s="154"/>
      <c r="K36" s="154"/>
      <c r="L36" s="154"/>
      <c r="M36" s="154"/>
      <c r="N36" s="153"/>
      <c r="O36" s="153"/>
      <c r="P36" s="153"/>
      <c r="Q36" s="153"/>
      <c r="R36" s="154"/>
      <c r="S36" s="154"/>
      <c r="T36" s="154"/>
      <c r="U36" s="154"/>
      <c r="V36" s="154"/>
      <c r="W36" s="154"/>
      <c r="X36" s="154"/>
      <c r="Y36" s="154"/>
      <c r="Z36" s="144"/>
      <c r="AA36" s="144"/>
      <c r="AB36" s="144"/>
      <c r="AC36" s="144"/>
      <c r="AD36" s="144"/>
      <c r="AE36" s="144"/>
      <c r="AF36" s="144"/>
      <c r="AG36" s="144" t="s">
        <v>154</v>
      </c>
      <c r="AH36" s="144">
        <v>0</v>
      </c>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row>
    <row r="37" spans="1:60" outlineLevel="3" x14ac:dyDescent="0.25">
      <c r="A37" s="151"/>
      <c r="B37" s="152"/>
      <c r="C37" s="190" t="s">
        <v>176</v>
      </c>
      <c r="D37" s="155"/>
      <c r="E37" s="156">
        <v>14.94</v>
      </c>
      <c r="F37" s="154"/>
      <c r="G37" s="154"/>
      <c r="H37" s="154"/>
      <c r="I37" s="154"/>
      <c r="J37" s="154"/>
      <c r="K37" s="154"/>
      <c r="L37" s="154"/>
      <c r="M37" s="154"/>
      <c r="N37" s="153"/>
      <c r="O37" s="153"/>
      <c r="P37" s="153"/>
      <c r="Q37" s="153"/>
      <c r="R37" s="154"/>
      <c r="S37" s="154"/>
      <c r="T37" s="154"/>
      <c r="U37" s="154"/>
      <c r="V37" s="154"/>
      <c r="W37" s="154"/>
      <c r="X37" s="154"/>
      <c r="Y37" s="154"/>
      <c r="Z37" s="144"/>
      <c r="AA37" s="144"/>
      <c r="AB37" s="144"/>
      <c r="AC37" s="144"/>
      <c r="AD37" s="144"/>
      <c r="AE37" s="144"/>
      <c r="AF37" s="144"/>
      <c r="AG37" s="144" t="s">
        <v>154</v>
      </c>
      <c r="AH37" s="144">
        <v>0</v>
      </c>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row>
    <row r="38" spans="1:60" ht="20.399999999999999" outlineLevel="1" x14ac:dyDescent="0.25">
      <c r="A38" s="173">
        <v>8</v>
      </c>
      <c r="B38" s="174" t="s">
        <v>182</v>
      </c>
      <c r="C38" s="189" t="s">
        <v>183</v>
      </c>
      <c r="D38" s="175" t="s">
        <v>145</v>
      </c>
      <c r="E38" s="176">
        <v>654.14499999999998</v>
      </c>
      <c r="F38" s="177"/>
      <c r="G38" s="178">
        <f>ROUND(E38*F38,2)</f>
        <v>0</v>
      </c>
      <c r="H38" s="177"/>
      <c r="I38" s="178">
        <f>ROUND(E38*H38,2)</f>
        <v>0</v>
      </c>
      <c r="J38" s="177"/>
      <c r="K38" s="178">
        <f>ROUND(E38*J38,2)</f>
        <v>0</v>
      </c>
      <c r="L38" s="178">
        <v>21</v>
      </c>
      <c r="M38" s="178">
        <f>G38*(1+L38/100)</f>
        <v>0</v>
      </c>
      <c r="N38" s="176">
        <v>0</v>
      </c>
      <c r="O38" s="176">
        <f>ROUND(E38*N38,2)</f>
        <v>0</v>
      </c>
      <c r="P38" s="176">
        <v>0.33</v>
      </c>
      <c r="Q38" s="176">
        <f>ROUND(E38*P38,2)</f>
        <v>215.87</v>
      </c>
      <c r="R38" s="178" t="s">
        <v>166</v>
      </c>
      <c r="S38" s="178" t="s">
        <v>147</v>
      </c>
      <c r="T38" s="179" t="s">
        <v>147</v>
      </c>
      <c r="U38" s="154">
        <v>0.06</v>
      </c>
      <c r="V38" s="154">
        <f>ROUND(E38*U38,2)</f>
        <v>39.25</v>
      </c>
      <c r="W38" s="154"/>
      <c r="X38" s="154" t="s">
        <v>148</v>
      </c>
      <c r="Y38" s="154" t="s">
        <v>149</v>
      </c>
      <c r="Z38" s="144"/>
      <c r="AA38" s="144"/>
      <c r="AB38" s="144"/>
      <c r="AC38" s="144"/>
      <c r="AD38" s="144"/>
      <c r="AE38" s="144"/>
      <c r="AF38" s="144"/>
      <c r="AG38" s="144" t="s">
        <v>150</v>
      </c>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row>
    <row r="39" spans="1:60" outlineLevel="2" x14ac:dyDescent="0.25">
      <c r="A39" s="151"/>
      <c r="B39" s="152"/>
      <c r="C39" s="190" t="s">
        <v>168</v>
      </c>
      <c r="D39" s="155"/>
      <c r="E39" s="156"/>
      <c r="F39" s="154"/>
      <c r="G39" s="154"/>
      <c r="H39" s="154"/>
      <c r="I39" s="154"/>
      <c r="J39" s="154"/>
      <c r="K39" s="154"/>
      <c r="L39" s="154"/>
      <c r="M39" s="154"/>
      <c r="N39" s="153"/>
      <c r="O39" s="153"/>
      <c r="P39" s="153"/>
      <c r="Q39" s="153"/>
      <c r="R39" s="154"/>
      <c r="S39" s="154"/>
      <c r="T39" s="154"/>
      <c r="U39" s="154"/>
      <c r="V39" s="154"/>
      <c r="W39" s="154"/>
      <c r="X39" s="154"/>
      <c r="Y39" s="154"/>
      <c r="Z39" s="144"/>
      <c r="AA39" s="144"/>
      <c r="AB39" s="144"/>
      <c r="AC39" s="144"/>
      <c r="AD39" s="144"/>
      <c r="AE39" s="144"/>
      <c r="AF39" s="144"/>
      <c r="AG39" s="144" t="s">
        <v>154</v>
      </c>
      <c r="AH39" s="144">
        <v>0</v>
      </c>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row>
    <row r="40" spans="1:60" outlineLevel="3" x14ac:dyDescent="0.25">
      <c r="A40" s="151"/>
      <c r="B40" s="152"/>
      <c r="C40" s="190" t="s">
        <v>184</v>
      </c>
      <c r="D40" s="155"/>
      <c r="E40" s="156">
        <v>587.6</v>
      </c>
      <c r="F40" s="154"/>
      <c r="G40" s="154"/>
      <c r="H40" s="154"/>
      <c r="I40" s="154"/>
      <c r="J40" s="154"/>
      <c r="K40" s="154"/>
      <c r="L40" s="154"/>
      <c r="M40" s="154"/>
      <c r="N40" s="153"/>
      <c r="O40" s="153"/>
      <c r="P40" s="153"/>
      <c r="Q40" s="153"/>
      <c r="R40" s="154"/>
      <c r="S40" s="154"/>
      <c r="T40" s="154"/>
      <c r="U40" s="154"/>
      <c r="V40" s="154"/>
      <c r="W40" s="154"/>
      <c r="X40" s="154"/>
      <c r="Y40" s="154"/>
      <c r="Z40" s="144"/>
      <c r="AA40" s="144"/>
      <c r="AB40" s="144"/>
      <c r="AC40" s="144"/>
      <c r="AD40" s="144"/>
      <c r="AE40" s="144"/>
      <c r="AF40" s="144"/>
      <c r="AG40" s="144" t="s">
        <v>154</v>
      </c>
      <c r="AH40" s="144">
        <v>0</v>
      </c>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row>
    <row r="41" spans="1:60" outlineLevel="3" x14ac:dyDescent="0.25">
      <c r="A41" s="151"/>
      <c r="B41" s="152"/>
      <c r="C41" s="190" t="s">
        <v>185</v>
      </c>
      <c r="D41" s="155"/>
      <c r="E41" s="156">
        <v>66.545000000000002</v>
      </c>
      <c r="F41" s="154"/>
      <c r="G41" s="154"/>
      <c r="H41" s="154"/>
      <c r="I41" s="154"/>
      <c r="J41" s="154"/>
      <c r="K41" s="154"/>
      <c r="L41" s="154"/>
      <c r="M41" s="154"/>
      <c r="N41" s="153"/>
      <c r="O41" s="153"/>
      <c r="P41" s="153"/>
      <c r="Q41" s="153"/>
      <c r="R41" s="154"/>
      <c r="S41" s="154"/>
      <c r="T41" s="154"/>
      <c r="U41" s="154"/>
      <c r="V41" s="154"/>
      <c r="W41" s="154"/>
      <c r="X41" s="154"/>
      <c r="Y41" s="154"/>
      <c r="Z41" s="144"/>
      <c r="AA41" s="144"/>
      <c r="AB41" s="144"/>
      <c r="AC41" s="144"/>
      <c r="AD41" s="144"/>
      <c r="AE41" s="144"/>
      <c r="AF41" s="144"/>
      <c r="AG41" s="144" t="s">
        <v>154</v>
      </c>
      <c r="AH41" s="144">
        <v>0</v>
      </c>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row>
    <row r="42" spans="1:60" ht="20.399999999999999" outlineLevel="1" x14ac:dyDescent="0.25">
      <c r="A42" s="173">
        <v>9</v>
      </c>
      <c r="B42" s="174" t="s">
        <v>186</v>
      </c>
      <c r="C42" s="189" t="s">
        <v>187</v>
      </c>
      <c r="D42" s="175" t="s">
        <v>145</v>
      </c>
      <c r="E42" s="176">
        <v>86.25</v>
      </c>
      <c r="F42" s="177"/>
      <c r="G42" s="178">
        <f>ROUND(E42*F42,2)</f>
        <v>0</v>
      </c>
      <c r="H42" s="177"/>
      <c r="I42" s="178">
        <f>ROUND(E42*H42,2)</f>
        <v>0</v>
      </c>
      <c r="J42" s="177"/>
      <c r="K42" s="178">
        <f>ROUND(E42*J42,2)</f>
        <v>0</v>
      </c>
      <c r="L42" s="178">
        <v>21</v>
      </c>
      <c r="M42" s="178">
        <f>G42*(1+L42/100)</f>
        <v>0</v>
      </c>
      <c r="N42" s="176">
        <v>0</v>
      </c>
      <c r="O42" s="176">
        <f>ROUND(E42*N42,2)</f>
        <v>0</v>
      </c>
      <c r="P42" s="176">
        <v>0.36</v>
      </c>
      <c r="Q42" s="176">
        <f>ROUND(E42*P42,2)</f>
        <v>31.05</v>
      </c>
      <c r="R42" s="178" t="s">
        <v>166</v>
      </c>
      <c r="S42" s="178" t="s">
        <v>147</v>
      </c>
      <c r="T42" s="179" t="s">
        <v>147</v>
      </c>
      <c r="U42" s="154">
        <v>1.2270000000000001</v>
      </c>
      <c r="V42" s="154">
        <f>ROUND(E42*U42,2)</f>
        <v>105.83</v>
      </c>
      <c r="W42" s="154"/>
      <c r="X42" s="154" t="s">
        <v>148</v>
      </c>
      <c r="Y42" s="154" t="s">
        <v>149</v>
      </c>
      <c r="Z42" s="144"/>
      <c r="AA42" s="144"/>
      <c r="AB42" s="144"/>
      <c r="AC42" s="144"/>
      <c r="AD42" s="144"/>
      <c r="AE42" s="144"/>
      <c r="AF42" s="144"/>
      <c r="AG42" s="144" t="s">
        <v>150</v>
      </c>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row>
    <row r="43" spans="1:60" outlineLevel="2" x14ac:dyDescent="0.25">
      <c r="A43" s="151"/>
      <c r="B43" s="152"/>
      <c r="C43" s="190" t="s">
        <v>168</v>
      </c>
      <c r="D43" s="155"/>
      <c r="E43" s="156"/>
      <c r="F43" s="154"/>
      <c r="G43" s="154"/>
      <c r="H43" s="154"/>
      <c r="I43" s="154"/>
      <c r="J43" s="154"/>
      <c r="K43" s="154"/>
      <c r="L43" s="154"/>
      <c r="M43" s="154"/>
      <c r="N43" s="153"/>
      <c r="O43" s="153"/>
      <c r="P43" s="153"/>
      <c r="Q43" s="153"/>
      <c r="R43" s="154"/>
      <c r="S43" s="154"/>
      <c r="T43" s="154"/>
      <c r="U43" s="154"/>
      <c r="V43" s="154"/>
      <c r="W43" s="154"/>
      <c r="X43" s="154"/>
      <c r="Y43" s="154"/>
      <c r="Z43" s="144"/>
      <c r="AA43" s="144"/>
      <c r="AB43" s="144"/>
      <c r="AC43" s="144"/>
      <c r="AD43" s="144"/>
      <c r="AE43" s="144"/>
      <c r="AF43" s="144"/>
      <c r="AG43" s="144" t="s">
        <v>154</v>
      </c>
      <c r="AH43" s="144">
        <v>0</v>
      </c>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row>
    <row r="44" spans="1:60" outlineLevel="3" x14ac:dyDescent="0.25">
      <c r="A44" s="151"/>
      <c r="B44" s="152"/>
      <c r="C44" s="190" t="s">
        <v>188</v>
      </c>
      <c r="D44" s="155"/>
      <c r="E44" s="156">
        <v>84.25</v>
      </c>
      <c r="F44" s="154"/>
      <c r="G44" s="154"/>
      <c r="H44" s="154"/>
      <c r="I44" s="154"/>
      <c r="J44" s="154"/>
      <c r="K44" s="154"/>
      <c r="L44" s="154"/>
      <c r="M44" s="154"/>
      <c r="N44" s="153"/>
      <c r="O44" s="153"/>
      <c r="P44" s="153"/>
      <c r="Q44" s="153"/>
      <c r="R44" s="154"/>
      <c r="S44" s="154"/>
      <c r="T44" s="154"/>
      <c r="U44" s="154"/>
      <c r="V44" s="154"/>
      <c r="W44" s="154"/>
      <c r="X44" s="154"/>
      <c r="Y44" s="154"/>
      <c r="Z44" s="144"/>
      <c r="AA44" s="144"/>
      <c r="AB44" s="144"/>
      <c r="AC44" s="144"/>
      <c r="AD44" s="144"/>
      <c r="AE44" s="144"/>
      <c r="AF44" s="144"/>
      <c r="AG44" s="144" t="s">
        <v>154</v>
      </c>
      <c r="AH44" s="144">
        <v>0</v>
      </c>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row>
    <row r="45" spans="1:60" outlineLevel="3" x14ac:dyDescent="0.25">
      <c r="A45" s="151"/>
      <c r="B45" s="152"/>
      <c r="C45" s="190" t="s">
        <v>189</v>
      </c>
      <c r="D45" s="155"/>
      <c r="E45" s="156">
        <v>2</v>
      </c>
      <c r="F45" s="154"/>
      <c r="G45" s="154"/>
      <c r="H45" s="154"/>
      <c r="I45" s="154"/>
      <c r="J45" s="154"/>
      <c r="K45" s="154"/>
      <c r="L45" s="154"/>
      <c r="M45" s="154"/>
      <c r="N45" s="153"/>
      <c r="O45" s="153"/>
      <c r="P45" s="153"/>
      <c r="Q45" s="153"/>
      <c r="R45" s="154"/>
      <c r="S45" s="154"/>
      <c r="T45" s="154"/>
      <c r="U45" s="154"/>
      <c r="V45" s="154"/>
      <c r="W45" s="154"/>
      <c r="X45" s="154"/>
      <c r="Y45" s="154"/>
      <c r="Z45" s="144"/>
      <c r="AA45" s="144"/>
      <c r="AB45" s="144"/>
      <c r="AC45" s="144"/>
      <c r="AD45" s="144"/>
      <c r="AE45" s="144"/>
      <c r="AF45" s="144"/>
      <c r="AG45" s="144" t="s">
        <v>154</v>
      </c>
      <c r="AH45" s="144">
        <v>0</v>
      </c>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row>
    <row r="46" spans="1:60" ht="20.399999999999999" outlineLevel="1" x14ac:dyDescent="0.25">
      <c r="A46" s="173">
        <v>10</v>
      </c>
      <c r="B46" s="174" t="s">
        <v>190</v>
      </c>
      <c r="C46" s="189" t="s">
        <v>191</v>
      </c>
      <c r="D46" s="175" t="s">
        <v>145</v>
      </c>
      <c r="E46" s="176">
        <v>654.14499999999998</v>
      </c>
      <c r="F46" s="177"/>
      <c r="G46" s="178">
        <f>ROUND(E46*F46,2)</f>
        <v>0</v>
      </c>
      <c r="H46" s="177"/>
      <c r="I46" s="178">
        <f>ROUND(E46*H46,2)</f>
        <v>0</v>
      </c>
      <c r="J46" s="177"/>
      <c r="K46" s="178">
        <f>ROUND(E46*J46,2)</f>
        <v>0</v>
      </c>
      <c r="L46" s="178">
        <v>21</v>
      </c>
      <c r="M46" s="178">
        <f>G46*(1+L46/100)</f>
        <v>0</v>
      </c>
      <c r="N46" s="176">
        <v>0</v>
      </c>
      <c r="O46" s="176">
        <f>ROUND(E46*N46,2)</f>
        <v>0</v>
      </c>
      <c r="P46" s="176">
        <v>0.312</v>
      </c>
      <c r="Q46" s="176">
        <f>ROUND(E46*P46,2)</f>
        <v>204.09</v>
      </c>
      <c r="R46" s="178" t="s">
        <v>166</v>
      </c>
      <c r="S46" s="178" t="s">
        <v>147</v>
      </c>
      <c r="T46" s="179" t="s">
        <v>147</v>
      </c>
      <c r="U46" s="154">
        <v>3.9E-2</v>
      </c>
      <c r="V46" s="154">
        <f>ROUND(E46*U46,2)</f>
        <v>25.51</v>
      </c>
      <c r="W46" s="154"/>
      <c r="X46" s="154" t="s">
        <v>148</v>
      </c>
      <c r="Y46" s="154" t="s">
        <v>149</v>
      </c>
      <c r="Z46" s="144"/>
      <c r="AA46" s="144"/>
      <c r="AB46" s="144"/>
      <c r="AC46" s="144"/>
      <c r="AD46" s="144"/>
      <c r="AE46" s="144"/>
      <c r="AF46" s="144"/>
      <c r="AG46" s="144" t="s">
        <v>150</v>
      </c>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row>
    <row r="47" spans="1:60" outlineLevel="2" x14ac:dyDescent="0.25">
      <c r="A47" s="151"/>
      <c r="B47" s="152"/>
      <c r="C47" s="190" t="s">
        <v>168</v>
      </c>
      <c r="D47" s="155"/>
      <c r="E47" s="156"/>
      <c r="F47" s="154"/>
      <c r="G47" s="154"/>
      <c r="H47" s="154"/>
      <c r="I47" s="154"/>
      <c r="J47" s="154"/>
      <c r="K47" s="154"/>
      <c r="L47" s="154"/>
      <c r="M47" s="154"/>
      <c r="N47" s="153"/>
      <c r="O47" s="153"/>
      <c r="P47" s="153"/>
      <c r="Q47" s="153"/>
      <c r="R47" s="154"/>
      <c r="S47" s="154"/>
      <c r="T47" s="154"/>
      <c r="U47" s="154"/>
      <c r="V47" s="154"/>
      <c r="W47" s="154"/>
      <c r="X47" s="154"/>
      <c r="Y47" s="154"/>
      <c r="Z47" s="144"/>
      <c r="AA47" s="144"/>
      <c r="AB47" s="144"/>
      <c r="AC47" s="144"/>
      <c r="AD47" s="144"/>
      <c r="AE47" s="144"/>
      <c r="AF47" s="144"/>
      <c r="AG47" s="144" t="s">
        <v>154</v>
      </c>
      <c r="AH47" s="144">
        <v>0</v>
      </c>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row>
    <row r="48" spans="1:60" outlineLevel="3" x14ac:dyDescent="0.25">
      <c r="A48" s="151"/>
      <c r="B48" s="152"/>
      <c r="C48" s="190" t="s">
        <v>184</v>
      </c>
      <c r="D48" s="155"/>
      <c r="E48" s="156">
        <v>587.6</v>
      </c>
      <c r="F48" s="154"/>
      <c r="G48" s="154"/>
      <c r="H48" s="154"/>
      <c r="I48" s="154"/>
      <c r="J48" s="154"/>
      <c r="K48" s="154"/>
      <c r="L48" s="154"/>
      <c r="M48" s="154"/>
      <c r="N48" s="153"/>
      <c r="O48" s="153"/>
      <c r="P48" s="153"/>
      <c r="Q48" s="153"/>
      <c r="R48" s="154"/>
      <c r="S48" s="154"/>
      <c r="T48" s="154"/>
      <c r="U48" s="154"/>
      <c r="V48" s="154"/>
      <c r="W48" s="154"/>
      <c r="X48" s="154"/>
      <c r="Y48" s="154"/>
      <c r="Z48" s="144"/>
      <c r="AA48" s="144"/>
      <c r="AB48" s="144"/>
      <c r="AC48" s="144"/>
      <c r="AD48" s="144"/>
      <c r="AE48" s="144"/>
      <c r="AF48" s="144"/>
      <c r="AG48" s="144" t="s">
        <v>154</v>
      </c>
      <c r="AH48" s="144">
        <v>0</v>
      </c>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row>
    <row r="49" spans="1:60" outlineLevel="3" x14ac:dyDescent="0.25">
      <c r="A49" s="151"/>
      <c r="B49" s="152"/>
      <c r="C49" s="190" t="s">
        <v>192</v>
      </c>
      <c r="D49" s="155"/>
      <c r="E49" s="156">
        <v>66.545000000000002</v>
      </c>
      <c r="F49" s="154"/>
      <c r="G49" s="154"/>
      <c r="H49" s="154"/>
      <c r="I49" s="154"/>
      <c r="J49" s="154"/>
      <c r="K49" s="154"/>
      <c r="L49" s="154"/>
      <c r="M49" s="154"/>
      <c r="N49" s="153"/>
      <c r="O49" s="153"/>
      <c r="P49" s="153"/>
      <c r="Q49" s="153"/>
      <c r="R49" s="154"/>
      <c r="S49" s="154"/>
      <c r="T49" s="154"/>
      <c r="U49" s="154"/>
      <c r="V49" s="154"/>
      <c r="W49" s="154"/>
      <c r="X49" s="154"/>
      <c r="Y49" s="154"/>
      <c r="Z49" s="144"/>
      <c r="AA49" s="144"/>
      <c r="AB49" s="144"/>
      <c r="AC49" s="144"/>
      <c r="AD49" s="144"/>
      <c r="AE49" s="144"/>
      <c r="AF49" s="144"/>
      <c r="AG49" s="144" t="s">
        <v>154</v>
      </c>
      <c r="AH49" s="144">
        <v>0</v>
      </c>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row>
    <row r="50" spans="1:60" ht="20.399999999999999" outlineLevel="1" x14ac:dyDescent="0.25">
      <c r="A50" s="173">
        <v>11</v>
      </c>
      <c r="B50" s="174" t="s">
        <v>193</v>
      </c>
      <c r="C50" s="189" t="s">
        <v>194</v>
      </c>
      <c r="D50" s="175" t="s">
        <v>145</v>
      </c>
      <c r="E50" s="176">
        <v>12.41</v>
      </c>
      <c r="F50" s="177"/>
      <c r="G50" s="178">
        <f>ROUND(E50*F50,2)</f>
        <v>0</v>
      </c>
      <c r="H50" s="177"/>
      <c r="I50" s="178">
        <f>ROUND(E50*H50,2)</f>
        <v>0</v>
      </c>
      <c r="J50" s="177"/>
      <c r="K50" s="178">
        <f>ROUND(E50*J50,2)</f>
        <v>0</v>
      </c>
      <c r="L50" s="178">
        <v>21</v>
      </c>
      <c r="M50" s="178">
        <f>G50*(1+L50/100)</f>
        <v>0</v>
      </c>
      <c r="N50" s="176">
        <v>0</v>
      </c>
      <c r="O50" s="176">
        <f>ROUND(E50*N50,2)</f>
        <v>0</v>
      </c>
      <c r="P50" s="176">
        <v>0.33206000000000002</v>
      </c>
      <c r="Q50" s="176">
        <f>ROUND(E50*P50,2)</f>
        <v>4.12</v>
      </c>
      <c r="R50" s="178" t="s">
        <v>166</v>
      </c>
      <c r="S50" s="178" t="s">
        <v>147</v>
      </c>
      <c r="T50" s="179" t="s">
        <v>147</v>
      </c>
      <c r="U50" s="154">
        <v>0.5</v>
      </c>
      <c r="V50" s="154">
        <f>ROUND(E50*U50,2)</f>
        <v>6.21</v>
      </c>
      <c r="W50" s="154"/>
      <c r="X50" s="154" t="s">
        <v>148</v>
      </c>
      <c r="Y50" s="154" t="s">
        <v>149</v>
      </c>
      <c r="Z50" s="144"/>
      <c r="AA50" s="144"/>
      <c r="AB50" s="144"/>
      <c r="AC50" s="144"/>
      <c r="AD50" s="144"/>
      <c r="AE50" s="144"/>
      <c r="AF50" s="144"/>
      <c r="AG50" s="144" t="s">
        <v>150</v>
      </c>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row>
    <row r="51" spans="1:60" outlineLevel="2" x14ac:dyDescent="0.25">
      <c r="A51" s="151"/>
      <c r="B51" s="152"/>
      <c r="C51" s="190" t="s">
        <v>195</v>
      </c>
      <c r="D51" s="155"/>
      <c r="E51" s="156">
        <v>12.41</v>
      </c>
      <c r="F51" s="154"/>
      <c r="G51" s="154"/>
      <c r="H51" s="154"/>
      <c r="I51" s="154"/>
      <c r="J51" s="154"/>
      <c r="K51" s="154"/>
      <c r="L51" s="154"/>
      <c r="M51" s="154"/>
      <c r="N51" s="153"/>
      <c r="O51" s="153"/>
      <c r="P51" s="153"/>
      <c r="Q51" s="153"/>
      <c r="R51" s="154"/>
      <c r="S51" s="154"/>
      <c r="T51" s="154"/>
      <c r="U51" s="154"/>
      <c r="V51" s="154"/>
      <c r="W51" s="154"/>
      <c r="X51" s="154"/>
      <c r="Y51" s="154"/>
      <c r="Z51" s="144"/>
      <c r="AA51" s="144"/>
      <c r="AB51" s="144"/>
      <c r="AC51" s="144"/>
      <c r="AD51" s="144"/>
      <c r="AE51" s="144"/>
      <c r="AF51" s="144"/>
      <c r="AG51" s="144" t="s">
        <v>154</v>
      </c>
      <c r="AH51" s="144">
        <v>0</v>
      </c>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row>
    <row r="52" spans="1:60" ht="20.399999999999999" outlineLevel="1" x14ac:dyDescent="0.25">
      <c r="A52" s="173">
        <v>12</v>
      </c>
      <c r="B52" s="174" t="s">
        <v>196</v>
      </c>
      <c r="C52" s="189" t="s">
        <v>197</v>
      </c>
      <c r="D52" s="175" t="s">
        <v>145</v>
      </c>
      <c r="E52" s="176">
        <v>37.625</v>
      </c>
      <c r="F52" s="177"/>
      <c r="G52" s="178">
        <f>ROUND(E52*F52,2)</f>
        <v>0</v>
      </c>
      <c r="H52" s="177"/>
      <c r="I52" s="178">
        <f>ROUND(E52*H52,2)</f>
        <v>0</v>
      </c>
      <c r="J52" s="177"/>
      <c r="K52" s="178">
        <f>ROUND(E52*J52,2)</f>
        <v>0</v>
      </c>
      <c r="L52" s="178">
        <v>21</v>
      </c>
      <c r="M52" s="178">
        <f>G52*(1+L52/100)</f>
        <v>0</v>
      </c>
      <c r="N52" s="176">
        <v>0</v>
      </c>
      <c r="O52" s="176">
        <f>ROUND(E52*N52,2)</f>
        <v>0</v>
      </c>
      <c r="P52" s="176">
        <v>0.11</v>
      </c>
      <c r="Q52" s="176">
        <f>ROUND(E52*P52,2)</f>
        <v>4.1399999999999997</v>
      </c>
      <c r="R52" s="178" t="s">
        <v>166</v>
      </c>
      <c r="S52" s="178" t="s">
        <v>147</v>
      </c>
      <c r="T52" s="179" t="s">
        <v>147</v>
      </c>
      <c r="U52" s="154">
        <v>0.08</v>
      </c>
      <c r="V52" s="154">
        <f>ROUND(E52*U52,2)</f>
        <v>3.01</v>
      </c>
      <c r="W52" s="154"/>
      <c r="X52" s="154" t="s">
        <v>148</v>
      </c>
      <c r="Y52" s="154" t="s">
        <v>149</v>
      </c>
      <c r="Z52" s="144"/>
      <c r="AA52" s="144"/>
      <c r="AB52" s="144"/>
      <c r="AC52" s="144"/>
      <c r="AD52" s="144"/>
      <c r="AE52" s="144"/>
      <c r="AF52" s="144"/>
      <c r="AG52" s="144" t="s">
        <v>150</v>
      </c>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row>
    <row r="53" spans="1:60" ht="21" outlineLevel="2" x14ac:dyDescent="0.25">
      <c r="A53" s="151"/>
      <c r="B53" s="152"/>
      <c r="C53" s="259" t="s">
        <v>198</v>
      </c>
      <c r="D53" s="260"/>
      <c r="E53" s="260"/>
      <c r="F53" s="260"/>
      <c r="G53" s="260"/>
      <c r="H53" s="154"/>
      <c r="I53" s="154"/>
      <c r="J53" s="154"/>
      <c r="K53" s="154"/>
      <c r="L53" s="154"/>
      <c r="M53" s="154"/>
      <c r="N53" s="153"/>
      <c r="O53" s="153"/>
      <c r="P53" s="153"/>
      <c r="Q53" s="153"/>
      <c r="R53" s="154"/>
      <c r="S53" s="154"/>
      <c r="T53" s="154"/>
      <c r="U53" s="154"/>
      <c r="V53" s="154"/>
      <c r="W53" s="154"/>
      <c r="X53" s="154"/>
      <c r="Y53" s="154"/>
      <c r="Z53" s="144"/>
      <c r="AA53" s="144"/>
      <c r="AB53" s="144"/>
      <c r="AC53" s="144"/>
      <c r="AD53" s="144"/>
      <c r="AE53" s="144"/>
      <c r="AF53" s="144"/>
      <c r="AG53" s="144" t="s">
        <v>152</v>
      </c>
      <c r="AH53" s="144"/>
      <c r="AI53" s="144"/>
      <c r="AJ53" s="144"/>
      <c r="AK53" s="144"/>
      <c r="AL53" s="144"/>
      <c r="AM53" s="144"/>
      <c r="AN53" s="144"/>
      <c r="AO53" s="144"/>
      <c r="AP53" s="144"/>
      <c r="AQ53" s="144"/>
      <c r="AR53" s="144"/>
      <c r="AS53" s="144"/>
      <c r="AT53" s="144"/>
      <c r="AU53" s="144"/>
      <c r="AV53" s="144"/>
      <c r="AW53" s="144"/>
      <c r="AX53" s="144"/>
      <c r="AY53" s="144"/>
      <c r="AZ53" s="144"/>
      <c r="BA53" s="180" t="str">
        <f>C53</f>
        <v>s naložením na dopravní prostředek, očištění povrchu od frézované plochy, opotřebování frézovacích nástrojů (nožů, upínacích kroužků, držáků) nutné ruční odstranění (vybourání) živičného krytu kolem překážek,</v>
      </c>
      <c r="BB53" s="144"/>
      <c r="BC53" s="144"/>
      <c r="BD53" s="144"/>
      <c r="BE53" s="144"/>
      <c r="BF53" s="144"/>
      <c r="BG53" s="144"/>
      <c r="BH53" s="144"/>
    </row>
    <row r="54" spans="1:60" outlineLevel="2" x14ac:dyDescent="0.25">
      <c r="A54" s="151"/>
      <c r="B54" s="152"/>
      <c r="C54" s="190" t="s">
        <v>199</v>
      </c>
      <c r="D54" s="155"/>
      <c r="E54" s="156"/>
      <c r="F54" s="154"/>
      <c r="G54" s="154"/>
      <c r="H54" s="154"/>
      <c r="I54" s="154"/>
      <c r="J54" s="154"/>
      <c r="K54" s="154"/>
      <c r="L54" s="154"/>
      <c r="M54" s="154"/>
      <c r="N54" s="153"/>
      <c r="O54" s="153"/>
      <c r="P54" s="153"/>
      <c r="Q54" s="153"/>
      <c r="R54" s="154"/>
      <c r="S54" s="154"/>
      <c r="T54" s="154"/>
      <c r="U54" s="154"/>
      <c r="V54" s="154"/>
      <c r="W54" s="154"/>
      <c r="X54" s="154"/>
      <c r="Y54" s="154"/>
      <c r="Z54" s="144"/>
      <c r="AA54" s="144"/>
      <c r="AB54" s="144"/>
      <c r="AC54" s="144"/>
      <c r="AD54" s="144"/>
      <c r="AE54" s="144"/>
      <c r="AF54" s="144"/>
      <c r="AG54" s="144" t="s">
        <v>154</v>
      </c>
      <c r="AH54" s="144">
        <v>0</v>
      </c>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row>
    <row r="55" spans="1:60" outlineLevel="3" x14ac:dyDescent="0.25">
      <c r="A55" s="151"/>
      <c r="B55" s="152"/>
      <c r="C55" s="190" t="s">
        <v>200</v>
      </c>
      <c r="D55" s="155"/>
      <c r="E55" s="156">
        <v>21.5</v>
      </c>
      <c r="F55" s="154"/>
      <c r="G55" s="154"/>
      <c r="H55" s="154"/>
      <c r="I55" s="154"/>
      <c r="J55" s="154"/>
      <c r="K55" s="154"/>
      <c r="L55" s="154"/>
      <c r="M55" s="154"/>
      <c r="N55" s="153"/>
      <c r="O55" s="153"/>
      <c r="P55" s="153"/>
      <c r="Q55" s="153"/>
      <c r="R55" s="154"/>
      <c r="S55" s="154"/>
      <c r="T55" s="154"/>
      <c r="U55" s="154"/>
      <c r="V55" s="154"/>
      <c r="W55" s="154"/>
      <c r="X55" s="154"/>
      <c r="Y55" s="154"/>
      <c r="Z55" s="144"/>
      <c r="AA55" s="144"/>
      <c r="AB55" s="144"/>
      <c r="AC55" s="144"/>
      <c r="AD55" s="144"/>
      <c r="AE55" s="144"/>
      <c r="AF55" s="144"/>
      <c r="AG55" s="144" t="s">
        <v>154</v>
      </c>
      <c r="AH55" s="144">
        <v>0</v>
      </c>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row>
    <row r="56" spans="1:60" outlineLevel="3" x14ac:dyDescent="0.25">
      <c r="A56" s="151"/>
      <c r="B56" s="152"/>
      <c r="C56" s="190" t="s">
        <v>201</v>
      </c>
      <c r="D56" s="155"/>
      <c r="E56" s="156">
        <v>16.125</v>
      </c>
      <c r="F56" s="154"/>
      <c r="G56" s="154"/>
      <c r="H56" s="154"/>
      <c r="I56" s="154"/>
      <c r="J56" s="154"/>
      <c r="K56" s="154"/>
      <c r="L56" s="154"/>
      <c r="M56" s="154"/>
      <c r="N56" s="153"/>
      <c r="O56" s="153"/>
      <c r="P56" s="153"/>
      <c r="Q56" s="153"/>
      <c r="R56" s="154"/>
      <c r="S56" s="154"/>
      <c r="T56" s="154"/>
      <c r="U56" s="154"/>
      <c r="V56" s="154"/>
      <c r="W56" s="154"/>
      <c r="X56" s="154"/>
      <c r="Y56" s="154"/>
      <c r="Z56" s="144"/>
      <c r="AA56" s="144"/>
      <c r="AB56" s="144"/>
      <c r="AC56" s="144"/>
      <c r="AD56" s="144"/>
      <c r="AE56" s="144"/>
      <c r="AF56" s="144"/>
      <c r="AG56" s="144" t="s">
        <v>154</v>
      </c>
      <c r="AH56" s="144">
        <v>0</v>
      </c>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row>
    <row r="57" spans="1:60" ht="20.399999999999999" outlineLevel="1" x14ac:dyDescent="0.25">
      <c r="A57" s="173">
        <v>13</v>
      </c>
      <c r="B57" s="174" t="s">
        <v>202</v>
      </c>
      <c r="C57" s="189" t="s">
        <v>203</v>
      </c>
      <c r="D57" s="175" t="s">
        <v>145</v>
      </c>
      <c r="E57" s="176">
        <v>587.6</v>
      </c>
      <c r="F57" s="177"/>
      <c r="G57" s="178">
        <f>ROUND(E57*F57,2)</f>
        <v>0</v>
      </c>
      <c r="H57" s="177"/>
      <c r="I57" s="178">
        <f>ROUND(E57*H57,2)</f>
        <v>0</v>
      </c>
      <c r="J57" s="177"/>
      <c r="K57" s="178">
        <f>ROUND(E57*J57,2)</f>
        <v>0</v>
      </c>
      <c r="L57" s="178">
        <v>21</v>
      </c>
      <c r="M57" s="178">
        <f>G57*(1+L57/100)</f>
        <v>0</v>
      </c>
      <c r="N57" s="176">
        <v>0</v>
      </c>
      <c r="O57" s="176">
        <f>ROUND(E57*N57,2)</f>
        <v>0</v>
      </c>
      <c r="P57" s="176">
        <v>0.22</v>
      </c>
      <c r="Q57" s="176">
        <f>ROUND(E57*P57,2)</f>
        <v>129.27000000000001</v>
      </c>
      <c r="R57" s="178" t="s">
        <v>166</v>
      </c>
      <c r="S57" s="178" t="s">
        <v>147</v>
      </c>
      <c r="T57" s="179" t="s">
        <v>147</v>
      </c>
      <c r="U57" s="154">
        <v>7.0499999999999993E-2</v>
      </c>
      <c r="V57" s="154">
        <f>ROUND(E57*U57,2)</f>
        <v>41.43</v>
      </c>
      <c r="W57" s="154"/>
      <c r="X57" s="154" t="s">
        <v>148</v>
      </c>
      <c r="Y57" s="154" t="s">
        <v>149</v>
      </c>
      <c r="Z57" s="144"/>
      <c r="AA57" s="144"/>
      <c r="AB57" s="144"/>
      <c r="AC57" s="144"/>
      <c r="AD57" s="144"/>
      <c r="AE57" s="144"/>
      <c r="AF57" s="144"/>
      <c r="AG57" s="144" t="s">
        <v>150</v>
      </c>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row>
    <row r="58" spans="1:60" ht="21" outlineLevel="2" x14ac:dyDescent="0.25">
      <c r="A58" s="151"/>
      <c r="B58" s="152"/>
      <c r="C58" s="259" t="s">
        <v>198</v>
      </c>
      <c r="D58" s="260"/>
      <c r="E58" s="260"/>
      <c r="F58" s="260"/>
      <c r="G58" s="260"/>
      <c r="H58" s="154"/>
      <c r="I58" s="154"/>
      <c r="J58" s="154"/>
      <c r="K58" s="154"/>
      <c r="L58" s="154"/>
      <c r="M58" s="154"/>
      <c r="N58" s="153"/>
      <c r="O58" s="153"/>
      <c r="P58" s="153"/>
      <c r="Q58" s="153"/>
      <c r="R58" s="154"/>
      <c r="S58" s="154"/>
      <c r="T58" s="154"/>
      <c r="U58" s="154"/>
      <c r="V58" s="154"/>
      <c r="W58" s="154"/>
      <c r="X58" s="154"/>
      <c r="Y58" s="154"/>
      <c r="Z58" s="144"/>
      <c r="AA58" s="144"/>
      <c r="AB58" s="144"/>
      <c r="AC58" s="144"/>
      <c r="AD58" s="144"/>
      <c r="AE58" s="144"/>
      <c r="AF58" s="144"/>
      <c r="AG58" s="144" t="s">
        <v>152</v>
      </c>
      <c r="AH58" s="144"/>
      <c r="AI58" s="144"/>
      <c r="AJ58" s="144"/>
      <c r="AK58" s="144"/>
      <c r="AL58" s="144"/>
      <c r="AM58" s="144"/>
      <c r="AN58" s="144"/>
      <c r="AO58" s="144"/>
      <c r="AP58" s="144"/>
      <c r="AQ58" s="144"/>
      <c r="AR58" s="144"/>
      <c r="AS58" s="144"/>
      <c r="AT58" s="144"/>
      <c r="AU58" s="144"/>
      <c r="AV58" s="144"/>
      <c r="AW58" s="144"/>
      <c r="AX58" s="144"/>
      <c r="AY58" s="144"/>
      <c r="AZ58" s="144"/>
      <c r="BA58" s="180" t="str">
        <f>C58</f>
        <v>s naložením na dopravní prostředek, očištění povrchu od frézované plochy, opotřebování frézovacích nástrojů (nožů, upínacích kroužků, držáků) nutné ruční odstranění (vybourání) živičného krytu kolem překážek,</v>
      </c>
      <c r="BB58" s="144"/>
      <c r="BC58" s="144"/>
      <c r="BD58" s="144"/>
      <c r="BE58" s="144"/>
      <c r="BF58" s="144"/>
      <c r="BG58" s="144"/>
      <c r="BH58" s="144"/>
    </row>
    <row r="59" spans="1:60" outlineLevel="2" x14ac:dyDescent="0.25">
      <c r="A59" s="151"/>
      <c r="B59" s="152"/>
      <c r="C59" s="190" t="s">
        <v>168</v>
      </c>
      <c r="D59" s="155"/>
      <c r="E59" s="156"/>
      <c r="F59" s="154"/>
      <c r="G59" s="154"/>
      <c r="H59" s="154"/>
      <c r="I59" s="154"/>
      <c r="J59" s="154"/>
      <c r="K59" s="154"/>
      <c r="L59" s="154"/>
      <c r="M59" s="154"/>
      <c r="N59" s="153"/>
      <c r="O59" s="153"/>
      <c r="P59" s="153"/>
      <c r="Q59" s="153"/>
      <c r="R59" s="154"/>
      <c r="S59" s="154"/>
      <c r="T59" s="154"/>
      <c r="U59" s="154"/>
      <c r="V59" s="154"/>
      <c r="W59" s="154"/>
      <c r="X59" s="154"/>
      <c r="Y59" s="154"/>
      <c r="Z59" s="144"/>
      <c r="AA59" s="144"/>
      <c r="AB59" s="144"/>
      <c r="AC59" s="144"/>
      <c r="AD59" s="144"/>
      <c r="AE59" s="144"/>
      <c r="AF59" s="144"/>
      <c r="AG59" s="144" t="s">
        <v>154</v>
      </c>
      <c r="AH59" s="144">
        <v>0</v>
      </c>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row>
    <row r="60" spans="1:60" outlineLevel="3" x14ac:dyDescent="0.25">
      <c r="A60" s="151"/>
      <c r="B60" s="152"/>
      <c r="C60" s="190" t="s">
        <v>184</v>
      </c>
      <c r="D60" s="155"/>
      <c r="E60" s="156">
        <v>587.6</v>
      </c>
      <c r="F60" s="154"/>
      <c r="G60" s="154"/>
      <c r="H60" s="154"/>
      <c r="I60" s="154"/>
      <c r="J60" s="154"/>
      <c r="K60" s="154"/>
      <c r="L60" s="154"/>
      <c r="M60" s="154"/>
      <c r="N60" s="153"/>
      <c r="O60" s="153"/>
      <c r="P60" s="153"/>
      <c r="Q60" s="153"/>
      <c r="R60" s="154"/>
      <c r="S60" s="154"/>
      <c r="T60" s="154"/>
      <c r="U60" s="154"/>
      <c r="V60" s="154"/>
      <c r="W60" s="154"/>
      <c r="X60" s="154"/>
      <c r="Y60" s="154"/>
      <c r="Z60" s="144"/>
      <c r="AA60" s="144"/>
      <c r="AB60" s="144"/>
      <c r="AC60" s="144"/>
      <c r="AD60" s="144"/>
      <c r="AE60" s="144"/>
      <c r="AF60" s="144"/>
      <c r="AG60" s="144" t="s">
        <v>154</v>
      </c>
      <c r="AH60" s="144">
        <v>0</v>
      </c>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row>
    <row r="61" spans="1:60" outlineLevel="1" x14ac:dyDescent="0.25">
      <c r="A61" s="173">
        <v>14</v>
      </c>
      <c r="B61" s="174" t="s">
        <v>204</v>
      </c>
      <c r="C61" s="189" t="s">
        <v>205</v>
      </c>
      <c r="D61" s="175" t="s">
        <v>206</v>
      </c>
      <c r="E61" s="176">
        <v>8.6</v>
      </c>
      <c r="F61" s="177"/>
      <c r="G61" s="178">
        <f>ROUND(E61*F61,2)</f>
        <v>0</v>
      </c>
      <c r="H61" s="177"/>
      <c r="I61" s="178">
        <f>ROUND(E61*H61,2)</f>
        <v>0</v>
      </c>
      <c r="J61" s="177"/>
      <c r="K61" s="178">
        <f>ROUND(E61*J61,2)</f>
        <v>0</v>
      </c>
      <c r="L61" s="178">
        <v>21</v>
      </c>
      <c r="M61" s="178">
        <f>G61*(1+L61/100)</f>
        <v>0</v>
      </c>
      <c r="N61" s="176">
        <v>0</v>
      </c>
      <c r="O61" s="176">
        <f>ROUND(E61*N61,2)</f>
        <v>0</v>
      </c>
      <c r="P61" s="176">
        <v>0.22</v>
      </c>
      <c r="Q61" s="176">
        <f>ROUND(E61*P61,2)</f>
        <v>1.89</v>
      </c>
      <c r="R61" s="178" t="s">
        <v>166</v>
      </c>
      <c r="S61" s="178" t="s">
        <v>147</v>
      </c>
      <c r="T61" s="179" t="s">
        <v>147</v>
      </c>
      <c r="U61" s="154">
        <v>0.14299999999999999</v>
      </c>
      <c r="V61" s="154">
        <f>ROUND(E61*U61,2)</f>
        <v>1.23</v>
      </c>
      <c r="W61" s="154"/>
      <c r="X61" s="154" t="s">
        <v>148</v>
      </c>
      <c r="Y61" s="154" t="s">
        <v>149</v>
      </c>
      <c r="Z61" s="144"/>
      <c r="AA61" s="144"/>
      <c r="AB61" s="144"/>
      <c r="AC61" s="144"/>
      <c r="AD61" s="144"/>
      <c r="AE61" s="144"/>
      <c r="AF61" s="144"/>
      <c r="AG61" s="144" t="s">
        <v>150</v>
      </c>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row>
    <row r="62" spans="1:60" outlineLevel="2" x14ac:dyDescent="0.25">
      <c r="A62" s="151"/>
      <c r="B62" s="152"/>
      <c r="C62" s="259" t="s">
        <v>207</v>
      </c>
      <c r="D62" s="260"/>
      <c r="E62" s="260"/>
      <c r="F62" s="260"/>
      <c r="G62" s="260"/>
      <c r="H62" s="154"/>
      <c r="I62" s="154"/>
      <c r="J62" s="154"/>
      <c r="K62" s="154"/>
      <c r="L62" s="154"/>
      <c r="M62" s="154"/>
      <c r="N62" s="153"/>
      <c r="O62" s="153"/>
      <c r="P62" s="153"/>
      <c r="Q62" s="153"/>
      <c r="R62" s="154"/>
      <c r="S62" s="154"/>
      <c r="T62" s="154"/>
      <c r="U62" s="154"/>
      <c r="V62" s="154"/>
      <c r="W62" s="154"/>
      <c r="X62" s="154"/>
      <c r="Y62" s="154"/>
      <c r="Z62" s="144"/>
      <c r="AA62" s="144"/>
      <c r="AB62" s="144"/>
      <c r="AC62" s="144"/>
      <c r="AD62" s="144"/>
      <c r="AE62" s="144"/>
      <c r="AF62" s="144"/>
      <c r="AG62" s="144" t="s">
        <v>152</v>
      </c>
      <c r="AH62" s="144"/>
      <c r="AI62" s="144"/>
      <c r="AJ62" s="144"/>
      <c r="AK62" s="144"/>
      <c r="AL62" s="144"/>
      <c r="AM62" s="144"/>
      <c r="AN62" s="144"/>
      <c r="AO62" s="144"/>
      <c r="AP62" s="144"/>
      <c r="AQ62" s="144"/>
      <c r="AR62" s="144"/>
      <c r="AS62" s="144"/>
      <c r="AT62" s="144"/>
      <c r="AU62" s="144"/>
      <c r="AV62" s="144"/>
      <c r="AW62" s="144"/>
      <c r="AX62" s="144"/>
      <c r="AY62" s="144"/>
      <c r="AZ62" s="144"/>
      <c r="BA62" s="180" t="str">
        <f>C62</f>
        <v>s vybouráním lože, s přemístěním hmot na skládku na vzdálenost do 3 m nebo naložením na dopravní prostředek</v>
      </c>
      <c r="BB62" s="144"/>
      <c r="BC62" s="144"/>
      <c r="BD62" s="144"/>
      <c r="BE62" s="144"/>
      <c r="BF62" s="144"/>
      <c r="BG62" s="144"/>
      <c r="BH62" s="144"/>
    </row>
    <row r="63" spans="1:60" outlineLevel="2" x14ac:dyDescent="0.25">
      <c r="A63" s="151"/>
      <c r="B63" s="152"/>
      <c r="C63" s="190" t="s">
        <v>208</v>
      </c>
      <c r="D63" s="155"/>
      <c r="E63" s="156"/>
      <c r="F63" s="154"/>
      <c r="G63" s="154"/>
      <c r="H63" s="154"/>
      <c r="I63" s="154"/>
      <c r="J63" s="154"/>
      <c r="K63" s="154"/>
      <c r="L63" s="154"/>
      <c r="M63" s="154"/>
      <c r="N63" s="153"/>
      <c r="O63" s="153"/>
      <c r="P63" s="153"/>
      <c r="Q63" s="153"/>
      <c r="R63" s="154"/>
      <c r="S63" s="154"/>
      <c r="T63" s="154"/>
      <c r="U63" s="154"/>
      <c r="V63" s="154"/>
      <c r="W63" s="154"/>
      <c r="X63" s="154"/>
      <c r="Y63" s="154"/>
      <c r="Z63" s="144"/>
      <c r="AA63" s="144"/>
      <c r="AB63" s="144"/>
      <c r="AC63" s="144"/>
      <c r="AD63" s="144"/>
      <c r="AE63" s="144"/>
      <c r="AF63" s="144"/>
      <c r="AG63" s="144" t="s">
        <v>154</v>
      </c>
      <c r="AH63" s="144">
        <v>0</v>
      </c>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row>
    <row r="64" spans="1:60" outlineLevel="3" x14ac:dyDescent="0.25">
      <c r="A64" s="151"/>
      <c r="B64" s="152"/>
      <c r="C64" s="190" t="s">
        <v>209</v>
      </c>
      <c r="D64" s="155"/>
      <c r="E64" s="156">
        <v>8.6</v>
      </c>
      <c r="F64" s="154"/>
      <c r="G64" s="154"/>
      <c r="H64" s="154"/>
      <c r="I64" s="154"/>
      <c r="J64" s="154"/>
      <c r="K64" s="154"/>
      <c r="L64" s="154"/>
      <c r="M64" s="154"/>
      <c r="N64" s="153"/>
      <c r="O64" s="153"/>
      <c r="P64" s="153"/>
      <c r="Q64" s="153"/>
      <c r="R64" s="154"/>
      <c r="S64" s="154"/>
      <c r="T64" s="154"/>
      <c r="U64" s="154"/>
      <c r="V64" s="154"/>
      <c r="W64" s="154"/>
      <c r="X64" s="154"/>
      <c r="Y64" s="154"/>
      <c r="Z64" s="144"/>
      <c r="AA64" s="144"/>
      <c r="AB64" s="144"/>
      <c r="AC64" s="144"/>
      <c r="AD64" s="144"/>
      <c r="AE64" s="144"/>
      <c r="AF64" s="144"/>
      <c r="AG64" s="144" t="s">
        <v>154</v>
      </c>
      <c r="AH64" s="144">
        <v>0</v>
      </c>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row>
    <row r="65" spans="1:60" outlineLevel="1" x14ac:dyDescent="0.25">
      <c r="A65" s="173">
        <v>15</v>
      </c>
      <c r="B65" s="174" t="s">
        <v>210</v>
      </c>
      <c r="C65" s="189" t="s">
        <v>211</v>
      </c>
      <c r="D65" s="175" t="s">
        <v>206</v>
      </c>
      <c r="E65" s="176">
        <v>321.58</v>
      </c>
      <c r="F65" s="177"/>
      <c r="G65" s="178">
        <f>ROUND(E65*F65,2)</f>
        <v>0</v>
      </c>
      <c r="H65" s="177"/>
      <c r="I65" s="178">
        <f>ROUND(E65*H65,2)</f>
        <v>0</v>
      </c>
      <c r="J65" s="177"/>
      <c r="K65" s="178">
        <f>ROUND(E65*J65,2)</f>
        <v>0</v>
      </c>
      <c r="L65" s="178">
        <v>21</v>
      </c>
      <c r="M65" s="178">
        <f>G65*(1+L65/100)</f>
        <v>0</v>
      </c>
      <c r="N65" s="176">
        <v>0</v>
      </c>
      <c r="O65" s="176">
        <f>ROUND(E65*N65,2)</f>
        <v>0</v>
      </c>
      <c r="P65" s="176">
        <v>0.27</v>
      </c>
      <c r="Q65" s="176">
        <f>ROUND(E65*P65,2)</f>
        <v>86.83</v>
      </c>
      <c r="R65" s="178" t="s">
        <v>166</v>
      </c>
      <c r="S65" s="178" t="s">
        <v>147</v>
      </c>
      <c r="T65" s="179" t="s">
        <v>147</v>
      </c>
      <c r="U65" s="154">
        <v>0.123</v>
      </c>
      <c r="V65" s="154">
        <f>ROUND(E65*U65,2)</f>
        <v>39.549999999999997</v>
      </c>
      <c r="W65" s="154"/>
      <c r="X65" s="154" t="s">
        <v>148</v>
      </c>
      <c r="Y65" s="154" t="s">
        <v>149</v>
      </c>
      <c r="Z65" s="144"/>
      <c r="AA65" s="144"/>
      <c r="AB65" s="144"/>
      <c r="AC65" s="144"/>
      <c r="AD65" s="144"/>
      <c r="AE65" s="144"/>
      <c r="AF65" s="144"/>
      <c r="AG65" s="144" t="s">
        <v>150</v>
      </c>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row>
    <row r="66" spans="1:60" outlineLevel="2" x14ac:dyDescent="0.25">
      <c r="A66" s="151"/>
      <c r="B66" s="152"/>
      <c r="C66" s="259" t="s">
        <v>207</v>
      </c>
      <c r="D66" s="260"/>
      <c r="E66" s="260"/>
      <c r="F66" s="260"/>
      <c r="G66" s="260"/>
      <c r="H66" s="154"/>
      <c r="I66" s="154"/>
      <c r="J66" s="154"/>
      <c r="K66" s="154"/>
      <c r="L66" s="154"/>
      <c r="M66" s="154"/>
      <c r="N66" s="153"/>
      <c r="O66" s="153"/>
      <c r="P66" s="153"/>
      <c r="Q66" s="153"/>
      <c r="R66" s="154"/>
      <c r="S66" s="154"/>
      <c r="T66" s="154"/>
      <c r="U66" s="154"/>
      <c r="V66" s="154"/>
      <c r="W66" s="154"/>
      <c r="X66" s="154"/>
      <c r="Y66" s="154"/>
      <c r="Z66" s="144"/>
      <c r="AA66" s="144"/>
      <c r="AB66" s="144"/>
      <c r="AC66" s="144"/>
      <c r="AD66" s="144"/>
      <c r="AE66" s="144"/>
      <c r="AF66" s="144"/>
      <c r="AG66" s="144" t="s">
        <v>152</v>
      </c>
      <c r="AH66" s="144"/>
      <c r="AI66" s="144"/>
      <c r="AJ66" s="144"/>
      <c r="AK66" s="144"/>
      <c r="AL66" s="144"/>
      <c r="AM66" s="144"/>
      <c r="AN66" s="144"/>
      <c r="AO66" s="144"/>
      <c r="AP66" s="144"/>
      <c r="AQ66" s="144"/>
      <c r="AR66" s="144"/>
      <c r="AS66" s="144"/>
      <c r="AT66" s="144"/>
      <c r="AU66" s="144"/>
      <c r="AV66" s="144"/>
      <c r="AW66" s="144"/>
      <c r="AX66" s="144"/>
      <c r="AY66" s="144"/>
      <c r="AZ66" s="144"/>
      <c r="BA66" s="180" t="str">
        <f>C66</f>
        <v>s vybouráním lože, s přemístěním hmot na skládku na vzdálenost do 3 m nebo naložením na dopravní prostředek</v>
      </c>
      <c r="BB66" s="144"/>
      <c r="BC66" s="144"/>
      <c r="BD66" s="144"/>
      <c r="BE66" s="144"/>
      <c r="BF66" s="144"/>
      <c r="BG66" s="144"/>
      <c r="BH66" s="144"/>
    </row>
    <row r="67" spans="1:60" ht="20.399999999999999" outlineLevel="2" x14ac:dyDescent="0.25">
      <c r="A67" s="151"/>
      <c r="B67" s="152"/>
      <c r="C67" s="190" t="s">
        <v>212</v>
      </c>
      <c r="D67" s="155"/>
      <c r="E67" s="156">
        <v>266.18</v>
      </c>
      <c r="F67" s="154"/>
      <c r="G67" s="154"/>
      <c r="H67" s="154"/>
      <c r="I67" s="154"/>
      <c r="J67" s="154"/>
      <c r="K67" s="154"/>
      <c r="L67" s="154"/>
      <c r="M67" s="154"/>
      <c r="N67" s="153"/>
      <c r="O67" s="153"/>
      <c r="P67" s="153"/>
      <c r="Q67" s="153"/>
      <c r="R67" s="154"/>
      <c r="S67" s="154"/>
      <c r="T67" s="154"/>
      <c r="U67" s="154"/>
      <c r="V67" s="154"/>
      <c r="W67" s="154"/>
      <c r="X67" s="154"/>
      <c r="Y67" s="154"/>
      <c r="Z67" s="144"/>
      <c r="AA67" s="144"/>
      <c r="AB67" s="144"/>
      <c r="AC67" s="144"/>
      <c r="AD67" s="144"/>
      <c r="AE67" s="144"/>
      <c r="AF67" s="144"/>
      <c r="AG67" s="144" t="s">
        <v>154</v>
      </c>
      <c r="AH67" s="144">
        <v>0</v>
      </c>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row>
    <row r="68" spans="1:60" outlineLevel="3" x14ac:dyDescent="0.25">
      <c r="A68" s="151"/>
      <c r="B68" s="152"/>
      <c r="C68" s="190" t="s">
        <v>213</v>
      </c>
      <c r="D68" s="155"/>
      <c r="E68" s="156">
        <v>26.1</v>
      </c>
      <c r="F68" s="154"/>
      <c r="G68" s="154"/>
      <c r="H68" s="154"/>
      <c r="I68" s="154"/>
      <c r="J68" s="154"/>
      <c r="K68" s="154"/>
      <c r="L68" s="154"/>
      <c r="M68" s="154"/>
      <c r="N68" s="153"/>
      <c r="O68" s="153"/>
      <c r="P68" s="153"/>
      <c r="Q68" s="153"/>
      <c r="R68" s="154"/>
      <c r="S68" s="154"/>
      <c r="T68" s="154"/>
      <c r="U68" s="154"/>
      <c r="V68" s="154"/>
      <c r="W68" s="154"/>
      <c r="X68" s="154"/>
      <c r="Y68" s="154"/>
      <c r="Z68" s="144"/>
      <c r="AA68" s="144"/>
      <c r="AB68" s="144"/>
      <c r="AC68" s="144"/>
      <c r="AD68" s="144"/>
      <c r="AE68" s="144"/>
      <c r="AF68" s="144"/>
      <c r="AG68" s="144" t="s">
        <v>154</v>
      </c>
      <c r="AH68" s="144">
        <v>0</v>
      </c>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row>
    <row r="69" spans="1:60" outlineLevel="3" x14ac:dyDescent="0.25">
      <c r="A69" s="151"/>
      <c r="B69" s="152"/>
      <c r="C69" s="190" t="s">
        <v>214</v>
      </c>
      <c r="D69" s="155"/>
      <c r="E69" s="156">
        <v>29.3</v>
      </c>
      <c r="F69" s="154"/>
      <c r="G69" s="154"/>
      <c r="H69" s="154"/>
      <c r="I69" s="154"/>
      <c r="J69" s="154"/>
      <c r="K69" s="154"/>
      <c r="L69" s="154"/>
      <c r="M69" s="154"/>
      <c r="N69" s="153"/>
      <c r="O69" s="153"/>
      <c r="P69" s="153"/>
      <c r="Q69" s="153"/>
      <c r="R69" s="154"/>
      <c r="S69" s="154"/>
      <c r="T69" s="154"/>
      <c r="U69" s="154"/>
      <c r="V69" s="154"/>
      <c r="W69" s="154"/>
      <c r="X69" s="154"/>
      <c r="Y69" s="154"/>
      <c r="Z69" s="144"/>
      <c r="AA69" s="144"/>
      <c r="AB69" s="144"/>
      <c r="AC69" s="144"/>
      <c r="AD69" s="144"/>
      <c r="AE69" s="144"/>
      <c r="AF69" s="144"/>
      <c r="AG69" s="144" t="s">
        <v>154</v>
      </c>
      <c r="AH69" s="144">
        <v>0</v>
      </c>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row>
    <row r="70" spans="1:60" outlineLevel="1" x14ac:dyDescent="0.25">
      <c r="A70" s="173">
        <v>16</v>
      </c>
      <c r="B70" s="174" t="s">
        <v>215</v>
      </c>
      <c r="C70" s="189" t="s">
        <v>216</v>
      </c>
      <c r="D70" s="175" t="s">
        <v>206</v>
      </c>
      <c r="E70" s="176">
        <v>208.3</v>
      </c>
      <c r="F70" s="177"/>
      <c r="G70" s="178">
        <f>ROUND(E70*F70,2)</f>
        <v>0</v>
      </c>
      <c r="H70" s="177"/>
      <c r="I70" s="178">
        <f>ROUND(E70*H70,2)</f>
        <v>0</v>
      </c>
      <c r="J70" s="177"/>
      <c r="K70" s="178">
        <f>ROUND(E70*J70,2)</f>
        <v>0</v>
      </c>
      <c r="L70" s="178">
        <v>21</v>
      </c>
      <c r="M70" s="178">
        <f>G70*(1+L70/100)</f>
        <v>0</v>
      </c>
      <c r="N70" s="176">
        <v>0</v>
      </c>
      <c r="O70" s="176">
        <f>ROUND(E70*N70,2)</f>
        <v>0</v>
      </c>
      <c r="P70" s="176">
        <v>0.125</v>
      </c>
      <c r="Q70" s="176">
        <f>ROUND(E70*P70,2)</f>
        <v>26.04</v>
      </c>
      <c r="R70" s="178" t="s">
        <v>166</v>
      </c>
      <c r="S70" s="178" t="s">
        <v>147</v>
      </c>
      <c r="T70" s="179" t="s">
        <v>147</v>
      </c>
      <c r="U70" s="154">
        <v>0.08</v>
      </c>
      <c r="V70" s="154">
        <f>ROUND(E70*U70,2)</f>
        <v>16.66</v>
      </c>
      <c r="W70" s="154"/>
      <c r="X70" s="154" t="s">
        <v>148</v>
      </c>
      <c r="Y70" s="154" t="s">
        <v>149</v>
      </c>
      <c r="Z70" s="144"/>
      <c r="AA70" s="144"/>
      <c r="AB70" s="144"/>
      <c r="AC70" s="144"/>
      <c r="AD70" s="144"/>
      <c r="AE70" s="144"/>
      <c r="AF70" s="144"/>
      <c r="AG70" s="144" t="s">
        <v>150</v>
      </c>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row>
    <row r="71" spans="1:60" outlineLevel="2" x14ac:dyDescent="0.25">
      <c r="A71" s="151"/>
      <c r="B71" s="152"/>
      <c r="C71" s="259" t="s">
        <v>207</v>
      </c>
      <c r="D71" s="260"/>
      <c r="E71" s="260"/>
      <c r="F71" s="260"/>
      <c r="G71" s="260"/>
      <c r="H71" s="154"/>
      <c r="I71" s="154"/>
      <c r="J71" s="154"/>
      <c r="K71" s="154"/>
      <c r="L71" s="154"/>
      <c r="M71" s="154"/>
      <c r="N71" s="153"/>
      <c r="O71" s="153"/>
      <c r="P71" s="153"/>
      <c r="Q71" s="153"/>
      <c r="R71" s="154"/>
      <c r="S71" s="154"/>
      <c r="T71" s="154"/>
      <c r="U71" s="154"/>
      <c r="V71" s="154"/>
      <c r="W71" s="154"/>
      <c r="X71" s="154"/>
      <c r="Y71" s="154"/>
      <c r="Z71" s="144"/>
      <c r="AA71" s="144"/>
      <c r="AB71" s="144"/>
      <c r="AC71" s="144"/>
      <c r="AD71" s="144"/>
      <c r="AE71" s="144"/>
      <c r="AF71" s="144"/>
      <c r="AG71" s="144" t="s">
        <v>152</v>
      </c>
      <c r="AH71" s="144"/>
      <c r="AI71" s="144"/>
      <c r="AJ71" s="144"/>
      <c r="AK71" s="144"/>
      <c r="AL71" s="144"/>
      <c r="AM71" s="144"/>
      <c r="AN71" s="144"/>
      <c r="AO71" s="144"/>
      <c r="AP71" s="144"/>
      <c r="AQ71" s="144"/>
      <c r="AR71" s="144"/>
      <c r="AS71" s="144"/>
      <c r="AT71" s="144"/>
      <c r="AU71" s="144"/>
      <c r="AV71" s="144"/>
      <c r="AW71" s="144"/>
      <c r="AX71" s="144"/>
      <c r="AY71" s="144"/>
      <c r="AZ71" s="144"/>
      <c r="BA71" s="180" t="str">
        <f>C71</f>
        <v>s vybouráním lože, s přemístěním hmot na skládku na vzdálenost do 3 m nebo naložením na dopravní prostředek</v>
      </c>
      <c r="BB71" s="144"/>
      <c r="BC71" s="144"/>
      <c r="BD71" s="144"/>
      <c r="BE71" s="144"/>
      <c r="BF71" s="144"/>
      <c r="BG71" s="144"/>
      <c r="BH71" s="144"/>
    </row>
    <row r="72" spans="1:60" outlineLevel="2" x14ac:dyDescent="0.25">
      <c r="A72" s="151"/>
      <c r="B72" s="152"/>
      <c r="C72" s="190" t="s">
        <v>208</v>
      </c>
      <c r="D72" s="155"/>
      <c r="E72" s="156"/>
      <c r="F72" s="154"/>
      <c r="G72" s="154"/>
      <c r="H72" s="154"/>
      <c r="I72" s="154"/>
      <c r="J72" s="154"/>
      <c r="K72" s="154"/>
      <c r="L72" s="154"/>
      <c r="M72" s="154"/>
      <c r="N72" s="153"/>
      <c r="O72" s="153"/>
      <c r="P72" s="153"/>
      <c r="Q72" s="153"/>
      <c r="R72" s="154"/>
      <c r="S72" s="154"/>
      <c r="T72" s="154"/>
      <c r="U72" s="154"/>
      <c r="V72" s="154"/>
      <c r="W72" s="154"/>
      <c r="X72" s="154"/>
      <c r="Y72" s="154"/>
      <c r="Z72" s="144"/>
      <c r="AA72" s="144"/>
      <c r="AB72" s="144"/>
      <c r="AC72" s="144"/>
      <c r="AD72" s="144"/>
      <c r="AE72" s="144"/>
      <c r="AF72" s="144"/>
      <c r="AG72" s="144" t="s">
        <v>154</v>
      </c>
      <c r="AH72" s="144">
        <v>0</v>
      </c>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row>
    <row r="73" spans="1:60" outlineLevel="3" x14ac:dyDescent="0.25">
      <c r="A73" s="151"/>
      <c r="B73" s="152"/>
      <c r="C73" s="190" t="s">
        <v>217</v>
      </c>
      <c r="D73" s="155"/>
      <c r="E73" s="156">
        <v>4.9000000000000004</v>
      </c>
      <c r="F73" s="154"/>
      <c r="G73" s="154"/>
      <c r="H73" s="154"/>
      <c r="I73" s="154"/>
      <c r="J73" s="154"/>
      <c r="K73" s="154"/>
      <c r="L73" s="154"/>
      <c r="M73" s="154"/>
      <c r="N73" s="153"/>
      <c r="O73" s="153"/>
      <c r="P73" s="153"/>
      <c r="Q73" s="153"/>
      <c r="R73" s="154"/>
      <c r="S73" s="154"/>
      <c r="T73" s="154"/>
      <c r="U73" s="154"/>
      <c r="V73" s="154"/>
      <c r="W73" s="154"/>
      <c r="X73" s="154"/>
      <c r="Y73" s="154"/>
      <c r="Z73" s="144"/>
      <c r="AA73" s="144"/>
      <c r="AB73" s="144"/>
      <c r="AC73" s="144"/>
      <c r="AD73" s="144"/>
      <c r="AE73" s="144"/>
      <c r="AF73" s="144"/>
      <c r="AG73" s="144" t="s">
        <v>154</v>
      </c>
      <c r="AH73" s="144">
        <v>0</v>
      </c>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row>
    <row r="74" spans="1:60" ht="30.6" outlineLevel="3" x14ac:dyDescent="0.25">
      <c r="A74" s="151"/>
      <c r="B74" s="152"/>
      <c r="C74" s="190" t="s">
        <v>218</v>
      </c>
      <c r="D74" s="155"/>
      <c r="E74" s="156">
        <v>131.6</v>
      </c>
      <c r="F74" s="154"/>
      <c r="G74" s="154"/>
      <c r="H74" s="154"/>
      <c r="I74" s="154"/>
      <c r="J74" s="154"/>
      <c r="K74" s="154"/>
      <c r="L74" s="154"/>
      <c r="M74" s="154"/>
      <c r="N74" s="153"/>
      <c r="O74" s="153"/>
      <c r="P74" s="153"/>
      <c r="Q74" s="153"/>
      <c r="R74" s="154"/>
      <c r="S74" s="154"/>
      <c r="T74" s="154"/>
      <c r="U74" s="154"/>
      <c r="V74" s="154"/>
      <c r="W74" s="154"/>
      <c r="X74" s="154"/>
      <c r="Y74" s="154"/>
      <c r="Z74" s="144"/>
      <c r="AA74" s="144"/>
      <c r="AB74" s="144"/>
      <c r="AC74" s="144"/>
      <c r="AD74" s="144"/>
      <c r="AE74" s="144"/>
      <c r="AF74" s="144"/>
      <c r="AG74" s="144" t="s">
        <v>154</v>
      </c>
      <c r="AH74" s="144">
        <v>0</v>
      </c>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row>
    <row r="75" spans="1:60" outlineLevel="3" x14ac:dyDescent="0.25">
      <c r="A75" s="151"/>
      <c r="B75" s="152"/>
      <c r="C75" s="190" t="s">
        <v>219</v>
      </c>
      <c r="D75" s="155"/>
      <c r="E75" s="156">
        <v>71.8</v>
      </c>
      <c r="F75" s="154"/>
      <c r="G75" s="154"/>
      <c r="H75" s="154"/>
      <c r="I75" s="154"/>
      <c r="J75" s="154"/>
      <c r="K75" s="154"/>
      <c r="L75" s="154"/>
      <c r="M75" s="154"/>
      <c r="N75" s="153"/>
      <c r="O75" s="153"/>
      <c r="P75" s="153"/>
      <c r="Q75" s="153"/>
      <c r="R75" s="154"/>
      <c r="S75" s="154"/>
      <c r="T75" s="154"/>
      <c r="U75" s="154"/>
      <c r="V75" s="154"/>
      <c r="W75" s="154"/>
      <c r="X75" s="154"/>
      <c r="Y75" s="154"/>
      <c r="Z75" s="144"/>
      <c r="AA75" s="144"/>
      <c r="AB75" s="144"/>
      <c r="AC75" s="144"/>
      <c r="AD75" s="144"/>
      <c r="AE75" s="144"/>
      <c r="AF75" s="144"/>
      <c r="AG75" s="144" t="s">
        <v>154</v>
      </c>
      <c r="AH75" s="144">
        <v>0</v>
      </c>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row>
    <row r="76" spans="1:60" outlineLevel="1" x14ac:dyDescent="0.25">
      <c r="A76" s="173">
        <v>17</v>
      </c>
      <c r="B76" s="174" t="s">
        <v>220</v>
      </c>
      <c r="C76" s="189" t="s">
        <v>221</v>
      </c>
      <c r="D76" s="175" t="s">
        <v>222</v>
      </c>
      <c r="E76" s="176">
        <v>1001.83708</v>
      </c>
      <c r="F76" s="177"/>
      <c r="G76" s="178">
        <f>ROUND(E76*F76,2)</f>
        <v>0</v>
      </c>
      <c r="H76" s="177"/>
      <c r="I76" s="178">
        <f>ROUND(E76*H76,2)</f>
        <v>0</v>
      </c>
      <c r="J76" s="177"/>
      <c r="K76" s="178">
        <f>ROUND(E76*J76,2)</f>
        <v>0</v>
      </c>
      <c r="L76" s="178">
        <v>21</v>
      </c>
      <c r="M76" s="178">
        <f>G76*(1+L76/100)</f>
        <v>0</v>
      </c>
      <c r="N76" s="176">
        <v>0</v>
      </c>
      <c r="O76" s="176">
        <f>ROUND(E76*N76,2)</f>
        <v>0</v>
      </c>
      <c r="P76" s="176">
        <v>0</v>
      </c>
      <c r="Q76" s="176">
        <f>ROUND(E76*P76,2)</f>
        <v>0</v>
      </c>
      <c r="R76" s="178" t="s">
        <v>146</v>
      </c>
      <c r="S76" s="178" t="s">
        <v>147</v>
      </c>
      <c r="T76" s="179" t="s">
        <v>147</v>
      </c>
      <c r="U76" s="154">
        <v>0.223</v>
      </c>
      <c r="V76" s="154">
        <f>ROUND(E76*U76,2)</f>
        <v>223.41</v>
      </c>
      <c r="W76" s="154"/>
      <c r="X76" s="154" t="s">
        <v>148</v>
      </c>
      <c r="Y76" s="154" t="s">
        <v>149</v>
      </c>
      <c r="Z76" s="144"/>
      <c r="AA76" s="144"/>
      <c r="AB76" s="144"/>
      <c r="AC76" s="144"/>
      <c r="AD76" s="144"/>
      <c r="AE76" s="144"/>
      <c r="AF76" s="144"/>
      <c r="AG76" s="144" t="s">
        <v>150</v>
      </c>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row>
    <row r="77" spans="1:60" outlineLevel="2" x14ac:dyDescent="0.25">
      <c r="A77" s="151"/>
      <c r="B77" s="152"/>
      <c r="C77" s="259" t="s">
        <v>223</v>
      </c>
      <c r="D77" s="260"/>
      <c r="E77" s="260"/>
      <c r="F77" s="260"/>
      <c r="G77" s="260"/>
      <c r="H77" s="154"/>
      <c r="I77" s="154"/>
      <c r="J77" s="154"/>
      <c r="K77" s="154"/>
      <c r="L77" s="154"/>
      <c r="M77" s="154"/>
      <c r="N77" s="153"/>
      <c r="O77" s="153"/>
      <c r="P77" s="153"/>
      <c r="Q77" s="153"/>
      <c r="R77" s="154"/>
      <c r="S77" s="154"/>
      <c r="T77" s="154"/>
      <c r="U77" s="154"/>
      <c r="V77" s="154"/>
      <c r="W77" s="154"/>
      <c r="X77" s="154"/>
      <c r="Y77" s="154"/>
      <c r="Z77" s="144"/>
      <c r="AA77" s="144"/>
      <c r="AB77" s="144"/>
      <c r="AC77" s="144"/>
      <c r="AD77" s="144"/>
      <c r="AE77" s="144"/>
      <c r="AF77" s="144"/>
      <c r="AG77" s="144" t="s">
        <v>152</v>
      </c>
      <c r="AH77" s="144"/>
      <c r="AI77" s="144"/>
      <c r="AJ77" s="144"/>
      <c r="AK77" s="144"/>
      <c r="AL77" s="144"/>
      <c r="AM77" s="144"/>
      <c r="AN77" s="144"/>
      <c r="AO77" s="144"/>
      <c r="AP77" s="144"/>
      <c r="AQ77" s="144"/>
      <c r="AR77" s="144"/>
      <c r="AS77" s="144"/>
      <c r="AT77" s="144"/>
      <c r="AU77" s="144"/>
      <c r="AV77" s="144"/>
      <c r="AW77" s="144"/>
      <c r="AX77" s="144"/>
      <c r="AY77" s="144"/>
      <c r="AZ77" s="144"/>
      <c r="BA77" s="180" t="str">
        <f>C77</f>
        <v>s přemístěním výkopku v příčných profilech na vzdálenost do 15 m nebo s naložením na dopravní prostředek.</v>
      </c>
      <c r="BB77" s="144"/>
      <c r="BC77" s="144"/>
      <c r="BD77" s="144"/>
      <c r="BE77" s="144"/>
      <c r="BF77" s="144"/>
      <c r="BG77" s="144"/>
      <c r="BH77" s="144"/>
    </row>
    <row r="78" spans="1:60" outlineLevel="2" x14ac:dyDescent="0.25">
      <c r="A78" s="151"/>
      <c r="B78" s="152"/>
      <c r="C78" s="190" t="s">
        <v>168</v>
      </c>
      <c r="D78" s="155"/>
      <c r="E78" s="156"/>
      <c r="F78" s="154"/>
      <c r="G78" s="154"/>
      <c r="H78" s="154"/>
      <c r="I78" s="154"/>
      <c r="J78" s="154"/>
      <c r="K78" s="154"/>
      <c r="L78" s="154"/>
      <c r="M78" s="154"/>
      <c r="N78" s="153"/>
      <c r="O78" s="153"/>
      <c r="P78" s="153"/>
      <c r="Q78" s="153"/>
      <c r="R78" s="154"/>
      <c r="S78" s="154"/>
      <c r="T78" s="154"/>
      <c r="U78" s="154"/>
      <c r="V78" s="154"/>
      <c r="W78" s="154"/>
      <c r="X78" s="154"/>
      <c r="Y78" s="154"/>
      <c r="Z78" s="144"/>
      <c r="AA78" s="144"/>
      <c r="AB78" s="144"/>
      <c r="AC78" s="144"/>
      <c r="AD78" s="144"/>
      <c r="AE78" s="144"/>
      <c r="AF78" s="144"/>
      <c r="AG78" s="144" t="s">
        <v>154</v>
      </c>
      <c r="AH78" s="144">
        <v>0</v>
      </c>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row>
    <row r="79" spans="1:60" outlineLevel="3" x14ac:dyDescent="0.25">
      <c r="A79" s="151"/>
      <c r="B79" s="152"/>
      <c r="C79" s="190" t="s">
        <v>224</v>
      </c>
      <c r="D79" s="155"/>
      <c r="E79" s="156">
        <v>451.35359999999997</v>
      </c>
      <c r="F79" s="154"/>
      <c r="G79" s="154"/>
      <c r="H79" s="154"/>
      <c r="I79" s="154"/>
      <c r="J79" s="154"/>
      <c r="K79" s="154"/>
      <c r="L79" s="154"/>
      <c r="M79" s="154"/>
      <c r="N79" s="153"/>
      <c r="O79" s="153"/>
      <c r="P79" s="153"/>
      <c r="Q79" s="153"/>
      <c r="R79" s="154"/>
      <c r="S79" s="154"/>
      <c r="T79" s="154"/>
      <c r="U79" s="154"/>
      <c r="V79" s="154"/>
      <c r="W79" s="154"/>
      <c r="X79" s="154"/>
      <c r="Y79" s="154"/>
      <c r="Z79" s="144"/>
      <c r="AA79" s="144"/>
      <c r="AB79" s="144"/>
      <c r="AC79" s="144"/>
      <c r="AD79" s="144"/>
      <c r="AE79" s="144"/>
      <c r="AF79" s="144"/>
      <c r="AG79" s="144" t="s">
        <v>154</v>
      </c>
      <c r="AH79" s="144">
        <v>0</v>
      </c>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row>
    <row r="80" spans="1:60" ht="20.399999999999999" outlineLevel="3" x14ac:dyDescent="0.25">
      <c r="A80" s="151"/>
      <c r="B80" s="152"/>
      <c r="C80" s="190" t="s">
        <v>225</v>
      </c>
      <c r="D80" s="155"/>
      <c r="E80" s="156">
        <v>102.3176</v>
      </c>
      <c r="F80" s="154"/>
      <c r="G80" s="154"/>
      <c r="H80" s="154"/>
      <c r="I80" s="154"/>
      <c r="J80" s="154"/>
      <c r="K80" s="154"/>
      <c r="L80" s="154"/>
      <c r="M80" s="154"/>
      <c r="N80" s="153"/>
      <c r="O80" s="153"/>
      <c r="P80" s="153"/>
      <c r="Q80" s="153"/>
      <c r="R80" s="154"/>
      <c r="S80" s="154"/>
      <c r="T80" s="154"/>
      <c r="U80" s="154"/>
      <c r="V80" s="154"/>
      <c r="W80" s="154"/>
      <c r="X80" s="154"/>
      <c r="Y80" s="154"/>
      <c r="Z80" s="144"/>
      <c r="AA80" s="144"/>
      <c r="AB80" s="144"/>
      <c r="AC80" s="144"/>
      <c r="AD80" s="144"/>
      <c r="AE80" s="144"/>
      <c r="AF80" s="144"/>
      <c r="AG80" s="144" t="s">
        <v>154</v>
      </c>
      <c r="AH80" s="144">
        <v>0</v>
      </c>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row>
    <row r="81" spans="1:60" outlineLevel="3" x14ac:dyDescent="0.25">
      <c r="A81" s="151"/>
      <c r="B81" s="152"/>
      <c r="C81" s="190" t="s">
        <v>226</v>
      </c>
      <c r="D81" s="155"/>
      <c r="E81" s="156">
        <v>2.79365</v>
      </c>
      <c r="F81" s="154"/>
      <c r="G81" s="154"/>
      <c r="H81" s="154"/>
      <c r="I81" s="154"/>
      <c r="J81" s="154"/>
      <c r="K81" s="154"/>
      <c r="L81" s="154"/>
      <c r="M81" s="154"/>
      <c r="N81" s="153"/>
      <c r="O81" s="153"/>
      <c r="P81" s="153"/>
      <c r="Q81" s="153"/>
      <c r="R81" s="154"/>
      <c r="S81" s="154"/>
      <c r="T81" s="154"/>
      <c r="U81" s="154"/>
      <c r="V81" s="154"/>
      <c r="W81" s="154"/>
      <c r="X81" s="154"/>
      <c r="Y81" s="154"/>
      <c r="Z81" s="144"/>
      <c r="AA81" s="144"/>
      <c r="AB81" s="144"/>
      <c r="AC81" s="144"/>
      <c r="AD81" s="144"/>
      <c r="AE81" s="144"/>
      <c r="AF81" s="144"/>
      <c r="AG81" s="144" t="s">
        <v>154</v>
      </c>
      <c r="AH81" s="144">
        <v>0</v>
      </c>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row>
    <row r="82" spans="1:60" outlineLevel="3" x14ac:dyDescent="0.25">
      <c r="A82" s="151"/>
      <c r="B82" s="152"/>
      <c r="C82" s="190" t="s">
        <v>227</v>
      </c>
      <c r="D82" s="155"/>
      <c r="E82" s="156">
        <v>11.23654</v>
      </c>
      <c r="F82" s="154"/>
      <c r="G82" s="154"/>
      <c r="H82" s="154"/>
      <c r="I82" s="154"/>
      <c r="J82" s="154"/>
      <c r="K82" s="154"/>
      <c r="L82" s="154"/>
      <c r="M82" s="154"/>
      <c r="N82" s="153"/>
      <c r="O82" s="153"/>
      <c r="P82" s="153"/>
      <c r="Q82" s="153"/>
      <c r="R82" s="154"/>
      <c r="S82" s="154"/>
      <c r="T82" s="154"/>
      <c r="U82" s="154"/>
      <c r="V82" s="154"/>
      <c r="W82" s="154"/>
      <c r="X82" s="154"/>
      <c r="Y82" s="154"/>
      <c r="Z82" s="144"/>
      <c r="AA82" s="144"/>
      <c r="AB82" s="144"/>
      <c r="AC82" s="144"/>
      <c r="AD82" s="144"/>
      <c r="AE82" s="144"/>
      <c r="AF82" s="144"/>
      <c r="AG82" s="144" t="s">
        <v>154</v>
      </c>
      <c r="AH82" s="144">
        <v>0</v>
      </c>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row>
    <row r="83" spans="1:60" outlineLevel="3" x14ac:dyDescent="0.25">
      <c r="A83" s="151"/>
      <c r="B83" s="152"/>
      <c r="C83" s="190" t="s">
        <v>228</v>
      </c>
      <c r="D83" s="155"/>
      <c r="E83" s="156">
        <v>20.449149999999999</v>
      </c>
      <c r="F83" s="154"/>
      <c r="G83" s="154"/>
      <c r="H83" s="154"/>
      <c r="I83" s="154"/>
      <c r="J83" s="154"/>
      <c r="K83" s="154"/>
      <c r="L83" s="154"/>
      <c r="M83" s="154"/>
      <c r="N83" s="153"/>
      <c r="O83" s="153"/>
      <c r="P83" s="153"/>
      <c r="Q83" s="153"/>
      <c r="R83" s="154"/>
      <c r="S83" s="154"/>
      <c r="T83" s="154"/>
      <c r="U83" s="154"/>
      <c r="V83" s="154"/>
      <c r="W83" s="154"/>
      <c r="X83" s="154"/>
      <c r="Y83" s="154"/>
      <c r="Z83" s="144"/>
      <c r="AA83" s="144"/>
      <c r="AB83" s="144"/>
      <c r="AC83" s="144"/>
      <c r="AD83" s="144"/>
      <c r="AE83" s="144"/>
      <c r="AF83" s="144"/>
      <c r="AG83" s="144" t="s">
        <v>154</v>
      </c>
      <c r="AH83" s="144">
        <v>0</v>
      </c>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row>
    <row r="84" spans="1:60" outlineLevel="3" x14ac:dyDescent="0.25">
      <c r="A84" s="151"/>
      <c r="B84" s="152"/>
      <c r="C84" s="190" t="s">
        <v>229</v>
      </c>
      <c r="D84" s="155"/>
      <c r="E84" s="156">
        <v>180.00737000000001</v>
      </c>
      <c r="F84" s="154"/>
      <c r="G84" s="154"/>
      <c r="H84" s="154"/>
      <c r="I84" s="154"/>
      <c r="J84" s="154"/>
      <c r="K84" s="154"/>
      <c r="L84" s="154"/>
      <c r="M84" s="154"/>
      <c r="N84" s="153"/>
      <c r="O84" s="153"/>
      <c r="P84" s="153"/>
      <c r="Q84" s="153"/>
      <c r="R84" s="154"/>
      <c r="S84" s="154"/>
      <c r="T84" s="154"/>
      <c r="U84" s="154"/>
      <c r="V84" s="154"/>
      <c r="W84" s="154"/>
      <c r="X84" s="154"/>
      <c r="Y84" s="154"/>
      <c r="Z84" s="144"/>
      <c r="AA84" s="144"/>
      <c r="AB84" s="144"/>
      <c r="AC84" s="144"/>
      <c r="AD84" s="144"/>
      <c r="AE84" s="144"/>
      <c r="AF84" s="144"/>
      <c r="AG84" s="144" t="s">
        <v>154</v>
      </c>
      <c r="AH84" s="144">
        <v>0</v>
      </c>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row>
    <row r="85" spans="1:60" outlineLevel="3" x14ac:dyDescent="0.25">
      <c r="A85" s="151"/>
      <c r="B85" s="152"/>
      <c r="C85" s="190" t="s">
        <v>230</v>
      </c>
      <c r="D85" s="155"/>
      <c r="E85" s="156"/>
      <c r="F85" s="154"/>
      <c r="G85" s="154"/>
      <c r="H85" s="154"/>
      <c r="I85" s="154"/>
      <c r="J85" s="154"/>
      <c r="K85" s="154"/>
      <c r="L85" s="154"/>
      <c r="M85" s="154"/>
      <c r="N85" s="153"/>
      <c r="O85" s="153"/>
      <c r="P85" s="153"/>
      <c r="Q85" s="153"/>
      <c r="R85" s="154"/>
      <c r="S85" s="154"/>
      <c r="T85" s="154"/>
      <c r="U85" s="154"/>
      <c r="V85" s="154"/>
      <c r="W85" s="154"/>
      <c r="X85" s="154"/>
      <c r="Y85" s="154"/>
      <c r="Z85" s="144"/>
      <c r="AA85" s="144"/>
      <c r="AB85" s="144"/>
      <c r="AC85" s="144"/>
      <c r="AD85" s="144"/>
      <c r="AE85" s="144"/>
      <c r="AF85" s="144"/>
      <c r="AG85" s="144" t="s">
        <v>154</v>
      </c>
      <c r="AH85" s="144">
        <v>0</v>
      </c>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row>
    <row r="86" spans="1:60" outlineLevel="3" x14ac:dyDescent="0.25">
      <c r="A86" s="151"/>
      <c r="B86" s="152"/>
      <c r="C86" s="190" t="s">
        <v>231</v>
      </c>
      <c r="D86" s="155"/>
      <c r="E86" s="156">
        <v>300.9024</v>
      </c>
      <c r="F86" s="154"/>
      <c r="G86" s="154"/>
      <c r="H86" s="154"/>
      <c r="I86" s="154"/>
      <c r="J86" s="154"/>
      <c r="K86" s="154"/>
      <c r="L86" s="154"/>
      <c r="M86" s="154"/>
      <c r="N86" s="153"/>
      <c r="O86" s="153"/>
      <c r="P86" s="153"/>
      <c r="Q86" s="153"/>
      <c r="R86" s="154"/>
      <c r="S86" s="154"/>
      <c r="T86" s="154"/>
      <c r="U86" s="154"/>
      <c r="V86" s="154"/>
      <c r="W86" s="154"/>
      <c r="X86" s="154"/>
      <c r="Y86" s="154"/>
      <c r="Z86" s="144"/>
      <c r="AA86" s="144"/>
      <c r="AB86" s="144"/>
      <c r="AC86" s="144"/>
      <c r="AD86" s="144"/>
      <c r="AE86" s="144"/>
      <c r="AF86" s="144"/>
      <c r="AG86" s="144" t="s">
        <v>154</v>
      </c>
      <c r="AH86" s="144">
        <v>0</v>
      </c>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row>
    <row r="87" spans="1:60" ht="20.399999999999999" outlineLevel="3" x14ac:dyDescent="0.25">
      <c r="A87" s="151"/>
      <c r="B87" s="152"/>
      <c r="C87" s="190" t="s">
        <v>232</v>
      </c>
      <c r="D87" s="155"/>
      <c r="E87" s="156">
        <v>95.922749999999994</v>
      </c>
      <c r="F87" s="154"/>
      <c r="G87" s="154"/>
      <c r="H87" s="154"/>
      <c r="I87" s="154"/>
      <c r="J87" s="154"/>
      <c r="K87" s="154"/>
      <c r="L87" s="154"/>
      <c r="M87" s="154"/>
      <c r="N87" s="153"/>
      <c r="O87" s="153"/>
      <c r="P87" s="153"/>
      <c r="Q87" s="153"/>
      <c r="R87" s="154"/>
      <c r="S87" s="154"/>
      <c r="T87" s="154"/>
      <c r="U87" s="154"/>
      <c r="V87" s="154"/>
      <c r="W87" s="154"/>
      <c r="X87" s="154"/>
      <c r="Y87" s="154"/>
      <c r="Z87" s="144"/>
      <c r="AA87" s="144"/>
      <c r="AB87" s="144"/>
      <c r="AC87" s="144"/>
      <c r="AD87" s="144"/>
      <c r="AE87" s="144"/>
      <c r="AF87" s="144"/>
      <c r="AG87" s="144" t="s">
        <v>154</v>
      </c>
      <c r="AH87" s="144">
        <v>0</v>
      </c>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row>
    <row r="88" spans="1:60" outlineLevel="3" x14ac:dyDescent="0.25">
      <c r="A88" s="151"/>
      <c r="B88" s="152"/>
      <c r="C88" s="190" t="s">
        <v>233</v>
      </c>
      <c r="D88" s="155"/>
      <c r="E88" s="156">
        <v>2.1489600000000002</v>
      </c>
      <c r="F88" s="154"/>
      <c r="G88" s="154"/>
      <c r="H88" s="154"/>
      <c r="I88" s="154"/>
      <c r="J88" s="154"/>
      <c r="K88" s="154"/>
      <c r="L88" s="154"/>
      <c r="M88" s="154"/>
      <c r="N88" s="153"/>
      <c r="O88" s="153"/>
      <c r="P88" s="153"/>
      <c r="Q88" s="153"/>
      <c r="R88" s="154"/>
      <c r="S88" s="154"/>
      <c r="T88" s="154"/>
      <c r="U88" s="154"/>
      <c r="V88" s="154"/>
      <c r="W88" s="154"/>
      <c r="X88" s="154"/>
      <c r="Y88" s="154"/>
      <c r="Z88" s="144"/>
      <c r="AA88" s="144"/>
      <c r="AB88" s="144"/>
      <c r="AC88" s="144"/>
      <c r="AD88" s="144"/>
      <c r="AE88" s="144"/>
      <c r="AF88" s="144"/>
      <c r="AG88" s="144" t="s">
        <v>154</v>
      </c>
      <c r="AH88" s="144">
        <v>0</v>
      </c>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row>
    <row r="89" spans="1:60" outlineLevel="3" x14ac:dyDescent="0.25">
      <c r="A89" s="151"/>
      <c r="B89" s="152"/>
      <c r="C89" s="190" t="s">
        <v>234</v>
      </c>
      <c r="D89" s="155"/>
      <c r="E89" s="156">
        <v>10.53426</v>
      </c>
      <c r="F89" s="154"/>
      <c r="G89" s="154"/>
      <c r="H89" s="154"/>
      <c r="I89" s="154"/>
      <c r="J89" s="154"/>
      <c r="K89" s="154"/>
      <c r="L89" s="154"/>
      <c r="M89" s="154"/>
      <c r="N89" s="153"/>
      <c r="O89" s="153"/>
      <c r="P89" s="153"/>
      <c r="Q89" s="153"/>
      <c r="R89" s="154"/>
      <c r="S89" s="154"/>
      <c r="T89" s="154"/>
      <c r="U89" s="154"/>
      <c r="V89" s="154"/>
      <c r="W89" s="154"/>
      <c r="X89" s="154"/>
      <c r="Y89" s="154"/>
      <c r="Z89" s="144"/>
      <c r="AA89" s="144"/>
      <c r="AB89" s="144"/>
      <c r="AC89" s="144"/>
      <c r="AD89" s="144"/>
      <c r="AE89" s="144"/>
      <c r="AF89" s="144"/>
      <c r="AG89" s="144" t="s">
        <v>154</v>
      </c>
      <c r="AH89" s="144">
        <v>0</v>
      </c>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row>
    <row r="90" spans="1:60" outlineLevel="3" x14ac:dyDescent="0.25">
      <c r="A90" s="151"/>
      <c r="B90" s="152"/>
      <c r="C90" s="190" t="s">
        <v>235</v>
      </c>
      <c r="D90" s="155"/>
      <c r="E90" s="156">
        <v>19.17108</v>
      </c>
      <c r="F90" s="154"/>
      <c r="G90" s="154"/>
      <c r="H90" s="154"/>
      <c r="I90" s="154"/>
      <c r="J90" s="154"/>
      <c r="K90" s="154"/>
      <c r="L90" s="154"/>
      <c r="M90" s="154"/>
      <c r="N90" s="153"/>
      <c r="O90" s="153"/>
      <c r="P90" s="153"/>
      <c r="Q90" s="153"/>
      <c r="R90" s="154"/>
      <c r="S90" s="154"/>
      <c r="T90" s="154"/>
      <c r="U90" s="154"/>
      <c r="V90" s="154"/>
      <c r="W90" s="154"/>
      <c r="X90" s="154"/>
      <c r="Y90" s="154"/>
      <c r="Z90" s="144"/>
      <c r="AA90" s="144"/>
      <c r="AB90" s="144"/>
      <c r="AC90" s="144"/>
      <c r="AD90" s="144"/>
      <c r="AE90" s="144"/>
      <c r="AF90" s="144"/>
      <c r="AG90" s="144" t="s">
        <v>154</v>
      </c>
      <c r="AH90" s="144">
        <v>0</v>
      </c>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row>
    <row r="91" spans="1:60" outlineLevel="3" x14ac:dyDescent="0.25">
      <c r="A91" s="151"/>
      <c r="B91" s="152"/>
      <c r="C91" s="190" t="s">
        <v>236</v>
      </c>
      <c r="D91" s="155"/>
      <c r="E91" s="156">
        <v>114.89832</v>
      </c>
      <c r="F91" s="154"/>
      <c r="G91" s="154"/>
      <c r="H91" s="154"/>
      <c r="I91" s="154"/>
      <c r="J91" s="154"/>
      <c r="K91" s="154"/>
      <c r="L91" s="154"/>
      <c r="M91" s="154"/>
      <c r="N91" s="153"/>
      <c r="O91" s="153"/>
      <c r="P91" s="153"/>
      <c r="Q91" s="153"/>
      <c r="R91" s="154"/>
      <c r="S91" s="154"/>
      <c r="T91" s="154"/>
      <c r="U91" s="154"/>
      <c r="V91" s="154"/>
      <c r="W91" s="154"/>
      <c r="X91" s="154"/>
      <c r="Y91" s="154"/>
      <c r="Z91" s="144"/>
      <c r="AA91" s="144"/>
      <c r="AB91" s="144"/>
      <c r="AC91" s="144"/>
      <c r="AD91" s="144"/>
      <c r="AE91" s="144"/>
      <c r="AF91" s="144"/>
      <c r="AG91" s="144" t="s">
        <v>154</v>
      </c>
      <c r="AH91" s="144">
        <v>0</v>
      </c>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row>
    <row r="92" spans="1:60" outlineLevel="3" x14ac:dyDescent="0.25">
      <c r="A92" s="151"/>
      <c r="B92" s="152"/>
      <c r="C92" s="190" t="s">
        <v>237</v>
      </c>
      <c r="D92" s="155"/>
      <c r="E92" s="156"/>
      <c r="F92" s="154"/>
      <c r="G92" s="154"/>
      <c r="H92" s="154"/>
      <c r="I92" s="154"/>
      <c r="J92" s="154"/>
      <c r="K92" s="154"/>
      <c r="L92" s="154"/>
      <c r="M92" s="154"/>
      <c r="N92" s="153"/>
      <c r="O92" s="153"/>
      <c r="P92" s="153"/>
      <c r="Q92" s="153"/>
      <c r="R92" s="154"/>
      <c r="S92" s="154"/>
      <c r="T92" s="154"/>
      <c r="U92" s="154"/>
      <c r="V92" s="154"/>
      <c r="W92" s="154"/>
      <c r="X92" s="154"/>
      <c r="Y92" s="154"/>
      <c r="Z92" s="144"/>
      <c r="AA92" s="144"/>
      <c r="AB92" s="144"/>
      <c r="AC92" s="144"/>
      <c r="AD92" s="144"/>
      <c r="AE92" s="144"/>
      <c r="AF92" s="144"/>
      <c r="AG92" s="144" t="s">
        <v>154</v>
      </c>
      <c r="AH92" s="144">
        <v>0</v>
      </c>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row>
    <row r="93" spans="1:60" outlineLevel="3" x14ac:dyDescent="0.25">
      <c r="A93" s="151"/>
      <c r="B93" s="152"/>
      <c r="C93" s="190" t="s">
        <v>238</v>
      </c>
      <c r="D93" s="155"/>
      <c r="E93" s="156">
        <v>-248.57509999999999</v>
      </c>
      <c r="F93" s="154"/>
      <c r="G93" s="154"/>
      <c r="H93" s="154"/>
      <c r="I93" s="154"/>
      <c r="J93" s="154"/>
      <c r="K93" s="154"/>
      <c r="L93" s="154"/>
      <c r="M93" s="154"/>
      <c r="N93" s="153"/>
      <c r="O93" s="153"/>
      <c r="P93" s="153"/>
      <c r="Q93" s="153"/>
      <c r="R93" s="154"/>
      <c r="S93" s="154"/>
      <c r="T93" s="154"/>
      <c r="U93" s="154"/>
      <c r="V93" s="154"/>
      <c r="W93" s="154"/>
      <c r="X93" s="154"/>
      <c r="Y93" s="154"/>
      <c r="Z93" s="144"/>
      <c r="AA93" s="144"/>
      <c r="AB93" s="144"/>
      <c r="AC93" s="144"/>
      <c r="AD93" s="144"/>
      <c r="AE93" s="144"/>
      <c r="AF93" s="144"/>
      <c r="AG93" s="144" t="s">
        <v>154</v>
      </c>
      <c r="AH93" s="144">
        <v>0</v>
      </c>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row>
    <row r="94" spans="1:60" outlineLevel="3" x14ac:dyDescent="0.25">
      <c r="A94" s="151"/>
      <c r="B94" s="152"/>
      <c r="C94" s="190" t="s">
        <v>239</v>
      </c>
      <c r="D94" s="155"/>
      <c r="E94" s="156">
        <v>-30.512</v>
      </c>
      <c r="F94" s="154"/>
      <c r="G94" s="154"/>
      <c r="H94" s="154"/>
      <c r="I94" s="154"/>
      <c r="J94" s="154"/>
      <c r="K94" s="154"/>
      <c r="L94" s="154"/>
      <c r="M94" s="154"/>
      <c r="N94" s="153"/>
      <c r="O94" s="153"/>
      <c r="P94" s="153"/>
      <c r="Q94" s="153"/>
      <c r="R94" s="154"/>
      <c r="S94" s="154"/>
      <c r="T94" s="154"/>
      <c r="U94" s="154"/>
      <c r="V94" s="154"/>
      <c r="W94" s="154"/>
      <c r="X94" s="154"/>
      <c r="Y94" s="154"/>
      <c r="Z94" s="144"/>
      <c r="AA94" s="144"/>
      <c r="AB94" s="144"/>
      <c r="AC94" s="144"/>
      <c r="AD94" s="144"/>
      <c r="AE94" s="144"/>
      <c r="AF94" s="144"/>
      <c r="AG94" s="144" t="s">
        <v>154</v>
      </c>
      <c r="AH94" s="144">
        <v>0</v>
      </c>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row>
    <row r="95" spans="1:60" outlineLevel="3" x14ac:dyDescent="0.25">
      <c r="A95" s="151"/>
      <c r="B95" s="152"/>
      <c r="C95" s="190" t="s">
        <v>240</v>
      </c>
      <c r="D95" s="155"/>
      <c r="E95" s="156">
        <v>-12.9375</v>
      </c>
      <c r="F95" s="154"/>
      <c r="G95" s="154"/>
      <c r="H95" s="154"/>
      <c r="I95" s="154"/>
      <c r="J95" s="154"/>
      <c r="K95" s="154"/>
      <c r="L95" s="154"/>
      <c r="M95" s="154"/>
      <c r="N95" s="153"/>
      <c r="O95" s="153"/>
      <c r="P95" s="153"/>
      <c r="Q95" s="153"/>
      <c r="R95" s="154"/>
      <c r="S95" s="154"/>
      <c r="T95" s="154"/>
      <c r="U95" s="154"/>
      <c r="V95" s="154"/>
      <c r="W95" s="154"/>
      <c r="X95" s="154"/>
      <c r="Y95" s="154"/>
      <c r="Z95" s="144"/>
      <c r="AA95" s="144"/>
      <c r="AB95" s="144"/>
      <c r="AC95" s="144"/>
      <c r="AD95" s="144"/>
      <c r="AE95" s="144"/>
      <c r="AF95" s="144"/>
      <c r="AG95" s="144" t="s">
        <v>154</v>
      </c>
      <c r="AH95" s="144">
        <v>0</v>
      </c>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row>
    <row r="96" spans="1:60" outlineLevel="3" x14ac:dyDescent="0.25">
      <c r="A96" s="151"/>
      <c r="B96" s="152"/>
      <c r="C96" s="190" t="s">
        <v>241</v>
      </c>
      <c r="D96" s="155"/>
      <c r="E96" s="156">
        <v>-16.53</v>
      </c>
      <c r="F96" s="154"/>
      <c r="G96" s="154"/>
      <c r="H96" s="154"/>
      <c r="I96" s="154"/>
      <c r="J96" s="154"/>
      <c r="K96" s="154"/>
      <c r="L96" s="154"/>
      <c r="M96" s="154"/>
      <c r="N96" s="153"/>
      <c r="O96" s="153"/>
      <c r="P96" s="153"/>
      <c r="Q96" s="153"/>
      <c r="R96" s="154"/>
      <c r="S96" s="154"/>
      <c r="T96" s="154"/>
      <c r="U96" s="154"/>
      <c r="V96" s="154"/>
      <c r="W96" s="154"/>
      <c r="X96" s="154"/>
      <c r="Y96" s="154"/>
      <c r="Z96" s="144"/>
      <c r="AA96" s="144"/>
      <c r="AB96" s="144"/>
      <c r="AC96" s="144"/>
      <c r="AD96" s="144"/>
      <c r="AE96" s="144"/>
      <c r="AF96" s="144"/>
      <c r="AG96" s="144" t="s">
        <v>154</v>
      </c>
      <c r="AH96" s="144">
        <v>0</v>
      </c>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row>
    <row r="97" spans="1:60" outlineLevel="3" x14ac:dyDescent="0.25">
      <c r="A97" s="151"/>
      <c r="B97" s="152"/>
      <c r="C97" s="190" t="s">
        <v>242</v>
      </c>
      <c r="D97" s="155"/>
      <c r="E97" s="156">
        <v>-1.3440000000000001</v>
      </c>
      <c r="F97" s="154"/>
      <c r="G97" s="154"/>
      <c r="H97" s="154"/>
      <c r="I97" s="154"/>
      <c r="J97" s="154"/>
      <c r="K97" s="154"/>
      <c r="L97" s="154"/>
      <c r="M97" s="154"/>
      <c r="N97" s="153"/>
      <c r="O97" s="153"/>
      <c r="P97" s="153"/>
      <c r="Q97" s="153"/>
      <c r="R97" s="154"/>
      <c r="S97" s="154"/>
      <c r="T97" s="154"/>
      <c r="U97" s="154"/>
      <c r="V97" s="154"/>
      <c r="W97" s="154"/>
      <c r="X97" s="154"/>
      <c r="Y97" s="154"/>
      <c r="Z97" s="144"/>
      <c r="AA97" s="144"/>
      <c r="AB97" s="144"/>
      <c r="AC97" s="144"/>
      <c r="AD97" s="144"/>
      <c r="AE97" s="144"/>
      <c r="AF97" s="144"/>
      <c r="AG97" s="144" t="s">
        <v>154</v>
      </c>
      <c r="AH97" s="144">
        <v>0</v>
      </c>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row>
    <row r="98" spans="1:60" outlineLevel="1" x14ac:dyDescent="0.25">
      <c r="A98" s="173">
        <v>18</v>
      </c>
      <c r="B98" s="174" t="s">
        <v>243</v>
      </c>
      <c r="C98" s="189" t="s">
        <v>244</v>
      </c>
      <c r="D98" s="175" t="s">
        <v>222</v>
      </c>
      <c r="E98" s="176">
        <v>1001.83708</v>
      </c>
      <c r="F98" s="177"/>
      <c r="G98" s="178">
        <f>ROUND(E98*F98,2)</f>
        <v>0</v>
      </c>
      <c r="H98" s="177"/>
      <c r="I98" s="178">
        <f>ROUND(E98*H98,2)</f>
        <v>0</v>
      </c>
      <c r="J98" s="177"/>
      <c r="K98" s="178">
        <f>ROUND(E98*J98,2)</f>
        <v>0</v>
      </c>
      <c r="L98" s="178">
        <v>21</v>
      </c>
      <c r="M98" s="178">
        <f>G98*(1+L98/100)</f>
        <v>0</v>
      </c>
      <c r="N98" s="176">
        <v>0</v>
      </c>
      <c r="O98" s="176">
        <f>ROUND(E98*N98,2)</f>
        <v>0</v>
      </c>
      <c r="P98" s="176">
        <v>0</v>
      </c>
      <c r="Q98" s="176">
        <f>ROUND(E98*P98,2)</f>
        <v>0</v>
      </c>
      <c r="R98" s="178" t="s">
        <v>146</v>
      </c>
      <c r="S98" s="178" t="s">
        <v>147</v>
      </c>
      <c r="T98" s="179" t="s">
        <v>147</v>
      </c>
      <c r="U98" s="154">
        <v>8.7999999999999995E-2</v>
      </c>
      <c r="V98" s="154">
        <f>ROUND(E98*U98,2)</f>
        <v>88.16</v>
      </c>
      <c r="W98" s="154"/>
      <c r="X98" s="154" t="s">
        <v>148</v>
      </c>
      <c r="Y98" s="154" t="s">
        <v>149</v>
      </c>
      <c r="Z98" s="144"/>
      <c r="AA98" s="144"/>
      <c r="AB98" s="144"/>
      <c r="AC98" s="144"/>
      <c r="AD98" s="144"/>
      <c r="AE98" s="144"/>
      <c r="AF98" s="144"/>
      <c r="AG98" s="144" t="s">
        <v>150</v>
      </c>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row>
    <row r="99" spans="1:60" outlineLevel="2" x14ac:dyDescent="0.25">
      <c r="A99" s="151"/>
      <c r="B99" s="152"/>
      <c r="C99" s="259" t="s">
        <v>223</v>
      </c>
      <c r="D99" s="260"/>
      <c r="E99" s="260"/>
      <c r="F99" s="260"/>
      <c r="G99" s="260"/>
      <c r="H99" s="154"/>
      <c r="I99" s="154"/>
      <c r="J99" s="154"/>
      <c r="K99" s="154"/>
      <c r="L99" s="154"/>
      <c r="M99" s="154"/>
      <c r="N99" s="153"/>
      <c r="O99" s="153"/>
      <c r="P99" s="153"/>
      <c r="Q99" s="153"/>
      <c r="R99" s="154"/>
      <c r="S99" s="154"/>
      <c r="T99" s="154"/>
      <c r="U99" s="154"/>
      <c r="V99" s="154"/>
      <c r="W99" s="154"/>
      <c r="X99" s="154"/>
      <c r="Y99" s="154"/>
      <c r="Z99" s="144"/>
      <c r="AA99" s="144"/>
      <c r="AB99" s="144"/>
      <c r="AC99" s="144"/>
      <c r="AD99" s="144"/>
      <c r="AE99" s="144"/>
      <c r="AF99" s="144"/>
      <c r="AG99" s="144" t="s">
        <v>152</v>
      </c>
      <c r="AH99" s="144"/>
      <c r="AI99" s="144"/>
      <c r="AJ99" s="144"/>
      <c r="AK99" s="144"/>
      <c r="AL99" s="144"/>
      <c r="AM99" s="144"/>
      <c r="AN99" s="144"/>
      <c r="AO99" s="144"/>
      <c r="AP99" s="144"/>
      <c r="AQ99" s="144"/>
      <c r="AR99" s="144"/>
      <c r="AS99" s="144"/>
      <c r="AT99" s="144"/>
      <c r="AU99" s="144"/>
      <c r="AV99" s="144"/>
      <c r="AW99" s="144"/>
      <c r="AX99" s="144"/>
      <c r="AY99" s="144"/>
      <c r="AZ99" s="144"/>
      <c r="BA99" s="180" t="str">
        <f>C99</f>
        <v>s přemístěním výkopku v příčných profilech na vzdálenost do 15 m nebo s naložením na dopravní prostředek.</v>
      </c>
      <c r="BB99" s="144"/>
      <c r="BC99" s="144"/>
      <c r="BD99" s="144"/>
      <c r="BE99" s="144"/>
      <c r="BF99" s="144"/>
      <c r="BG99" s="144"/>
      <c r="BH99" s="144"/>
    </row>
    <row r="100" spans="1:60" outlineLevel="2" x14ac:dyDescent="0.25">
      <c r="A100" s="151"/>
      <c r="B100" s="152"/>
      <c r="C100" s="190" t="s">
        <v>245</v>
      </c>
      <c r="D100" s="155"/>
      <c r="E100" s="156">
        <v>1001.83708</v>
      </c>
      <c r="F100" s="154"/>
      <c r="G100" s="154"/>
      <c r="H100" s="154"/>
      <c r="I100" s="154"/>
      <c r="J100" s="154"/>
      <c r="K100" s="154"/>
      <c r="L100" s="154"/>
      <c r="M100" s="154"/>
      <c r="N100" s="153"/>
      <c r="O100" s="153"/>
      <c r="P100" s="153"/>
      <c r="Q100" s="153"/>
      <c r="R100" s="154"/>
      <c r="S100" s="154"/>
      <c r="T100" s="154"/>
      <c r="U100" s="154"/>
      <c r="V100" s="154"/>
      <c r="W100" s="154"/>
      <c r="X100" s="154"/>
      <c r="Y100" s="154"/>
      <c r="Z100" s="144"/>
      <c r="AA100" s="144"/>
      <c r="AB100" s="144"/>
      <c r="AC100" s="144"/>
      <c r="AD100" s="144"/>
      <c r="AE100" s="144"/>
      <c r="AF100" s="144"/>
      <c r="AG100" s="144" t="s">
        <v>154</v>
      </c>
      <c r="AH100" s="144">
        <v>5</v>
      </c>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row>
    <row r="101" spans="1:60" outlineLevel="1" x14ac:dyDescent="0.25">
      <c r="A101" s="173">
        <v>19</v>
      </c>
      <c r="B101" s="174" t="s">
        <v>246</v>
      </c>
      <c r="C101" s="189" t="s">
        <v>247</v>
      </c>
      <c r="D101" s="175" t="s">
        <v>222</v>
      </c>
      <c r="E101" s="176">
        <v>24</v>
      </c>
      <c r="F101" s="177"/>
      <c r="G101" s="178">
        <f>ROUND(E101*F101,2)</f>
        <v>0</v>
      </c>
      <c r="H101" s="177"/>
      <c r="I101" s="178">
        <f>ROUND(E101*H101,2)</f>
        <v>0</v>
      </c>
      <c r="J101" s="177"/>
      <c r="K101" s="178">
        <f>ROUND(E101*J101,2)</f>
        <v>0</v>
      </c>
      <c r="L101" s="178">
        <v>21</v>
      </c>
      <c r="M101" s="178">
        <f>G101*(1+L101/100)</f>
        <v>0</v>
      </c>
      <c r="N101" s="176">
        <v>0</v>
      </c>
      <c r="O101" s="176">
        <f>ROUND(E101*N101,2)</f>
        <v>0</v>
      </c>
      <c r="P101" s="176">
        <v>0</v>
      </c>
      <c r="Q101" s="176">
        <f>ROUND(E101*P101,2)</f>
        <v>0</v>
      </c>
      <c r="R101" s="178" t="s">
        <v>146</v>
      </c>
      <c r="S101" s="178" t="s">
        <v>147</v>
      </c>
      <c r="T101" s="179" t="s">
        <v>147</v>
      </c>
      <c r="U101" s="154">
        <v>0.26666000000000001</v>
      </c>
      <c r="V101" s="154">
        <f>ROUND(E101*U101,2)</f>
        <v>6.4</v>
      </c>
      <c r="W101" s="154"/>
      <c r="X101" s="154" t="s">
        <v>148</v>
      </c>
      <c r="Y101" s="154" t="s">
        <v>149</v>
      </c>
      <c r="Z101" s="144"/>
      <c r="AA101" s="144"/>
      <c r="AB101" s="144"/>
      <c r="AC101" s="144"/>
      <c r="AD101" s="144"/>
      <c r="AE101" s="144"/>
      <c r="AF101" s="144"/>
      <c r="AG101" s="144" t="s">
        <v>150</v>
      </c>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row>
    <row r="102" spans="1:60" ht="21" outlineLevel="2" x14ac:dyDescent="0.25">
      <c r="A102" s="151"/>
      <c r="B102" s="152"/>
      <c r="C102" s="259" t="s">
        <v>248</v>
      </c>
      <c r="D102" s="260"/>
      <c r="E102" s="260"/>
      <c r="F102" s="260"/>
      <c r="G102" s="260"/>
      <c r="H102" s="154"/>
      <c r="I102" s="154"/>
      <c r="J102" s="154"/>
      <c r="K102" s="154"/>
      <c r="L102" s="154"/>
      <c r="M102" s="154"/>
      <c r="N102" s="153"/>
      <c r="O102" s="153"/>
      <c r="P102" s="153"/>
      <c r="Q102" s="153"/>
      <c r="R102" s="154"/>
      <c r="S102" s="154"/>
      <c r="T102" s="154"/>
      <c r="U102" s="154"/>
      <c r="V102" s="154"/>
      <c r="W102" s="154"/>
      <c r="X102" s="154"/>
      <c r="Y102" s="154"/>
      <c r="Z102" s="144"/>
      <c r="AA102" s="144"/>
      <c r="AB102" s="144"/>
      <c r="AC102" s="144"/>
      <c r="AD102" s="144"/>
      <c r="AE102" s="144"/>
      <c r="AF102" s="144"/>
      <c r="AG102" s="144" t="s">
        <v>152</v>
      </c>
      <c r="AH102" s="144"/>
      <c r="AI102" s="144"/>
      <c r="AJ102" s="144"/>
      <c r="AK102" s="144"/>
      <c r="AL102" s="144"/>
      <c r="AM102" s="144"/>
      <c r="AN102" s="144"/>
      <c r="AO102" s="144"/>
      <c r="AP102" s="144"/>
      <c r="AQ102" s="144"/>
      <c r="AR102" s="144"/>
      <c r="AS102" s="144"/>
      <c r="AT102" s="144"/>
      <c r="AU102" s="144"/>
      <c r="AV102" s="144"/>
      <c r="AW102" s="144"/>
      <c r="AX102" s="144"/>
      <c r="AY102" s="144"/>
      <c r="AZ102" s="144"/>
      <c r="BA102" s="180" t="str">
        <f>C102</f>
        <v>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v>
      </c>
      <c r="BB102" s="144"/>
      <c r="BC102" s="144"/>
      <c r="BD102" s="144"/>
      <c r="BE102" s="144"/>
      <c r="BF102" s="144"/>
      <c r="BG102" s="144"/>
      <c r="BH102" s="144"/>
    </row>
    <row r="103" spans="1:60" outlineLevel="2" x14ac:dyDescent="0.25">
      <c r="A103" s="151"/>
      <c r="B103" s="152"/>
      <c r="C103" s="190" t="s">
        <v>249</v>
      </c>
      <c r="D103" s="155"/>
      <c r="E103" s="156">
        <v>24</v>
      </c>
      <c r="F103" s="154"/>
      <c r="G103" s="154"/>
      <c r="H103" s="154"/>
      <c r="I103" s="154"/>
      <c r="J103" s="154"/>
      <c r="K103" s="154"/>
      <c r="L103" s="154"/>
      <c r="M103" s="154"/>
      <c r="N103" s="153"/>
      <c r="O103" s="153"/>
      <c r="P103" s="153"/>
      <c r="Q103" s="153"/>
      <c r="R103" s="154"/>
      <c r="S103" s="154"/>
      <c r="T103" s="154"/>
      <c r="U103" s="154"/>
      <c r="V103" s="154"/>
      <c r="W103" s="154"/>
      <c r="X103" s="154"/>
      <c r="Y103" s="154"/>
      <c r="Z103" s="144"/>
      <c r="AA103" s="144"/>
      <c r="AB103" s="144"/>
      <c r="AC103" s="144"/>
      <c r="AD103" s="144"/>
      <c r="AE103" s="144"/>
      <c r="AF103" s="144"/>
      <c r="AG103" s="144" t="s">
        <v>154</v>
      </c>
      <c r="AH103" s="144">
        <v>0</v>
      </c>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row>
    <row r="104" spans="1:60" outlineLevel="1" x14ac:dyDescent="0.25">
      <c r="A104" s="173">
        <v>20</v>
      </c>
      <c r="B104" s="174" t="s">
        <v>250</v>
      </c>
      <c r="C104" s="189" t="s">
        <v>251</v>
      </c>
      <c r="D104" s="175" t="s">
        <v>222</v>
      </c>
      <c r="E104" s="176">
        <v>24</v>
      </c>
      <c r="F104" s="177"/>
      <c r="G104" s="178">
        <f>ROUND(E104*F104,2)</f>
        <v>0</v>
      </c>
      <c r="H104" s="177"/>
      <c r="I104" s="178">
        <f>ROUND(E104*H104,2)</f>
        <v>0</v>
      </c>
      <c r="J104" s="177"/>
      <c r="K104" s="178">
        <f>ROUND(E104*J104,2)</f>
        <v>0</v>
      </c>
      <c r="L104" s="178">
        <v>21</v>
      </c>
      <c r="M104" s="178">
        <f>G104*(1+L104/100)</f>
        <v>0</v>
      </c>
      <c r="N104" s="176">
        <v>0</v>
      </c>
      <c r="O104" s="176">
        <f>ROUND(E104*N104,2)</f>
        <v>0</v>
      </c>
      <c r="P104" s="176">
        <v>0</v>
      </c>
      <c r="Q104" s="176">
        <f>ROUND(E104*P104,2)</f>
        <v>0</v>
      </c>
      <c r="R104" s="178" t="s">
        <v>146</v>
      </c>
      <c r="S104" s="178" t="s">
        <v>147</v>
      </c>
      <c r="T104" s="179" t="s">
        <v>147</v>
      </c>
      <c r="U104" s="154">
        <v>4.3099999999999999E-2</v>
      </c>
      <c r="V104" s="154">
        <f>ROUND(E104*U104,2)</f>
        <v>1.03</v>
      </c>
      <c r="W104" s="154"/>
      <c r="X104" s="154" t="s">
        <v>148</v>
      </c>
      <c r="Y104" s="154" t="s">
        <v>149</v>
      </c>
      <c r="Z104" s="144"/>
      <c r="AA104" s="144"/>
      <c r="AB104" s="144"/>
      <c r="AC104" s="144"/>
      <c r="AD104" s="144"/>
      <c r="AE104" s="144"/>
      <c r="AF104" s="144"/>
      <c r="AG104" s="144" t="s">
        <v>150</v>
      </c>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row>
    <row r="105" spans="1:60" ht="21" outlineLevel="2" x14ac:dyDescent="0.25">
      <c r="A105" s="151"/>
      <c r="B105" s="152"/>
      <c r="C105" s="259" t="s">
        <v>248</v>
      </c>
      <c r="D105" s="260"/>
      <c r="E105" s="260"/>
      <c r="F105" s="260"/>
      <c r="G105" s="260"/>
      <c r="H105" s="154"/>
      <c r="I105" s="154"/>
      <c r="J105" s="154"/>
      <c r="K105" s="154"/>
      <c r="L105" s="154"/>
      <c r="M105" s="154"/>
      <c r="N105" s="153"/>
      <c r="O105" s="153"/>
      <c r="P105" s="153"/>
      <c r="Q105" s="153"/>
      <c r="R105" s="154"/>
      <c r="S105" s="154"/>
      <c r="T105" s="154"/>
      <c r="U105" s="154"/>
      <c r="V105" s="154"/>
      <c r="W105" s="154"/>
      <c r="X105" s="154"/>
      <c r="Y105" s="154"/>
      <c r="Z105" s="144"/>
      <c r="AA105" s="144"/>
      <c r="AB105" s="144"/>
      <c r="AC105" s="144"/>
      <c r="AD105" s="144"/>
      <c r="AE105" s="144"/>
      <c r="AF105" s="144"/>
      <c r="AG105" s="144" t="s">
        <v>152</v>
      </c>
      <c r="AH105" s="144"/>
      <c r="AI105" s="144"/>
      <c r="AJ105" s="144"/>
      <c r="AK105" s="144"/>
      <c r="AL105" s="144"/>
      <c r="AM105" s="144"/>
      <c r="AN105" s="144"/>
      <c r="AO105" s="144"/>
      <c r="AP105" s="144"/>
      <c r="AQ105" s="144"/>
      <c r="AR105" s="144"/>
      <c r="AS105" s="144"/>
      <c r="AT105" s="144"/>
      <c r="AU105" s="144"/>
      <c r="AV105" s="144"/>
      <c r="AW105" s="144"/>
      <c r="AX105" s="144"/>
      <c r="AY105" s="144"/>
      <c r="AZ105" s="144"/>
      <c r="BA105" s="180" t="str">
        <f>C105</f>
        <v>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v>
      </c>
      <c r="BB105" s="144"/>
      <c r="BC105" s="144"/>
      <c r="BD105" s="144"/>
      <c r="BE105" s="144"/>
      <c r="BF105" s="144"/>
      <c r="BG105" s="144"/>
      <c r="BH105" s="144"/>
    </row>
    <row r="106" spans="1:60" outlineLevel="2" x14ac:dyDescent="0.25">
      <c r="A106" s="151"/>
      <c r="B106" s="152"/>
      <c r="C106" s="190" t="s">
        <v>252</v>
      </c>
      <c r="D106" s="155"/>
      <c r="E106" s="156">
        <v>24</v>
      </c>
      <c r="F106" s="154"/>
      <c r="G106" s="154"/>
      <c r="H106" s="154"/>
      <c r="I106" s="154"/>
      <c r="J106" s="154"/>
      <c r="K106" s="154"/>
      <c r="L106" s="154"/>
      <c r="M106" s="154"/>
      <c r="N106" s="153"/>
      <c r="O106" s="153"/>
      <c r="P106" s="153"/>
      <c r="Q106" s="153"/>
      <c r="R106" s="154"/>
      <c r="S106" s="154"/>
      <c r="T106" s="154"/>
      <c r="U106" s="154"/>
      <c r="V106" s="154"/>
      <c r="W106" s="154"/>
      <c r="X106" s="154"/>
      <c r="Y106" s="154"/>
      <c r="Z106" s="144"/>
      <c r="AA106" s="144"/>
      <c r="AB106" s="144"/>
      <c r="AC106" s="144"/>
      <c r="AD106" s="144"/>
      <c r="AE106" s="144"/>
      <c r="AF106" s="144"/>
      <c r="AG106" s="144" t="s">
        <v>154</v>
      </c>
      <c r="AH106" s="144">
        <v>5</v>
      </c>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row>
    <row r="107" spans="1:60" outlineLevel="1" x14ac:dyDescent="0.25">
      <c r="A107" s="173">
        <v>21</v>
      </c>
      <c r="B107" s="174" t="s">
        <v>253</v>
      </c>
      <c r="C107" s="189" t="s">
        <v>254</v>
      </c>
      <c r="D107" s="175" t="s">
        <v>222</v>
      </c>
      <c r="E107" s="176">
        <v>28</v>
      </c>
      <c r="F107" s="177"/>
      <c r="G107" s="178">
        <f>ROUND(E107*F107,2)</f>
        <v>0</v>
      </c>
      <c r="H107" s="177"/>
      <c r="I107" s="178">
        <f>ROUND(E107*H107,2)</f>
        <v>0</v>
      </c>
      <c r="J107" s="177"/>
      <c r="K107" s="178">
        <f>ROUND(E107*J107,2)</f>
        <v>0</v>
      </c>
      <c r="L107" s="178">
        <v>21</v>
      </c>
      <c r="M107" s="178">
        <f>G107*(1+L107/100)</f>
        <v>0</v>
      </c>
      <c r="N107" s="176">
        <v>0</v>
      </c>
      <c r="O107" s="176">
        <f>ROUND(E107*N107,2)</f>
        <v>0</v>
      </c>
      <c r="P107" s="176">
        <v>0</v>
      </c>
      <c r="Q107" s="176">
        <f>ROUND(E107*P107,2)</f>
        <v>0</v>
      </c>
      <c r="R107" s="178" t="s">
        <v>146</v>
      </c>
      <c r="S107" s="178" t="s">
        <v>147</v>
      </c>
      <c r="T107" s="179" t="s">
        <v>147</v>
      </c>
      <c r="U107" s="154">
        <v>0.36499999999999999</v>
      </c>
      <c r="V107" s="154">
        <f>ROUND(E107*U107,2)</f>
        <v>10.220000000000001</v>
      </c>
      <c r="W107" s="154"/>
      <c r="X107" s="154" t="s">
        <v>148</v>
      </c>
      <c r="Y107" s="154" t="s">
        <v>149</v>
      </c>
      <c r="Z107" s="144"/>
      <c r="AA107" s="144"/>
      <c r="AB107" s="144"/>
      <c r="AC107" s="144"/>
      <c r="AD107" s="144"/>
      <c r="AE107" s="144"/>
      <c r="AF107" s="144"/>
      <c r="AG107" s="144" t="s">
        <v>150</v>
      </c>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row>
    <row r="108" spans="1:60" ht="21" outlineLevel="2" x14ac:dyDescent="0.25">
      <c r="A108" s="151"/>
      <c r="B108" s="152"/>
      <c r="C108" s="259" t="s">
        <v>255</v>
      </c>
      <c r="D108" s="260"/>
      <c r="E108" s="260"/>
      <c r="F108" s="260"/>
      <c r="G108" s="260"/>
      <c r="H108" s="154"/>
      <c r="I108" s="154"/>
      <c r="J108" s="154"/>
      <c r="K108" s="154"/>
      <c r="L108" s="154"/>
      <c r="M108" s="154"/>
      <c r="N108" s="153"/>
      <c r="O108" s="153"/>
      <c r="P108" s="153"/>
      <c r="Q108" s="153"/>
      <c r="R108" s="154"/>
      <c r="S108" s="154"/>
      <c r="T108" s="154"/>
      <c r="U108" s="154"/>
      <c r="V108" s="154"/>
      <c r="W108" s="154"/>
      <c r="X108" s="154"/>
      <c r="Y108" s="154"/>
      <c r="Z108" s="144"/>
      <c r="AA108" s="144"/>
      <c r="AB108" s="144"/>
      <c r="AC108" s="144"/>
      <c r="AD108" s="144"/>
      <c r="AE108" s="144"/>
      <c r="AF108" s="144"/>
      <c r="AG108" s="144" t="s">
        <v>152</v>
      </c>
      <c r="AH108" s="144"/>
      <c r="AI108" s="144"/>
      <c r="AJ108" s="144"/>
      <c r="AK108" s="144"/>
      <c r="AL108" s="144"/>
      <c r="AM108" s="144"/>
      <c r="AN108" s="144"/>
      <c r="AO108" s="144"/>
      <c r="AP108" s="144"/>
      <c r="AQ108" s="144"/>
      <c r="AR108" s="144"/>
      <c r="AS108" s="144"/>
      <c r="AT108" s="144"/>
      <c r="AU108" s="144"/>
      <c r="AV108" s="144"/>
      <c r="AW108" s="144"/>
      <c r="AX108" s="144"/>
      <c r="AY108" s="144"/>
      <c r="AZ108" s="144"/>
      <c r="BA108" s="180" t="str">
        <f>C108</f>
        <v>zapažených i nezapažených s urovnáním dna do předepsaného profilu a spádu, s přehozením výkopku na přilehlém terénu na vzdálenost do 3 m od podélné osy rýhy nebo s naložením výkopku na dopravní prostředek.</v>
      </c>
      <c r="BB108" s="144"/>
      <c r="BC108" s="144"/>
      <c r="BD108" s="144"/>
      <c r="BE108" s="144"/>
      <c r="BF108" s="144"/>
      <c r="BG108" s="144"/>
      <c r="BH108" s="144"/>
    </row>
    <row r="109" spans="1:60" outlineLevel="2" x14ac:dyDescent="0.25">
      <c r="A109" s="151"/>
      <c r="B109" s="152"/>
      <c r="C109" s="190" t="s">
        <v>256</v>
      </c>
      <c r="D109" s="155"/>
      <c r="E109" s="156">
        <v>28</v>
      </c>
      <c r="F109" s="154"/>
      <c r="G109" s="154"/>
      <c r="H109" s="154"/>
      <c r="I109" s="154"/>
      <c r="J109" s="154"/>
      <c r="K109" s="154"/>
      <c r="L109" s="154"/>
      <c r="M109" s="154"/>
      <c r="N109" s="153"/>
      <c r="O109" s="153"/>
      <c r="P109" s="153"/>
      <c r="Q109" s="153"/>
      <c r="R109" s="154"/>
      <c r="S109" s="154"/>
      <c r="T109" s="154"/>
      <c r="U109" s="154"/>
      <c r="V109" s="154"/>
      <c r="W109" s="154"/>
      <c r="X109" s="154"/>
      <c r="Y109" s="154"/>
      <c r="Z109" s="144"/>
      <c r="AA109" s="144"/>
      <c r="AB109" s="144"/>
      <c r="AC109" s="144"/>
      <c r="AD109" s="144"/>
      <c r="AE109" s="144"/>
      <c r="AF109" s="144"/>
      <c r="AG109" s="144" t="s">
        <v>154</v>
      </c>
      <c r="AH109" s="144">
        <v>0</v>
      </c>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row>
    <row r="110" spans="1:60" outlineLevel="1" x14ac:dyDescent="0.25">
      <c r="A110" s="173">
        <v>22</v>
      </c>
      <c r="B110" s="174" t="s">
        <v>257</v>
      </c>
      <c r="C110" s="189" t="s">
        <v>258</v>
      </c>
      <c r="D110" s="175" t="s">
        <v>222</v>
      </c>
      <c r="E110" s="176">
        <v>28</v>
      </c>
      <c r="F110" s="177"/>
      <c r="G110" s="178">
        <f>ROUND(E110*F110,2)</f>
        <v>0</v>
      </c>
      <c r="H110" s="177"/>
      <c r="I110" s="178">
        <f>ROUND(E110*H110,2)</f>
        <v>0</v>
      </c>
      <c r="J110" s="177"/>
      <c r="K110" s="178">
        <f>ROUND(E110*J110,2)</f>
        <v>0</v>
      </c>
      <c r="L110" s="178">
        <v>21</v>
      </c>
      <c r="M110" s="178">
        <f>G110*(1+L110/100)</f>
        <v>0</v>
      </c>
      <c r="N110" s="176">
        <v>0</v>
      </c>
      <c r="O110" s="176">
        <f>ROUND(E110*N110,2)</f>
        <v>0</v>
      </c>
      <c r="P110" s="176">
        <v>0</v>
      </c>
      <c r="Q110" s="176">
        <f>ROUND(E110*P110,2)</f>
        <v>0</v>
      </c>
      <c r="R110" s="178" t="s">
        <v>146</v>
      </c>
      <c r="S110" s="178" t="s">
        <v>147</v>
      </c>
      <c r="T110" s="179" t="s">
        <v>147</v>
      </c>
      <c r="U110" s="154">
        <v>0.38979999999999998</v>
      </c>
      <c r="V110" s="154">
        <f>ROUND(E110*U110,2)</f>
        <v>10.91</v>
      </c>
      <c r="W110" s="154"/>
      <c r="X110" s="154" t="s">
        <v>148</v>
      </c>
      <c r="Y110" s="154" t="s">
        <v>149</v>
      </c>
      <c r="Z110" s="144"/>
      <c r="AA110" s="144"/>
      <c r="AB110" s="144"/>
      <c r="AC110" s="144"/>
      <c r="AD110" s="144"/>
      <c r="AE110" s="144"/>
      <c r="AF110" s="144"/>
      <c r="AG110" s="144" t="s">
        <v>150</v>
      </c>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row>
    <row r="111" spans="1:60" ht="21" outlineLevel="2" x14ac:dyDescent="0.25">
      <c r="A111" s="151"/>
      <c r="B111" s="152"/>
      <c r="C111" s="259" t="s">
        <v>255</v>
      </c>
      <c r="D111" s="260"/>
      <c r="E111" s="260"/>
      <c r="F111" s="260"/>
      <c r="G111" s="260"/>
      <c r="H111" s="154"/>
      <c r="I111" s="154"/>
      <c r="J111" s="154"/>
      <c r="K111" s="154"/>
      <c r="L111" s="154"/>
      <c r="M111" s="154"/>
      <c r="N111" s="153"/>
      <c r="O111" s="153"/>
      <c r="P111" s="153"/>
      <c r="Q111" s="153"/>
      <c r="R111" s="154"/>
      <c r="S111" s="154"/>
      <c r="T111" s="154"/>
      <c r="U111" s="154"/>
      <c r="V111" s="154"/>
      <c r="W111" s="154"/>
      <c r="X111" s="154"/>
      <c r="Y111" s="154"/>
      <c r="Z111" s="144"/>
      <c r="AA111" s="144"/>
      <c r="AB111" s="144"/>
      <c r="AC111" s="144"/>
      <c r="AD111" s="144"/>
      <c r="AE111" s="144"/>
      <c r="AF111" s="144"/>
      <c r="AG111" s="144" t="s">
        <v>152</v>
      </c>
      <c r="AH111" s="144"/>
      <c r="AI111" s="144"/>
      <c r="AJ111" s="144"/>
      <c r="AK111" s="144"/>
      <c r="AL111" s="144"/>
      <c r="AM111" s="144"/>
      <c r="AN111" s="144"/>
      <c r="AO111" s="144"/>
      <c r="AP111" s="144"/>
      <c r="AQ111" s="144"/>
      <c r="AR111" s="144"/>
      <c r="AS111" s="144"/>
      <c r="AT111" s="144"/>
      <c r="AU111" s="144"/>
      <c r="AV111" s="144"/>
      <c r="AW111" s="144"/>
      <c r="AX111" s="144"/>
      <c r="AY111" s="144"/>
      <c r="AZ111" s="144"/>
      <c r="BA111" s="180" t="str">
        <f>C111</f>
        <v>zapažených i nezapažených s urovnáním dna do předepsaného profilu a spádu, s přehozením výkopku na přilehlém terénu na vzdálenost do 3 m od podélné osy rýhy nebo s naložením výkopku na dopravní prostředek.</v>
      </c>
      <c r="BB111" s="144"/>
      <c r="BC111" s="144"/>
      <c r="BD111" s="144"/>
      <c r="BE111" s="144"/>
      <c r="BF111" s="144"/>
      <c r="BG111" s="144"/>
      <c r="BH111" s="144"/>
    </row>
    <row r="112" spans="1:60" outlineLevel="2" x14ac:dyDescent="0.25">
      <c r="A112" s="151"/>
      <c r="B112" s="152"/>
      <c r="C112" s="190" t="s">
        <v>259</v>
      </c>
      <c r="D112" s="155"/>
      <c r="E112" s="156">
        <v>28</v>
      </c>
      <c r="F112" s="154"/>
      <c r="G112" s="154"/>
      <c r="H112" s="154"/>
      <c r="I112" s="154"/>
      <c r="J112" s="154"/>
      <c r="K112" s="154"/>
      <c r="L112" s="154"/>
      <c r="M112" s="154"/>
      <c r="N112" s="153"/>
      <c r="O112" s="153"/>
      <c r="P112" s="153"/>
      <c r="Q112" s="153"/>
      <c r="R112" s="154"/>
      <c r="S112" s="154"/>
      <c r="T112" s="154"/>
      <c r="U112" s="154"/>
      <c r="V112" s="154"/>
      <c r="W112" s="154"/>
      <c r="X112" s="154"/>
      <c r="Y112" s="154"/>
      <c r="Z112" s="144"/>
      <c r="AA112" s="144"/>
      <c r="AB112" s="144"/>
      <c r="AC112" s="144"/>
      <c r="AD112" s="144"/>
      <c r="AE112" s="144"/>
      <c r="AF112" s="144"/>
      <c r="AG112" s="144" t="s">
        <v>154</v>
      </c>
      <c r="AH112" s="144">
        <v>5</v>
      </c>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row>
    <row r="113" spans="1:60" outlineLevel="1" x14ac:dyDescent="0.25">
      <c r="A113" s="173">
        <v>23</v>
      </c>
      <c r="B113" s="174" t="s">
        <v>260</v>
      </c>
      <c r="C113" s="189" t="s">
        <v>261</v>
      </c>
      <c r="D113" s="175" t="s">
        <v>222</v>
      </c>
      <c r="E113" s="176">
        <v>3.54</v>
      </c>
      <c r="F113" s="177"/>
      <c r="G113" s="178">
        <f>ROUND(E113*F113,2)</f>
        <v>0</v>
      </c>
      <c r="H113" s="177"/>
      <c r="I113" s="178">
        <f>ROUND(E113*H113,2)</f>
        <v>0</v>
      </c>
      <c r="J113" s="177"/>
      <c r="K113" s="178">
        <f>ROUND(E113*J113,2)</f>
        <v>0</v>
      </c>
      <c r="L113" s="178">
        <v>21</v>
      </c>
      <c r="M113" s="178">
        <f>G113*(1+L113/100)</f>
        <v>0</v>
      </c>
      <c r="N113" s="176">
        <v>0</v>
      </c>
      <c r="O113" s="176">
        <f>ROUND(E113*N113,2)</f>
        <v>0</v>
      </c>
      <c r="P113" s="176">
        <v>0</v>
      </c>
      <c r="Q113" s="176">
        <f>ROUND(E113*P113,2)</f>
        <v>0</v>
      </c>
      <c r="R113" s="178" t="s">
        <v>146</v>
      </c>
      <c r="S113" s="178" t="s">
        <v>147</v>
      </c>
      <c r="T113" s="179" t="s">
        <v>147</v>
      </c>
      <c r="U113" s="154">
        <v>3.1309999999999998</v>
      </c>
      <c r="V113" s="154">
        <f>ROUND(E113*U113,2)</f>
        <v>11.08</v>
      </c>
      <c r="W113" s="154"/>
      <c r="X113" s="154" t="s">
        <v>148</v>
      </c>
      <c r="Y113" s="154" t="s">
        <v>149</v>
      </c>
      <c r="Z113" s="144"/>
      <c r="AA113" s="144"/>
      <c r="AB113" s="144"/>
      <c r="AC113" s="144"/>
      <c r="AD113" s="144"/>
      <c r="AE113" s="144"/>
      <c r="AF113" s="144"/>
      <c r="AG113" s="144" t="s">
        <v>150</v>
      </c>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row>
    <row r="114" spans="1:60" ht="21" outlineLevel="2" x14ac:dyDescent="0.25">
      <c r="A114" s="151"/>
      <c r="B114" s="152"/>
      <c r="C114" s="259" t="s">
        <v>262</v>
      </c>
      <c r="D114" s="260"/>
      <c r="E114" s="260"/>
      <c r="F114" s="260"/>
      <c r="G114" s="260"/>
      <c r="H114" s="154"/>
      <c r="I114" s="154"/>
      <c r="J114" s="154"/>
      <c r="K114" s="154"/>
      <c r="L114" s="154"/>
      <c r="M114" s="154"/>
      <c r="N114" s="153"/>
      <c r="O114" s="153"/>
      <c r="P114" s="153"/>
      <c r="Q114" s="153"/>
      <c r="R114" s="154"/>
      <c r="S114" s="154"/>
      <c r="T114" s="154"/>
      <c r="U114" s="154"/>
      <c r="V114" s="154"/>
      <c r="W114" s="154"/>
      <c r="X114" s="154"/>
      <c r="Y114" s="154"/>
      <c r="Z114" s="144"/>
      <c r="AA114" s="144"/>
      <c r="AB114" s="144"/>
      <c r="AC114" s="144"/>
      <c r="AD114" s="144"/>
      <c r="AE114" s="144"/>
      <c r="AF114" s="144"/>
      <c r="AG114" s="144" t="s">
        <v>152</v>
      </c>
      <c r="AH114" s="144"/>
      <c r="AI114" s="144"/>
      <c r="AJ114" s="144"/>
      <c r="AK114" s="144"/>
      <c r="AL114" s="144"/>
      <c r="AM114" s="144"/>
      <c r="AN114" s="144"/>
      <c r="AO114" s="144"/>
      <c r="AP114" s="144"/>
      <c r="AQ114" s="144"/>
      <c r="AR114" s="144"/>
      <c r="AS114" s="144"/>
      <c r="AT114" s="144"/>
      <c r="AU114" s="144"/>
      <c r="AV114" s="144"/>
      <c r="AW114" s="144"/>
      <c r="AX114" s="144"/>
      <c r="AY114" s="144"/>
      <c r="AZ114" s="144"/>
      <c r="BA114" s="180" t="str">
        <f>C114</f>
        <v>zapažených i nezapažených se svislým přemístění výkopku a urovnáním dna do předepsaného profilu a spádu, s případným nutným přemístěním výkopku ve výkopišti, s přehozením výkopku na přilehlém terénu na vzdálenost do 5 m od hrany šachty nebo s naložením na dopravní prostředek,</v>
      </c>
      <c r="BB114" s="144"/>
      <c r="BC114" s="144"/>
      <c r="BD114" s="144"/>
      <c r="BE114" s="144"/>
      <c r="BF114" s="144"/>
      <c r="BG114" s="144"/>
      <c r="BH114" s="144"/>
    </row>
    <row r="115" spans="1:60" outlineLevel="2" x14ac:dyDescent="0.25">
      <c r="A115" s="151"/>
      <c r="B115" s="152"/>
      <c r="C115" s="190" t="s">
        <v>263</v>
      </c>
      <c r="D115" s="155"/>
      <c r="E115" s="156">
        <v>3.54</v>
      </c>
      <c r="F115" s="154"/>
      <c r="G115" s="154"/>
      <c r="H115" s="154"/>
      <c r="I115" s="154"/>
      <c r="J115" s="154"/>
      <c r="K115" s="154"/>
      <c r="L115" s="154"/>
      <c r="M115" s="154"/>
      <c r="N115" s="153"/>
      <c r="O115" s="153"/>
      <c r="P115" s="153"/>
      <c r="Q115" s="153"/>
      <c r="R115" s="154"/>
      <c r="S115" s="154"/>
      <c r="T115" s="154"/>
      <c r="U115" s="154"/>
      <c r="V115" s="154"/>
      <c r="W115" s="154"/>
      <c r="X115" s="154"/>
      <c r="Y115" s="154"/>
      <c r="Z115" s="144"/>
      <c r="AA115" s="144"/>
      <c r="AB115" s="144"/>
      <c r="AC115" s="144"/>
      <c r="AD115" s="144"/>
      <c r="AE115" s="144"/>
      <c r="AF115" s="144"/>
      <c r="AG115" s="144" t="s">
        <v>154</v>
      </c>
      <c r="AH115" s="144">
        <v>0</v>
      </c>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row>
    <row r="116" spans="1:60" outlineLevel="1" x14ac:dyDescent="0.25">
      <c r="A116" s="173">
        <v>24</v>
      </c>
      <c r="B116" s="174" t="s">
        <v>264</v>
      </c>
      <c r="C116" s="189" t="s">
        <v>265</v>
      </c>
      <c r="D116" s="175" t="s">
        <v>222</v>
      </c>
      <c r="E116" s="176">
        <v>3.54</v>
      </c>
      <c r="F116" s="177"/>
      <c r="G116" s="178">
        <f>ROUND(E116*F116,2)</f>
        <v>0</v>
      </c>
      <c r="H116" s="177"/>
      <c r="I116" s="178">
        <f>ROUND(E116*H116,2)</f>
        <v>0</v>
      </c>
      <c r="J116" s="177"/>
      <c r="K116" s="178">
        <f>ROUND(E116*J116,2)</f>
        <v>0</v>
      </c>
      <c r="L116" s="178">
        <v>21</v>
      </c>
      <c r="M116" s="178">
        <f>G116*(1+L116/100)</f>
        <v>0</v>
      </c>
      <c r="N116" s="176">
        <v>0</v>
      </c>
      <c r="O116" s="176">
        <f>ROUND(E116*N116,2)</f>
        <v>0</v>
      </c>
      <c r="P116" s="176">
        <v>0</v>
      </c>
      <c r="Q116" s="176">
        <f>ROUND(E116*P116,2)</f>
        <v>0</v>
      </c>
      <c r="R116" s="178" t="s">
        <v>146</v>
      </c>
      <c r="S116" s="178" t="s">
        <v>147</v>
      </c>
      <c r="T116" s="179" t="s">
        <v>147</v>
      </c>
      <c r="U116" s="154">
        <v>0.47399999999999998</v>
      </c>
      <c r="V116" s="154">
        <f>ROUND(E116*U116,2)</f>
        <v>1.68</v>
      </c>
      <c r="W116" s="154"/>
      <c r="X116" s="154" t="s">
        <v>148</v>
      </c>
      <c r="Y116" s="154" t="s">
        <v>149</v>
      </c>
      <c r="Z116" s="144"/>
      <c r="AA116" s="144"/>
      <c r="AB116" s="144"/>
      <c r="AC116" s="144"/>
      <c r="AD116" s="144"/>
      <c r="AE116" s="144"/>
      <c r="AF116" s="144"/>
      <c r="AG116" s="144" t="s">
        <v>150</v>
      </c>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row>
    <row r="117" spans="1:60" ht="21" outlineLevel="2" x14ac:dyDescent="0.25">
      <c r="A117" s="151"/>
      <c r="B117" s="152"/>
      <c r="C117" s="259" t="s">
        <v>262</v>
      </c>
      <c r="D117" s="260"/>
      <c r="E117" s="260"/>
      <c r="F117" s="260"/>
      <c r="G117" s="260"/>
      <c r="H117" s="154"/>
      <c r="I117" s="154"/>
      <c r="J117" s="154"/>
      <c r="K117" s="154"/>
      <c r="L117" s="154"/>
      <c r="M117" s="154"/>
      <c r="N117" s="153"/>
      <c r="O117" s="153"/>
      <c r="P117" s="153"/>
      <c r="Q117" s="153"/>
      <c r="R117" s="154"/>
      <c r="S117" s="154"/>
      <c r="T117" s="154"/>
      <c r="U117" s="154"/>
      <c r="V117" s="154"/>
      <c r="W117" s="154"/>
      <c r="X117" s="154"/>
      <c r="Y117" s="154"/>
      <c r="Z117" s="144"/>
      <c r="AA117" s="144"/>
      <c r="AB117" s="144"/>
      <c r="AC117" s="144"/>
      <c r="AD117" s="144"/>
      <c r="AE117" s="144"/>
      <c r="AF117" s="144"/>
      <c r="AG117" s="144" t="s">
        <v>152</v>
      </c>
      <c r="AH117" s="144"/>
      <c r="AI117" s="144"/>
      <c r="AJ117" s="144"/>
      <c r="AK117" s="144"/>
      <c r="AL117" s="144"/>
      <c r="AM117" s="144"/>
      <c r="AN117" s="144"/>
      <c r="AO117" s="144"/>
      <c r="AP117" s="144"/>
      <c r="AQ117" s="144"/>
      <c r="AR117" s="144"/>
      <c r="AS117" s="144"/>
      <c r="AT117" s="144"/>
      <c r="AU117" s="144"/>
      <c r="AV117" s="144"/>
      <c r="AW117" s="144"/>
      <c r="AX117" s="144"/>
      <c r="AY117" s="144"/>
      <c r="AZ117" s="144"/>
      <c r="BA117" s="180" t="str">
        <f>C117</f>
        <v>zapažených i nezapažených se svislým přemístění výkopku a urovnáním dna do předepsaného profilu a spádu, s případným nutným přemístěním výkopku ve výkopišti, s přehozením výkopku na přilehlém terénu na vzdálenost do 5 m od hrany šachty nebo s naložením na dopravní prostředek,</v>
      </c>
      <c r="BB117" s="144"/>
      <c r="BC117" s="144"/>
      <c r="BD117" s="144"/>
      <c r="BE117" s="144"/>
      <c r="BF117" s="144"/>
      <c r="BG117" s="144"/>
      <c r="BH117" s="144"/>
    </row>
    <row r="118" spans="1:60" outlineLevel="2" x14ac:dyDescent="0.25">
      <c r="A118" s="151"/>
      <c r="B118" s="152"/>
      <c r="C118" s="190" t="s">
        <v>266</v>
      </c>
      <c r="D118" s="155"/>
      <c r="E118" s="156">
        <v>3.54</v>
      </c>
      <c r="F118" s="154"/>
      <c r="G118" s="154"/>
      <c r="H118" s="154"/>
      <c r="I118" s="154"/>
      <c r="J118" s="154"/>
      <c r="K118" s="154"/>
      <c r="L118" s="154"/>
      <c r="M118" s="154"/>
      <c r="N118" s="153"/>
      <c r="O118" s="153"/>
      <c r="P118" s="153"/>
      <c r="Q118" s="153"/>
      <c r="R118" s="154"/>
      <c r="S118" s="154"/>
      <c r="T118" s="154"/>
      <c r="U118" s="154"/>
      <c r="V118" s="154"/>
      <c r="W118" s="154"/>
      <c r="X118" s="154"/>
      <c r="Y118" s="154"/>
      <c r="Z118" s="144"/>
      <c r="AA118" s="144"/>
      <c r="AB118" s="144"/>
      <c r="AC118" s="144"/>
      <c r="AD118" s="144"/>
      <c r="AE118" s="144"/>
      <c r="AF118" s="144"/>
      <c r="AG118" s="144" t="s">
        <v>154</v>
      </c>
      <c r="AH118" s="144">
        <v>5</v>
      </c>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row>
    <row r="119" spans="1:60" outlineLevel="1" x14ac:dyDescent="0.25">
      <c r="A119" s="173">
        <v>25</v>
      </c>
      <c r="B119" s="174" t="s">
        <v>267</v>
      </c>
      <c r="C119" s="189" t="s">
        <v>268</v>
      </c>
      <c r="D119" s="175" t="s">
        <v>222</v>
      </c>
      <c r="E119" s="176">
        <v>1007.09398</v>
      </c>
      <c r="F119" s="177"/>
      <c r="G119" s="178">
        <f>ROUND(E119*F119,2)</f>
        <v>0</v>
      </c>
      <c r="H119" s="177"/>
      <c r="I119" s="178">
        <f>ROUND(E119*H119,2)</f>
        <v>0</v>
      </c>
      <c r="J119" s="177"/>
      <c r="K119" s="178">
        <f>ROUND(E119*J119,2)</f>
        <v>0</v>
      </c>
      <c r="L119" s="178">
        <v>21</v>
      </c>
      <c r="M119" s="178">
        <f>G119*(1+L119/100)</f>
        <v>0</v>
      </c>
      <c r="N119" s="176">
        <v>0</v>
      </c>
      <c r="O119" s="176">
        <f>ROUND(E119*N119,2)</f>
        <v>0</v>
      </c>
      <c r="P119" s="176">
        <v>0</v>
      </c>
      <c r="Q119" s="176">
        <f>ROUND(E119*P119,2)</f>
        <v>0</v>
      </c>
      <c r="R119" s="178" t="s">
        <v>146</v>
      </c>
      <c r="S119" s="178" t="s">
        <v>147</v>
      </c>
      <c r="T119" s="179" t="s">
        <v>147</v>
      </c>
      <c r="U119" s="154">
        <v>1.0999999999999999E-2</v>
      </c>
      <c r="V119" s="154">
        <f>ROUND(E119*U119,2)</f>
        <v>11.08</v>
      </c>
      <c r="W119" s="154"/>
      <c r="X119" s="154" t="s">
        <v>148</v>
      </c>
      <c r="Y119" s="154" t="s">
        <v>149</v>
      </c>
      <c r="Z119" s="144"/>
      <c r="AA119" s="144"/>
      <c r="AB119" s="144"/>
      <c r="AC119" s="144"/>
      <c r="AD119" s="144"/>
      <c r="AE119" s="144"/>
      <c r="AF119" s="144"/>
      <c r="AG119" s="144" t="s">
        <v>150</v>
      </c>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row>
    <row r="120" spans="1:60" outlineLevel="2" x14ac:dyDescent="0.25">
      <c r="A120" s="151"/>
      <c r="B120" s="152"/>
      <c r="C120" s="259" t="s">
        <v>269</v>
      </c>
      <c r="D120" s="260"/>
      <c r="E120" s="260"/>
      <c r="F120" s="260"/>
      <c r="G120" s="260"/>
      <c r="H120" s="154"/>
      <c r="I120" s="154"/>
      <c r="J120" s="154"/>
      <c r="K120" s="154"/>
      <c r="L120" s="154"/>
      <c r="M120" s="154"/>
      <c r="N120" s="153"/>
      <c r="O120" s="153"/>
      <c r="P120" s="153"/>
      <c r="Q120" s="153"/>
      <c r="R120" s="154"/>
      <c r="S120" s="154"/>
      <c r="T120" s="154"/>
      <c r="U120" s="154"/>
      <c r="V120" s="154"/>
      <c r="W120" s="154"/>
      <c r="X120" s="154"/>
      <c r="Y120" s="154"/>
      <c r="Z120" s="144"/>
      <c r="AA120" s="144"/>
      <c r="AB120" s="144"/>
      <c r="AC120" s="144"/>
      <c r="AD120" s="144"/>
      <c r="AE120" s="144"/>
      <c r="AF120" s="144"/>
      <c r="AG120" s="144" t="s">
        <v>152</v>
      </c>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row>
    <row r="121" spans="1:60" outlineLevel="2" x14ac:dyDescent="0.25">
      <c r="A121" s="151"/>
      <c r="B121" s="152"/>
      <c r="C121" s="190" t="s">
        <v>245</v>
      </c>
      <c r="D121" s="155"/>
      <c r="E121" s="156">
        <v>1001.83708</v>
      </c>
      <c r="F121" s="154"/>
      <c r="G121" s="154"/>
      <c r="H121" s="154"/>
      <c r="I121" s="154"/>
      <c r="J121" s="154"/>
      <c r="K121" s="154"/>
      <c r="L121" s="154"/>
      <c r="M121" s="154"/>
      <c r="N121" s="153"/>
      <c r="O121" s="153"/>
      <c r="P121" s="153"/>
      <c r="Q121" s="153"/>
      <c r="R121" s="154"/>
      <c r="S121" s="154"/>
      <c r="T121" s="154"/>
      <c r="U121" s="154"/>
      <c r="V121" s="154"/>
      <c r="W121" s="154"/>
      <c r="X121" s="154"/>
      <c r="Y121" s="154"/>
      <c r="Z121" s="144"/>
      <c r="AA121" s="144"/>
      <c r="AB121" s="144"/>
      <c r="AC121" s="144"/>
      <c r="AD121" s="144"/>
      <c r="AE121" s="144"/>
      <c r="AF121" s="144"/>
      <c r="AG121" s="144" t="s">
        <v>154</v>
      </c>
      <c r="AH121" s="144">
        <v>5</v>
      </c>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row>
    <row r="122" spans="1:60" outlineLevel="3" x14ac:dyDescent="0.25">
      <c r="A122" s="151"/>
      <c r="B122" s="152"/>
      <c r="C122" s="190" t="s">
        <v>252</v>
      </c>
      <c r="D122" s="155"/>
      <c r="E122" s="156">
        <v>24</v>
      </c>
      <c r="F122" s="154"/>
      <c r="G122" s="154"/>
      <c r="H122" s="154"/>
      <c r="I122" s="154"/>
      <c r="J122" s="154"/>
      <c r="K122" s="154"/>
      <c r="L122" s="154"/>
      <c r="M122" s="154"/>
      <c r="N122" s="153"/>
      <c r="O122" s="153"/>
      <c r="P122" s="153"/>
      <c r="Q122" s="153"/>
      <c r="R122" s="154"/>
      <c r="S122" s="154"/>
      <c r="T122" s="154"/>
      <c r="U122" s="154"/>
      <c r="V122" s="154"/>
      <c r="W122" s="154"/>
      <c r="X122" s="154"/>
      <c r="Y122" s="154"/>
      <c r="Z122" s="144"/>
      <c r="AA122" s="144"/>
      <c r="AB122" s="144"/>
      <c r="AC122" s="144"/>
      <c r="AD122" s="144"/>
      <c r="AE122" s="144"/>
      <c r="AF122" s="144"/>
      <c r="AG122" s="144" t="s">
        <v>154</v>
      </c>
      <c r="AH122" s="144">
        <v>5</v>
      </c>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row>
    <row r="123" spans="1:60" outlineLevel="3" x14ac:dyDescent="0.25">
      <c r="A123" s="151"/>
      <c r="B123" s="152"/>
      <c r="C123" s="190" t="s">
        <v>259</v>
      </c>
      <c r="D123" s="155"/>
      <c r="E123" s="156">
        <v>28</v>
      </c>
      <c r="F123" s="154"/>
      <c r="G123" s="154"/>
      <c r="H123" s="154"/>
      <c r="I123" s="154"/>
      <c r="J123" s="154"/>
      <c r="K123" s="154"/>
      <c r="L123" s="154"/>
      <c r="M123" s="154"/>
      <c r="N123" s="153"/>
      <c r="O123" s="153"/>
      <c r="P123" s="153"/>
      <c r="Q123" s="153"/>
      <c r="R123" s="154"/>
      <c r="S123" s="154"/>
      <c r="T123" s="154"/>
      <c r="U123" s="154"/>
      <c r="V123" s="154"/>
      <c r="W123" s="154"/>
      <c r="X123" s="154"/>
      <c r="Y123" s="154"/>
      <c r="Z123" s="144"/>
      <c r="AA123" s="144"/>
      <c r="AB123" s="144"/>
      <c r="AC123" s="144"/>
      <c r="AD123" s="144"/>
      <c r="AE123" s="144"/>
      <c r="AF123" s="144"/>
      <c r="AG123" s="144" t="s">
        <v>154</v>
      </c>
      <c r="AH123" s="144">
        <v>5</v>
      </c>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row>
    <row r="124" spans="1:60" outlineLevel="3" x14ac:dyDescent="0.25">
      <c r="A124" s="151"/>
      <c r="B124" s="152"/>
      <c r="C124" s="190" t="s">
        <v>266</v>
      </c>
      <c r="D124" s="155"/>
      <c r="E124" s="156">
        <v>3.54</v>
      </c>
      <c r="F124" s="154"/>
      <c r="G124" s="154"/>
      <c r="H124" s="154"/>
      <c r="I124" s="154"/>
      <c r="J124" s="154"/>
      <c r="K124" s="154"/>
      <c r="L124" s="154"/>
      <c r="M124" s="154"/>
      <c r="N124" s="153"/>
      <c r="O124" s="153"/>
      <c r="P124" s="153"/>
      <c r="Q124" s="153"/>
      <c r="R124" s="154"/>
      <c r="S124" s="154"/>
      <c r="T124" s="154"/>
      <c r="U124" s="154"/>
      <c r="V124" s="154"/>
      <c r="W124" s="154"/>
      <c r="X124" s="154"/>
      <c r="Y124" s="154"/>
      <c r="Z124" s="144"/>
      <c r="AA124" s="144"/>
      <c r="AB124" s="144"/>
      <c r="AC124" s="144"/>
      <c r="AD124" s="144"/>
      <c r="AE124" s="144"/>
      <c r="AF124" s="144"/>
      <c r="AG124" s="144" t="s">
        <v>154</v>
      </c>
      <c r="AH124" s="144">
        <v>5</v>
      </c>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row>
    <row r="125" spans="1:60" outlineLevel="3" x14ac:dyDescent="0.25">
      <c r="A125" s="151"/>
      <c r="B125" s="152"/>
      <c r="C125" s="190" t="s">
        <v>270</v>
      </c>
      <c r="D125" s="155"/>
      <c r="E125" s="156">
        <v>-46.283099999999997</v>
      </c>
      <c r="F125" s="154"/>
      <c r="G125" s="154"/>
      <c r="H125" s="154"/>
      <c r="I125" s="154"/>
      <c r="J125" s="154"/>
      <c r="K125" s="154"/>
      <c r="L125" s="154"/>
      <c r="M125" s="154"/>
      <c r="N125" s="153"/>
      <c r="O125" s="153"/>
      <c r="P125" s="153"/>
      <c r="Q125" s="153"/>
      <c r="R125" s="154"/>
      <c r="S125" s="154"/>
      <c r="T125" s="154"/>
      <c r="U125" s="154"/>
      <c r="V125" s="154"/>
      <c r="W125" s="154"/>
      <c r="X125" s="154"/>
      <c r="Y125" s="154"/>
      <c r="Z125" s="144"/>
      <c r="AA125" s="144"/>
      <c r="AB125" s="144"/>
      <c r="AC125" s="144"/>
      <c r="AD125" s="144"/>
      <c r="AE125" s="144"/>
      <c r="AF125" s="144"/>
      <c r="AG125" s="144" t="s">
        <v>154</v>
      </c>
      <c r="AH125" s="144">
        <v>5</v>
      </c>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row>
    <row r="126" spans="1:60" outlineLevel="3" x14ac:dyDescent="0.25">
      <c r="A126" s="151"/>
      <c r="B126" s="152"/>
      <c r="C126" s="190" t="s">
        <v>271</v>
      </c>
      <c r="D126" s="155"/>
      <c r="E126" s="156">
        <v>-4</v>
      </c>
      <c r="F126" s="154"/>
      <c r="G126" s="154"/>
      <c r="H126" s="154"/>
      <c r="I126" s="154"/>
      <c r="J126" s="154"/>
      <c r="K126" s="154"/>
      <c r="L126" s="154"/>
      <c r="M126" s="154"/>
      <c r="N126" s="153"/>
      <c r="O126" s="153"/>
      <c r="P126" s="153"/>
      <c r="Q126" s="153"/>
      <c r="R126" s="154"/>
      <c r="S126" s="154"/>
      <c r="T126" s="154"/>
      <c r="U126" s="154"/>
      <c r="V126" s="154"/>
      <c r="W126" s="154"/>
      <c r="X126" s="154"/>
      <c r="Y126" s="154"/>
      <c r="Z126" s="144"/>
      <c r="AA126" s="144"/>
      <c r="AB126" s="144"/>
      <c r="AC126" s="144"/>
      <c r="AD126" s="144"/>
      <c r="AE126" s="144"/>
      <c r="AF126" s="144"/>
      <c r="AG126" s="144" t="s">
        <v>154</v>
      </c>
      <c r="AH126" s="144">
        <v>0</v>
      </c>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row>
    <row r="127" spans="1:60" ht="20.399999999999999" outlineLevel="1" x14ac:dyDescent="0.25">
      <c r="A127" s="173">
        <v>26</v>
      </c>
      <c r="B127" s="174" t="s">
        <v>272</v>
      </c>
      <c r="C127" s="189" t="s">
        <v>273</v>
      </c>
      <c r="D127" s="175" t="s">
        <v>222</v>
      </c>
      <c r="E127" s="176">
        <v>10070.93982</v>
      </c>
      <c r="F127" s="177"/>
      <c r="G127" s="178">
        <f>ROUND(E127*F127,2)</f>
        <v>0</v>
      </c>
      <c r="H127" s="177"/>
      <c r="I127" s="178">
        <f>ROUND(E127*H127,2)</f>
        <v>0</v>
      </c>
      <c r="J127" s="177"/>
      <c r="K127" s="178">
        <f>ROUND(E127*J127,2)</f>
        <v>0</v>
      </c>
      <c r="L127" s="178">
        <v>21</v>
      </c>
      <c r="M127" s="178">
        <f>G127*(1+L127/100)</f>
        <v>0</v>
      </c>
      <c r="N127" s="176">
        <v>0</v>
      </c>
      <c r="O127" s="176">
        <f>ROUND(E127*N127,2)</f>
        <v>0</v>
      </c>
      <c r="P127" s="176">
        <v>0</v>
      </c>
      <c r="Q127" s="176">
        <f>ROUND(E127*P127,2)</f>
        <v>0</v>
      </c>
      <c r="R127" s="178" t="s">
        <v>146</v>
      </c>
      <c r="S127" s="178" t="s">
        <v>147</v>
      </c>
      <c r="T127" s="179" t="s">
        <v>147</v>
      </c>
      <c r="U127" s="154">
        <v>0</v>
      </c>
      <c r="V127" s="154">
        <f>ROUND(E127*U127,2)</f>
        <v>0</v>
      </c>
      <c r="W127" s="154"/>
      <c r="X127" s="154" t="s">
        <v>148</v>
      </c>
      <c r="Y127" s="154" t="s">
        <v>149</v>
      </c>
      <c r="Z127" s="144"/>
      <c r="AA127" s="144"/>
      <c r="AB127" s="144"/>
      <c r="AC127" s="144"/>
      <c r="AD127" s="144"/>
      <c r="AE127" s="144"/>
      <c r="AF127" s="144"/>
      <c r="AG127" s="144" t="s">
        <v>150</v>
      </c>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row>
    <row r="128" spans="1:60" outlineLevel="2" x14ac:dyDescent="0.25">
      <c r="A128" s="151"/>
      <c r="B128" s="152"/>
      <c r="C128" s="259" t="s">
        <v>269</v>
      </c>
      <c r="D128" s="260"/>
      <c r="E128" s="260"/>
      <c r="F128" s="260"/>
      <c r="G128" s="260"/>
      <c r="H128" s="154"/>
      <c r="I128" s="154"/>
      <c r="J128" s="154"/>
      <c r="K128" s="154"/>
      <c r="L128" s="154"/>
      <c r="M128" s="154"/>
      <c r="N128" s="153"/>
      <c r="O128" s="153"/>
      <c r="P128" s="153"/>
      <c r="Q128" s="153"/>
      <c r="R128" s="154"/>
      <c r="S128" s="154"/>
      <c r="T128" s="154"/>
      <c r="U128" s="154"/>
      <c r="V128" s="154"/>
      <c r="W128" s="154"/>
      <c r="X128" s="154"/>
      <c r="Y128" s="154"/>
      <c r="Z128" s="144"/>
      <c r="AA128" s="144"/>
      <c r="AB128" s="144"/>
      <c r="AC128" s="144"/>
      <c r="AD128" s="144"/>
      <c r="AE128" s="144"/>
      <c r="AF128" s="144"/>
      <c r="AG128" s="144" t="s">
        <v>152</v>
      </c>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row>
    <row r="129" spans="1:60" outlineLevel="2" x14ac:dyDescent="0.25">
      <c r="A129" s="151"/>
      <c r="B129" s="152"/>
      <c r="C129" s="190" t="s">
        <v>274</v>
      </c>
      <c r="D129" s="155"/>
      <c r="E129" s="156">
        <v>10070.93982</v>
      </c>
      <c r="F129" s="154"/>
      <c r="G129" s="154"/>
      <c r="H129" s="154"/>
      <c r="I129" s="154"/>
      <c r="J129" s="154"/>
      <c r="K129" s="154"/>
      <c r="L129" s="154"/>
      <c r="M129" s="154"/>
      <c r="N129" s="153"/>
      <c r="O129" s="153"/>
      <c r="P129" s="153"/>
      <c r="Q129" s="153"/>
      <c r="R129" s="154"/>
      <c r="S129" s="154"/>
      <c r="T129" s="154"/>
      <c r="U129" s="154"/>
      <c r="V129" s="154"/>
      <c r="W129" s="154"/>
      <c r="X129" s="154"/>
      <c r="Y129" s="154"/>
      <c r="Z129" s="144"/>
      <c r="AA129" s="144"/>
      <c r="AB129" s="144"/>
      <c r="AC129" s="144"/>
      <c r="AD129" s="144"/>
      <c r="AE129" s="144"/>
      <c r="AF129" s="144"/>
      <c r="AG129" s="144" t="s">
        <v>154</v>
      </c>
      <c r="AH129" s="144">
        <v>5</v>
      </c>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row>
    <row r="130" spans="1:60" ht="20.399999999999999" outlineLevel="1" x14ac:dyDescent="0.25">
      <c r="A130" s="173">
        <v>27</v>
      </c>
      <c r="B130" s="174" t="s">
        <v>275</v>
      </c>
      <c r="C130" s="189" t="s">
        <v>276</v>
      </c>
      <c r="D130" s="175" t="s">
        <v>157</v>
      </c>
      <c r="E130" s="176">
        <v>1</v>
      </c>
      <c r="F130" s="177"/>
      <c r="G130" s="178">
        <f>ROUND(E130*F130,2)</f>
        <v>0</v>
      </c>
      <c r="H130" s="177"/>
      <c r="I130" s="178">
        <f>ROUND(E130*H130,2)</f>
        <v>0</v>
      </c>
      <c r="J130" s="177"/>
      <c r="K130" s="178">
        <f>ROUND(E130*J130,2)</f>
        <v>0</v>
      </c>
      <c r="L130" s="178">
        <v>21</v>
      </c>
      <c r="M130" s="178">
        <f>G130*(1+L130/100)</f>
        <v>0</v>
      </c>
      <c r="N130" s="176">
        <v>0</v>
      </c>
      <c r="O130" s="176">
        <f>ROUND(E130*N130,2)</f>
        <v>0</v>
      </c>
      <c r="P130" s="176">
        <v>0</v>
      </c>
      <c r="Q130" s="176">
        <f>ROUND(E130*P130,2)</f>
        <v>0</v>
      </c>
      <c r="R130" s="178" t="s">
        <v>146</v>
      </c>
      <c r="S130" s="178" t="s">
        <v>147</v>
      </c>
      <c r="T130" s="179" t="s">
        <v>147</v>
      </c>
      <c r="U130" s="154">
        <v>0.52200000000000002</v>
      </c>
      <c r="V130" s="154">
        <f>ROUND(E130*U130,2)</f>
        <v>0.52</v>
      </c>
      <c r="W130" s="154"/>
      <c r="X130" s="154" t="s">
        <v>148</v>
      </c>
      <c r="Y130" s="154" t="s">
        <v>149</v>
      </c>
      <c r="Z130" s="144"/>
      <c r="AA130" s="144"/>
      <c r="AB130" s="144"/>
      <c r="AC130" s="144"/>
      <c r="AD130" s="144"/>
      <c r="AE130" s="144"/>
      <c r="AF130" s="144"/>
      <c r="AG130" s="144" t="s">
        <v>150</v>
      </c>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row>
    <row r="131" spans="1:60" outlineLevel="2" x14ac:dyDescent="0.25">
      <c r="A131" s="151"/>
      <c r="B131" s="152"/>
      <c r="C131" s="259" t="s">
        <v>277</v>
      </c>
      <c r="D131" s="260"/>
      <c r="E131" s="260"/>
      <c r="F131" s="260"/>
      <c r="G131" s="260"/>
      <c r="H131" s="154"/>
      <c r="I131" s="154"/>
      <c r="J131" s="154"/>
      <c r="K131" s="154"/>
      <c r="L131" s="154"/>
      <c r="M131" s="154"/>
      <c r="N131" s="153"/>
      <c r="O131" s="153"/>
      <c r="P131" s="153"/>
      <c r="Q131" s="153"/>
      <c r="R131" s="154"/>
      <c r="S131" s="154"/>
      <c r="T131" s="154"/>
      <c r="U131" s="154"/>
      <c r="V131" s="154"/>
      <c r="W131" s="154"/>
      <c r="X131" s="154"/>
      <c r="Y131" s="154"/>
      <c r="Z131" s="144"/>
      <c r="AA131" s="144"/>
      <c r="AB131" s="144"/>
      <c r="AC131" s="144"/>
      <c r="AD131" s="144"/>
      <c r="AE131" s="144"/>
      <c r="AF131" s="144"/>
      <c r="AG131" s="144" t="s">
        <v>152</v>
      </c>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row>
    <row r="132" spans="1:60" outlineLevel="2" x14ac:dyDescent="0.25">
      <c r="A132" s="151"/>
      <c r="B132" s="152"/>
      <c r="C132" s="190" t="s">
        <v>163</v>
      </c>
      <c r="D132" s="155"/>
      <c r="E132" s="156">
        <v>1</v>
      </c>
      <c r="F132" s="154"/>
      <c r="G132" s="154"/>
      <c r="H132" s="154"/>
      <c r="I132" s="154"/>
      <c r="J132" s="154"/>
      <c r="K132" s="154"/>
      <c r="L132" s="154"/>
      <c r="M132" s="154"/>
      <c r="N132" s="153"/>
      <c r="O132" s="153"/>
      <c r="P132" s="153"/>
      <c r="Q132" s="153"/>
      <c r="R132" s="154"/>
      <c r="S132" s="154"/>
      <c r="T132" s="154"/>
      <c r="U132" s="154"/>
      <c r="V132" s="154"/>
      <c r="W132" s="154"/>
      <c r="X132" s="154"/>
      <c r="Y132" s="154"/>
      <c r="Z132" s="144"/>
      <c r="AA132" s="144"/>
      <c r="AB132" s="144"/>
      <c r="AC132" s="144"/>
      <c r="AD132" s="144"/>
      <c r="AE132" s="144"/>
      <c r="AF132" s="144"/>
      <c r="AG132" s="144" t="s">
        <v>154</v>
      </c>
      <c r="AH132" s="144">
        <v>5</v>
      </c>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row>
    <row r="133" spans="1:60" outlineLevel="1" x14ac:dyDescent="0.25">
      <c r="A133" s="173">
        <v>28</v>
      </c>
      <c r="B133" s="174" t="s">
        <v>278</v>
      </c>
      <c r="C133" s="189" t="s">
        <v>279</v>
      </c>
      <c r="D133" s="175" t="s">
        <v>157</v>
      </c>
      <c r="E133" s="176">
        <v>1</v>
      </c>
      <c r="F133" s="177"/>
      <c r="G133" s="178">
        <f>ROUND(E133*F133,2)</f>
        <v>0</v>
      </c>
      <c r="H133" s="177"/>
      <c r="I133" s="178">
        <f>ROUND(E133*H133,2)</f>
        <v>0</v>
      </c>
      <c r="J133" s="177"/>
      <c r="K133" s="178">
        <f>ROUND(E133*J133,2)</f>
        <v>0</v>
      </c>
      <c r="L133" s="178">
        <v>21</v>
      </c>
      <c r="M133" s="178">
        <f>G133*(1+L133/100)</f>
        <v>0</v>
      </c>
      <c r="N133" s="176">
        <v>0</v>
      </c>
      <c r="O133" s="176">
        <f>ROUND(E133*N133,2)</f>
        <v>0</v>
      </c>
      <c r="P133" s="176">
        <v>0</v>
      </c>
      <c r="Q133" s="176">
        <f>ROUND(E133*P133,2)</f>
        <v>0</v>
      </c>
      <c r="R133" s="178" t="s">
        <v>146</v>
      </c>
      <c r="S133" s="178" t="s">
        <v>147</v>
      </c>
      <c r="T133" s="179" t="s">
        <v>147</v>
      </c>
      <c r="U133" s="154">
        <v>6.6000000000000003E-2</v>
      </c>
      <c r="V133" s="154">
        <f>ROUND(E133*U133,2)</f>
        <v>7.0000000000000007E-2</v>
      </c>
      <c r="W133" s="154"/>
      <c r="X133" s="154" t="s">
        <v>148</v>
      </c>
      <c r="Y133" s="154" t="s">
        <v>149</v>
      </c>
      <c r="Z133" s="144"/>
      <c r="AA133" s="144"/>
      <c r="AB133" s="144"/>
      <c r="AC133" s="144"/>
      <c r="AD133" s="144"/>
      <c r="AE133" s="144"/>
      <c r="AF133" s="144"/>
      <c r="AG133" s="144" t="s">
        <v>150</v>
      </c>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row>
    <row r="134" spans="1:60" outlineLevel="2" x14ac:dyDescent="0.25">
      <c r="A134" s="151"/>
      <c r="B134" s="152"/>
      <c r="C134" s="259" t="s">
        <v>277</v>
      </c>
      <c r="D134" s="260"/>
      <c r="E134" s="260"/>
      <c r="F134" s="260"/>
      <c r="G134" s="260"/>
      <c r="H134" s="154"/>
      <c r="I134" s="154"/>
      <c r="J134" s="154"/>
      <c r="K134" s="154"/>
      <c r="L134" s="154"/>
      <c r="M134" s="154"/>
      <c r="N134" s="153"/>
      <c r="O134" s="153"/>
      <c r="P134" s="153"/>
      <c r="Q134" s="153"/>
      <c r="R134" s="154"/>
      <c r="S134" s="154"/>
      <c r="T134" s="154"/>
      <c r="U134" s="154"/>
      <c r="V134" s="154"/>
      <c r="W134" s="154"/>
      <c r="X134" s="154"/>
      <c r="Y134" s="154"/>
      <c r="Z134" s="144"/>
      <c r="AA134" s="144"/>
      <c r="AB134" s="144"/>
      <c r="AC134" s="144"/>
      <c r="AD134" s="144"/>
      <c r="AE134" s="144"/>
      <c r="AF134" s="144"/>
      <c r="AG134" s="144" t="s">
        <v>152</v>
      </c>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row>
    <row r="135" spans="1:60" outlineLevel="2" x14ac:dyDescent="0.25">
      <c r="A135" s="151"/>
      <c r="B135" s="152"/>
      <c r="C135" s="190" t="s">
        <v>280</v>
      </c>
      <c r="D135" s="155"/>
      <c r="E135" s="156">
        <v>1</v>
      </c>
      <c r="F135" s="154"/>
      <c r="G135" s="154"/>
      <c r="H135" s="154"/>
      <c r="I135" s="154"/>
      <c r="J135" s="154"/>
      <c r="K135" s="154"/>
      <c r="L135" s="154"/>
      <c r="M135" s="154"/>
      <c r="N135" s="153"/>
      <c r="O135" s="153"/>
      <c r="P135" s="153"/>
      <c r="Q135" s="153"/>
      <c r="R135" s="154"/>
      <c r="S135" s="154"/>
      <c r="T135" s="154"/>
      <c r="U135" s="154"/>
      <c r="V135" s="154"/>
      <c r="W135" s="154"/>
      <c r="X135" s="154"/>
      <c r="Y135" s="154"/>
      <c r="Z135" s="144"/>
      <c r="AA135" s="144"/>
      <c r="AB135" s="144"/>
      <c r="AC135" s="144"/>
      <c r="AD135" s="144"/>
      <c r="AE135" s="144"/>
      <c r="AF135" s="144"/>
      <c r="AG135" s="144" t="s">
        <v>154</v>
      </c>
      <c r="AH135" s="144">
        <v>5</v>
      </c>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row>
    <row r="136" spans="1:60" ht="20.399999999999999" outlineLevel="1" x14ac:dyDescent="0.25">
      <c r="A136" s="173">
        <v>29</v>
      </c>
      <c r="B136" s="174" t="s">
        <v>281</v>
      </c>
      <c r="C136" s="189" t="s">
        <v>282</v>
      </c>
      <c r="D136" s="175" t="s">
        <v>157</v>
      </c>
      <c r="E136" s="176">
        <v>1</v>
      </c>
      <c r="F136" s="177"/>
      <c r="G136" s="178">
        <f>ROUND(E136*F136,2)</f>
        <v>0</v>
      </c>
      <c r="H136" s="177"/>
      <c r="I136" s="178">
        <f>ROUND(E136*H136,2)</f>
        <v>0</v>
      </c>
      <c r="J136" s="177"/>
      <c r="K136" s="178">
        <f>ROUND(E136*J136,2)</f>
        <v>0</v>
      </c>
      <c r="L136" s="178">
        <v>21</v>
      </c>
      <c r="M136" s="178">
        <f>G136*(1+L136/100)</f>
        <v>0</v>
      </c>
      <c r="N136" s="176">
        <v>0</v>
      </c>
      <c r="O136" s="176">
        <f>ROUND(E136*N136,2)</f>
        <v>0</v>
      </c>
      <c r="P136" s="176">
        <v>0</v>
      </c>
      <c r="Q136" s="176">
        <f>ROUND(E136*P136,2)</f>
        <v>0</v>
      </c>
      <c r="R136" s="178" t="s">
        <v>146</v>
      </c>
      <c r="S136" s="178" t="s">
        <v>147</v>
      </c>
      <c r="T136" s="179" t="s">
        <v>147</v>
      </c>
      <c r="U136" s="154">
        <v>0</v>
      </c>
      <c r="V136" s="154">
        <f>ROUND(E136*U136,2)</f>
        <v>0</v>
      </c>
      <c r="W136" s="154"/>
      <c r="X136" s="154" t="s">
        <v>148</v>
      </c>
      <c r="Y136" s="154" t="s">
        <v>149</v>
      </c>
      <c r="Z136" s="144"/>
      <c r="AA136" s="144"/>
      <c r="AB136" s="144"/>
      <c r="AC136" s="144"/>
      <c r="AD136" s="144"/>
      <c r="AE136" s="144"/>
      <c r="AF136" s="144"/>
      <c r="AG136" s="144" t="s">
        <v>150</v>
      </c>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row>
    <row r="137" spans="1:60" outlineLevel="2" x14ac:dyDescent="0.25">
      <c r="A137" s="151"/>
      <c r="B137" s="152"/>
      <c r="C137" s="259" t="s">
        <v>277</v>
      </c>
      <c r="D137" s="260"/>
      <c r="E137" s="260"/>
      <c r="F137" s="260"/>
      <c r="G137" s="260"/>
      <c r="H137" s="154"/>
      <c r="I137" s="154"/>
      <c r="J137" s="154"/>
      <c r="K137" s="154"/>
      <c r="L137" s="154"/>
      <c r="M137" s="154"/>
      <c r="N137" s="153"/>
      <c r="O137" s="153"/>
      <c r="P137" s="153"/>
      <c r="Q137" s="153"/>
      <c r="R137" s="154"/>
      <c r="S137" s="154"/>
      <c r="T137" s="154"/>
      <c r="U137" s="154"/>
      <c r="V137" s="154"/>
      <c r="W137" s="154"/>
      <c r="X137" s="154"/>
      <c r="Y137" s="154"/>
      <c r="Z137" s="144"/>
      <c r="AA137" s="144"/>
      <c r="AB137" s="144"/>
      <c r="AC137" s="144"/>
      <c r="AD137" s="144"/>
      <c r="AE137" s="144"/>
      <c r="AF137" s="144"/>
      <c r="AG137" s="144" t="s">
        <v>152</v>
      </c>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row>
    <row r="138" spans="1:60" outlineLevel="2" x14ac:dyDescent="0.25">
      <c r="A138" s="151"/>
      <c r="B138" s="152"/>
      <c r="C138" s="190" t="s">
        <v>283</v>
      </c>
      <c r="D138" s="155"/>
      <c r="E138" s="156">
        <v>1</v>
      </c>
      <c r="F138" s="154"/>
      <c r="G138" s="154"/>
      <c r="H138" s="154"/>
      <c r="I138" s="154"/>
      <c r="J138" s="154"/>
      <c r="K138" s="154"/>
      <c r="L138" s="154"/>
      <c r="M138" s="154"/>
      <c r="N138" s="153"/>
      <c r="O138" s="153"/>
      <c r="P138" s="153"/>
      <c r="Q138" s="153"/>
      <c r="R138" s="154"/>
      <c r="S138" s="154"/>
      <c r="T138" s="154"/>
      <c r="U138" s="154"/>
      <c r="V138" s="154"/>
      <c r="W138" s="154"/>
      <c r="X138" s="154"/>
      <c r="Y138" s="154"/>
      <c r="Z138" s="144"/>
      <c r="AA138" s="144"/>
      <c r="AB138" s="144"/>
      <c r="AC138" s="144"/>
      <c r="AD138" s="144"/>
      <c r="AE138" s="144"/>
      <c r="AF138" s="144"/>
      <c r="AG138" s="144" t="s">
        <v>154</v>
      </c>
      <c r="AH138" s="144">
        <v>5</v>
      </c>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row>
    <row r="139" spans="1:60" ht="20.399999999999999" outlineLevel="1" x14ac:dyDescent="0.25">
      <c r="A139" s="173">
        <v>30</v>
      </c>
      <c r="B139" s="174" t="s">
        <v>284</v>
      </c>
      <c r="C139" s="189" t="s">
        <v>285</v>
      </c>
      <c r="D139" s="175" t="s">
        <v>157</v>
      </c>
      <c r="E139" s="176">
        <v>1</v>
      </c>
      <c r="F139" s="177"/>
      <c r="G139" s="178">
        <f>ROUND(E139*F139,2)</f>
        <v>0</v>
      </c>
      <c r="H139" s="177"/>
      <c r="I139" s="178">
        <f>ROUND(E139*H139,2)</f>
        <v>0</v>
      </c>
      <c r="J139" s="177"/>
      <c r="K139" s="178">
        <f>ROUND(E139*J139,2)</f>
        <v>0</v>
      </c>
      <c r="L139" s="178">
        <v>21</v>
      </c>
      <c r="M139" s="178">
        <f>G139*(1+L139/100)</f>
        <v>0</v>
      </c>
      <c r="N139" s="176">
        <v>0</v>
      </c>
      <c r="O139" s="176">
        <f>ROUND(E139*N139,2)</f>
        <v>0</v>
      </c>
      <c r="P139" s="176">
        <v>0</v>
      </c>
      <c r="Q139" s="176">
        <f>ROUND(E139*P139,2)</f>
        <v>0</v>
      </c>
      <c r="R139" s="178" t="s">
        <v>146</v>
      </c>
      <c r="S139" s="178" t="s">
        <v>147</v>
      </c>
      <c r="T139" s="179" t="s">
        <v>147</v>
      </c>
      <c r="U139" s="154">
        <v>0</v>
      </c>
      <c r="V139" s="154">
        <f>ROUND(E139*U139,2)</f>
        <v>0</v>
      </c>
      <c r="W139" s="154"/>
      <c r="X139" s="154" t="s">
        <v>148</v>
      </c>
      <c r="Y139" s="154" t="s">
        <v>149</v>
      </c>
      <c r="Z139" s="144"/>
      <c r="AA139" s="144"/>
      <c r="AB139" s="144"/>
      <c r="AC139" s="144"/>
      <c r="AD139" s="144"/>
      <c r="AE139" s="144"/>
      <c r="AF139" s="144"/>
      <c r="AG139" s="144" t="s">
        <v>150</v>
      </c>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row>
    <row r="140" spans="1:60" outlineLevel="2" x14ac:dyDescent="0.25">
      <c r="A140" s="151"/>
      <c r="B140" s="152"/>
      <c r="C140" s="259" t="s">
        <v>277</v>
      </c>
      <c r="D140" s="260"/>
      <c r="E140" s="260"/>
      <c r="F140" s="260"/>
      <c r="G140" s="260"/>
      <c r="H140" s="154"/>
      <c r="I140" s="154"/>
      <c r="J140" s="154"/>
      <c r="K140" s="154"/>
      <c r="L140" s="154"/>
      <c r="M140" s="154"/>
      <c r="N140" s="153"/>
      <c r="O140" s="153"/>
      <c r="P140" s="153"/>
      <c r="Q140" s="153"/>
      <c r="R140" s="154"/>
      <c r="S140" s="154"/>
      <c r="T140" s="154"/>
      <c r="U140" s="154"/>
      <c r="V140" s="154"/>
      <c r="W140" s="154"/>
      <c r="X140" s="154"/>
      <c r="Y140" s="154"/>
      <c r="Z140" s="144"/>
      <c r="AA140" s="144"/>
      <c r="AB140" s="144"/>
      <c r="AC140" s="144"/>
      <c r="AD140" s="144"/>
      <c r="AE140" s="144"/>
      <c r="AF140" s="144"/>
      <c r="AG140" s="144" t="s">
        <v>152</v>
      </c>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row>
    <row r="141" spans="1:60" outlineLevel="2" x14ac:dyDescent="0.25">
      <c r="A141" s="151"/>
      <c r="B141" s="152"/>
      <c r="C141" s="190" t="s">
        <v>286</v>
      </c>
      <c r="D141" s="155"/>
      <c r="E141" s="156">
        <v>1</v>
      </c>
      <c r="F141" s="154"/>
      <c r="G141" s="154"/>
      <c r="H141" s="154"/>
      <c r="I141" s="154"/>
      <c r="J141" s="154"/>
      <c r="K141" s="154"/>
      <c r="L141" s="154"/>
      <c r="M141" s="154"/>
      <c r="N141" s="153"/>
      <c r="O141" s="153"/>
      <c r="P141" s="153"/>
      <c r="Q141" s="153"/>
      <c r="R141" s="154"/>
      <c r="S141" s="154"/>
      <c r="T141" s="154"/>
      <c r="U141" s="154"/>
      <c r="V141" s="154"/>
      <c r="W141" s="154"/>
      <c r="X141" s="154"/>
      <c r="Y141" s="154"/>
      <c r="Z141" s="144"/>
      <c r="AA141" s="144"/>
      <c r="AB141" s="144"/>
      <c r="AC141" s="144"/>
      <c r="AD141" s="144"/>
      <c r="AE141" s="144"/>
      <c r="AF141" s="144"/>
      <c r="AG141" s="144" t="s">
        <v>154</v>
      </c>
      <c r="AH141" s="144">
        <v>5</v>
      </c>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row>
    <row r="142" spans="1:60" outlineLevel="1" x14ac:dyDescent="0.25">
      <c r="A142" s="173">
        <v>31</v>
      </c>
      <c r="B142" s="174" t="s">
        <v>287</v>
      </c>
      <c r="C142" s="189" t="s">
        <v>288</v>
      </c>
      <c r="D142" s="175" t="s">
        <v>289</v>
      </c>
      <c r="E142" s="176">
        <v>0.5</v>
      </c>
      <c r="F142" s="177"/>
      <c r="G142" s="178">
        <f>ROUND(E142*F142,2)</f>
        <v>0</v>
      </c>
      <c r="H142" s="177"/>
      <c r="I142" s="178">
        <f>ROUND(E142*H142,2)</f>
        <v>0</v>
      </c>
      <c r="J142" s="177"/>
      <c r="K142" s="178">
        <f>ROUND(E142*J142,2)</f>
        <v>0</v>
      </c>
      <c r="L142" s="178">
        <v>21</v>
      </c>
      <c r="M142" s="178">
        <f>G142*(1+L142/100)</f>
        <v>0</v>
      </c>
      <c r="N142" s="176">
        <v>0</v>
      </c>
      <c r="O142" s="176">
        <f>ROUND(E142*N142,2)</f>
        <v>0</v>
      </c>
      <c r="P142" s="176">
        <v>0</v>
      </c>
      <c r="Q142" s="176">
        <f>ROUND(E142*P142,2)</f>
        <v>0</v>
      </c>
      <c r="R142" s="178" t="s">
        <v>290</v>
      </c>
      <c r="S142" s="178" t="s">
        <v>147</v>
      </c>
      <c r="T142" s="179" t="s">
        <v>147</v>
      </c>
      <c r="U142" s="154">
        <v>0</v>
      </c>
      <c r="V142" s="154">
        <f>ROUND(E142*U142,2)</f>
        <v>0</v>
      </c>
      <c r="W142" s="154"/>
      <c r="X142" s="154" t="s">
        <v>148</v>
      </c>
      <c r="Y142" s="154" t="s">
        <v>149</v>
      </c>
      <c r="Z142" s="144"/>
      <c r="AA142" s="144"/>
      <c r="AB142" s="144"/>
      <c r="AC142" s="144"/>
      <c r="AD142" s="144"/>
      <c r="AE142" s="144"/>
      <c r="AF142" s="144"/>
      <c r="AG142" s="144" t="s">
        <v>150</v>
      </c>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row>
    <row r="143" spans="1:60" outlineLevel="2" x14ac:dyDescent="0.25">
      <c r="A143" s="151"/>
      <c r="B143" s="152"/>
      <c r="C143" s="190" t="s">
        <v>291</v>
      </c>
      <c r="D143" s="155"/>
      <c r="E143" s="156">
        <v>0.5</v>
      </c>
      <c r="F143" s="154"/>
      <c r="G143" s="154"/>
      <c r="H143" s="154"/>
      <c r="I143" s="154"/>
      <c r="J143" s="154"/>
      <c r="K143" s="154"/>
      <c r="L143" s="154"/>
      <c r="M143" s="154"/>
      <c r="N143" s="153"/>
      <c r="O143" s="153"/>
      <c r="P143" s="153"/>
      <c r="Q143" s="153"/>
      <c r="R143" s="154"/>
      <c r="S143" s="154"/>
      <c r="T143" s="154"/>
      <c r="U143" s="154"/>
      <c r="V143" s="154"/>
      <c r="W143" s="154"/>
      <c r="X143" s="154"/>
      <c r="Y143" s="154"/>
      <c r="Z143" s="144"/>
      <c r="AA143" s="144"/>
      <c r="AB143" s="144"/>
      <c r="AC143" s="144"/>
      <c r="AD143" s="144"/>
      <c r="AE143" s="144"/>
      <c r="AF143" s="144"/>
      <c r="AG143" s="144" t="s">
        <v>154</v>
      </c>
      <c r="AH143" s="144">
        <v>0</v>
      </c>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row>
    <row r="144" spans="1:60" outlineLevel="1" x14ac:dyDescent="0.25">
      <c r="A144" s="173">
        <v>32</v>
      </c>
      <c r="B144" s="174" t="s">
        <v>292</v>
      </c>
      <c r="C144" s="189" t="s">
        <v>293</v>
      </c>
      <c r="D144" s="175" t="s">
        <v>222</v>
      </c>
      <c r="E144" s="176">
        <v>46.283099999999997</v>
      </c>
      <c r="F144" s="177"/>
      <c r="G144" s="178">
        <f>ROUND(E144*F144,2)</f>
        <v>0</v>
      </c>
      <c r="H144" s="177"/>
      <c r="I144" s="178">
        <f>ROUND(E144*H144,2)</f>
        <v>0</v>
      </c>
      <c r="J144" s="177"/>
      <c r="K144" s="178">
        <f>ROUND(E144*J144,2)</f>
        <v>0</v>
      </c>
      <c r="L144" s="178">
        <v>21</v>
      </c>
      <c r="M144" s="178">
        <f>G144*(1+L144/100)</f>
        <v>0</v>
      </c>
      <c r="N144" s="176">
        <v>0</v>
      </c>
      <c r="O144" s="176">
        <f>ROUND(E144*N144,2)</f>
        <v>0</v>
      </c>
      <c r="P144" s="176">
        <v>0</v>
      </c>
      <c r="Q144" s="176">
        <f>ROUND(E144*P144,2)</f>
        <v>0</v>
      </c>
      <c r="R144" s="178" t="s">
        <v>146</v>
      </c>
      <c r="S144" s="178" t="s">
        <v>147</v>
      </c>
      <c r="T144" s="179" t="s">
        <v>147</v>
      </c>
      <c r="U144" s="154">
        <v>3.1E-2</v>
      </c>
      <c r="V144" s="154">
        <f>ROUND(E144*U144,2)</f>
        <v>1.43</v>
      </c>
      <c r="W144" s="154"/>
      <c r="X144" s="154" t="s">
        <v>148</v>
      </c>
      <c r="Y144" s="154" t="s">
        <v>149</v>
      </c>
      <c r="Z144" s="144"/>
      <c r="AA144" s="144"/>
      <c r="AB144" s="144"/>
      <c r="AC144" s="144"/>
      <c r="AD144" s="144"/>
      <c r="AE144" s="144"/>
      <c r="AF144" s="144"/>
      <c r="AG144" s="144" t="s">
        <v>150</v>
      </c>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row>
    <row r="145" spans="1:60" outlineLevel="2" x14ac:dyDescent="0.25">
      <c r="A145" s="151"/>
      <c r="B145" s="152"/>
      <c r="C145" s="257" t="s">
        <v>294</v>
      </c>
      <c r="D145" s="258"/>
      <c r="E145" s="258"/>
      <c r="F145" s="258"/>
      <c r="G145" s="258"/>
      <c r="H145" s="154"/>
      <c r="I145" s="154"/>
      <c r="J145" s="154"/>
      <c r="K145" s="154"/>
      <c r="L145" s="154"/>
      <c r="M145" s="154"/>
      <c r="N145" s="153"/>
      <c r="O145" s="153"/>
      <c r="P145" s="153"/>
      <c r="Q145" s="153"/>
      <c r="R145" s="154"/>
      <c r="S145" s="154"/>
      <c r="T145" s="154"/>
      <c r="U145" s="154"/>
      <c r="V145" s="154"/>
      <c r="W145" s="154"/>
      <c r="X145" s="154"/>
      <c r="Y145" s="154"/>
      <c r="Z145" s="144"/>
      <c r="AA145" s="144"/>
      <c r="AB145" s="144"/>
      <c r="AC145" s="144"/>
      <c r="AD145" s="144"/>
      <c r="AE145" s="144"/>
      <c r="AF145" s="144"/>
      <c r="AG145" s="144" t="s">
        <v>295</v>
      </c>
      <c r="AH145" s="144"/>
      <c r="AI145" s="144"/>
      <c r="AJ145" s="144"/>
      <c r="AK145" s="144"/>
      <c r="AL145" s="144"/>
      <c r="AM145" s="144"/>
      <c r="AN145" s="144"/>
      <c r="AO145" s="144"/>
      <c r="AP145" s="144"/>
      <c r="AQ145" s="144"/>
      <c r="AR145" s="144"/>
      <c r="AS145" s="144"/>
      <c r="AT145" s="144"/>
      <c r="AU145" s="144"/>
      <c r="AV145" s="144"/>
      <c r="AW145" s="144"/>
      <c r="AX145" s="144"/>
      <c r="AY145" s="144"/>
      <c r="AZ145" s="144"/>
      <c r="BA145" s="180" t="str">
        <f>C145</f>
        <v>Uložení sypaniny do násypů nebo na skládku s rozprostřením sypaniny ve vrstvách a s hrubým urovnáním.</v>
      </c>
      <c r="BB145" s="144"/>
      <c r="BC145" s="144"/>
      <c r="BD145" s="144"/>
      <c r="BE145" s="144"/>
      <c r="BF145" s="144"/>
      <c r="BG145" s="144"/>
      <c r="BH145" s="144"/>
    </row>
    <row r="146" spans="1:60" outlineLevel="2" x14ac:dyDescent="0.25">
      <c r="A146" s="151"/>
      <c r="B146" s="152"/>
      <c r="C146" s="190" t="s">
        <v>296</v>
      </c>
      <c r="D146" s="155"/>
      <c r="E146" s="156"/>
      <c r="F146" s="154"/>
      <c r="G146" s="154"/>
      <c r="H146" s="154"/>
      <c r="I146" s="154"/>
      <c r="J146" s="154"/>
      <c r="K146" s="154"/>
      <c r="L146" s="154"/>
      <c r="M146" s="154"/>
      <c r="N146" s="153"/>
      <c r="O146" s="153"/>
      <c r="P146" s="153"/>
      <c r="Q146" s="153"/>
      <c r="R146" s="154"/>
      <c r="S146" s="154"/>
      <c r="T146" s="154"/>
      <c r="U146" s="154"/>
      <c r="V146" s="154"/>
      <c r="W146" s="154"/>
      <c r="X146" s="154"/>
      <c r="Y146" s="154"/>
      <c r="Z146" s="144"/>
      <c r="AA146" s="144"/>
      <c r="AB146" s="144"/>
      <c r="AC146" s="144"/>
      <c r="AD146" s="144"/>
      <c r="AE146" s="144"/>
      <c r="AF146" s="144"/>
      <c r="AG146" s="144" t="s">
        <v>154</v>
      </c>
      <c r="AH146" s="144">
        <v>0</v>
      </c>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row>
    <row r="147" spans="1:60" outlineLevel="3" x14ac:dyDescent="0.25">
      <c r="A147" s="151"/>
      <c r="B147" s="152"/>
      <c r="C147" s="190" t="s">
        <v>297</v>
      </c>
      <c r="D147" s="155"/>
      <c r="E147" s="156">
        <v>15.054</v>
      </c>
      <c r="F147" s="154"/>
      <c r="G147" s="154"/>
      <c r="H147" s="154"/>
      <c r="I147" s="154"/>
      <c r="J147" s="154"/>
      <c r="K147" s="154"/>
      <c r="L147" s="154"/>
      <c r="M147" s="154"/>
      <c r="N147" s="153"/>
      <c r="O147" s="153"/>
      <c r="P147" s="153"/>
      <c r="Q147" s="153"/>
      <c r="R147" s="154"/>
      <c r="S147" s="154"/>
      <c r="T147" s="154"/>
      <c r="U147" s="154"/>
      <c r="V147" s="154"/>
      <c r="W147" s="154"/>
      <c r="X147" s="154"/>
      <c r="Y147" s="154"/>
      <c r="Z147" s="144"/>
      <c r="AA147" s="144"/>
      <c r="AB147" s="144"/>
      <c r="AC147" s="144"/>
      <c r="AD147" s="144"/>
      <c r="AE147" s="144"/>
      <c r="AF147" s="144"/>
      <c r="AG147" s="144" t="s">
        <v>154</v>
      </c>
      <c r="AH147" s="144">
        <v>0</v>
      </c>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row>
    <row r="148" spans="1:60" outlineLevel="3" x14ac:dyDescent="0.25">
      <c r="A148" s="151"/>
      <c r="B148" s="152"/>
      <c r="C148" s="190" t="s">
        <v>298</v>
      </c>
      <c r="D148" s="155"/>
      <c r="E148" s="156">
        <v>17.004999999999999</v>
      </c>
      <c r="F148" s="154"/>
      <c r="G148" s="154"/>
      <c r="H148" s="154"/>
      <c r="I148" s="154"/>
      <c r="J148" s="154"/>
      <c r="K148" s="154"/>
      <c r="L148" s="154"/>
      <c r="M148" s="154"/>
      <c r="N148" s="153"/>
      <c r="O148" s="153"/>
      <c r="P148" s="153"/>
      <c r="Q148" s="153"/>
      <c r="R148" s="154"/>
      <c r="S148" s="154"/>
      <c r="T148" s="154"/>
      <c r="U148" s="154"/>
      <c r="V148" s="154"/>
      <c r="W148" s="154"/>
      <c r="X148" s="154"/>
      <c r="Y148" s="154"/>
      <c r="Z148" s="144"/>
      <c r="AA148" s="144"/>
      <c r="AB148" s="144"/>
      <c r="AC148" s="144"/>
      <c r="AD148" s="144"/>
      <c r="AE148" s="144"/>
      <c r="AF148" s="144"/>
      <c r="AG148" s="144" t="s">
        <v>154</v>
      </c>
      <c r="AH148" s="144">
        <v>0</v>
      </c>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row>
    <row r="149" spans="1:60" ht="30.6" outlineLevel="3" x14ac:dyDescent="0.25">
      <c r="A149" s="151"/>
      <c r="B149" s="152"/>
      <c r="C149" s="190" t="s">
        <v>299</v>
      </c>
      <c r="D149" s="155"/>
      <c r="E149" s="156">
        <v>5.0292000000000003</v>
      </c>
      <c r="F149" s="154"/>
      <c r="G149" s="154"/>
      <c r="H149" s="154"/>
      <c r="I149" s="154"/>
      <c r="J149" s="154"/>
      <c r="K149" s="154"/>
      <c r="L149" s="154"/>
      <c r="M149" s="154"/>
      <c r="N149" s="153"/>
      <c r="O149" s="153"/>
      <c r="P149" s="153"/>
      <c r="Q149" s="153"/>
      <c r="R149" s="154"/>
      <c r="S149" s="154"/>
      <c r="T149" s="154"/>
      <c r="U149" s="154"/>
      <c r="V149" s="154"/>
      <c r="W149" s="154"/>
      <c r="X149" s="154"/>
      <c r="Y149" s="154"/>
      <c r="Z149" s="144"/>
      <c r="AA149" s="144"/>
      <c r="AB149" s="144"/>
      <c r="AC149" s="144"/>
      <c r="AD149" s="144"/>
      <c r="AE149" s="144"/>
      <c r="AF149" s="144"/>
      <c r="AG149" s="144" t="s">
        <v>154</v>
      </c>
      <c r="AH149" s="144">
        <v>0</v>
      </c>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row>
    <row r="150" spans="1:60" outlineLevel="3" x14ac:dyDescent="0.25">
      <c r="A150" s="151"/>
      <c r="B150" s="152"/>
      <c r="C150" s="190" t="s">
        <v>300</v>
      </c>
      <c r="D150" s="155"/>
      <c r="E150" s="156">
        <v>2.7023999999999999</v>
      </c>
      <c r="F150" s="154"/>
      <c r="G150" s="154"/>
      <c r="H150" s="154"/>
      <c r="I150" s="154"/>
      <c r="J150" s="154"/>
      <c r="K150" s="154"/>
      <c r="L150" s="154"/>
      <c r="M150" s="154"/>
      <c r="N150" s="153"/>
      <c r="O150" s="153"/>
      <c r="P150" s="153"/>
      <c r="Q150" s="153"/>
      <c r="R150" s="154"/>
      <c r="S150" s="154"/>
      <c r="T150" s="154"/>
      <c r="U150" s="154"/>
      <c r="V150" s="154"/>
      <c r="W150" s="154"/>
      <c r="X150" s="154"/>
      <c r="Y150" s="154"/>
      <c r="Z150" s="144"/>
      <c r="AA150" s="144"/>
      <c r="AB150" s="144"/>
      <c r="AC150" s="144"/>
      <c r="AD150" s="144"/>
      <c r="AE150" s="144"/>
      <c r="AF150" s="144"/>
      <c r="AG150" s="144" t="s">
        <v>154</v>
      </c>
      <c r="AH150" s="144">
        <v>0</v>
      </c>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row>
    <row r="151" spans="1:60" outlineLevel="3" x14ac:dyDescent="0.25">
      <c r="A151" s="151"/>
      <c r="B151" s="152"/>
      <c r="C151" s="190" t="s">
        <v>301</v>
      </c>
      <c r="D151" s="155"/>
      <c r="E151" s="156">
        <v>1.22</v>
      </c>
      <c r="F151" s="154"/>
      <c r="G151" s="154"/>
      <c r="H151" s="154"/>
      <c r="I151" s="154"/>
      <c r="J151" s="154"/>
      <c r="K151" s="154"/>
      <c r="L151" s="154"/>
      <c r="M151" s="154"/>
      <c r="N151" s="153"/>
      <c r="O151" s="153"/>
      <c r="P151" s="153"/>
      <c r="Q151" s="153"/>
      <c r="R151" s="154"/>
      <c r="S151" s="154"/>
      <c r="T151" s="154"/>
      <c r="U151" s="154"/>
      <c r="V151" s="154"/>
      <c r="W151" s="154"/>
      <c r="X151" s="154"/>
      <c r="Y151" s="154"/>
      <c r="Z151" s="144"/>
      <c r="AA151" s="144"/>
      <c r="AB151" s="144"/>
      <c r="AC151" s="144"/>
      <c r="AD151" s="144"/>
      <c r="AE151" s="144"/>
      <c r="AF151" s="144"/>
      <c r="AG151" s="144" t="s">
        <v>154</v>
      </c>
      <c r="AH151" s="144">
        <v>0</v>
      </c>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row>
    <row r="152" spans="1:60" outlineLevel="3" x14ac:dyDescent="0.25">
      <c r="A152" s="151"/>
      <c r="B152" s="152"/>
      <c r="C152" s="190" t="s">
        <v>302</v>
      </c>
      <c r="D152" s="155"/>
      <c r="E152" s="156">
        <v>5.2725</v>
      </c>
      <c r="F152" s="154"/>
      <c r="G152" s="154"/>
      <c r="H152" s="154"/>
      <c r="I152" s="154"/>
      <c r="J152" s="154"/>
      <c r="K152" s="154"/>
      <c r="L152" s="154"/>
      <c r="M152" s="154"/>
      <c r="N152" s="153"/>
      <c r="O152" s="153"/>
      <c r="P152" s="153"/>
      <c r="Q152" s="153"/>
      <c r="R152" s="154"/>
      <c r="S152" s="154"/>
      <c r="T152" s="154"/>
      <c r="U152" s="154"/>
      <c r="V152" s="154"/>
      <c r="W152" s="154"/>
      <c r="X152" s="154"/>
      <c r="Y152" s="154"/>
      <c r="Z152" s="144"/>
      <c r="AA152" s="144"/>
      <c r="AB152" s="144"/>
      <c r="AC152" s="144"/>
      <c r="AD152" s="144"/>
      <c r="AE152" s="144"/>
      <c r="AF152" s="144"/>
      <c r="AG152" s="144" t="s">
        <v>154</v>
      </c>
      <c r="AH152" s="144">
        <v>0</v>
      </c>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row>
    <row r="153" spans="1:60" ht="20.399999999999999" outlineLevel="1" x14ac:dyDescent="0.25">
      <c r="A153" s="173">
        <v>33</v>
      </c>
      <c r="B153" s="174" t="s">
        <v>303</v>
      </c>
      <c r="C153" s="189" t="s">
        <v>304</v>
      </c>
      <c r="D153" s="175" t="s">
        <v>222</v>
      </c>
      <c r="E153" s="176">
        <v>1007.09398</v>
      </c>
      <c r="F153" s="177"/>
      <c r="G153" s="178">
        <f>ROUND(E153*F153,2)</f>
        <v>0</v>
      </c>
      <c r="H153" s="177"/>
      <c r="I153" s="178">
        <f>ROUND(E153*H153,2)</f>
        <v>0</v>
      </c>
      <c r="J153" s="177"/>
      <c r="K153" s="178">
        <f>ROUND(E153*J153,2)</f>
        <v>0</v>
      </c>
      <c r="L153" s="178">
        <v>21</v>
      </c>
      <c r="M153" s="178">
        <f>G153*(1+L153/100)</f>
        <v>0</v>
      </c>
      <c r="N153" s="176">
        <v>0</v>
      </c>
      <c r="O153" s="176">
        <f>ROUND(E153*N153,2)</f>
        <v>0</v>
      </c>
      <c r="P153" s="176">
        <v>0</v>
      </c>
      <c r="Q153" s="176">
        <f>ROUND(E153*P153,2)</f>
        <v>0</v>
      </c>
      <c r="R153" s="178" t="s">
        <v>146</v>
      </c>
      <c r="S153" s="178" t="s">
        <v>147</v>
      </c>
      <c r="T153" s="179" t="s">
        <v>147</v>
      </c>
      <c r="U153" s="154">
        <v>8.9999999999999993E-3</v>
      </c>
      <c r="V153" s="154">
        <f>ROUND(E153*U153,2)</f>
        <v>9.06</v>
      </c>
      <c r="W153" s="154"/>
      <c r="X153" s="154" t="s">
        <v>148</v>
      </c>
      <c r="Y153" s="154" t="s">
        <v>149</v>
      </c>
      <c r="Z153" s="144"/>
      <c r="AA153" s="144"/>
      <c r="AB153" s="144"/>
      <c r="AC153" s="144"/>
      <c r="AD153" s="144"/>
      <c r="AE153" s="144"/>
      <c r="AF153" s="144"/>
      <c r="AG153" s="144" t="s">
        <v>150</v>
      </c>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row>
    <row r="154" spans="1:60" outlineLevel="2" x14ac:dyDescent="0.25">
      <c r="A154" s="151"/>
      <c r="B154" s="152"/>
      <c r="C154" s="190" t="s">
        <v>245</v>
      </c>
      <c r="D154" s="155"/>
      <c r="E154" s="156">
        <v>1001.83708</v>
      </c>
      <c r="F154" s="154"/>
      <c r="G154" s="154"/>
      <c r="H154" s="154"/>
      <c r="I154" s="154"/>
      <c r="J154" s="154"/>
      <c r="K154" s="154"/>
      <c r="L154" s="154"/>
      <c r="M154" s="154"/>
      <c r="N154" s="153"/>
      <c r="O154" s="153"/>
      <c r="P154" s="153"/>
      <c r="Q154" s="153"/>
      <c r="R154" s="154"/>
      <c r="S154" s="154"/>
      <c r="T154" s="154"/>
      <c r="U154" s="154"/>
      <c r="V154" s="154"/>
      <c r="W154" s="154"/>
      <c r="X154" s="154"/>
      <c r="Y154" s="154"/>
      <c r="Z154" s="144"/>
      <c r="AA154" s="144"/>
      <c r="AB154" s="144"/>
      <c r="AC154" s="144"/>
      <c r="AD154" s="144"/>
      <c r="AE154" s="144"/>
      <c r="AF154" s="144"/>
      <c r="AG154" s="144" t="s">
        <v>154</v>
      </c>
      <c r="AH154" s="144">
        <v>5</v>
      </c>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row>
    <row r="155" spans="1:60" outlineLevel="3" x14ac:dyDescent="0.25">
      <c r="A155" s="151"/>
      <c r="B155" s="152"/>
      <c r="C155" s="190" t="s">
        <v>252</v>
      </c>
      <c r="D155" s="155"/>
      <c r="E155" s="156">
        <v>24</v>
      </c>
      <c r="F155" s="154"/>
      <c r="G155" s="154"/>
      <c r="H155" s="154"/>
      <c r="I155" s="154"/>
      <c r="J155" s="154"/>
      <c r="K155" s="154"/>
      <c r="L155" s="154"/>
      <c r="M155" s="154"/>
      <c r="N155" s="153"/>
      <c r="O155" s="153"/>
      <c r="P155" s="153"/>
      <c r="Q155" s="153"/>
      <c r="R155" s="154"/>
      <c r="S155" s="154"/>
      <c r="T155" s="154"/>
      <c r="U155" s="154"/>
      <c r="V155" s="154"/>
      <c r="W155" s="154"/>
      <c r="X155" s="154"/>
      <c r="Y155" s="154"/>
      <c r="Z155" s="144"/>
      <c r="AA155" s="144"/>
      <c r="AB155" s="144"/>
      <c r="AC155" s="144"/>
      <c r="AD155" s="144"/>
      <c r="AE155" s="144"/>
      <c r="AF155" s="144"/>
      <c r="AG155" s="144" t="s">
        <v>154</v>
      </c>
      <c r="AH155" s="144">
        <v>5</v>
      </c>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row>
    <row r="156" spans="1:60" outlineLevel="3" x14ac:dyDescent="0.25">
      <c r="A156" s="151"/>
      <c r="B156" s="152"/>
      <c r="C156" s="190" t="s">
        <v>259</v>
      </c>
      <c r="D156" s="155"/>
      <c r="E156" s="156">
        <v>28</v>
      </c>
      <c r="F156" s="154"/>
      <c r="G156" s="154"/>
      <c r="H156" s="154"/>
      <c r="I156" s="154"/>
      <c r="J156" s="154"/>
      <c r="K156" s="154"/>
      <c r="L156" s="154"/>
      <c r="M156" s="154"/>
      <c r="N156" s="153"/>
      <c r="O156" s="153"/>
      <c r="P156" s="153"/>
      <c r="Q156" s="153"/>
      <c r="R156" s="154"/>
      <c r="S156" s="154"/>
      <c r="T156" s="154"/>
      <c r="U156" s="154"/>
      <c r="V156" s="154"/>
      <c r="W156" s="154"/>
      <c r="X156" s="154"/>
      <c r="Y156" s="154"/>
      <c r="Z156" s="144"/>
      <c r="AA156" s="144"/>
      <c r="AB156" s="144"/>
      <c r="AC156" s="144"/>
      <c r="AD156" s="144"/>
      <c r="AE156" s="144"/>
      <c r="AF156" s="144"/>
      <c r="AG156" s="144" t="s">
        <v>154</v>
      </c>
      <c r="AH156" s="144">
        <v>5</v>
      </c>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row>
    <row r="157" spans="1:60" outlineLevel="3" x14ac:dyDescent="0.25">
      <c r="A157" s="151"/>
      <c r="B157" s="152"/>
      <c r="C157" s="190" t="s">
        <v>266</v>
      </c>
      <c r="D157" s="155"/>
      <c r="E157" s="156">
        <v>3.54</v>
      </c>
      <c r="F157" s="154"/>
      <c r="G157" s="154"/>
      <c r="H157" s="154"/>
      <c r="I157" s="154"/>
      <c r="J157" s="154"/>
      <c r="K157" s="154"/>
      <c r="L157" s="154"/>
      <c r="M157" s="154"/>
      <c r="N157" s="153"/>
      <c r="O157" s="153"/>
      <c r="P157" s="153"/>
      <c r="Q157" s="153"/>
      <c r="R157" s="154"/>
      <c r="S157" s="154"/>
      <c r="T157" s="154"/>
      <c r="U157" s="154"/>
      <c r="V157" s="154"/>
      <c r="W157" s="154"/>
      <c r="X157" s="154"/>
      <c r="Y157" s="154"/>
      <c r="Z157" s="144"/>
      <c r="AA157" s="144"/>
      <c r="AB157" s="144"/>
      <c r="AC157" s="144"/>
      <c r="AD157" s="144"/>
      <c r="AE157" s="144"/>
      <c r="AF157" s="144"/>
      <c r="AG157" s="144" t="s">
        <v>154</v>
      </c>
      <c r="AH157" s="144">
        <v>5</v>
      </c>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row>
    <row r="158" spans="1:60" outlineLevel="3" x14ac:dyDescent="0.25">
      <c r="A158" s="151"/>
      <c r="B158" s="152"/>
      <c r="C158" s="190" t="s">
        <v>270</v>
      </c>
      <c r="D158" s="155"/>
      <c r="E158" s="156">
        <v>-46.283099999999997</v>
      </c>
      <c r="F158" s="154"/>
      <c r="G158" s="154"/>
      <c r="H158" s="154"/>
      <c r="I158" s="154"/>
      <c r="J158" s="154"/>
      <c r="K158" s="154"/>
      <c r="L158" s="154"/>
      <c r="M158" s="154"/>
      <c r="N158" s="153"/>
      <c r="O158" s="153"/>
      <c r="P158" s="153"/>
      <c r="Q158" s="153"/>
      <c r="R158" s="154"/>
      <c r="S158" s="154"/>
      <c r="T158" s="154"/>
      <c r="U158" s="154"/>
      <c r="V158" s="154"/>
      <c r="W158" s="154"/>
      <c r="X158" s="154"/>
      <c r="Y158" s="154"/>
      <c r="Z158" s="144"/>
      <c r="AA158" s="144"/>
      <c r="AB158" s="144"/>
      <c r="AC158" s="144"/>
      <c r="AD158" s="144"/>
      <c r="AE158" s="144"/>
      <c r="AF158" s="144"/>
      <c r="AG158" s="144" t="s">
        <v>154</v>
      </c>
      <c r="AH158" s="144">
        <v>5</v>
      </c>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row>
    <row r="159" spans="1:60" outlineLevel="3" x14ac:dyDescent="0.25">
      <c r="A159" s="151"/>
      <c r="B159" s="152"/>
      <c r="C159" s="190" t="s">
        <v>271</v>
      </c>
      <c r="D159" s="155"/>
      <c r="E159" s="156">
        <v>-4</v>
      </c>
      <c r="F159" s="154"/>
      <c r="G159" s="154"/>
      <c r="H159" s="154"/>
      <c r="I159" s="154"/>
      <c r="J159" s="154"/>
      <c r="K159" s="154"/>
      <c r="L159" s="154"/>
      <c r="M159" s="154"/>
      <c r="N159" s="153"/>
      <c r="O159" s="153"/>
      <c r="P159" s="153"/>
      <c r="Q159" s="153"/>
      <c r="R159" s="154"/>
      <c r="S159" s="154"/>
      <c r="T159" s="154"/>
      <c r="U159" s="154"/>
      <c r="V159" s="154"/>
      <c r="W159" s="154"/>
      <c r="X159" s="154"/>
      <c r="Y159" s="154"/>
      <c r="Z159" s="144"/>
      <c r="AA159" s="144"/>
      <c r="AB159" s="144"/>
      <c r="AC159" s="144"/>
      <c r="AD159" s="144"/>
      <c r="AE159" s="144"/>
      <c r="AF159" s="144"/>
      <c r="AG159" s="144" t="s">
        <v>154</v>
      </c>
      <c r="AH159" s="144">
        <v>0</v>
      </c>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row>
    <row r="160" spans="1:60" outlineLevel="1" x14ac:dyDescent="0.25">
      <c r="A160" s="173">
        <v>34</v>
      </c>
      <c r="B160" s="174" t="s">
        <v>305</v>
      </c>
      <c r="C160" s="189" t="s">
        <v>306</v>
      </c>
      <c r="D160" s="175" t="s">
        <v>222</v>
      </c>
      <c r="E160" s="176">
        <v>6.73</v>
      </c>
      <c r="F160" s="177"/>
      <c r="G160" s="178">
        <f>ROUND(E160*F160,2)</f>
        <v>0</v>
      </c>
      <c r="H160" s="177"/>
      <c r="I160" s="178">
        <f>ROUND(E160*H160,2)</f>
        <v>0</v>
      </c>
      <c r="J160" s="177"/>
      <c r="K160" s="178">
        <f>ROUND(E160*J160,2)</f>
        <v>0</v>
      </c>
      <c r="L160" s="178">
        <v>21</v>
      </c>
      <c r="M160" s="178">
        <f>G160*(1+L160/100)</f>
        <v>0</v>
      </c>
      <c r="N160" s="176">
        <v>0</v>
      </c>
      <c r="O160" s="176">
        <f>ROUND(E160*N160,2)</f>
        <v>0</v>
      </c>
      <c r="P160" s="176">
        <v>0</v>
      </c>
      <c r="Q160" s="176">
        <f>ROUND(E160*P160,2)</f>
        <v>0</v>
      </c>
      <c r="R160" s="178" t="s">
        <v>146</v>
      </c>
      <c r="S160" s="178" t="s">
        <v>147</v>
      </c>
      <c r="T160" s="179" t="s">
        <v>147</v>
      </c>
      <c r="U160" s="154">
        <v>0.20200000000000001</v>
      </c>
      <c r="V160" s="154">
        <f>ROUND(E160*U160,2)</f>
        <v>1.36</v>
      </c>
      <c r="W160" s="154"/>
      <c r="X160" s="154" t="s">
        <v>148</v>
      </c>
      <c r="Y160" s="154" t="s">
        <v>149</v>
      </c>
      <c r="Z160" s="144"/>
      <c r="AA160" s="144"/>
      <c r="AB160" s="144"/>
      <c r="AC160" s="144"/>
      <c r="AD160" s="144"/>
      <c r="AE160" s="144"/>
      <c r="AF160" s="144"/>
      <c r="AG160" s="144" t="s">
        <v>150</v>
      </c>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row>
    <row r="161" spans="1:60" outlineLevel="2" x14ac:dyDescent="0.25">
      <c r="A161" s="151"/>
      <c r="B161" s="152"/>
      <c r="C161" s="259" t="s">
        <v>307</v>
      </c>
      <c r="D161" s="260"/>
      <c r="E161" s="260"/>
      <c r="F161" s="260"/>
      <c r="G161" s="260"/>
      <c r="H161" s="154"/>
      <c r="I161" s="154"/>
      <c r="J161" s="154"/>
      <c r="K161" s="154"/>
      <c r="L161" s="154"/>
      <c r="M161" s="154"/>
      <c r="N161" s="153"/>
      <c r="O161" s="153"/>
      <c r="P161" s="153"/>
      <c r="Q161" s="153"/>
      <c r="R161" s="154"/>
      <c r="S161" s="154"/>
      <c r="T161" s="154"/>
      <c r="U161" s="154"/>
      <c r="V161" s="154"/>
      <c r="W161" s="154"/>
      <c r="X161" s="154"/>
      <c r="Y161" s="154"/>
      <c r="Z161" s="144"/>
      <c r="AA161" s="144"/>
      <c r="AB161" s="144"/>
      <c r="AC161" s="144"/>
      <c r="AD161" s="144"/>
      <c r="AE161" s="144"/>
      <c r="AF161" s="144"/>
      <c r="AG161" s="144" t="s">
        <v>152</v>
      </c>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row>
    <row r="162" spans="1:60" outlineLevel="2" x14ac:dyDescent="0.25">
      <c r="A162" s="151"/>
      <c r="B162" s="152"/>
      <c r="C162" s="261" t="s">
        <v>308</v>
      </c>
      <c r="D162" s="262"/>
      <c r="E162" s="262"/>
      <c r="F162" s="262"/>
      <c r="G162" s="262"/>
      <c r="H162" s="154"/>
      <c r="I162" s="154"/>
      <c r="J162" s="154"/>
      <c r="K162" s="154"/>
      <c r="L162" s="154"/>
      <c r="M162" s="154"/>
      <c r="N162" s="153"/>
      <c r="O162" s="153"/>
      <c r="P162" s="153"/>
      <c r="Q162" s="153"/>
      <c r="R162" s="154"/>
      <c r="S162" s="154"/>
      <c r="T162" s="154"/>
      <c r="U162" s="154"/>
      <c r="V162" s="154"/>
      <c r="W162" s="154"/>
      <c r="X162" s="154"/>
      <c r="Y162" s="154"/>
      <c r="Z162" s="144"/>
      <c r="AA162" s="144"/>
      <c r="AB162" s="144"/>
      <c r="AC162" s="144"/>
      <c r="AD162" s="144"/>
      <c r="AE162" s="144"/>
      <c r="AF162" s="144"/>
      <c r="AG162" s="144" t="s">
        <v>295</v>
      </c>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row>
    <row r="163" spans="1:60" outlineLevel="2" x14ac:dyDescent="0.25">
      <c r="A163" s="151"/>
      <c r="B163" s="152"/>
      <c r="C163" s="190" t="s">
        <v>263</v>
      </c>
      <c r="D163" s="155"/>
      <c r="E163" s="156">
        <v>3.54</v>
      </c>
      <c r="F163" s="154"/>
      <c r="G163" s="154"/>
      <c r="H163" s="154"/>
      <c r="I163" s="154"/>
      <c r="J163" s="154"/>
      <c r="K163" s="154"/>
      <c r="L163" s="154"/>
      <c r="M163" s="154"/>
      <c r="N163" s="153"/>
      <c r="O163" s="153"/>
      <c r="P163" s="153"/>
      <c r="Q163" s="153"/>
      <c r="R163" s="154"/>
      <c r="S163" s="154"/>
      <c r="T163" s="154"/>
      <c r="U163" s="154"/>
      <c r="V163" s="154"/>
      <c r="W163" s="154"/>
      <c r="X163" s="154"/>
      <c r="Y163" s="154"/>
      <c r="Z163" s="144"/>
      <c r="AA163" s="144"/>
      <c r="AB163" s="144"/>
      <c r="AC163" s="144"/>
      <c r="AD163" s="144"/>
      <c r="AE163" s="144"/>
      <c r="AF163" s="144"/>
      <c r="AG163" s="144" t="s">
        <v>154</v>
      </c>
      <c r="AH163" s="144">
        <v>0</v>
      </c>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row>
    <row r="164" spans="1:60" outlineLevel="3" x14ac:dyDescent="0.25">
      <c r="A164" s="151"/>
      <c r="B164" s="152"/>
      <c r="C164" s="190" t="s">
        <v>309</v>
      </c>
      <c r="D164" s="155"/>
      <c r="E164" s="156">
        <v>-0.81</v>
      </c>
      <c r="F164" s="154"/>
      <c r="G164" s="154"/>
      <c r="H164" s="154"/>
      <c r="I164" s="154"/>
      <c r="J164" s="154"/>
      <c r="K164" s="154"/>
      <c r="L164" s="154"/>
      <c r="M164" s="154"/>
      <c r="N164" s="153"/>
      <c r="O164" s="153"/>
      <c r="P164" s="153"/>
      <c r="Q164" s="153"/>
      <c r="R164" s="154"/>
      <c r="S164" s="154"/>
      <c r="T164" s="154"/>
      <c r="U164" s="154"/>
      <c r="V164" s="154"/>
      <c r="W164" s="154"/>
      <c r="X164" s="154"/>
      <c r="Y164" s="154"/>
      <c r="Z164" s="144"/>
      <c r="AA164" s="144"/>
      <c r="AB164" s="144"/>
      <c r="AC164" s="144"/>
      <c r="AD164" s="144"/>
      <c r="AE164" s="144"/>
      <c r="AF164" s="144"/>
      <c r="AG164" s="144" t="s">
        <v>154</v>
      </c>
      <c r="AH164" s="144">
        <v>0</v>
      </c>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row>
    <row r="165" spans="1:60" outlineLevel="3" x14ac:dyDescent="0.25">
      <c r="A165" s="151"/>
      <c r="B165" s="152"/>
      <c r="C165" s="191" t="s">
        <v>310</v>
      </c>
      <c r="D165" s="157"/>
      <c r="E165" s="158">
        <v>2.73</v>
      </c>
      <c r="F165" s="154"/>
      <c r="G165" s="154"/>
      <c r="H165" s="154"/>
      <c r="I165" s="154"/>
      <c r="J165" s="154"/>
      <c r="K165" s="154"/>
      <c r="L165" s="154"/>
      <c r="M165" s="154"/>
      <c r="N165" s="153"/>
      <c r="O165" s="153"/>
      <c r="P165" s="153"/>
      <c r="Q165" s="153"/>
      <c r="R165" s="154"/>
      <c r="S165" s="154"/>
      <c r="T165" s="154"/>
      <c r="U165" s="154"/>
      <c r="V165" s="154"/>
      <c r="W165" s="154"/>
      <c r="X165" s="154"/>
      <c r="Y165" s="154"/>
      <c r="Z165" s="144"/>
      <c r="AA165" s="144"/>
      <c r="AB165" s="144"/>
      <c r="AC165" s="144"/>
      <c r="AD165" s="144"/>
      <c r="AE165" s="144"/>
      <c r="AF165" s="144"/>
      <c r="AG165" s="144" t="s">
        <v>154</v>
      </c>
      <c r="AH165" s="144">
        <v>1</v>
      </c>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row>
    <row r="166" spans="1:60" outlineLevel="3" x14ac:dyDescent="0.25">
      <c r="A166" s="151"/>
      <c r="B166" s="152"/>
      <c r="C166" s="190" t="s">
        <v>311</v>
      </c>
      <c r="D166" s="155"/>
      <c r="E166" s="156">
        <v>4</v>
      </c>
      <c r="F166" s="154"/>
      <c r="G166" s="154"/>
      <c r="H166" s="154"/>
      <c r="I166" s="154"/>
      <c r="J166" s="154"/>
      <c r="K166" s="154"/>
      <c r="L166" s="154"/>
      <c r="M166" s="154"/>
      <c r="N166" s="153"/>
      <c r="O166" s="153"/>
      <c r="P166" s="153"/>
      <c r="Q166" s="153"/>
      <c r="R166" s="154"/>
      <c r="S166" s="154"/>
      <c r="T166" s="154"/>
      <c r="U166" s="154"/>
      <c r="V166" s="154"/>
      <c r="W166" s="154"/>
      <c r="X166" s="154"/>
      <c r="Y166" s="154"/>
      <c r="Z166" s="144"/>
      <c r="AA166" s="144"/>
      <c r="AB166" s="144"/>
      <c r="AC166" s="144"/>
      <c r="AD166" s="144"/>
      <c r="AE166" s="144"/>
      <c r="AF166" s="144"/>
      <c r="AG166" s="144" t="s">
        <v>154</v>
      </c>
      <c r="AH166" s="144">
        <v>0</v>
      </c>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row>
    <row r="167" spans="1:60" outlineLevel="1" x14ac:dyDescent="0.25">
      <c r="A167" s="173">
        <v>35</v>
      </c>
      <c r="B167" s="174" t="s">
        <v>312</v>
      </c>
      <c r="C167" s="189" t="s">
        <v>313</v>
      </c>
      <c r="D167" s="175" t="s">
        <v>145</v>
      </c>
      <c r="E167" s="176">
        <v>371.83</v>
      </c>
      <c r="F167" s="177"/>
      <c r="G167" s="178">
        <f>ROUND(E167*F167,2)</f>
        <v>0</v>
      </c>
      <c r="H167" s="177"/>
      <c r="I167" s="178">
        <f>ROUND(E167*H167,2)</f>
        <v>0</v>
      </c>
      <c r="J167" s="177"/>
      <c r="K167" s="178">
        <f>ROUND(E167*J167,2)</f>
        <v>0</v>
      </c>
      <c r="L167" s="178">
        <v>21</v>
      </c>
      <c r="M167" s="178">
        <f>G167*(1+L167/100)</f>
        <v>0</v>
      </c>
      <c r="N167" s="176">
        <v>0</v>
      </c>
      <c r="O167" s="176">
        <f>ROUND(E167*N167,2)</f>
        <v>0</v>
      </c>
      <c r="P167" s="176">
        <v>0</v>
      </c>
      <c r="Q167" s="176">
        <f>ROUND(E167*P167,2)</f>
        <v>0</v>
      </c>
      <c r="R167" s="178" t="s">
        <v>290</v>
      </c>
      <c r="S167" s="178" t="s">
        <v>147</v>
      </c>
      <c r="T167" s="179" t="s">
        <v>147</v>
      </c>
      <c r="U167" s="154">
        <v>0.06</v>
      </c>
      <c r="V167" s="154">
        <f>ROUND(E167*U167,2)</f>
        <v>22.31</v>
      </c>
      <c r="W167" s="154"/>
      <c r="X167" s="154" t="s">
        <v>148</v>
      </c>
      <c r="Y167" s="154" t="s">
        <v>149</v>
      </c>
      <c r="Z167" s="144"/>
      <c r="AA167" s="144"/>
      <c r="AB167" s="144"/>
      <c r="AC167" s="144"/>
      <c r="AD167" s="144"/>
      <c r="AE167" s="144"/>
      <c r="AF167" s="144"/>
      <c r="AG167" s="144" t="s">
        <v>150</v>
      </c>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row>
    <row r="168" spans="1:60" outlineLevel="2" x14ac:dyDescent="0.25">
      <c r="A168" s="151"/>
      <c r="B168" s="152"/>
      <c r="C168" s="259" t="s">
        <v>314</v>
      </c>
      <c r="D168" s="260"/>
      <c r="E168" s="260"/>
      <c r="F168" s="260"/>
      <c r="G168" s="260"/>
      <c r="H168" s="154"/>
      <c r="I168" s="154"/>
      <c r="J168" s="154"/>
      <c r="K168" s="154"/>
      <c r="L168" s="154"/>
      <c r="M168" s="154"/>
      <c r="N168" s="153"/>
      <c r="O168" s="153"/>
      <c r="P168" s="153"/>
      <c r="Q168" s="153"/>
      <c r="R168" s="154"/>
      <c r="S168" s="154"/>
      <c r="T168" s="154"/>
      <c r="U168" s="154"/>
      <c r="V168" s="154"/>
      <c r="W168" s="154"/>
      <c r="X168" s="154"/>
      <c r="Y168" s="154"/>
      <c r="Z168" s="144"/>
      <c r="AA168" s="144"/>
      <c r="AB168" s="144"/>
      <c r="AC168" s="144"/>
      <c r="AD168" s="144"/>
      <c r="AE168" s="144"/>
      <c r="AF168" s="144"/>
      <c r="AG168" s="144" t="s">
        <v>152</v>
      </c>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row>
    <row r="169" spans="1:60" outlineLevel="2" x14ac:dyDescent="0.25">
      <c r="A169" s="151"/>
      <c r="B169" s="152"/>
      <c r="C169" s="190" t="s">
        <v>315</v>
      </c>
      <c r="D169" s="155"/>
      <c r="E169" s="156">
        <v>371.83</v>
      </c>
      <c r="F169" s="154"/>
      <c r="G169" s="154"/>
      <c r="H169" s="154"/>
      <c r="I169" s="154"/>
      <c r="J169" s="154"/>
      <c r="K169" s="154"/>
      <c r="L169" s="154"/>
      <c r="M169" s="154"/>
      <c r="N169" s="153"/>
      <c r="O169" s="153"/>
      <c r="P169" s="153"/>
      <c r="Q169" s="153"/>
      <c r="R169" s="154"/>
      <c r="S169" s="154"/>
      <c r="T169" s="154"/>
      <c r="U169" s="154"/>
      <c r="V169" s="154"/>
      <c r="W169" s="154"/>
      <c r="X169" s="154"/>
      <c r="Y169" s="154"/>
      <c r="Z169" s="144"/>
      <c r="AA169" s="144"/>
      <c r="AB169" s="144"/>
      <c r="AC169" s="144"/>
      <c r="AD169" s="144"/>
      <c r="AE169" s="144"/>
      <c r="AF169" s="144"/>
      <c r="AG169" s="144" t="s">
        <v>154</v>
      </c>
      <c r="AH169" s="144">
        <v>5</v>
      </c>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row>
    <row r="170" spans="1:60" outlineLevel="1" x14ac:dyDescent="0.25">
      <c r="A170" s="173">
        <v>36</v>
      </c>
      <c r="B170" s="174" t="s">
        <v>316</v>
      </c>
      <c r="C170" s="189" t="s">
        <v>317</v>
      </c>
      <c r="D170" s="175" t="s">
        <v>145</v>
      </c>
      <c r="E170" s="176">
        <v>1836.7458999999999</v>
      </c>
      <c r="F170" s="177"/>
      <c r="G170" s="178">
        <f>ROUND(E170*F170,2)</f>
        <v>0</v>
      </c>
      <c r="H170" s="177"/>
      <c r="I170" s="178">
        <f>ROUND(E170*H170,2)</f>
        <v>0</v>
      </c>
      <c r="J170" s="177"/>
      <c r="K170" s="178">
        <f>ROUND(E170*J170,2)</f>
        <v>0</v>
      </c>
      <c r="L170" s="178">
        <v>21</v>
      </c>
      <c r="M170" s="178">
        <f>G170*(1+L170/100)</f>
        <v>0</v>
      </c>
      <c r="N170" s="176">
        <v>0</v>
      </c>
      <c r="O170" s="176">
        <f>ROUND(E170*N170,2)</f>
        <v>0</v>
      </c>
      <c r="P170" s="176">
        <v>0</v>
      </c>
      <c r="Q170" s="176">
        <f>ROUND(E170*P170,2)</f>
        <v>0</v>
      </c>
      <c r="R170" s="178" t="s">
        <v>146</v>
      </c>
      <c r="S170" s="178" t="s">
        <v>147</v>
      </c>
      <c r="T170" s="179" t="s">
        <v>147</v>
      </c>
      <c r="U170" s="154">
        <v>1.7999999999999999E-2</v>
      </c>
      <c r="V170" s="154">
        <f>ROUND(E170*U170,2)</f>
        <v>33.06</v>
      </c>
      <c r="W170" s="154"/>
      <c r="X170" s="154" t="s">
        <v>148</v>
      </c>
      <c r="Y170" s="154" t="s">
        <v>149</v>
      </c>
      <c r="Z170" s="144"/>
      <c r="AA170" s="144"/>
      <c r="AB170" s="144"/>
      <c r="AC170" s="144"/>
      <c r="AD170" s="144"/>
      <c r="AE170" s="144"/>
      <c r="AF170" s="144"/>
      <c r="AG170" s="144" t="s">
        <v>150</v>
      </c>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row>
    <row r="171" spans="1:60" outlineLevel="2" x14ac:dyDescent="0.25">
      <c r="A171" s="151"/>
      <c r="B171" s="152"/>
      <c r="C171" s="259" t="s">
        <v>318</v>
      </c>
      <c r="D171" s="260"/>
      <c r="E171" s="260"/>
      <c r="F171" s="260"/>
      <c r="G171" s="260"/>
      <c r="H171" s="154"/>
      <c r="I171" s="154"/>
      <c r="J171" s="154"/>
      <c r="K171" s="154"/>
      <c r="L171" s="154"/>
      <c r="M171" s="154"/>
      <c r="N171" s="153"/>
      <c r="O171" s="153"/>
      <c r="P171" s="153"/>
      <c r="Q171" s="153"/>
      <c r="R171" s="154"/>
      <c r="S171" s="154"/>
      <c r="T171" s="154"/>
      <c r="U171" s="154"/>
      <c r="V171" s="154"/>
      <c r="W171" s="154"/>
      <c r="X171" s="154"/>
      <c r="Y171" s="154"/>
      <c r="Z171" s="144"/>
      <c r="AA171" s="144"/>
      <c r="AB171" s="144"/>
      <c r="AC171" s="144"/>
      <c r="AD171" s="144"/>
      <c r="AE171" s="144"/>
      <c r="AF171" s="144"/>
      <c r="AG171" s="144" t="s">
        <v>152</v>
      </c>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row>
    <row r="172" spans="1:60" outlineLevel="2" x14ac:dyDescent="0.25">
      <c r="A172" s="151"/>
      <c r="B172" s="152"/>
      <c r="C172" s="190" t="s">
        <v>168</v>
      </c>
      <c r="D172" s="155"/>
      <c r="E172" s="156"/>
      <c r="F172" s="154"/>
      <c r="G172" s="154"/>
      <c r="H172" s="154"/>
      <c r="I172" s="154"/>
      <c r="J172" s="154"/>
      <c r="K172" s="154"/>
      <c r="L172" s="154"/>
      <c r="M172" s="154"/>
      <c r="N172" s="153"/>
      <c r="O172" s="153"/>
      <c r="P172" s="153"/>
      <c r="Q172" s="153"/>
      <c r="R172" s="154"/>
      <c r="S172" s="154"/>
      <c r="T172" s="154"/>
      <c r="U172" s="154"/>
      <c r="V172" s="154"/>
      <c r="W172" s="154"/>
      <c r="X172" s="154"/>
      <c r="Y172" s="154"/>
      <c r="Z172" s="144"/>
      <c r="AA172" s="144"/>
      <c r="AB172" s="144"/>
      <c r="AC172" s="144"/>
      <c r="AD172" s="144"/>
      <c r="AE172" s="144"/>
      <c r="AF172" s="144"/>
      <c r="AG172" s="144" t="s">
        <v>154</v>
      </c>
      <c r="AH172" s="144">
        <v>0</v>
      </c>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row>
    <row r="173" spans="1:60" outlineLevel="3" x14ac:dyDescent="0.25">
      <c r="A173" s="151"/>
      <c r="B173" s="152"/>
      <c r="C173" s="190" t="s">
        <v>319</v>
      </c>
      <c r="D173" s="155"/>
      <c r="E173" s="156">
        <v>1003.008</v>
      </c>
      <c r="F173" s="154"/>
      <c r="G173" s="154"/>
      <c r="H173" s="154"/>
      <c r="I173" s="154"/>
      <c r="J173" s="154"/>
      <c r="K173" s="154"/>
      <c r="L173" s="154"/>
      <c r="M173" s="154"/>
      <c r="N173" s="153"/>
      <c r="O173" s="153"/>
      <c r="P173" s="153"/>
      <c r="Q173" s="153"/>
      <c r="R173" s="154"/>
      <c r="S173" s="154"/>
      <c r="T173" s="154"/>
      <c r="U173" s="154"/>
      <c r="V173" s="154"/>
      <c r="W173" s="154"/>
      <c r="X173" s="154"/>
      <c r="Y173" s="154"/>
      <c r="Z173" s="144"/>
      <c r="AA173" s="144"/>
      <c r="AB173" s="144"/>
      <c r="AC173" s="144"/>
      <c r="AD173" s="144"/>
      <c r="AE173" s="144"/>
      <c r="AF173" s="144"/>
      <c r="AG173" s="144" t="s">
        <v>154</v>
      </c>
      <c r="AH173" s="144">
        <v>0</v>
      </c>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row>
    <row r="174" spans="1:60" ht="20.399999999999999" outlineLevel="3" x14ac:dyDescent="0.25">
      <c r="A174" s="151"/>
      <c r="B174" s="152"/>
      <c r="C174" s="190" t="s">
        <v>320</v>
      </c>
      <c r="D174" s="155"/>
      <c r="E174" s="156">
        <v>319.74250000000001</v>
      </c>
      <c r="F174" s="154"/>
      <c r="G174" s="154"/>
      <c r="H174" s="154"/>
      <c r="I174" s="154"/>
      <c r="J174" s="154"/>
      <c r="K174" s="154"/>
      <c r="L174" s="154"/>
      <c r="M174" s="154"/>
      <c r="N174" s="153"/>
      <c r="O174" s="153"/>
      <c r="P174" s="153"/>
      <c r="Q174" s="153"/>
      <c r="R174" s="154"/>
      <c r="S174" s="154"/>
      <c r="T174" s="154"/>
      <c r="U174" s="154"/>
      <c r="V174" s="154"/>
      <c r="W174" s="154"/>
      <c r="X174" s="154"/>
      <c r="Y174" s="154"/>
      <c r="Z174" s="144"/>
      <c r="AA174" s="144"/>
      <c r="AB174" s="144"/>
      <c r="AC174" s="144"/>
      <c r="AD174" s="144"/>
      <c r="AE174" s="144"/>
      <c r="AF174" s="144"/>
      <c r="AG174" s="144" t="s">
        <v>154</v>
      </c>
      <c r="AH174" s="144">
        <v>0</v>
      </c>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row>
    <row r="175" spans="1:60" outlineLevel="3" x14ac:dyDescent="0.25">
      <c r="A175" s="151"/>
      <c r="B175" s="152"/>
      <c r="C175" s="190" t="s">
        <v>321</v>
      </c>
      <c r="D175" s="155"/>
      <c r="E175" s="156">
        <v>7.1631999999999998</v>
      </c>
      <c r="F175" s="154"/>
      <c r="G175" s="154"/>
      <c r="H175" s="154"/>
      <c r="I175" s="154"/>
      <c r="J175" s="154"/>
      <c r="K175" s="154"/>
      <c r="L175" s="154"/>
      <c r="M175" s="154"/>
      <c r="N175" s="153"/>
      <c r="O175" s="153"/>
      <c r="P175" s="153"/>
      <c r="Q175" s="153"/>
      <c r="R175" s="154"/>
      <c r="S175" s="154"/>
      <c r="T175" s="154"/>
      <c r="U175" s="154"/>
      <c r="V175" s="154"/>
      <c r="W175" s="154"/>
      <c r="X175" s="154"/>
      <c r="Y175" s="154"/>
      <c r="Z175" s="144"/>
      <c r="AA175" s="144"/>
      <c r="AB175" s="144"/>
      <c r="AC175" s="144"/>
      <c r="AD175" s="144"/>
      <c r="AE175" s="144"/>
      <c r="AF175" s="144"/>
      <c r="AG175" s="144" t="s">
        <v>154</v>
      </c>
      <c r="AH175" s="144">
        <v>0</v>
      </c>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row>
    <row r="176" spans="1:60" outlineLevel="3" x14ac:dyDescent="0.25">
      <c r="A176" s="151"/>
      <c r="B176" s="152"/>
      <c r="C176" s="190" t="s">
        <v>322</v>
      </c>
      <c r="D176" s="155"/>
      <c r="E176" s="156">
        <v>35.114199999999997</v>
      </c>
      <c r="F176" s="154"/>
      <c r="G176" s="154"/>
      <c r="H176" s="154"/>
      <c r="I176" s="154"/>
      <c r="J176" s="154"/>
      <c r="K176" s="154"/>
      <c r="L176" s="154"/>
      <c r="M176" s="154"/>
      <c r="N176" s="153"/>
      <c r="O176" s="153"/>
      <c r="P176" s="153"/>
      <c r="Q176" s="153"/>
      <c r="R176" s="154"/>
      <c r="S176" s="154"/>
      <c r="T176" s="154"/>
      <c r="U176" s="154"/>
      <c r="V176" s="154"/>
      <c r="W176" s="154"/>
      <c r="X176" s="154"/>
      <c r="Y176" s="154"/>
      <c r="Z176" s="144"/>
      <c r="AA176" s="144"/>
      <c r="AB176" s="144"/>
      <c r="AC176" s="144"/>
      <c r="AD176" s="144"/>
      <c r="AE176" s="144"/>
      <c r="AF176" s="144"/>
      <c r="AG176" s="144" t="s">
        <v>154</v>
      </c>
      <c r="AH176" s="144">
        <v>0</v>
      </c>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row>
    <row r="177" spans="1:60" outlineLevel="3" x14ac:dyDescent="0.25">
      <c r="A177" s="151"/>
      <c r="B177" s="152"/>
      <c r="C177" s="190" t="s">
        <v>323</v>
      </c>
      <c r="D177" s="155"/>
      <c r="E177" s="156">
        <v>63.903599999999997</v>
      </c>
      <c r="F177" s="154"/>
      <c r="G177" s="154"/>
      <c r="H177" s="154"/>
      <c r="I177" s="154"/>
      <c r="J177" s="154"/>
      <c r="K177" s="154"/>
      <c r="L177" s="154"/>
      <c r="M177" s="154"/>
      <c r="N177" s="153"/>
      <c r="O177" s="153"/>
      <c r="P177" s="153"/>
      <c r="Q177" s="153"/>
      <c r="R177" s="154"/>
      <c r="S177" s="154"/>
      <c r="T177" s="154"/>
      <c r="U177" s="154"/>
      <c r="V177" s="154"/>
      <c r="W177" s="154"/>
      <c r="X177" s="154"/>
      <c r="Y177" s="154"/>
      <c r="Z177" s="144"/>
      <c r="AA177" s="144"/>
      <c r="AB177" s="144"/>
      <c r="AC177" s="144"/>
      <c r="AD177" s="144"/>
      <c r="AE177" s="144"/>
      <c r="AF177" s="144"/>
      <c r="AG177" s="144" t="s">
        <v>154</v>
      </c>
      <c r="AH177" s="144">
        <v>0</v>
      </c>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row>
    <row r="178" spans="1:60" outlineLevel="3" x14ac:dyDescent="0.25">
      <c r="A178" s="151"/>
      <c r="B178" s="152"/>
      <c r="C178" s="190" t="s">
        <v>324</v>
      </c>
      <c r="D178" s="155"/>
      <c r="E178" s="156">
        <v>382.99439999999998</v>
      </c>
      <c r="F178" s="154"/>
      <c r="G178" s="154"/>
      <c r="H178" s="154"/>
      <c r="I178" s="154"/>
      <c r="J178" s="154"/>
      <c r="K178" s="154"/>
      <c r="L178" s="154"/>
      <c r="M178" s="154"/>
      <c r="N178" s="153"/>
      <c r="O178" s="153"/>
      <c r="P178" s="153"/>
      <c r="Q178" s="153"/>
      <c r="R178" s="154"/>
      <c r="S178" s="154"/>
      <c r="T178" s="154"/>
      <c r="U178" s="154"/>
      <c r="V178" s="154"/>
      <c r="W178" s="154"/>
      <c r="X178" s="154"/>
      <c r="Y178" s="154"/>
      <c r="Z178" s="144"/>
      <c r="AA178" s="144"/>
      <c r="AB178" s="144"/>
      <c r="AC178" s="144"/>
      <c r="AD178" s="144"/>
      <c r="AE178" s="144"/>
      <c r="AF178" s="144"/>
      <c r="AG178" s="144" t="s">
        <v>154</v>
      </c>
      <c r="AH178" s="144">
        <v>0</v>
      </c>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row>
    <row r="179" spans="1:60" outlineLevel="3" x14ac:dyDescent="0.25">
      <c r="A179" s="151"/>
      <c r="B179" s="152"/>
      <c r="C179" s="190" t="s">
        <v>325</v>
      </c>
      <c r="D179" s="155"/>
      <c r="E179" s="156">
        <v>9.8800000000000008</v>
      </c>
      <c r="F179" s="154"/>
      <c r="G179" s="154"/>
      <c r="H179" s="154"/>
      <c r="I179" s="154"/>
      <c r="J179" s="154"/>
      <c r="K179" s="154"/>
      <c r="L179" s="154"/>
      <c r="M179" s="154"/>
      <c r="N179" s="153"/>
      <c r="O179" s="153"/>
      <c r="P179" s="153"/>
      <c r="Q179" s="153"/>
      <c r="R179" s="154"/>
      <c r="S179" s="154"/>
      <c r="T179" s="154"/>
      <c r="U179" s="154"/>
      <c r="V179" s="154"/>
      <c r="W179" s="154"/>
      <c r="X179" s="154"/>
      <c r="Y179" s="154"/>
      <c r="Z179" s="144"/>
      <c r="AA179" s="144"/>
      <c r="AB179" s="144"/>
      <c r="AC179" s="144"/>
      <c r="AD179" s="144"/>
      <c r="AE179" s="144"/>
      <c r="AF179" s="144"/>
      <c r="AG179" s="144" t="s">
        <v>154</v>
      </c>
      <c r="AH179" s="144">
        <v>0</v>
      </c>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row>
    <row r="180" spans="1:60" outlineLevel="3" x14ac:dyDescent="0.25">
      <c r="A180" s="151"/>
      <c r="B180" s="152"/>
      <c r="C180" s="190" t="s">
        <v>326</v>
      </c>
      <c r="D180" s="155"/>
      <c r="E180" s="156">
        <v>14.94</v>
      </c>
      <c r="F180" s="154"/>
      <c r="G180" s="154"/>
      <c r="H180" s="154"/>
      <c r="I180" s="154"/>
      <c r="J180" s="154"/>
      <c r="K180" s="154"/>
      <c r="L180" s="154"/>
      <c r="M180" s="154"/>
      <c r="N180" s="153"/>
      <c r="O180" s="153"/>
      <c r="P180" s="153"/>
      <c r="Q180" s="153"/>
      <c r="R180" s="154"/>
      <c r="S180" s="154"/>
      <c r="T180" s="154"/>
      <c r="U180" s="154"/>
      <c r="V180" s="154"/>
      <c r="W180" s="154"/>
      <c r="X180" s="154"/>
      <c r="Y180" s="154"/>
      <c r="Z180" s="144"/>
      <c r="AA180" s="144"/>
      <c r="AB180" s="144"/>
      <c r="AC180" s="144"/>
      <c r="AD180" s="144"/>
      <c r="AE180" s="144"/>
      <c r="AF180" s="144"/>
      <c r="AG180" s="144" t="s">
        <v>154</v>
      </c>
      <c r="AH180" s="144">
        <v>0</v>
      </c>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row>
    <row r="181" spans="1:60" ht="20.399999999999999" outlineLevel="1" x14ac:dyDescent="0.25">
      <c r="A181" s="173">
        <v>37</v>
      </c>
      <c r="B181" s="174" t="s">
        <v>327</v>
      </c>
      <c r="C181" s="189" t="s">
        <v>328</v>
      </c>
      <c r="D181" s="175" t="s">
        <v>145</v>
      </c>
      <c r="E181" s="176">
        <v>371.83</v>
      </c>
      <c r="F181" s="177"/>
      <c r="G181" s="178">
        <f>ROUND(E181*F181,2)</f>
        <v>0</v>
      </c>
      <c r="H181" s="177"/>
      <c r="I181" s="178">
        <f>ROUND(E181*H181,2)</f>
        <v>0</v>
      </c>
      <c r="J181" s="177"/>
      <c r="K181" s="178">
        <f>ROUND(E181*J181,2)</f>
        <v>0</v>
      </c>
      <c r="L181" s="178">
        <v>21</v>
      </c>
      <c r="M181" s="178">
        <f>G181*(1+L181/100)</f>
        <v>0</v>
      </c>
      <c r="N181" s="176">
        <v>0</v>
      </c>
      <c r="O181" s="176">
        <f>ROUND(E181*N181,2)</f>
        <v>0</v>
      </c>
      <c r="P181" s="176">
        <v>0</v>
      </c>
      <c r="Q181" s="176">
        <f>ROUND(E181*P181,2)</f>
        <v>0</v>
      </c>
      <c r="R181" s="178" t="s">
        <v>146</v>
      </c>
      <c r="S181" s="178" t="s">
        <v>147</v>
      </c>
      <c r="T181" s="179" t="s">
        <v>147</v>
      </c>
      <c r="U181" s="154">
        <v>0.17699999999999999</v>
      </c>
      <c r="V181" s="154">
        <f>ROUND(E181*U181,2)</f>
        <v>65.81</v>
      </c>
      <c r="W181" s="154"/>
      <c r="X181" s="154" t="s">
        <v>148</v>
      </c>
      <c r="Y181" s="154" t="s">
        <v>149</v>
      </c>
      <c r="Z181" s="144"/>
      <c r="AA181" s="144"/>
      <c r="AB181" s="144"/>
      <c r="AC181" s="144"/>
      <c r="AD181" s="144"/>
      <c r="AE181" s="144"/>
      <c r="AF181" s="144"/>
      <c r="AG181" s="144" t="s">
        <v>150</v>
      </c>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row>
    <row r="182" spans="1:60" outlineLevel="2" x14ac:dyDescent="0.25">
      <c r="A182" s="151"/>
      <c r="B182" s="152"/>
      <c r="C182" s="259" t="s">
        <v>329</v>
      </c>
      <c r="D182" s="260"/>
      <c r="E182" s="260"/>
      <c r="F182" s="260"/>
      <c r="G182" s="260"/>
      <c r="H182" s="154"/>
      <c r="I182" s="154"/>
      <c r="J182" s="154"/>
      <c r="K182" s="154"/>
      <c r="L182" s="154"/>
      <c r="M182" s="154"/>
      <c r="N182" s="153"/>
      <c r="O182" s="153"/>
      <c r="P182" s="153"/>
      <c r="Q182" s="153"/>
      <c r="R182" s="154"/>
      <c r="S182" s="154"/>
      <c r="T182" s="154"/>
      <c r="U182" s="154"/>
      <c r="V182" s="154"/>
      <c r="W182" s="154"/>
      <c r="X182" s="154"/>
      <c r="Y182" s="154"/>
      <c r="Z182" s="144"/>
      <c r="AA182" s="144"/>
      <c r="AB182" s="144"/>
      <c r="AC182" s="144"/>
      <c r="AD182" s="144"/>
      <c r="AE182" s="144"/>
      <c r="AF182" s="144"/>
      <c r="AG182" s="144" t="s">
        <v>152</v>
      </c>
      <c r="AH182" s="144"/>
      <c r="AI182" s="144"/>
      <c r="AJ182" s="144"/>
      <c r="AK182" s="144"/>
      <c r="AL182" s="144"/>
      <c r="AM182" s="144"/>
      <c r="AN182" s="144"/>
      <c r="AO182" s="144"/>
      <c r="AP182" s="144"/>
      <c r="AQ182" s="144"/>
      <c r="AR182" s="144"/>
      <c r="AS182" s="144"/>
      <c r="AT182" s="144"/>
      <c r="AU182" s="144"/>
      <c r="AV182" s="144"/>
      <c r="AW182" s="144"/>
      <c r="AX182" s="144"/>
      <c r="AY182" s="144"/>
      <c r="AZ182" s="144"/>
      <c r="BA182" s="180" t="str">
        <f>C182</f>
        <v>s případným nutným přemístěním hromad nebo dočasných skládek na místo potřeby ze vzdálenosti do 30 m, v rovině nebo ve svahu do 1 : 5,</v>
      </c>
      <c r="BB182" s="144"/>
      <c r="BC182" s="144"/>
      <c r="BD182" s="144"/>
      <c r="BE182" s="144"/>
      <c r="BF182" s="144"/>
      <c r="BG182" s="144"/>
      <c r="BH182" s="144"/>
    </row>
    <row r="183" spans="1:60" outlineLevel="2" x14ac:dyDescent="0.25">
      <c r="A183" s="151"/>
      <c r="B183" s="152"/>
      <c r="C183" s="190" t="s">
        <v>330</v>
      </c>
      <c r="D183" s="155"/>
      <c r="E183" s="156">
        <v>371.83</v>
      </c>
      <c r="F183" s="154"/>
      <c r="G183" s="154"/>
      <c r="H183" s="154"/>
      <c r="I183" s="154"/>
      <c r="J183" s="154"/>
      <c r="K183" s="154"/>
      <c r="L183" s="154"/>
      <c r="M183" s="154"/>
      <c r="N183" s="153"/>
      <c r="O183" s="153"/>
      <c r="P183" s="153"/>
      <c r="Q183" s="153"/>
      <c r="R183" s="154"/>
      <c r="S183" s="154"/>
      <c r="T183" s="154"/>
      <c r="U183" s="154"/>
      <c r="V183" s="154"/>
      <c r="W183" s="154"/>
      <c r="X183" s="154"/>
      <c r="Y183" s="154"/>
      <c r="Z183" s="144"/>
      <c r="AA183" s="144"/>
      <c r="AB183" s="144"/>
      <c r="AC183" s="144"/>
      <c r="AD183" s="144"/>
      <c r="AE183" s="144"/>
      <c r="AF183" s="144"/>
      <c r="AG183" s="144" t="s">
        <v>154</v>
      </c>
      <c r="AH183" s="144">
        <v>0</v>
      </c>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row>
    <row r="184" spans="1:60" outlineLevel="1" x14ac:dyDescent="0.25">
      <c r="A184" s="173">
        <v>38</v>
      </c>
      <c r="B184" s="174" t="s">
        <v>331</v>
      </c>
      <c r="C184" s="189" t="s">
        <v>332</v>
      </c>
      <c r="D184" s="175" t="s">
        <v>145</v>
      </c>
      <c r="E184" s="176">
        <v>371.83</v>
      </c>
      <c r="F184" s="177"/>
      <c r="G184" s="178">
        <f>ROUND(E184*F184,2)</f>
        <v>0</v>
      </c>
      <c r="H184" s="177"/>
      <c r="I184" s="178">
        <f>ROUND(E184*H184,2)</f>
        <v>0</v>
      </c>
      <c r="J184" s="177"/>
      <c r="K184" s="178">
        <f>ROUND(E184*J184,2)</f>
        <v>0</v>
      </c>
      <c r="L184" s="178">
        <v>21</v>
      </c>
      <c r="M184" s="178">
        <f>G184*(1+L184/100)</f>
        <v>0</v>
      </c>
      <c r="N184" s="176">
        <v>0</v>
      </c>
      <c r="O184" s="176">
        <f>ROUND(E184*N184,2)</f>
        <v>0</v>
      </c>
      <c r="P184" s="176">
        <v>0</v>
      </c>
      <c r="Q184" s="176">
        <f>ROUND(E184*P184,2)</f>
        <v>0</v>
      </c>
      <c r="R184" s="178" t="s">
        <v>290</v>
      </c>
      <c r="S184" s="178" t="s">
        <v>147</v>
      </c>
      <c r="T184" s="179" t="s">
        <v>147</v>
      </c>
      <c r="U184" s="154">
        <v>1E-3</v>
      </c>
      <c r="V184" s="154">
        <f>ROUND(E184*U184,2)</f>
        <v>0.37</v>
      </c>
      <c r="W184" s="154"/>
      <c r="X184" s="154" t="s">
        <v>148</v>
      </c>
      <c r="Y184" s="154" t="s">
        <v>149</v>
      </c>
      <c r="Z184" s="144"/>
      <c r="AA184" s="144"/>
      <c r="AB184" s="144"/>
      <c r="AC184" s="144"/>
      <c r="AD184" s="144"/>
      <c r="AE184" s="144"/>
      <c r="AF184" s="144"/>
      <c r="AG184" s="144" t="s">
        <v>150</v>
      </c>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row>
    <row r="185" spans="1:60" outlineLevel="2" x14ac:dyDescent="0.25">
      <c r="A185" s="151"/>
      <c r="B185" s="152"/>
      <c r="C185" s="190" t="s">
        <v>333</v>
      </c>
      <c r="D185" s="155"/>
      <c r="E185" s="156">
        <v>371.83</v>
      </c>
      <c r="F185" s="154"/>
      <c r="G185" s="154"/>
      <c r="H185" s="154"/>
      <c r="I185" s="154"/>
      <c r="J185" s="154"/>
      <c r="K185" s="154"/>
      <c r="L185" s="154"/>
      <c r="M185" s="154"/>
      <c r="N185" s="153"/>
      <c r="O185" s="153"/>
      <c r="P185" s="153"/>
      <c r="Q185" s="153"/>
      <c r="R185" s="154"/>
      <c r="S185" s="154"/>
      <c r="T185" s="154"/>
      <c r="U185" s="154"/>
      <c r="V185" s="154"/>
      <c r="W185" s="154"/>
      <c r="X185" s="154"/>
      <c r="Y185" s="154"/>
      <c r="Z185" s="144"/>
      <c r="AA185" s="144"/>
      <c r="AB185" s="144"/>
      <c r="AC185" s="144"/>
      <c r="AD185" s="144"/>
      <c r="AE185" s="144"/>
      <c r="AF185" s="144"/>
      <c r="AG185" s="144" t="s">
        <v>154</v>
      </c>
      <c r="AH185" s="144">
        <v>5</v>
      </c>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row>
    <row r="186" spans="1:60" outlineLevel="1" x14ac:dyDescent="0.25">
      <c r="A186" s="173">
        <v>39</v>
      </c>
      <c r="B186" s="174" t="s">
        <v>334</v>
      </c>
      <c r="C186" s="189" t="s">
        <v>335</v>
      </c>
      <c r="D186" s="175" t="s">
        <v>145</v>
      </c>
      <c r="E186" s="176">
        <v>371.83</v>
      </c>
      <c r="F186" s="177"/>
      <c r="G186" s="178">
        <f>ROUND(E186*F186,2)</f>
        <v>0</v>
      </c>
      <c r="H186" s="177"/>
      <c r="I186" s="178">
        <f>ROUND(E186*H186,2)</f>
        <v>0</v>
      </c>
      <c r="J186" s="177"/>
      <c r="K186" s="178">
        <f>ROUND(E186*J186,2)</f>
        <v>0</v>
      </c>
      <c r="L186" s="178">
        <v>21</v>
      </c>
      <c r="M186" s="178">
        <f>G186*(1+L186/100)</f>
        <v>0</v>
      </c>
      <c r="N186" s="176">
        <v>0</v>
      </c>
      <c r="O186" s="176">
        <f>ROUND(E186*N186,2)</f>
        <v>0</v>
      </c>
      <c r="P186" s="176">
        <v>0</v>
      </c>
      <c r="Q186" s="176">
        <f>ROUND(E186*P186,2)</f>
        <v>0</v>
      </c>
      <c r="R186" s="178" t="s">
        <v>290</v>
      </c>
      <c r="S186" s="178" t="s">
        <v>147</v>
      </c>
      <c r="T186" s="179" t="s">
        <v>147</v>
      </c>
      <c r="U186" s="154">
        <v>1.4999999999999999E-2</v>
      </c>
      <c r="V186" s="154">
        <f>ROUND(E186*U186,2)</f>
        <v>5.58</v>
      </c>
      <c r="W186" s="154"/>
      <c r="X186" s="154" t="s">
        <v>148</v>
      </c>
      <c r="Y186" s="154" t="s">
        <v>149</v>
      </c>
      <c r="Z186" s="144"/>
      <c r="AA186" s="144"/>
      <c r="AB186" s="144"/>
      <c r="AC186" s="144"/>
      <c r="AD186" s="144"/>
      <c r="AE186" s="144"/>
      <c r="AF186" s="144"/>
      <c r="AG186" s="144" t="s">
        <v>150</v>
      </c>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row>
    <row r="187" spans="1:60" outlineLevel="2" x14ac:dyDescent="0.25">
      <c r="A187" s="151"/>
      <c r="B187" s="152"/>
      <c r="C187" s="190" t="s">
        <v>336</v>
      </c>
      <c r="D187" s="155"/>
      <c r="E187" s="156">
        <v>371.83</v>
      </c>
      <c r="F187" s="154"/>
      <c r="G187" s="154"/>
      <c r="H187" s="154"/>
      <c r="I187" s="154"/>
      <c r="J187" s="154"/>
      <c r="K187" s="154"/>
      <c r="L187" s="154"/>
      <c r="M187" s="154"/>
      <c r="N187" s="153"/>
      <c r="O187" s="153"/>
      <c r="P187" s="153"/>
      <c r="Q187" s="153"/>
      <c r="R187" s="154"/>
      <c r="S187" s="154"/>
      <c r="T187" s="154"/>
      <c r="U187" s="154"/>
      <c r="V187" s="154"/>
      <c r="W187" s="154"/>
      <c r="X187" s="154"/>
      <c r="Y187" s="154"/>
      <c r="Z187" s="144"/>
      <c r="AA187" s="144"/>
      <c r="AB187" s="144"/>
      <c r="AC187" s="144"/>
      <c r="AD187" s="144"/>
      <c r="AE187" s="144"/>
      <c r="AF187" s="144"/>
      <c r="AG187" s="144" t="s">
        <v>154</v>
      </c>
      <c r="AH187" s="144">
        <v>5</v>
      </c>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row>
    <row r="188" spans="1:60" outlineLevel="1" x14ac:dyDescent="0.25">
      <c r="A188" s="173">
        <v>40</v>
      </c>
      <c r="B188" s="174" t="s">
        <v>337</v>
      </c>
      <c r="C188" s="189" t="s">
        <v>338</v>
      </c>
      <c r="D188" s="175" t="s">
        <v>222</v>
      </c>
      <c r="E188" s="176">
        <v>18.5915</v>
      </c>
      <c r="F188" s="177"/>
      <c r="G188" s="178">
        <f>ROUND(E188*F188,2)</f>
        <v>0</v>
      </c>
      <c r="H188" s="177"/>
      <c r="I188" s="178">
        <f>ROUND(E188*H188,2)</f>
        <v>0</v>
      </c>
      <c r="J188" s="177"/>
      <c r="K188" s="178">
        <f>ROUND(E188*J188,2)</f>
        <v>0</v>
      </c>
      <c r="L188" s="178">
        <v>21</v>
      </c>
      <c r="M188" s="178">
        <f>G188*(1+L188/100)</f>
        <v>0</v>
      </c>
      <c r="N188" s="176">
        <v>0</v>
      </c>
      <c r="O188" s="176">
        <f>ROUND(E188*N188,2)</f>
        <v>0</v>
      </c>
      <c r="P188" s="176">
        <v>0</v>
      </c>
      <c r="Q188" s="176">
        <f>ROUND(E188*P188,2)</f>
        <v>0</v>
      </c>
      <c r="R188" s="178" t="s">
        <v>290</v>
      </c>
      <c r="S188" s="178" t="s">
        <v>147</v>
      </c>
      <c r="T188" s="179" t="s">
        <v>147</v>
      </c>
      <c r="U188" s="154">
        <v>0.26</v>
      </c>
      <c r="V188" s="154">
        <f>ROUND(E188*U188,2)</f>
        <v>4.83</v>
      </c>
      <c r="W188" s="154"/>
      <c r="X188" s="154" t="s">
        <v>148</v>
      </c>
      <c r="Y188" s="154" t="s">
        <v>149</v>
      </c>
      <c r="Z188" s="144"/>
      <c r="AA188" s="144"/>
      <c r="AB188" s="144"/>
      <c r="AC188" s="144"/>
      <c r="AD188" s="144"/>
      <c r="AE188" s="144"/>
      <c r="AF188" s="144"/>
      <c r="AG188" s="144" t="s">
        <v>150</v>
      </c>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row>
    <row r="189" spans="1:60" outlineLevel="2" x14ac:dyDescent="0.25">
      <c r="A189" s="151"/>
      <c r="B189" s="152"/>
      <c r="C189" s="190" t="s">
        <v>339</v>
      </c>
      <c r="D189" s="155"/>
      <c r="E189" s="156">
        <v>18.5915</v>
      </c>
      <c r="F189" s="154"/>
      <c r="G189" s="154"/>
      <c r="H189" s="154"/>
      <c r="I189" s="154"/>
      <c r="J189" s="154"/>
      <c r="K189" s="154"/>
      <c r="L189" s="154"/>
      <c r="M189" s="154"/>
      <c r="N189" s="153"/>
      <c r="O189" s="153"/>
      <c r="P189" s="153"/>
      <c r="Q189" s="153"/>
      <c r="R189" s="154"/>
      <c r="S189" s="154"/>
      <c r="T189" s="154"/>
      <c r="U189" s="154"/>
      <c r="V189" s="154"/>
      <c r="W189" s="154"/>
      <c r="X189" s="154"/>
      <c r="Y189" s="154"/>
      <c r="Z189" s="144"/>
      <c r="AA189" s="144"/>
      <c r="AB189" s="144"/>
      <c r="AC189" s="144"/>
      <c r="AD189" s="144"/>
      <c r="AE189" s="144"/>
      <c r="AF189" s="144"/>
      <c r="AG189" s="144" t="s">
        <v>154</v>
      </c>
      <c r="AH189" s="144">
        <v>0</v>
      </c>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row>
    <row r="190" spans="1:60" outlineLevel="1" x14ac:dyDescent="0.25">
      <c r="A190" s="173">
        <v>41</v>
      </c>
      <c r="B190" s="174" t="s">
        <v>340</v>
      </c>
      <c r="C190" s="189" t="s">
        <v>341</v>
      </c>
      <c r="D190" s="175" t="s">
        <v>222</v>
      </c>
      <c r="E190" s="176">
        <v>18.5915</v>
      </c>
      <c r="F190" s="177"/>
      <c r="G190" s="178">
        <f>ROUND(E190*F190,2)</f>
        <v>0</v>
      </c>
      <c r="H190" s="177"/>
      <c r="I190" s="178">
        <f>ROUND(E190*H190,2)</f>
        <v>0</v>
      </c>
      <c r="J190" s="177"/>
      <c r="K190" s="178">
        <f>ROUND(E190*J190,2)</f>
        <v>0</v>
      </c>
      <c r="L190" s="178">
        <v>21</v>
      </c>
      <c r="M190" s="178">
        <f>G190*(1+L190/100)</f>
        <v>0</v>
      </c>
      <c r="N190" s="176">
        <v>0</v>
      </c>
      <c r="O190" s="176">
        <f>ROUND(E190*N190,2)</f>
        <v>0</v>
      </c>
      <c r="P190" s="176">
        <v>0</v>
      </c>
      <c r="Q190" s="176">
        <f>ROUND(E190*P190,2)</f>
        <v>0</v>
      </c>
      <c r="R190" s="178" t="s">
        <v>290</v>
      </c>
      <c r="S190" s="178" t="s">
        <v>147</v>
      </c>
      <c r="T190" s="179" t="s">
        <v>147</v>
      </c>
      <c r="U190" s="154">
        <v>0.88400000000000001</v>
      </c>
      <c r="V190" s="154">
        <f>ROUND(E190*U190,2)</f>
        <v>16.43</v>
      </c>
      <c r="W190" s="154"/>
      <c r="X190" s="154" t="s">
        <v>148</v>
      </c>
      <c r="Y190" s="154" t="s">
        <v>149</v>
      </c>
      <c r="Z190" s="144"/>
      <c r="AA190" s="144"/>
      <c r="AB190" s="144"/>
      <c r="AC190" s="144"/>
      <c r="AD190" s="144"/>
      <c r="AE190" s="144"/>
      <c r="AF190" s="144"/>
      <c r="AG190" s="144" t="s">
        <v>150</v>
      </c>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row>
    <row r="191" spans="1:60" outlineLevel="2" x14ac:dyDescent="0.25">
      <c r="A191" s="151"/>
      <c r="B191" s="152"/>
      <c r="C191" s="190" t="s">
        <v>342</v>
      </c>
      <c r="D191" s="155"/>
      <c r="E191" s="156">
        <v>18.5915</v>
      </c>
      <c r="F191" s="154"/>
      <c r="G191" s="154"/>
      <c r="H191" s="154"/>
      <c r="I191" s="154"/>
      <c r="J191" s="154"/>
      <c r="K191" s="154"/>
      <c r="L191" s="154"/>
      <c r="M191" s="154"/>
      <c r="N191" s="153"/>
      <c r="O191" s="153"/>
      <c r="P191" s="153"/>
      <c r="Q191" s="153"/>
      <c r="R191" s="154"/>
      <c r="S191" s="154"/>
      <c r="T191" s="154"/>
      <c r="U191" s="154"/>
      <c r="V191" s="154"/>
      <c r="W191" s="154"/>
      <c r="X191" s="154"/>
      <c r="Y191" s="154"/>
      <c r="Z191" s="144"/>
      <c r="AA191" s="144"/>
      <c r="AB191" s="144"/>
      <c r="AC191" s="144"/>
      <c r="AD191" s="144"/>
      <c r="AE191" s="144"/>
      <c r="AF191" s="144"/>
      <c r="AG191" s="144" t="s">
        <v>154</v>
      </c>
      <c r="AH191" s="144">
        <v>5</v>
      </c>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row>
    <row r="192" spans="1:60" outlineLevel="1" x14ac:dyDescent="0.25">
      <c r="A192" s="173">
        <v>42</v>
      </c>
      <c r="B192" s="174" t="s">
        <v>343</v>
      </c>
      <c r="C192" s="189" t="s">
        <v>344</v>
      </c>
      <c r="D192" s="175" t="s">
        <v>222</v>
      </c>
      <c r="E192" s="176">
        <v>1007.09398</v>
      </c>
      <c r="F192" s="177"/>
      <c r="G192" s="178">
        <f>ROUND(E192*F192,2)</f>
        <v>0</v>
      </c>
      <c r="H192" s="177"/>
      <c r="I192" s="178">
        <f>ROUND(E192*H192,2)</f>
        <v>0</v>
      </c>
      <c r="J192" s="177"/>
      <c r="K192" s="178">
        <f>ROUND(E192*J192,2)</f>
        <v>0</v>
      </c>
      <c r="L192" s="178">
        <v>21</v>
      </c>
      <c r="M192" s="178">
        <f>G192*(1+L192/100)</f>
        <v>0</v>
      </c>
      <c r="N192" s="176">
        <v>0</v>
      </c>
      <c r="O192" s="176">
        <f>ROUND(E192*N192,2)</f>
        <v>0</v>
      </c>
      <c r="P192" s="176">
        <v>0</v>
      </c>
      <c r="Q192" s="176">
        <f>ROUND(E192*P192,2)</f>
        <v>0</v>
      </c>
      <c r="R192" s="178" t="s">
        <v>146</v>
      </c>
      <c r="S192" s="178" t="s">
        <v>147</v>
      </c>
      <c r="T192" s="179" t="s">
        <v>147</v>
      </c>
      <c r="U192" s="154">
        <v>0</v>
      </c>
      <c r="V192" s="154">
        <f>ROUND(E192*U192,2)</f>
        <v>0</v>
      </c>
      <c r="W192" s="154"/>
      <c r="X192" s="154" t="s">
        <v>148</v>
      </c>
      <c r="Y192" s="154" t="s">
        <v>149</v>
      </c>
      <c r="Z192" s="144"/>
      <c r="AA192" s="144"/>
      <c r="AB192" s="144"/>
      <c r="AC192" s="144"/>
      <c r="AD192" s="144"/>
      <c r="AE192" s="144"/>
      <c r="AF192" s="144"/>
      <c r="AG192" s="144" t="s">
        <v>150</v>
      </c>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row>
    <row r="193" spans="1:60" outlineLevel="2" x14ac:dyDescent="0.25">
      <c r="A193" s="151"/>
      <c r="B193" s="152"/>
      <c r="C193" s="257" t="s">
        <v>345</v>
      </c>
      <c r="D193" s="258"/>
      <c r="E193" s="258"/>
      <c r="F193" s="258"/>
      <c r="G193" s="258"/>
      <c r="H193" s="154"/>
      <c r="I193" s="154"/>
      <c r="J193" s="154"/>
      <c r="K193" s="154"/>
      <c r="L193" s="154"/>
      <c r="M193" s="154"/>
      <c r="N193" s="153"/>
      <c r="O193" s="153"/>
      <c r="P193" s="153"/>
      <c r="Q193" s="153"/>
      <c r="R193" s="154"/>
      <c r="S193" s="154"/>
      <c r="T193" s="154"/>
      <c r="U193" s="154"/>
      <c r="V193" s="154"/>
      <c r="W193" s="154"/>
      <c r="X193" s="154"/>
      <c r="Y193" s="154"/>
      <c r="Z193" s="144"/>
      <c r="AA193" s="144"/>
      <c r="AB193" s="144"/>
      <c r="AC193" s="144"/>
      <c r="AD193" s="144"/>
      <c r="AE193" s="144"/>
      <c r="AF193" s="144"/>
      <c r="AG193" s="144" t="s">
        <v>295</v>
      </c>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row>
    <row r="194" spans="1:60" outlineLevel="2" x14ac:dyDescent="0.25">
      <c r="A194" s="151"/>
      <c r="B194" s="152"/>
      <c r="C194" s="190" t="s">
        <v>346</v>
      </c>
      <c r="D194" s="155"/>
      <c r="E194" s="156">
        <v>1007.09398</v>
      </c>
      <c r="F194" s="154"/>
      <c r="G194" s="154"/>
      <c r="H194" s="154"/>
      <c r="I194" s="154"/>
      <c r="J194" s="154"/>
      <c r="K194" s="154"/>
      <c r="L194" s="154"/>
      <c r="M194" s="154"/>
      <c r="N194" s="153"/>
      <c r="O194" s="153"/>
      <c r="P194" s="153"/>
      <c r="Q194" s="153"/>
      <c r="R194" s="154"/>
      <c r="S194" s="154"/>
      <c r="T194" s="154"/>
      <c r="U194" s="154"/>
      <c r="V194" s="154"/>
      <c r="W194" s="154"/>
      <c r="X194" s="154"/>
      <c r="Y194" s="154"/>
      <c r="Z194" s="144"/>
      <c r="AA194" s="144"/>
      <c r="AB194" s="144"/>
      <c r="AC194" s="144"/>
      <c r="AD194" s="144"/>
      <c r="AE194" s="144"/>
      <c r="AF194" s="144"/>
      <c r="AG194" s="144" t="s">
        <v>154</v>
      </c>
      <c r="AH194" s="144">
        <v>5</v>
      </c>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row>
    <row r="195" spans="1:60" outlineLevel="1" x14ac:dyDescent="0.25">
      <c r="A195" s="173">
        <v>43</v>
      </c>
      <c r="B195" s="174" t="s">
        <v>347</v>
      </c>
      <c r="C195" s="189" t="s">
        <v>348</v>
      </c>
      <c r="D195" s="175" t="s">
        <v>349</v>
      </c>
      <c r="E195" s="176">
        <v>11.1549</v>
      </c>
      <c r="F195" s="177"/>
      <c r="G195" s="178">
        <f>ROUND(E195*F195,2)</f>
        <v>0</v>
      </c>
      <c r="H195" s="177"/>
      <c r="I195" s="178">
        <f>ROUND(E195*H195,2)</f>
        <v>0</v>
      </c>
      <c r="J195" s="177"/>
      <c r="K195" s="178">
        <f>ROUND(E195*J195,2)</f>
        <v>0</v>
      </c>
      <c r="L195" s="178">
        <v>21</v>
      </c>
      <c r="M195" s="178">
        <f>G195*(1+L195/100)</f>
        <v>0</v>
      </c>
      <c r="N195" s="176">
        <v>1E-3</v>
      </c>
      <c r="O195" s="176">
        <f>ROUND(E195*N195,2)</f>
        <v>0.01</v>
      </c>
      <c r="P195" s="176">
        <v>0</v>
      </c>
      <c r="Q195" s="176">
        <f>ROUND(E195*P195,2)</f>
        <v>0</v>
      </c>
      <c r="R195" s="178" t="s">
        <v>350</v>
      </c>
      <c r="S195" s="178" t="s">
        <v>147</v>
      </c>
      <c r="T195" s="179" t="s">
        <v>147</v>
      </c>
      <c r="U195" s="154">
        <v>0</v>
      </c>
      <c r="V195" s="154">
        <f>ROUND(E195*U195,2)</f>
        <v>0</v>
      </c>
      <c r="W195" s="154"/>
      <c r="X195" s="154" t="s">
        <v>351</v>
      </c>
      <c r="Y195" s="154" t="s">
        <v>149</v>
      </c>
      <c r="Z195" s="144"/>
      <c r="AA195" s="144"/>
      <c r="AB195" s="144"/>
      <c r="AC195" s="144"/>
      <c r="AD195" s="144"/>
      <c r="AE195" s="144"/>
      <c r="AF195" s="144"/>
      <c r="AG195" s="144" t="s">
        <v>352</v>
      </c>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row>
    <row r="196" spans="1:60" outlineLevel="2" x14ac:dyDescent="0.25">
      <c r="A196" s="151"/>
      <c r="B196" s="152"/>
      <c r="C196" s="190" t="s">
        <v>353</v>
      </c>
      <c r="D196" s="155"/>
      <c r="E196" s="156">
        <v>11.1549</v>
      </c>
      <c r="F196" s="154"/>
      <c r="G196" s="154"/>
      <c r="H196" s="154"/>
      <c r="I196" s="154"/>
      <c r="J196" s="154"/>
      <c r="K196" s="154"/>
      <c r="L196" s="154"/>
      <c r="M196" s="154"/>
      <c r="N196" s="153"/>
      <c r="O196" s="153"/>
      <c r="P196" s="153"/>
      <c r="Q196" s="153"/>
      <c r="R196" s="154"/>
      <c r="S196" s="154"/>
      <c r="T196" s="154"/>
      <c r="U196" s="154"/>
      <c r="V196" s="154"/>
      <c r="W196" s="154"/>
      <c r="X196" s="154"/>
      <c r="Y196" s="154"/>
      <c r="Z196" s="144"/>
      <c r="AA196" s="144"/>
      <c r="AB196" s="144"/>
      <c r="AC196" s="144"/>
      <c r="AD196" s="144"/>
      <c r="AE196" s="144"/>
      <c r="AF196" s="144"/>
      <c r="AG196" s="144" t="s">
        <v>154</v>
      </c>
      <c r="AH196" s="144">
        <v>5</v>
      </c>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row>
    <row r="197" spans="1:60" outlineLevel="1" x14ac:dyDescent="0.25">
      <c r="A197" s="173">
        <v>44</v>
      </c>
      <c r="B197" s="174" t="s">
        <v>354</v>
      </c>
      <c r="C197" s="189" t="s">
        <v>355</v>
      </c>
      <c r="D197" s="175" t="s">
        <v>222</v>
      </c>
      <c r="E197" s="176">
        <v>55.774500000000003</v>
      </c>
      <c r="F197" s="177"/>
      <c r="G197" s="178">
        <f>ROUND(E197*F197,2)</f>
        <v>0</v>
      </c>
      <c r="H197" s="177"/>
      <c r="I197" s="178">
        <f>ROUND(E197*H197,2)</f>
        <v>0</v>
      </c>
      <c r="J197" s="177"/>
      <c r="K197" s="178">
        <f>ROUND(E197*J197,2)</f>
        <v>0</v>
      </c>
      <c r="L197" s="178">
        <v>21</v>
      </c>
      <c r="M197" s="178">
        <f>G197*(1+L197/100)</f>
        <v>0</v>
      </c>
      <c r="N197" s="176">
        <v>1.67</v>
      </c>
      <c r="O197" s="176">
        <f>ROUND(E197*N197,2)</f>
        <v>93.14</v>
      </c>
      <c r="P197" s="176">
        <v>0</v>
      </c>
      <c r="Q197" s="176">
        <f>ROUND(E197*P197,2)</f>
        <v>0</v>
      </c>
      <c r="R197" s="178" t="s">
        <v>350</v>
      </c>
      <c r="S197" s="178" t="s">
        <v>356</v>
      </c>
      <c r="T197" s="179" t="s">
        <v>356</v>
      </c>
      <c r="U197" s="154">
        <v>0</v>
      </c>
      <c r="V197" s="154">
        <f>ROUND(E197*U197,2)</f>
        <v>0</v>
      </c>
      <c r="W197" s="154"/>
      <c r="X197" s="154" t="s">
        <v>351</v>
      </c>
      <c r="Y197" s="154" t="s">
        <v>149</v>
      </c>
      <c r="Z197" s="144"/>
      <c r="AA197" s="144"/>
      <c r="AB197" s="144"/>
      <c r="AC197" s="144"/>
      <c r="AD197" s="144"/>
      <c r="AE197" s="144"/>
      <c r="AF197" s="144"/>
      <c r="AG197" s="144" t="s">
        <v>352</v>
      </c>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row>
    <row r="198" spans="1:60" outlineLevel="2" x14ac:dyDescent="0.25">
      <c r="A198" s="151"/>
      <c r="B198" s="152"/>
      <c r="C198" s="190" t="s">
        <v>357</v>
      </c>
      <c r="D198" s="155"/>
      <c r="E198" s="156">
        <v>55.774500000000003</v>
      </c>
      <c r="F198" s="154"/>
      <c r="G198" s="154"/>
      <c r="H198" s="154"/>
      <c r="I198" s="154"/>
      <c r="J198" s="154"/>
      <c r="K198" s="154"/>
      <c r="L198" s="154"/>
      <c r="M198" s="154"/>
      <c r="N198" s="153"/>
      <c r="O198" s="153"/>
      <c r="P198" s="153"/>
      <c r="Q198" s="153"/>
      <c r="R198" s="154"/>
      <c r="S198" s="154"/>
      <c r="T198" s="154"/>
      <c r="U198" s="154"/>
      <c r="V198" s="154"/>
      <c r="W198" s="154"/>
      <c r="X198" s="154"/>
      <c r="Y198" s="154"/>
      <c r="Z198" s="144"/>
      <c r="AA198" s="144"/>
      <c r="AB198" s="144"/>
      <c r="AC198" s="144"/>
      <c r="AD198" s="144"/>
      <c r="AE198" s="144"/>
      <c r="AF198" s="144"/>
      <c r="AG198" s="144" t="s">
        <v>154</v>
      </c>
      <c r="AH198" s="144">
        <v>5</v>
      </c>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row>
    <row r="199" spans="1:60" outlineLevel="1" x14ac:dyDescent="0.25">
      <c r="A199" s="173">
        <v>45</v>
      </c>
      <c r="B199" s="174" t="s">
        <v>358</v>
      </c>
      <c r="C199" s="189" t="s">
        <v>359</v>
      </c>
      <c r="D199" s="175" t="s">
        <v>289</v>
      </c>
      <c r="E199" s="176">
        <v>6.2789999999999999</v>
      </c>
      <c r="F199" s="177"/>
      <c r="G199" s="178">
        <f>ROUND(E199*F199,2)</f>
        <v>0</v>
      </c>
      <c r="H199" s="177"/>
      <c r="I199" s="178">
        <f>ROUND(E199*H199,2)</f>
        <v>0</v>
      </c>
      <c r="J199" s="177"/>
      <c r="K199" s="178">
        <f>ROUND(E199*J199,2)</f>
        <v>0</v>
      </c>
      <c r="L199" s="178">
        <v>21</v>
      </c>
      <c r="M199" s="178">
        <f>G199*(1+L199/100)</f>
        <v>0</v>
      </c>
      <c r="N199" s="176">
        <v>1</v>
      </c>
      <c r="O199" s="176">
        <f>ROUND(E199*N199,2)</f>
        <v>6.28</v>
      </c>
      <c r="P199" s="176">
        <v>0</v>
      </c>
      <c r="Q199" s="176">
        <f>ROUND(E199*P199,2)</f>
        <v>0</v>
      </c>
      <c r="R199" s="178" t="s">
        <v>350</v>
      </c>
      <c r="S199" s="178" t="s">
        <v>147</v>
      </c>
      <c r="T199" s="179" t="s">
        <v>147</v>
      </c>
      <c r="U199" s="154">
        <v>0</v>
      </c>
      <c r="V199" s="154">
        <f>ROUND(E199*U199,2)</f>
        <v>0</v>
      </c>
      <c r="W199" s="154"/>
      <c r="X199" s="154" t="s">
        <v>351</v>
      </c>
      <c r="Y199" s="154" t="s">
        <v>149</v>
      </c>
      <c r="Z199" s="144"/>
      <c r="AA199" s="144"/>
      <c r="AB199" s="144"/>
      <c r="AC199" s="144"/>
      <c r="AD199" s="144"/>
      <c r="AE199" s="144"/>
      <c r="AF199" s="144"/>
      <c r="AG199" s="144" t="s">
        <v>352</v>
      </c>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row>
    <row r="200" spans="1:60" outlineLevel="2" x14ac:dyDescent="0.25">
      <c r="A200" s="151"/>
      <c r="B200" s="152"/>
      <c r="C200" s="192" t="s">
        <v>360</v>
      </c>
      <c r="D200" s="159"/>
      <c r="E200" s="160"/>
      <c r="F200" s="154"/>
      <c r="G200" s="154"/>
      <c r="H200" s="154"/>
      <c r="I200" s="154"/>
      <c r="J200" s="154"/>
      <c r="K200" s="154"/>
      <c r="L200" s="154"/>
      <c r="M200" s="154"/>
      <c r="N200" s="153"/>
      <c r="O200" s="153"/>
      <c r="P200" s="153"/>
      <c r="Q200" s="153"/>
      <c r="R200" s="154"/>
      <c r="S200" s="154"/>
      <c r="T200" s="154"/>
      <c r="U200" s="154"/>
      <c r="V200" s="154"/>
      <c r="W200" s="154"/>
      <c r="X200" s="154"/>
      <c r="Y200" s="154"/>
      <c r="Z200" s="144"/>
      <c r="AA200" s="144"/>
      <c r="AB200" s="144"/>
      <c r="AC200" s="144"/>
      <c r="AD200" s="144"/>
      <c r="AE200" s="144"/>
      <c r="AF200" s="144"/>
      <c r="AG200" s="144" t="s">
        <v>154</v>
      </c>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row>
    <row r="201" spans="1:60" outlineLevel="3" x14ac:dyDescent="0.25">
      <c r="A201" s="151"/>
      <c r="B201" s="152"/>
      <c r="C201" s="193" t="s">
        <v>361</v>
      </c>
      <c r="D201" s="159"/>
      <c r="E201" s="160">
        <v>3.54</v>
      </c>
      <c r="F201" s="154"/>
      <c r="G201" s="154"/>
      <c r="H201" s="154"/>
      <c r="I201" s="154"/>
      <c r="J201" s="154"/>
      <c r="K201" s="154"/>
      <c r="L201" s="154"/>
      <c r="M201" s="154"/>
      <c r="N201" s="153"/>
      <c r="O201" s="153"/>
      <c r="P201" s="153"/>
      <c r="Q201" s="153"/>
      <c r="R201" s="154"/>
      <c r="S201" s="154"/>
      <c r="T201" s="154"/>
      <c r="U201" s="154"/>
      <c r="V201" s="154"/>
      <c r="W201" s="154"/>
      <c r="X201" s="154"/>
      <c r="Y201" s="154"/>
      <c r="Z201" s="144"/>
      <c r="AA201" s="144"/>
      <c r="AB201" s="144"/>
      <c r="AC201" s="144"/>
      <c r="AD201" s="144"/>
      <c r="AE201" s="144"/>
      <c r="AF201" s="144"/>
      <c r="AG201" s="144" t="s">
        <v>154</v>
      </c>
      <c r="AH201" s="144">
        <v>2</v>
      </c>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row>
    <row r="202" spans="1:60" outlineLevel="3" x14ac:dyDescent="0.25">
      <c r="A202" s="151"/>
      <c r="B202" s="152"/>
      <c r="C202" s="193" t="s">
        <v>362</v>
      </c>
      <c r="D202" s="159"/>
      <c r="E202" s="160">
        <v>-0.81</v>
      </c>
      <c r="F202" s="154"/>
      <c r="G202" s="154"/>
      <c r="H202" s="154"/>
      <c r="I202" s="154"/>
      <c r="J202" s="154"/>
      <c r="K202" s="154"/>
      <c r="L202" s="154"/>
      <c r="M202" s="154"/>
      <c r="N202" s="153"/>
      <c r="O202" s="153"/>
      <c r="P202" s="153"/>
      <c r="Q202" s="153"/>
      <c r="R202" s="154"/>
      <c r="S202" s="154"/>
      <c r="T202" s="154"/>
      <c r="U202" s="154"/>
      <c r="V202" s="154"/>
      <c r="W202" s="154"/>
      <c r="X202" s="154"/>
      <c r="Y202" s="154"/>
      <c r="Z202" s="144"/>
      <c r="AA202" s="144"/>
      <c r="AB202" s="144"/>
      <c r="AC202" s="144"/>
      <c r="AD202" s="144"/>
      <c r="AE202" s="144"/>
      <c r="AF202" s="144"/>
      <c r="AG202" s="144" t="s">
        <v>154</v>
      </c>
      <c r="AH202" s="144">
        <v>2</v>
      </c>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row>
    <row r="203" spans="1:60" outlineLevel="3" x14ac:dyDescent="0.25">
      <c r="A203" s="151"/>
      <c r="B203" s="152"/>
      <c r="C203" s="194" t="s">
        <v>363</v>
      </c>
      <c r="D203" s="161"/>
      <c r="E203" s="162">
        <v>2.73</v>
      </c>
      <c r="F203" s="154"/>
      <c r="G203" s="154"/>
      <c r="H203" s="154"/>
      <c r="I203" s="154"/>
      <c r="J203" s="154"/>
      <c r="K203" s="154"/>
      <c r="L203" s="154"/>
      <c r="M203" s="154"/>
      <c r="N203" s="153"/>
      <c r="O203" s="153"/>
      <c r="P203" s="153"/>
      <c r="Q203" s="153"/>
      <c r="R203" s="154"/>
      <c r="S203" s="154"/>
      <c r="T203" s="154"/>
      <c r="U203" s="154"/>
      <c r="V203" s="154"/>
      <c r="W203" s="154"/>
      <c r="X203" s="154"/>
      <c r="Y203" s="154"/>
      <c r="Z203" s="144"/>
      <c r="AA203" s="144"/>
      <c r="AB203" s="144"/>
      <c r="AC203" s="144"/>
      <c r="AD203" s="144"/>
      <c r="AE203" s="144"/>
      <c r="AF203" s="144"/>
      <c r="AG203" s="144" t="s">
        <v>154</v>
      </c>
      <c r="AH203" s="144">
        <v>3</v>
      </c>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row>
    <row r="204" spans="1:60" outlineLevel="3" x14ac:dyDescent="0.25">
      <c r="A204" s="151"/>
      <c r="B204" s="152"/>
      <c r="C204" s="192" t="s">
        <v>364</v>
      </c>
      <c r="D204" s="159"/>
      <c r="E204" s="160"/>
      <c r="F204" s="154"/>
      <c r="G204" s="154"/>
      <c r="H204" s="154"/>
      <c r="I204" s="154"/>
      <c r="J204" s="154"/>
      <c r="K204" s="154"/>
      <c r="L204" s="154"/>
      <c r="M204" s="154"/>
      <c r="N204" s="153"/>
      <c r="O204" s="153"/>
      <c r="P204" s="153"/>
      <c r="Q204" s="153"/>
      <c r="R204" s="154"/>
      <c r="S204" s="154"/>
      <c r="T204" s="154"/>
      <c r="U204" s="154"/>
      <c r="V204" s="154"/>
      <c r="W204" s="154"/>
      <c r="X204" s="154"/>
      <c r="Y204" s="154"/>
      <c r="Z204" s="144"/>
      <c r="AA204" s="144"/>
      <c r="AB204" s="144"/>
      <c r="AC204" s="144"/>
      <c r="AD204" s="144"/>
      <c r="AE204" s="144"/>
      <c r="AF204" s="144"/>
      <c r="AG204" s="144" t="s">
        <v>154</v>
      </c>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row>
    <row r="205" spans="1:60" outlineLevel="3" x14ac:dyDescent="0.25">
      <c r="A205" s="151"/>
      <c r="B205" s="152"/>
      <c r="C205" s="190" t="s">
        <v>365</v>
      </c>
      <c r="D205" s="155"/>
      <c r="E205" s="156">
        <v>6.2789999999999999</v>
      </c>
      <c r="F205" s="154"/>
      <c r="G205" s="154"/>
      <c r="H205" s="154"/>
      <c r="I205" s="154"/>
      <c r="J205" s="154"/>
      <c r="K205" s="154"/>
      <c r="L205" s="154"/>
      <c r="M205" s="154"/>
      <c r="N205" s="153"/>
      <c r="O205" s="153"/>
      <c r="P205" s="153"/>
      <c r="Q205" s="153"/>
      <c r="R205" s="154"/>
      <c r="S205" s="154"/>
      <c r="T205" s="154"/>
      <c r="U205" s="154"/>
      <c r="V205" s="154"/>
      <c r="W205" s="154"/>
      <c r="X205" s="154"/>
      <c r="Y205" s="154"/>
      <c r="Z205" s="144"/>
      <c r="AA205" s="144"/>
      <c r="AB205" s="144"/>
      <c r="AC205" s="144"/>
      <c r="AD205" s="144"/>
      <c r="AE205" s="144"/>
      <c r="AF205" s="144"/>
      <c r="AG205" s="144" t="s">
        <v>154</v>
      </c>
      <c r="AH205" s="144">
        <v>0</v>
      </c>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row>
    <row r="206" spans="1:60" x14ac:dyDescent="0.25">
      <c r="A206" s="166" t="s">
        <v>141</v>
      </c>
      <c r="B206" s="167" t="s">
        <v>86</v>
      </c>
      <c r="C206" s="188" t="s">
        <v>87</v>
      </c>
      <c r="D206" s="168"/>
      <c r="E206" s="169"/>
      <c r="F206" s="170"/>
      <c r="G206" s="170">
        <f>SUMIF(AG207:AG230,"&lt;&gt;NOR",G207:G230)</f>
        <v>0</v>
      </c>
      <c r="H206" s="170"/>
      <c r="I206" s="170">
        <f>SUM(I207:I230)</f>
        <v>0</v>
      </c>
      <c r="J206" s="170"/>
      <c r="K206" s="170">
        <f>SUM(K207:K230)</f>
        <v>0</v>
      </c>
      <c r="L206" s="170"/>
      <c r="M206" s="170">
        <f>SUM(M207:M230)</f>
        <v>0</v>
      </c>
      <c r="N206" s="169"/>
      <c r="O206" s="169">
        <f>SUM(O207:O230)</f>
        <v>85.25</v>
      </c>
      <c r="P206" s="169"/>
      <c r="Q206" s="169">
        <f>SUM(Q207:Q230)</f>
        <v>0</v>
      </c>
      <c r="R206" s="170"/>
      <c r="S206" s="170"/>
      <c r="T206" s="171"/>
      <c r="U206" s="165"/>
      <c r="V206" s="165">
        <f>SUM(V207:V230)</f>
        <v>74.09</v>
      </c>
      <c r="W206" s="165"/>
      <c r="X206" s="165"/>
      <c r="Y206" s="165"/>
      <c r="AG206" t="s">
        <v>142</v>
      </c>
    </row>
    <row r="207" spans="1:60" outlineLevel="1" x14ac:dyDescent="0.25">
      <c r="A207" s="173">
        <v>46</v>
      </c>
      <c r="B207" s="174" t="s">
        <v>366</v>
      </c>
      <c r="C207" s="189" t="s">
        <v>367</v>
      </c>
      <c r="D207" s="175" t="s">
        <v>222</v>
      </c>
      <c r="E207" s="176">
        <v>18.8</v>
      </c>
      <c r="F207" s="177"/>
      <c r="G207" s="178">
        <f>ROUND(E207*F207,2)</f>
        <v>0</v>
      </c>
      <c r="H207" s="177"/>
      <c r="I207" s="178">
        <f>ROUND(E207*H207,2)</f>
        <v>0</v>
      </c>
      <c r="J207" s="177"/>
      <c r="K207" s="178">
        <f>ROUND(E207*J207,2)</f>
        <v>0</v>
      </c>
      <c r="L207" s="178">
        <v>21</v>
      </c>
      <c r="M207" s="178">
        <f>G207*(1+L207/100)</f>
        <v>0</v>
      </c>
      <c r="N207" s="176">
        <v>1.665</v>
      </c>
      <c r="O207" s="176">
        <f>ROUND(E207*N207,2)</f>
        <v>31.3</v>
      </c>
      <c r="P207" s="176">
        <v>0</v>
      </c>
      <c r="Q207" s="176">
        <f>ROUND(E207*P207,2)</f>
        <v>0</v>
      </c>
      <c r="R207" s="178" t="s">
        <v>368</v>
      </c>
      <c r="S207" s="178" t="s">
        <v>147</v>
      </c>
      <c r="T207" s="179" t="s">
        <v>147</v>
      </c>
      <c r="U207" s="154">
        <v>0.92</v>
      </c>
      <c r="V207" s="154">
        <f>ROUND(E207*U207,2)</f>
        <v>17.3</v>
      </c>
      <c r="W207" s="154"/>
      <c r="X207" s="154" t="s">
        <v>148</v>
      </c>
      <c r="Y207" s="154" t="s">
        <v>149</v>
      </c>
      <c r="Z207" s="144"/>
      <c r="AA207" s="144"/>
      <c r="AB207" s="144"/>
      <c r="AC207" s="144"/>
      <c r="AD207" s="144"/>
      <c r="AE207" s="144"/>
      <c r="AF207" s="144"/>
      <c r="AG207" s="144" t="s">
        <v>150</v>
      </c>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row>
    <row r="208" spans="1:60" outlineLevel="2" x14ac:dyDescent="0.25">
      <c r="A208" s="151"/>
      <c r="B208" s="152"/>
      <c r="C208" s="259" t="s">
        <v>369</v>
      </c>
      <c r="D208" s="260"/>
      <c r="E208" s="260"/>
      <c r="F208" s="260"/>
      <c r="G208" s="260"/>
      <c r="H208" s="154"/>
      <c r="I208" s="154"/>
      <c r="J208" s="154"/>
      <c r="K208" s="154"/>
      <c r="L208" s="154"/>
      <c r="M208" s="154"/>
      <c r="N208" s="153"/>
      <c r="O208" s="153"/>
      <c r="P208" s="153"/>
      <c r="Q208" s="153"/>
      <c r="R208" s="154"/>
      <c r="S208" s="154"/>
      <c r="T208" s="154"/>
      <c r="U208" s="154"/>
      <c r="V208" s="154"/>
      <c r="W208" s="154"/>
      <c r="X208" s="154"/>
      <c r="Y208" s="154"/>
      <c r="Z208" s="144"/>
      <c r="AA208" s="144"/>
      <c r="AB208" s="144"/>
      <c r="AC208" s="144"/>
      <c r="AD208" s="144"/>
      <c r="AE208" s="144"/>
      <c r="AF208" s="144"/>
      <c r="AG208" s="144" t="s">
        <v>152</v>
      </c>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row>
    <row r="209" spans="1:60" outlineLevel="2" x14ac:dyDescent="0.25">
      <c r="A209" s="151"/>
      <c r="B209" s="152"/>
      <c r="C209" s="190" t="s">
        <v>370</v>
      </c>
      <c r="D209" s="155"/>
      <c r="E209" s="156">
        <v>18.8</v>
      </c>
      <c r="F209" s="154"/>
      <c r="G209" s="154"/>
      <c r="H209" s="154"/>
      <c r="I209" s="154"/>
      <c r="J209" s="154"/>
      <c r="K209" s="154"/>
      <c r="L209" s="154"/>
      <c r="M209" s="154"/>
      <c r="N209" s="153"/>
      <c r="O209" s="153"/>
      <c r="P209" s="153"/>
      <c r="Q209" s="153"/>
      <c r="R209" s="154"/>
      <c r="S209" s="154"/>
      <c r="T209" s="154"/>
      <c r="U209" s="154"/>
      <c r="V209" s="154"/>
      <c r="W209" s="154"/>
      <c r="X209" s="154"/>
      <c r="Y209" s="154"/>
      <c r="Z209" s="144"/>
      <c r="AA209" s="144"/>
      <c r="AB209" s="144"/>
      <c r="AC209" s="144"/>
      <c r="AD209" s="144"/>
      <c r="AE209" s="144"/>
      <c r="AF209" s="144"/>
      <c r="AG209" s="144" t="s">
        <v>154</v>
      </c>
      <c r="AH209" s="144">
        <v>0</v>
      </c>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row>
    <row r="210" spans="1:60" outlineLevel="1" x14ac:dyDescent="0.25">
      <c r="A210" s="173">
        <v>47</v>
      </c>
      <c r="B210" s="174" t="s">
        <v>371</v>
      </c>
      <c r="C210" s="189" t="s">
        <v>372</v>
      </c>
      <c r="D210" s="175" t="s">
        <v>145</v>
      </c>
      <c r="E210" s="176">
        <v>34.799999999999997</v>
      </c>
      <c r="F210" s="177"/>
      <c r="G210" s="178">
        <f>ROUND(E210*F210,2)</f>
        <v>0</v>
      </c>
      <c r="H210" s="177"/>
      <c r="I210" s="178">
        <f>ROUND(E210*H210,2)</f>
        <v>0</v>
      </c>
      <c r="J210" s="177"/>
      <c r="K210" s="178">
        <f>ROUND(E210*J210,2)</f>
        <v>0</v>
      </c>
      <c r="L210" s="178">
        <v>21</v>
      </c>
      <c r="M210" s="178">
        <f>G210*(1+L210/100)</f>
        <v>0</v>
      </c>
      <c r="N210" s="176">
        <v>1.7000000000000001E-4</v>
      </c>
      <c r="O210" s="176">
        <f>ROUND(E210*N210,2)</f>
        <v>0.01</v>
      </c>
      <c r="P210" s="176">
        <v>0</v>
      </c>
      <c r="Q210" s="176">
        <f>ROUND(E210*P210,2)</f>
        <v>0</v>
      </c>
      <c r="R210" s="178" t="s">
        <v>368</v>
      </c>
      <c r="S210" s="178" t="s">
        <v>147</v>
      </c>
      <c r="T210" s="179" t="s">
        <v>147</v>
      </c>
      <c r="U210" s="154">
        <v>7.4999999999999997E-2</v>
      </c>
      <c r="V210" s="154">
        <f>ROUND(E210*U210,2)</f>
        <v>2.61</v>
      </c>
      <c r="W210" s="154"/>
      <c r="X210" s="154" t="s">
        <v>148</v>
      </c>
      <c r="Y210" s="154" t="s">
        <v>149</v>
      </c>
      <c r="Z210" s="144"/>
      <c r="AA210" s="144"/>
      <c r="AB210" s="144"/>
      <c r="AC210" s="144"/>
      <c r="AD210" s="144"/>
      <c r="AE210" s="144"/>
      <c r="AF210" s="144"/>
      <c r="AG210" s="144" t="s">
        <v>150</v>
      </c>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row>
    <row r="211" spans="1:60" outlineLevel="2" x14ac:dyDescent="0.25">
      <c r="A211" s="151"/>
      <c r="B211" s="152"/>
      <c r="C211" s="259" t="s">
        <v>373</v>
      </c>
      <c r="D211" s="260"/>
      <c r="E211" s="260"/>
      <c r="F211" s="260"/>
      <c r="G211" s="260"/>
      <c r="H211" s="154"/>
      <c r="I211" s="154"/>
      <c r="J211" s="154"/>
      <c r="K211" s="154"/>
      <c r="L211" s="154"/>
      <c r="M211" s="154"/>
      <c r="N211" s="153"/>
      <c r="O211" s="153"/>
      <c r="P211" s="153"/>
      <c r="Q211" s="153"/>
      <c r="R211" s="154"/>
      <c r="S211" s="154"/>
      <c r="T211" s="154"/>
      <c r="U211" s="154"/>
      <c r="V211" s="154"/>
      <c r="W211" s="154"/>
      <c r="X211" s="154"/>
      <c r="Y211" s="154"/>
      <c r="Z211" s="144"/>
      <c r="AA211" s="144"/>
      <c r="AB211" s="144"/>
      <c r="AC211" s="144"/>
      <c r="AD211" s="144"/>
      <c r="AE211" s="144"/>
      <c r="AF211" s="144"/>
      <c r="AG211" s="144" t="s">
        <v>152</v>
      </c>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row>
    <row r="212" spans="1:60" outlineLevel="2" x14ac:dyDescent="0.25">
      <c r="A212" s="151"/>
      <c r="B212" s="152"/>
      <c r="C212" s="190" t="s">
        <v>374</v>
      </c>
      <c r="D212" s="155"/>
      <c r="E212" s="156">
        <v>16</v>
      </c>
      <c r="F212" s="154"/>
      <c r="G212" s="154"/>
      <c r="H212" s="154"/>
      <c r="I212" s="154"/>
      <c r="J212" s="154"/>
      <c r="K212" s="154"/>
      <c r="L212" s="154"/>
      <c r="M212" s="154"/>
      <c r="N212" s="153"/>
      <c r="O212" s="153"/>
      <c r="P212" s="153"/>
      <c r="Q212" s="153"/>
      <c r="R212" s="154"/>
      <c r="S212" s="154"/>
      <c r="T212" s="154"/>
      <c r="U212" s="154"/>
      <c r="V212" s="154"/>
      <c r="W212" s="154"/>
      <c r="X212" s="154"/>
      <c r="Y212" s="154"/>
      <c r="Z212" s="144"/>
      <c r="AA212" s="144"/>
      <c r="AB212" s="144"/>
      <c r="AC212" s="144"/>
      <c r="AD212" s="144"/>
      <c r="AE212" s="144"/>
      <c r="AF212" s="144"/>
      <c r="AG212" s="144" t="s">
        <v>154</v>
      </c>
      <c r="AH212" s="144">
        <v>0</v>
      </c>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row>
    <row r="213" spans="1:60" outlineLevel="3" x14ac:dyDescent="0.25">
      <c r="A213" s="151"/>
      <c r="B213" s="152"/>
      <c r="C213" s="190" t="s">
        <v>375</v>
      </c>
      <c r="D213" s="155"/>
      <c r="E213" s="156">
        <v>18.8</v>
      </c>
      <c r="F213" s="154"/>
      <c r="G213" s="154"/>
      <c r="H213" s="154"/>
      <c r="I213" s="154"/>
      <c r="J213" s="154"/>
      <c r="K213" s="154"/>
      <c r="L213" s="154"/>
      <c r="M213" s="154"/>
      <c r="N213" s="153"/>
      <c r="O213" s="153"/>
      <c r="P213" s="153"/>
      <c r="Q213" s="153"/>
      <c r="R213" s="154"/>
      <c r="S213" s="154"/>
      <c r="T213" s="154"/>
      <c r="U213" s="154"/>
      <c r="V213" s="154"/>
      <c r="W213" s="154"/>
      <c r="X213" s="154"/>
      <c r="Y213" s="154"/>
      <c r="Z213" s="144"/>
      <c r="AA213" s="144"/>
      <c r="AB213" s="144"/>
      <c r="AC213" s="144"/>
      <c r="AD213" s="144"/>
      <c r="AE213" s="144"/>
      <c r="AF213" s="144"/>
      <c r="AG213" s="144" t="s">
        <v>154</v>
      </c>
      <c r="AH213" s="144">
        <v>0</v>
      </c>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row>
    <row r="214" spans="1:60" outlineLevel="1" x14ac:dyDescent="0.25">
      <c r="A214" s="173">
        <v>48</v>
      </c>
      <c r="B214" s="174" t="s">
        <v>376</v>
      </c>
      <c r="C214" s="189" t="s">
        <v>377</v>
      </c>
      <c r="D214" s="175" t="s">
        <v>222</v>
      </c>
      <c r="E214" s="176">
        <v>7</v>
      </c>
      <c r="F214" s="177"/>
      <c r="G214" s="178">
        <f>ROUND(E214*F214,2)</f>
        <v>0</v>
      </c>
      <c r="H214" s="177"/>
      <c r="I214" s="178">
        <f>ROUND(E214*H214,2)</f>
        <v>0</v>
      </c>
      <c r="J214" s="177"/>
      <c r="K214" s="178">
        <f>ROUND(E214*J214,2)</f>
        <v>0</v>
      </c>
      <c r="L214" s="178">
        <v>21</v>
      </c>
      <c r="M214" s="178">
        <f>G214*(1+L214/100)</f>
        <v>0</v>
      </c>
      <c r="N214" s="176">
        <v>1.9205000000000001</v>
      </c>
      <c r="O214" s="176">
        <f>ROUND(E214*N214,2)</f>
        <v>13.44</v>
      </c>
      <c r="P214" s="176">
        <v>0</v>
      </c>
      <c r="Q214" s="176">
        <f>ROUND(E214*P214,2)</f>
        <v>0</v>
      </c>
      <c r="R214" s="178" t="s">
        <v>368</v>
      </c>
      <c r="S214" s="178" t="s">
        <v>147</v>
      </c>
      <c r="T214" s="179" t="s">
        <v>147</v>
      </c>
      <c r="U214" s="154">
        <v>1.5840000000000001</v>
      </c>
      <c r="V214" s="154">
        <f>ROUND(E214*U214,2)</f>
        <v>11.09</v>
      </c>
      <c r="W214" s="154"/>
      <c r="X214" s="154" t="s">
        <v>148</v>
      </c>
      <c r="Y214" s="154" t="s">
        <v>149</v>
      </c>
      <c r="Z214" s="144"/>
      <c r="AA214" s="144"/>
      <c r="AB214" s="144"/>
      <c r="AC214" s="144"/>
      <c r="AD214" s="144"/>
      <c r="AE214" s="144"/>
      <c r="AF214" s="144"/>
      <c r="AG214" s="144" t="s">
        <v>150</v>
      </c>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row>
    <row r="215" spans="1:60" outlineLevel="2" x14ac:dyDescent="0.25">
      <c r="A215" s="151"/>
      <c r="B215" s="152"/>
      <c r="C215" s="257" t="s">
        <v>378</v>
      </c>
      <c r="D215" s="258"/>
      <c r="E215" s="258"/>
      <c r="F215" s="258"/>
      <c r="G215" s="258"/>
      <c r="H215" s="154"/>
      <c r="I215" s="154"/>
      <c r="J215" s="154"/>
      <c r="K215" s="154"/>
      <c r="L215" s="154"/>
      <c r="M215" s="154"/>
      <c r="N215" s="153"/>
      <c r="O215" s="153"/>
      <c r="P215" s="153"/>
      <c r="Q215" s="153"/>
      <c r="R215" s="154"/>
      <c r="S215" s="154"/>
      <c r="T215" s="154"/>
      <c r="U215" s="154"/>
      <c r="V215" s="154"/>
      <c r="W215" s="154"/>
      <c r="X215" s="154"/>
      <c r="Y215" s="154"/>
      <c r="Z215" s="144"/>
      <c r="AA215" s="144"/>
      <c r="AB215" s="144"/>
      <c r="AC215" s="144"/>
      <c r="AD215" s="144"/>
      <c r="AE215" s="144"/>
      <c r="AF215" s="144"/>
      <c r="AG215" s="144" t="s">
        <v>295</v>
      </c>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row>
    <row r="216" spans="1:60" outlineLevel="2" x14ac:dyDescent="0.25">
      <c r="A216" s="151"/>
      <c r="B216" s="152"/>
      <c r="C216" s="190" t="s">
        <v>379</v>
      </c>
      <c r="D216" s="155"/>
      <c r="E216" s="156">
        <v>7</v>
      </c>
      <c r="F216" s="154"/>
      <c r="G216" s="154"/>
      <c r="H216" s="154"/>
      <c r="I216" s="154"/>
      <c r="J216" s="154"/>
      <c r="K216" s="154"/>
      <c r="L216" s="154"/>
      <c r="M216" s="154"/>
      <c r="N216" s="153"/>
      <c r="O216" s="153"/>
      <c r="P216" s="153"/>
      <c r="Q216" s="153"/>
      <c r="R216" s="154"/>
      <c r="S216" s="154"/>
      <c r="T216" s="154"/>
      <c r="U216" s="154"/>
      <c r="V216" s="154"/>
      <c r="W216" s="154"/>
      <c r="X216" s="154"/>
      <c r="Y216" s="154"/>
      <c r="Z216" s="144"/>
      <c r="AA216" s="144"/>
      <c r="AB216" s="144"/>
      <c r="AC216" s="144"/>
      <c r="AD216" s="144"/>
      <c r="AE216" s="144"/>
      <c r="AF216" s="144"/>
      <c r="AG216" s="144" t="s">
        <v>154</v>
      </c>
      <c r="AH216" s="144">
        <v>0</v>
      </c>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row>
    <row r="217" spans="1:60" outlineLevel="1" x14ac:dyDescent="0.25">
      <c r="A217" s="173">
        <v>49</v>
      </c>
      <c r="B217" s="174" t="s">
        <v>380</v>
      </c>
      <c r="C217" s="189" t="s">
        <v>381</v>
      </c>
      <c r="D217" s="175" t="s">
        <v>222</v>
      </c>
      <c r="E217" s="176">
        <v>21</v>
      </c>
      <c r="F217" s="177"/>
      <c r="G217" s="178">
        <f>ROUND(E217*F217,2)</f>
        <v>0</v>
      </c>
      <c r="H217" s="177"/>
      <c r="I217" s="178">
        <f>ROUND(E217*H217,2)</f>
        <v>0</v>
      </c>
      <c r="J217" s="177"/>
      <c r="K217" s="178">
        <f>ROUND(E217*J217,2)</f>
        <v>0</v>
      </c>
      <c r="L217" s="178">
        <v>21</v>
      </c>
      <c r="M217" s="178">
        <f>G217*(1+L217/100)</f>
        <v>0</v>
      </c>
      <c r="N217" s="176">
        <v>1.9205000000000001</v>
      </c>
      <c r="O217" s="176">
        <f>ROUND(E217*N217,2)</f>
        <v>40.33</v>
      </c>
      <c r="P217" s="176">
        <v>0</v>
      </c>
      <c r="Q217" s="176">
        <f>ROUND(E217*P217,2)</f>
        <v>0</v>
      </c>
      <c r="R217" s="178" t="s">
        <v>368</v>
      </c>
      <c r="S217" s="178" t="s">
        <v>147</v>
      </c>
      <c r="T217" s="179" t="s">
        <v>147</v>
      </c>
      <c r="U217" s="154">
        <v>0.76</v>
      </c>
      <c r="V217" s="154">
        <f>ROUND(E217*U217,2)</f>
        <v>15.96</v>
      </c>
      <c r="W217" s="154"/>
      <c r="X217" s="154" t="s">
        <v>148</v>
      </c>
      <c r="Y217" s="154" t="s">
        <v>149</v>
      </c>
      <c r="Z217" s="144"/>
      <c r="AA217" s="144"/>
      <c r="AB217" s="144"/>
      <c r="AC217" s="144"/>
      <c r="AD217" s="144"/>
      <c r="AE217" s="144"/>
      <c r="AF217" s="144"/>
      <c r="AG217" s="144" t="s">
        <v>150</v>
      </c>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row>
    <row r="218" spans="1:60" outlineLevel="2" x14ac:dyDescent="0.25">
      <c r="A218" s="151"/>
      <c r="B218" s="152"/>
      <c r="C218" s="259" t="s">
        <v>382</v>
      </c>
      <c r="D218" s="260"/>
      <c r="E218" s="260"/>
      <c r="F218" s="260"/>
      <c r="G218" s="260"/>
      <c r="H218" s="154"/>
      <c r="I218" s="154"/>
      <c r="J218" s="154"/>
      <c r="K218" s="154"/>
      <c r="L218" s="154"/>
      <c r="M218" s="154"/>
      <c r="N218" s="153"/>
      <c r="O218" s="153"/>
      <c r="P218" s="153"/>
      <c r="Q218" s="153"/>
      <c r="R218" s="154"/>
      <c r="S218" s="154"/>
      <c r="T218" s="154"/>
      <c r="U218" s="154"/>
      <c r="V218" s="154"/>
      <c r="W218" s="154"/>
      <c r="X218" s="154"/>
      <c r="Y218" s="154"/>
      <c r="Z218" s="144"/>
      <c r="AA218" s="144"/>
      <c r="AB218" s="144"/>
      <c r="AC218" s="144"/>
      <c r="AD218" s="144"/>
      <c r="AE218" s="144"/>
      <c r="AF218" s="144"/>
      <c r="AG218" s="144" t="s">
        <v>152</v>
      </c>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row>
    <row r="219" spans="1:60" outlineLevel="2" x14ac:dyDescent="0.25">
      <c r="A219" s="151"/>
      <c r="B219" s="152"/>
      <c r="C219" s="190" t="s">
        <v>383</v>
      </c>
      <c r="D219" s="155"/>
      <c r="E219" s="156">
        <v>21</v>
      </c>
      <c r="F219" s="154"/>
      <c r="G219" s="154"/>
      <c r="H219" s="154"/>
      <c r="I219" s="154"/>
      <c r="J219" s="154"/>
      <c r="K219" s="154"/>
      <c r="L219" s="154"/>
      <c r="M219" s="154"/>
      <c r="N219" s="153"/>
      <c r="O219" s="153"/>
      <c r="P219" s="153"/>
      <c r="Q219" s="153"/>
      <c r="R219" s="154"/>
      <c r="S219" s="154"/>
      <c r="T219" s="154"/>
      <c r="U219" s="154"/>
      <c r="V219" s="154"/>
      <c r="W219" s="154"/>
      <c r="X219" s="154"/>
      <c r="Y219" s="154"/>
      <c r="Z219" s="144"/>
      <c r="AA219" s="144"/>
      <c r="AB219" s="144"/>
      <c r="AC219" s="144"/>
      <c r="AD219" s="144"/>
      <c r="AE219" s="144"/>
      <c r="AF219" s="144"/>
      <c r="AG219" s="144" t="s">
        <v>154</v>
      </c>
      <c r="AH219" s="144">
        <v>0</v>
      </c>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row>
    <row r="220" spans="1:60" outlineLevel="1" x14ac:dyDescent="0.25">
      <c r="A220" s="173">
        <v>50</v>
      </c>
      <c r="B220" s="174" t="s">
        <v>384</v>
      </c>
      <c r="C220" s="189" t="s">
        <v>385</v>
      </c>
      <c r="D220" s="175" t="s">
        <v>206</v>
      </c>
      <c r="E220" s="176">
        <v>175</v>
      </c>
      <c r="F220" s="177"/>
      <c r="G220" s="178">
        <f>ROUND(E220*F220,2)</f>
        <v>0</v>
      </c>
      <c r="H220" s="177"/>
      <c r="I220" s="178">
        <f>ROUND(E220*H220,2)</f>
        <v>0</v>
      </c>
      <c r="J220" s="177"/>
      <c r="K220" s="178">
        <f>ROUND(E220*J220,2)</f>
        <v>0</v>
      </c>
      <c r="L220" s="178">
        <v>21</v>
      </c>
      <c r="M220" s="178">
        <f>G220*(1+L220/100)</f>
        <v>0</v>
      </c>
      <c r="N220" s="176">
        <v>0</v>
      </c>
      <c r="O220" s="176">
        <f>ROUND(E220*N220,2)</f>
        <v>0</v>
      </c>
      <c r="P220" s="176">
        <v>0</v>
      </c>
      <c r="Q220" s="176">
        <f>ROUND(E220*P220,2)</f>
        <v>0</v>
      </c>
      <c r="R220" s="178" t="s">
        <v>386</v>
      </c>
      <c r="S220" s="178" t="s">
        <v>147</v>
      </c>
      <c r="T220" s="179" t="s">
        <v>147</v>
      </c>
      <c r="U220" s="154">
        <v>3.5000000000000003E-2</v>
      </c>
      <c r="V220" s="154">
        <f>ROUND(E220*U220,2)</f>
        <v>6.13</v>
      </c>
      <c r="W220" s="154"/>
      <c r="X220" s="154" t="s">
        <v>148</v>
      </c>
      <c r="Y220" s="154" t="s">
        <v>149</v>
      </c>
      <c r="Z220" s="144"/>
      <c r="AA220" s="144"/>
      <c r="AB220" s="144"/>
      <c r="AC220" s="144"/>
      <c r="AD220" s="144"/>
      <c r="AE220" s="144"/>
      <c r="AF220" s="144"/>
      <c r="AG220" s="144" t="s">
        <v>150</v>
      </c>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row>
    <row r="221" spans="1:60" outlineLevel="2" x14ac:dyDescent="0.25">
      <c r="A221" s="151"/>
      <c r="B221" s="152"/>
      <c r="C221" s="190" t="s">
        <v>387</v>
      </c>
      <c r="D221" s="155"/>
      <c r="E221" s="156">
        <v>175</v>
      </c>
      <c r="F221" s="154"/>
      <c r="G221" s="154"/>
      <c r="H221" s="154"/>
      <c r="I221" s="154"/>
      <c r="J221" s="154"/>
      <c r="K221" s="154"/>
      <c r="L221" s="154"/>
      <c r="M221" s="154"/>
      <c r="N221" s="153"/>
      <c r="O221" s="153"/>
      <c r="P221" s="153"/>
      <c r="Q221" s="153"/>
      <c r="R221" s="154"/>
      <c r="S221" s="154"/>
      <c r="T221" s="154"/>
      <c r="U221" s="154"/>
      <c r="V221" s="154"/>
      <c r="W221" s="154"/>
      <c r="X221" s="154"/>
      <c r="Y221" s="154"/>
      <c r="Z221" s="144"/>
      <c r="AA221" s="144"/>
      <c r="AB221" s="144"/>
      <c r="AC221" s="144"/>
      <c r="AD221" s="144"/>
      <c r="AE221" s="144"/>
      <c r="AF221" s="144"/>
      <c r="AG221" s="144" t="s">
        <v>154</v>
      </c>
      <c r="AH221" s="144">
        <v>0</v>
      </c>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row>
    <row r="222" spans="1:60" outlineLevel="1" x14ac:dyDescent="0.25">
      <c r="A222" s="173">
        <v>51</v>
      </c>
      <c r="B222" s="174" t="s">
        <v>388</v>
      </c>
      <c r="C222" s="189" t="s">
        <v>389</v>
      </c>
      <c r="D222" s="175" t="s">
        <v>145</v>
      </c>
      <c r="E222" s="176">
        <v>280</v>
      </c>
      <c r="F222" s="177"/>
      <c r="G222" s="178">
        <f>ROUND(E222*F222,2)</f>
        <v>0</v>
      </c>
      <c r="H222" s="177"/>
      <c r="I222" s="178">
        <f>ROUND(E222*H222,2)</f>
        <v>0</v>
      </c>
      <c r="J222" s="177"/>
      <c r="K222" s="178">
        <f>ROUND(E222*J222,2)</f>
        <v>0</v>
      </c>
      <c r="L222" s="178">
        <v>21</v>
      </c>
      <c r="M222" s="178">
        <f>G222*(1+L222/100)</f>
        <v>0</v>
      </c>
      <c r="N222" s="176">
        <v>1.8000000000000001E-4</v>
      </c>
      <c r="O222" s="176">
        <f>ROUND(E222*N222,2)</f>
        <v>0.05</v>
      </c>
      <c r="P222" s="176">
        <v>0</v>
      </c>
      <c r="Q222" s="176">
        <f>ROUND(E222*P222,2)</f>
        <v>0</v>
      </c>
      <c r="R222" s="178" t="s">
        <v>368</v>
      </c>
      <c r="S222" s="178" t="s">
        <v>147</v>
      </c>
      <c r="T222" s="179" t="s">
        <v>147</v>
      </c>
      <c r="U222" s="154">
        <v>7.4999999999999997E-2</v>
      </c>
      <c r="V222" s="154">
        <f>ROUND(E222*U222,2)</f>
        <v>21</v>
      </c>
      <c r="W222" s="154"/>
      <c r="X222" s="154" t="s">
        <v>148</v>
      </c>
      <c r="Y222" s="154" t="s">
        <v>149</v>
      </c>
      <c r="Z222" s="144"/>
      <c r="AA222" s="144"/>
      <c r="AB222" s="144"/>
      <c r="AC222" s="144"/>
      <c r="AD222" s="144"/>
      <c r="AE222" s="144"/>
      <c r="AF222" s="144"/>
      <c r="AG222" s="144" t="s">
        <v>150</v>
      </c>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row>
    <row r="223" spans="1:60" outlineLevel="2" x14ac:dyDescent="0.25">
      <c r="A223" s="151"/>
      <c r="B223" s="152"/>
      <c r="C223" s="259" t="s">
        <v>373</v>
      </c>
      <c r="D223" s="260"/>
      <c r="E223" s="260"/>
      <c r="F223" s="260"/>
      <c r="G223" s="260"/>
      <c r="H223" s="154"/>
      <c r="I223" s="154"/>
      <c r="J223" s="154"/>
      <c r="K223" s="154"/>
      <c r="L223" s="154"/>
      <c r="M223" s="154"/>
      <c r="N223" s="153"/>
      <c r="O223" s="153"/>
      <c r="P223" s="153"/>
      <c r="Q223" s="153"/>
      <c r="R223" s="154"/>
      <c r="S223" s="154"/>
      <c r="T223" s="154"/>
      <c r="U223" s="154"/>
      <c r="V223" s="154"/>
      <c r="W223" s="154"/>
      <c r="X223" s="154"/>
      <c r="Y223" s="154"/>
      <c r="Z223" s="144"/>
      <c r="AA223" s="144"/>
      <c r="AB223" s="144"/>
      <c r="AC223" s="144"/>
      <c r="AD223" s="144"/>
      <c r="AE223" s="144"/>
      <c r="AF223" s="144"/>
      <c r="AG223" s="144" t="s">
        <v>152</v>
      </c>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row>
    <row r="224" spans="1:60" outlineLevel="2" x14ac:dyDescent="0.25">
      <c r="A224" s="151"/>
      <c r="B224" s="152"/>
      <c r="C224" s="190" t="s">
        <v>390</v>
      </c>
      <c r="D224" s="155"/>
      <c r="E224" s="156">
        <v>280</v>
      </c>
      <c r="F224" s="154"/>
      <c r="G224" s="154"/>
      <c r="H224" s="154"/>
      <c r="I224" s="154"/>
      <c r="J224" s="154"/>
      <c r="K224" s="154"/>
      <c r="L224" s="154"/>
      <c r="M224" s="154"/>
      <c r="N224" s="153"/>
      <c r="O224" s="153"/>
      <c r="P224" s="153"/>
      <c r="Q224" s="153"/>
      <c r="R224" s="154"/>
      <c r="S224" s="154"/>
      <c r="T224" s="154"/>
      <c r="U224" s="154"/>
      <c r="V224" s="154"/>
      <c r="W224" s="154"/>
      <c r="X224" s="154"/>
      <c r="Y224" s="154"/>
      <c r="Z224" s="144"/>
      <c r="AA224" s="144"/>
      <c r="AB224" s="144"/>
      <c r="AC224" s="144"/>
      <c r="AD224" s="144"/>
      <c r="AE224" s="144"/>
      <c r="AF224" s="144"/>
      <c r="AG224" s="144" t="s">
        <v>154</v>
      </c>
      <c r="AH224" s="144">
        <v>0</v>
      </c>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row>
    <row r="225" spans="1:60" ht="30.6" outlineLevel="1" x14ac:dyDescent="0.25">
      <c r="A225" s="173">
        <v>52</v>
      </c>
      <c r="B225" s="174" t="s">
        <v>391</v>
      </c>
      <c r="C225" s="189" t="s">
        <v>392</v>
      </c>
      <c r="D225" s="175" t="s">
        <v>206</v>
      </c>
      <c r="E225" s="176">
        <v>183.75</v>
      </c>
      <c r="F225" s="177"/>
      <c r="G225" s="178">
        <f>ROUND(E225*F225,2)</f>
        <v>0</v>
      </c>
      <c r="H225" s="177"/>
      <c r="I225" s="178">
        <f>ROUND(E225*H225,2)</f>
        <v>0</v>
      </c>
      <c r="J225" s="177"/>
      <c r="K225" s="178">
        <f>ROUND(E225*J225,2)</f>
        <v>0</v>
      </c>
      <c r="L225" s="178">
        <v>21</v>
      </c>
      <c r="M225" s="178">
        <f>G225*(1+L225/100)</f>
        <v>0</v>
      </c>
      <c r="N225" s="176">
        <v>1.6000000000000001E-4</v>
      </c>
      <c r="O225" s="176">
        <f>ROUND(E225*N225,2)</f>
        <v>0.03</v>
      </c>
      <c r="P225" s="176">
        <v>0</v>
      </c>
      <c r="Q225" s="176">
        <f>ROUND(E225*P225,2)</f>
        <v>0</v>
      </c>
      <c r="R225" s="178" t="s">
        <v>350</v>
      </c>
      <c r="S225" s="178" t="s">
        <v>147</v>
      </c>
      <c r="T225" s="179" t="s">
        <v>147</v>
      </c>
      <c r="U225" s="154">
        <v>0</v>
      </c>
      <c r="V225" s="154">
        <f>ROUND(E225*U225,2)</f>
        <v>0</v>
      </c>
      <c r="W225" s="154"/>
      <c r="X225" s="154" t="s">
        <v>351</v>
      </c>
      <c r="Y225" s="154" t="s">
        <v>149</v>
      </c>
      <c r="Z225" s="144"/>
      <c r="AA225" s="144"/>
      <c r="AB225" s="144"/>
      <c r="AC225" s="144"/>
      <c r="AD225" s="144"/>
      <c r="AE225" s="144"/>
      <c r="AF225" s="144"/>
      <c r="AG225" s="144" t="s">
        <v>352</v>
      </c>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row>
    <row r="226" spans="1:60" outlineLevel="2" x14ac:dyDescent="0.25">
      <c r="A226" s="151"/>
      <c r="B226" s="152"/>
      <c r="C226" s="190" t="s">
        <v>393</v>
      </c>
      <c r="D226" s="155"/>
      <c r="E226" s="156">
        <v>183.75</v>
      </c>
      <c r="F226" s="154"/>
      <c r="G226" s="154"/>
      <c r="H226" s="154"/>
      <c r="I226" s="154"/>
      <c r="J226" s="154"/>
      <c r="K226" s="154"/>
      <c r="L226" s="154"/>
      <c r="M226" s="154"/>
      <c r="N226" s="153"/>
      <c r="O226" s="153"/>
      <c r="P226" s="153"/>
      <c r="Q226" s="153"/>
      <c r="R226" s="154"/>
      <c r="S226" s="154"/>
      <c r="T226" s="154"/>
      <c r="U226" s="154"/>
      <c r="V226" s="154"/>
      <c r="W226" s="154"/>
      <c r="X226" s="154"/>
      <c r="Y226" s="154"/>
      <c r="Z226" s="144"/>
      <c r="AA226" s="144"/>
      <c r="AB226" s="144"/>
      <c r="AC226" s="144"/>
      <c r="AD226" s="144"/>
      <c r="AE226" s="144"/>
      <c r="AF226" s="144"/>
      <c r="AG226" s="144" t="s">
        <v>154</v>
      </c>
      <c r="AH226" s="144">
        <v>5</v>
      </c>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row>
    <row r="227" spans="1:60" ht="20.399999999999999" outlineLevel="1" x14ac:dyDescent="0.25">
      <c r="A227" s="173">
        <v>53</v>
      </c>
      <c r="B227" s="174" t="s">
        <v>394</v>
      </c>
      <c r="C227" s="189" t="s">
        <v>395</v>
      </c>
      <c r="D227" s="175" t="s">
        <v>145</v>
      </c>
      <c r="E227" s="176">
        <v>322</v>
      </c>
      <c r="F227" s="177"/>
      <c r="G227" s="178">
        <f>ROUND(E227*F227,2)</f>
        <v>0</v>
      </c>
      <c r="H227" s="177"/>
      <c r="I227" s="178">
        <f>ROUND(E227*H227,2)</f>
        <v>0</v>
      </c>
      <c r="J227" s="177"/>
      <c r="K227" s="178">
        <f>ROUND(E227*J227,2)</f>
        <v>0</v>
      </c>
      <c r="L227" s="178">
        <v>21</v>
      </c>
      <c r="M227" s="178">
        <f>G227*(1+L227/100)</f>
        <v>0</v>
      </c>
      <c r="N227" s="176">
        <v>2.5000000000000001E-4</v>
      </c>
      <c r="O227" s="176">
        <f>ROUND(E227*N227,2)</f>
        <v>0.08</v>
      </c>
      <c r="P227" s="176">
        <v>0</v>
      </c>
      <c r="Q227" s="176">
        <f>ROUND(E227*P227,2)</f>
        <v>0</v>
      </c>
      <c r="R227" s="178" t="s">
        <v>350</v>
      </c>
      <c r="S227" s="178" t="s">
        <v>396</v>
      </c>
      <c r="T227" s="179" t="s">
        <v>396</v>
      </c>
      <c r="U227" s="154">
        <v>0</v>
      </c>
      <c r="V227" s="154">
        <f>ROUND(E227*U227,2)</f>
        <v>0</v>
      </c>
      <c r="W227" s="154"/>
      <c r="X227" s="154" t="s">
        <v>351</v>
      </c>
      <c r="Y227" s="154" t="s">
        <v>149</v>
      </c>
      <c r="Z227" s="144"/>
      <c r="AA227" s="144"/>
      <c r="AB227" s="144"/>
      <c r="AC227" s="144"/>
      <c r="AD227" s="144"/>
      <c r="AE227" s="144"/>
      <c r="AF227" s="144"/>
      <c r="AG227" s="144" t="s">
        <v>352</v>
      </c>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row>
    <row r="228" spans="1:60" outlineLevel="2" x14ac:dyDescent="0.25">
      <c r="A228" s="151"/>
      <c r="B228" s="152"/>
      <c r="C228" s="190" t="s">
        <v>397</v>
      </c>
      <c r="D228" s="155"/>
      <c r="E228" s="156">
        <v>322</v>
      </c>
      <c r="F228" s="154"/>
      <c r="G228" s="154"/>
      <c r="H228" s="154"/>
      <c r="I228" s="154"/>
      <c r="J228" s="154"/>
      <c r="K228" s="154"/>
      <c r="L228" s="154"/>
      <c r="M228" s="154"/>
      <c r="N228" s="153"/>
      <c r="O228" s="153"/>
      <c r="P228" s="153"/>
      <c r="Q228" s="153"/>
      <c r="R228" s="154"/>
      <c r="S228" s="154"/>
      <c r="T228" s="154"/>
      <c r="U228" s="154"/>
      <c r="V228" s="154"/>
      <c r="W228" s="154"/>
      <c r="X228" s="154"/>
      <c r="Y228" s="154"/>
      <c r="Z228" s="144"/>
      <c r="AA228" s="144"/>
      <c r="AB228" s="144"/>
      <c r="AC228" s="144"/>
      <c r="AD228" s="144"/>
      <c r="AE228" s="144"/>
      <c r="AF228" s="144"/>
      <c r="AG228" s="144" t="s">
        <v>154</v>
      </c>
      <c r="AH228" s="144">
        <v>5</v>
      </c>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row>
    <row r="229" spans="1:60" ht="20.399999999999999" outlineLevel="1" x14ac:dyDescent="0.25">
      <c r="A229" s="173">
        <v>54</v>
      </c>
      <c r="B229" s="174" t="s">
        <v>398</v>
      </c>
      <c r="C229" s="189" t="s">
        <v>399</v>
      </c>
      <c r="D229" s="175" t="s">
        <v>145</v>
      </c>
      <c r="E229" s="176">
        <v>40.020000000000003</v>
      </c>
      <c r="F229" s="177"/>
      <c r="G229" s="178">
        <f>ROUND(E229*F229,2)</f>
        <v>0</v>
      </c>
      <c r="H229" s="177"/>
      <c r="I229" s="178">
        <f>ROUND(E229*H229,2)</f>
        <v>0</v>
      </c>
      <c r="J229" s="177"/>
      <c r="K229" s="178">
        <f>ROUND(E229*J229,2)</f>
        <v>0</v>
      </c>
      <c r="L229" s="178">
        <v>21</v>
      </c>
      <c r="M229" s="178">
        <f>G229*(1+L229/100)</f>
        <v>0</v>
      </c>
      <c r="N229" s="176">
        <v>2.9999999999999997E-4</v>
      </c>
      <c r="O229" s="176">
        <f>ROUND(E229*N229,2)</f>
        <v>0.01</v>
      </c>
      <c r="P229" s="176">
        <v>0</v>
      </c>
      <c r="Q229" s="176">
        <f>ROUND(E229*P229,2)</f>
        <v>0</v>
      </c>
      <c r="R229" s="178" t="s">
        <v>350</v>
      </c>
      <c r="S229" s="178" t="s">
        <v>147</v>
      </c>
      <c r="T229" s="179" t="s">
        <v>147</v>
      </c>
      <c r="U229" s="154">
        <v>0</v>
      </c>
      <c r="V229" s="154">
        <f>ROUND(E229*U229,2)</f>
        <v>0</v>
      </c>
      <c r="W229" s="154"/>
      <c r="X229" s="154" t="s">
        <v>351</v>
      </c>
      <c r="Y229" s="154" t="s">
        <v>149</v>
      </c>
      <c r="Z229" s="144"/>
      <c r="AA229" s="144"/>
      <c r="AB229" s="144"/>
      <c r="AC229" s="144"/>
      <c r="AD229" s="144"/>
      <c r="AE229" s="144"/>
      <c r="AF229" s="144"/>
      <c r="AG229" s="144" t="s">
        <v>352</v>
      </c>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row>
    <row r="230" spans="1:60" outlineLevel="2" x14ac:dyDescent="0.25">
      <c r="A230" s="151"/>
      <c r="B230" s="152"/>
      <c r="C230" s="190" t="s">
        <v>400</v>
      </c>
      <c r="D230" s="155"/>
      <c r="E230" s="156">
        <v>40.020000000000003</v>
      </c>
      <c r="F230" s="154"/>
      <c r="G230" s="154"/>
      <c r="H230" s="154"/>
      <c r="I230" s="154"/>
      <c r="J230" s="154"/>
      <c r="K230" s="154"/>
      <c r="L230" s="154"/>
      <c r="M230" s="154"/>
      <c r="N230" s="153"/>
      <c r="O230" s="153"/>
      <c r="P230" s="153"/>
      <c r="Q230" s="153"/>
      <c r="R230" s="154"/>
      <c r="S230" s="154"/>
      <c r="T230" s="154"/>
      <c r="U230" s="154"/>
      <c r="V230" s="154"/>
      <c r="W230" s="154"/>
      <c r="X230" s="154"/>
      <c r="Y230" s="154"/>
      <c r="Z230" s="144"/>
      <c r="AA230" s="144"/>
      <c r="AB230" s="144"/>
      <c r="AC230" s="144"/>
      <c r="AD230" s="144"/>
      <c r="AE230" s="144"/>
      <c r="AF230" s="144"/>
      <c r="AG230" s="144" t="s">
        <v>154</v>
      </c>
      <c r="AH230" s="144">
        <v>5</v>
      </c>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row>
    <row r="231" spans="1:60" x14ac:dyDescent="0.25">
      <c r="A231" s="166" t="s">
        <v>141</v>
      </c>
      <c r="B231" s="167" t="s">
        <v>88</v>
      </c>
      <c r="C231" s="188" t="s">
        <v>59</v>
      </c>
      <c r="D231" s="168"/>
      <c r="E231" s="169"/>
      <c r="F231" s="170"/>
      <c r="G231" s="170">
        <f>SUMIF(AG232:AG359,"&lt;&gt;NOR",G232:G359)</f>
        <v>0</v>
      </c>
      <c r="H231" s="170"/>
      <c r="I231" s="170">
        <f>SUM(I232:I359)</f>
        <v>0</v>
      </c>
      <c r="J231" s="170"/>
      <c r="K231" s="170">
        <f>SUM(K232:K359)</f>
        <v>0</v>
      </c>
      <c r="L231" s="170"/>
      <c r="M231" s="170">
        <f>SUM(M232:M359)</f>
        <v>0</v>
      </c>
      <c r="N231" s="169"/>
      <c r="O231" s="169">
        <f>SUM(O232:O359)</f>
        <v>3006.9000000000005</v>
      </c>
      <c r="P231" s="169"/>
      <c r="Q231" s="169">
        <f>SUM(Q232:Q359)</f>
        <v>0</v>
      </c>
      <c r="R231" s="170"/>
      <c r="S231" s="170"/>
      <c r="T231" s="171"/>
      <c r="U231" s="165"/>
      <c r="V231" s="165">
        <f>SUM(V232:V359)</f>
        <v>720.62999999999988</v>
      </c>
      <c r="W231" s="165"/>
      <c r="X231" s="165"/>
      <c r="Y231" s="165"/>
      <c r="AG231" t="s">
        <v>142</v>
      </c>
    </row>
    <row r="232" spans="1:60" ht="20.399999999999999" outlineLevel="1" x14ac:dyDescent="0.25">
      <c r="A232" s="173">
        <v>55</v>
      </c>
      <c r="B232" s="174" t="s">
        <v>401</v>
      </c>
      <c r="C232" s="189" t="s">
        <v>402</v>
      </c>
      <c r="D232" s="175" t="s">
        <v>145</v>
      </c>
      <c r="E232" s="176">
        <v>4000.875</v>
      </c>
      <c r="F232" s="177"/>
      <c r="G232" s="178">
        <f>ROUND(E232*F232,2)</f>
        <v>0</v>
      </c>
      <c r="H232" s="177"/>
      <c r="I232" s="178">
        <f>ROUND(E232*H232,2)</f>
        <v>0</v>
      </c>
      <c r="J232" s="177"/>
      <c r="K232" s="178">
        <f>ROUND(E232*J232,2)</f>
        <v>0</v>
      </c>
      <c r="L232" s="178">
        <v>21</v>
      </c>
      <c r="M232" s="178">
        <f>G232*(1+L232/100)</f>
        <v>0</v>
      </c>
      <c r="N232" s="176">
        <v>0.34499999999999997</v>
      </c>
      <c r="O232" s="176">
        <f>ROUND(E232*N232,2)</f>
        <v>1380.3</v>
      </c>
      <c r="P232" s="176">
        <v>0</v>
      </c>
      <c r="Q232" s="176">
        <f>ROUND(E232*P232,2)</f>
        <v>0</v>
      </c>
      <c r="R232" s="178" t="s">
        <v>166</v>
      </c>
      <c r="S232" s="178" t="s">
        <v>147</v>
      </c>
      <c r="T232" s="179" t="s">
        <v>147</v>
      </c>
      <c r="U232" s="154">
        <v>2.5999999999999999E-2</v>
      </c>
      <c r="V232" s="154">
        <f>ROUND(E232*U232,2)</f>
        <v>104.02</v>
      </c>
      <c r="W232" s="154"/>
      <c r="X232" s="154" t="s">
        <v>148</v>
      </c>
      <c r="Y232" s="154" t="s">
        <v>149</v>
      </c>
      <c r="Z232" s="144"/>
      <c r="AA232" s="144"/>
      <c r="AB232" s="144"/>
      <c r="AC232" s="144"/>
      <c r="AD232" s="144"/>
      <c r="AE232" s="144"/>
      <c r="AF232" s="144"/>
      <c r="AG232" s="144" t="s">
        <v>150</v>
      </c>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row>
    <row r="233" spans="1:60" outlineLevel="2" x14ac:dyDescent="0.25">
      <c r="A233" s="151"/>
      <c r="B233" s="152"/>
      <c r="C233" s="190" t="s">
        <v>168</v>
      </c>
      <c r="D233" s="155"/>
      <c r="E233" s="156"/>
      <c r="F233" s="154"/>
      <c r="G233" s="154"/>
      <c r="H233" s="154"/>
      <c r="I233" s="154"/>
      <c r="J233" s="154"/>
      <c r="K233" s="154"/>
      <c r="L233" s="154"/>
      <c r="M233" s="154"/>
      <c r="N233" s="153"/>
      <c r="O233" s="153"/>
      <c r="P233" s="153"/>
      <c r="Q233" s="153"/>
      <c r="R233" s="154"/>
      <c r="S233" s="154"/>
      <c r="T233" s="154"/>
      <c r="U233" s="154"/>
      <c r="V233" s="154"/>
      <c r="W233" s="154"/>
      <c r="X233" s="154"/>
      <c r="Y233" s="154"/>
      <c r="Z233" s="144"/>
      <c r="AA233" s="144"/>
      <c r="AB233" s="144"/>
      <c r="AC233" s="144"/>
      <c r="AD233" s="144"/>
      <c r="AE233" s="144"/>
      <c r="AF233" s="144"/>
      <c r="AG233" s="144" t="s">
        <v>154</v>
      </c>
      <c r="AH233" s="144">
        <v>0</v>
      </c>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row>
    <row r="234" spans="1:60" outlineLevel="3" x14ac:dyDescent="0.25">
      <c r="A234" s="151"/>
      <c r="B234" s="152"/>
      <c r="C234" s="190" t="s">
        <v>321</v>
      </c>
      <c r="D234" s="155"/>
      <c r="E234" s="156">
        <v>7.1631999999999998</v>
      </c>
      <c r="F234" s="154"/>
      <c r="G234" s="154"/>
      <c r="H234" s="154"/>
      <c r="I234" s="154"/>
      <c r="J234" s="154"/>
      <c r="K234" s="154"/>
      <c r="L234" s="154"/>
      <c r="M234" s="154"/>
      <c r="N234" s="153"/>
      <c r="O234" s="153"/>
      <c r="P234" s="153"/>
      <c r="Q234" s="153"/>
      <c r="R234" s="154"/>
      <c r="S234" s="154"/>
      <c r="T234" s="154"/>
      <c r="U234" s="154"/>
      <c r="V234" s="154"/>
      <c r="W234" s="154"/>
      <c r="X234" s="154"/>
      <c r="Y234" s="154"/>
      <c r="Z234" s="144"/>
      <c r="AA234" s="144"/>
      <c r="AB234" s="144"/>
      <c r="AC234" s="144"/>
      <c r="AD234" s="144"/>
      <c r="AE234" s="144"/>
      <c r="AF234" s="144"/>
      <c r="AG234" s="144" t="s">
        <v>154</v>
      </c>
      <c r="AH234" s="144">
        <v>0</v>
      </c>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row>
    <row r="235" spans="1:60" outlineLevel="3" x14ac:dyDescent="0.25">
      <c r="A235" s="151"/>
      <c r="B235" s="152"/>
      <c r="C235" s="190" t="s">
        <v>403</v>
      </c>
      <c r="D235" s="155"/>
      <c r="E235" s="156">
        <v>345.04</v>
      </c>
      <c r="F235" s="154"/>
      <c r="G235" s="154"/>
      <c r="H235" s="154"/>
      <c r="I235" s="154"/>
      <c r="J235" s="154"/>
      <c r="K235" s="154"/>
      <c r="L235" s="154"/>
      <c r="M235" s="154"/>
      <c r="N235" s="153"/>
      <c r="O235" s="153"/>
      <c r="P235" s="153"/>
      <c r="Q235" s="153"/>
      <c r="R235" s="154"/>
      <c r="S235" s="154"/>
      <c r="T235" s="154"/>
      <c r="U235" s="154"/>
      <c r="V235" s="154"/>
      <c r="W235" s="154"/>
      <c r="X235" s="154"/>
      <c r="Y235" s="154"/>
      <c r="Z235" s="144"/>
      <c r="AA235" s="144"/>
      <c r="AB235" s="144"/>
      <c r="AC235" s="144"/>
      <c r="AD235" s="144"/>
      <c r="AE235" s="144"/>
      <c r="AF235" s="144"/>
      <c r="AG235" s="144" t="s">
        <v>154</v>
      </c>
      <c r="AH235" s="144">
        <v>0</v>
      </c>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row>
    <row r="236" spans="1:60" outlineLevel="3" x14ac:dyDescent="0.25">
      <c r="A236" s="151"/>
      <c r="B236" s="152"/>
      <c r="C236" s="190" t="s">
        <v>325</v>
      </c>
      <c r="D236" s="155"/>
      <c r="E236" s="156">
        <v>9.8800000000000008</v>
      </c>
      <c r="F236" s="154"/>
      <c r="G236" s="154"/>
      <c r="H236" s="154"/>
      <c r="I236" s="154"/>
      <c r="J236" s="154"/>
      <c r="K236" s="154"/>
      <c r="L236" s="154"/>
      <c r="M236" s="154"/>
      <c r="N236" s="153"/>
      <c r="O236" s="153"/>
      <c r="P236" s="153"/>
      <c r="Q236" s="153"/>
      <c r="R236" s="154"/>
      <c r="S236" s="154"/>
      <c r="T236" s="154"/>
      <c r="U236" s="154"/>
      <c r="V236" s="154"/>
      <c r="W236" s="154"/>
      <c r="X236" s="154"/>
      <c r="Y236" s="154"/>
      <c r="Z236" s="144"/>
      <c r="AA236" s="144"/>
      <c r="AB236" s="144"/>
      <c r="AC236" s="144"/>
      <c r="AD236" s="144"/>
      <c r="AE236" s="144"/>
      <c r="AF236" s="144"/>
      <c r="AG236" s="144" t="s">
        <v>154</v>
      </c>
      <c r="AH236" s="144">
        <v>0</v>
      </c>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row>
    <row r="237" spans="1:60" outlineLevel="3" x14ac:dyDescent="0.25">
      <c r="A237" s="151"/>
      <c r="B237" s="152"/>
      <c r="C237" s="190" t="s">
        <v>326</v>
      </c>
      <c r="D237" s="155"/>
      <c r="E237" s="156">
        <v>14.94</v>
      </c>
      <c r="F237" s="154"/>
      <c r="G237" s="154"/>
      <c r="H237" s="154"/>
      <c r="I237" s="154"/>
      <c r="J237" s="154"/>
      <c r="K237" s="154"/>
      <c r="L237" s="154"/>
      <c r="M237" s="154"/>
      <c r="N237" s="153"/>
      <c r="O237" s="153"/>
      <c r="P237" s="153"/>
      <c r="Q237" s="153"/>
      <c r="R237" s="154"/>
      <c r="S237" s="154"/>
      <c r="T237" s="154"/>
      <c r="U237" s="154"/>
      <c r="V237" s="154"/>
      <c r="W237" s="154"/>
      <c r="X237" s="154"/>
      <c r="Y237" s="154"/>
      <c r="Z237" s="144"/>
      <c r="AA237" s="144"/>
      <c r="AB237" s="144"/>
      <c r="AC237" s="144"/>
      <c r="AD237" s="144"/>
      <c r="AE237" s="144"/>
      <c r="AF237" s="144"/>
      <c r="AG237" s="144" t="s">
        <v>154</v>
      </c>
      <c r="AH237" s="144">
        <v>0</v>
      </c>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row>
    <row r="238" spans="1:60" outlineLevel="3" x14ac:dyDescent="0.25">
      <c r="A238" s="151"/>
      <c r="B238" s="152"/>
      <c r="C238" s="190" t="s">
        <v>404</v>
      </c>
      <c r="D238" s="155"/>
      <c r="E238" s="156"/>
      <c r="F238" s="154"/>
      <c r="G238" s="154"/>
      <c r="H238" s="154"/>
      <c r="I238" s="154"/>
      <c r="J238" s="154"/>
      <c r="K238" s="154"/>
      <c r="L238" s="154"/>
      <c r="M238" s="154"/>
      <c r="N238" s="153"/>
      <c r="O238" s="153"/>
      <c r="P238" s="153"/>
      <c r="Q238" s="153"/>
      <c r="R238" s="154"/>
      <c r="S238" s="154"/>
      <c r="T238" s="154"/>
      <c r="U238" s="154"/>
      <c r="V238" s="154"/>
      <c r="W238" s="154"/>
      <c r="X238" s="154"/>
      <c r="Y238" s="154"/>
      <c r="Z238" s="144"/>
      <c r="AA238" s="144"/>
      <c r="AB238" s="144"/>
      <c r="AC238" s="144"/>
      <c r="AD238" s="144"/>
      <c r="AE238" s="144"/>
      <c r="AF238" s="144"/>
      <c r="AG238" s="144" t="s">
        <v>154</v>
      </c>
      <c r="AH238" s="144">
        <v>0</v>
      </c>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row>
    <row r="239" spans="1:60" outlineLevel="3" x14ac:dyDescent="0.25">
      <c r="A239" s="151"/>
      <c r="B239" s="152"/>
      <c r="C239" s="190" t="s">
        <v>405</v>
      </c>
      <c r="D239" s="155"/>
      <c r="E239" s="156">
        <v>2006.0160000000001</v>
      </c>
      <c r="F239" s="154"/>
      <c r="G239" s="154"/>
      <c r="H239" s="154"/>
      <c r="I239" s="154"/>
      <c r="J239" s="154"/>
      <c r="K239" s="154"/>
      <c r="L239" s="154"/>
      <c r="M239" s="154"/>
      <c r="N239" s="153"/>
      <c r="O239" s="153"/>
      <c r="P239" s="153"/>
      <c r="Q239" s="153"/>
      <c r="R239" s="154"/>
      <c r="S239" s="154"/>
      <c r="T239" s="154"/>
      <c r="U239" s="154"/>
      <c r="V239" s="154"/>
      <c r="W239" s="154"/>
      <c r="X239" s="154"/>
      <c r="Y239" s="154"/>
      <c r="Z239" s="144"/>
      <c r="AA239" s="144"/>
      <c r="AB239" s="144"/>
      <c r="AC239" s="144"/>
      <c r="AD239" s="144"/>
      <c r="AE239" s="144"/>
      <c r="AF239" s="144"/>
      <c r="AG239" s="144" t="s">
        <v>154</v>
      </c>
      <c r="AH239" s="144">
        <v>0</v>
      </c>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row>
    <row r="240" spans="1:60" ht="20.399999999999999" outlineLevel="3" x14ac:dyDescent="0.25">
      <c r="A240" s="151"/>
      <c r="B240" s="152"/>
      <c r="C240" s="190" t="s">
        <v>406</v>
      </c>
      <c r="D240" s="155"/>
      <c r="E240" s="156">
        <v>639.48500000000001</v>
      </c>
      <c r="F240" s="154"/>
      <c r="G240" s="154"/>
      <c r="H240" s="154"/>
      <c r="I240" s="154"/>
      <c r="J240" s="154"/>
      <c r="K240" s="154"/>
      <c r="L240" s="154"/>
      <c r="M240" s="154"/>
      <c r="N240" s="153"/>
      <c r="O240" s="153"/>
      <c r="P240" s="153"/>
      <c r="Q240" s="153"/>
      <c r="R240" s="154"/>
      <c r="S240" s="154"/>
      <c r="T240" s="154"/>
      <c r="U240" s="154"/>
      <c r="V240" s="154"/>
      <c r="W240" s="154"/>
      <c r="X240" s="154"/>
      <c r="Y240" s="154"/>
      <c r="Z240" s="144"/>
      <c r="AA240" s="144"/>
      <c r="AB240" s="144"/>
      <c r="AC240" s="144"/>
      <c r="AD240" s="144"/>
      <c r="AE240" s="144"/>
      <c r="AF240" s="144"/>
      <c r="AG240" s="144" t="s">
        <v>154</v>
      </c>
      <c r="AH240" s="144">
        <v>0</v>
      </c>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row>
    <row r="241" spans="1:60" outlineLevel="3" x14ac:dyDescent="0.25">
      <c r="A241" s="151"/>
      <c r="B241" s="152"/>
      <c r="C241" s="190" t="s">
        <v>407</v>
      </c>
      <c r="D241" s="155"/>
      <c r="E241" s="156">
        <v>70.228399999999993</v>
      </c>
      <c r="F241" s="154"/>
      <c r="G241" s="154"/>
      <c r="H241" s="154"/>
      <c r="I241" s="154"/>
      <c r="J241" s="154"/>
      <c r="K241" s="154"/>
      <c r="L241" s="154"/>
      <c r="M241" s="154"/>
      <c r="N241" s="153"/>
      <c r="O241" s="153"/>
      <c r="P241" s="153"/>
      <c r="Q241" s="153"/>
      <c r="R241" s="154"/>
      <c r="S241" s="154"/>
      <c r="T241" s="154"/>
      <c r="U241" s="154"/>
      <c r="V241" s="154"/>
      <c r="W241" s="154"/>
      <c r="X241" s="154"/>
      <c r="Y241" s="154"/>
      <c r="Z241" s="144"/>
      <c r="AA241" s="144"/>
      <c r="AB241" s="144"/>
      <c r="AC241" s="144"/>
      <c r="AD241" s="144"/>
      <c r="AE241" s="144"/>
      <c r="AF241" s="144"/>
      <c r="AG241" s="144" t="s">
        <v>154</v>
      </c>
      <c r="AH241" s="144">
        <v>0</v>
      </c>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row>
    <row r="242" spans="1:60" outlineLevel="3" x14ac:dyDescent="0.25">
      <c r="A242" s="151"/>
      <c r="B242" s="152"/>
      <c r="C242" s="190" t="s">
        <v>408</v>
      </c>
      <c r="D242" s="155"/>
      <c r="E242" s="156">
        <v>127.80719999999999</v>
      </c>
      <c r="F242" s="154"/>
      <c r="G242" s="154"/>
      <c r="H242" s="154"/>
      <c r="I242" s="154"/>
      <c r="J242" s="154"/>
      <c r="K242" s="154"/>
      <c r="L242" s="154"/>
      <c r="M242" s="154"/>
      <c r="N242" s="153"/>
      <c r="O242" s="153"/>
      <c r="P242" s="153"/>
      <c r="Q242" s="153"/>
      <c r="R242" s="154"/>
      <c r="S242" s="154"/>
      <c r="T242" s="154"/>
      <c r="U242" s="154"/>
      <c r="V242" s="154"/>
      <c r="W242" s="154"/>
      <c r="X242" s="154"/>
      <c r="Y242" s="154"/>
      <c r="Z242" s="144"/>
      <c r="AA242" s="144"/>
      <c r="AB242" s="144"/>
      <c r="AC242" s="144"/>
      <c r="AD242" s="144"/>
      <c r="AE242" s="144"/>
      <c r="AF242" s="144"/>
      <c r="AG242" s="144" t="s">
        <v>154</v>
      </c>
      <c r="AH242" s="144">
        <v>0</v>
      </c>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row>
    <row r="243" spans="1:60" outlineLevel="3" x14ac:dyDescent="0.25">
      <c r="A243" s="151"/>
      <c r="B243" s="152"/>
      <c r="C243" s="190" t="s">
        <v>409</v>
      </c>
      <c r="D243" s="155"/>
      <c r="E243" s="156">
        <v>14.3264</v>
      </c>
      <c r="F243" s="154"/>
      <c r="G243" s="154"/>
      <c r="H243" s="154"/>
      <c r="I243" s="154"/>
      <c r="J243" s="154"/>
      <c r="K243" s="154"/>
      <c r="L243" s="154"/>
      <c r="M243" s="154"/>
      <c r="N243" s="153"/>
      <c r="O243" s="153"/>
      <c r="P243" s="153"/>
      <c r="Q243" s="153"/>
      <c r="R243" s="154"/>
      <c r="S243" s="154"/>
      <c r="T243" s="154"/>
      <c r="U243" s="154"/>
      <c r="V243" s="154"/>
      <c r="W243" s="154"/>
      <c r="X243" s="154"/>
      <c r="Y243" s="154"/>
      <c r="Z243" s="144"/>
      <c r="AA243" s="144"/>
      <c r="AB243" s="144"/>
      <c r="AC243" s="144"/>
      <c r="AD243" s="144"/>
      <c r="AE243" s="144"/>
      <c r="AF243" s="144"/>
      <c r="AG243" s="144" t="s">
        <v>154</v>
      </c>
      <c r="AH243" s="144">
        <v>0</v>
      </c>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row>
    <row r="244" spans="1:60" outlineLevel="3" x14ac:dyDescent="0.25">
      <c r="A244" s="151"/>
      <c r="B244" s="152"/>
      <c r="C244" s="190" t="s">
        <v>410</v>
      </c>
      <c r="D244" s="155"/>
      <c r="E244" s="156">
        <v>765.98879999999997</v>
      </c>
      <c r="F244" s="154"/>
      <c r="G244" s="154"/>
      <c r="H244" s="154"/>
      <c r="I244" s="154"/>
      <c r="J244" s="154"/>
      <c r="K244" s="154"/>
      <c r="L244" s="154"/>
      <c r="M244" s="154"/>
      <c r="N244" s="153"/>
      <c r="O244" s="153"/>
      <c r="P244" s="153"/>
      <c r="Q244" s="153"/>
      <c r="R244" s="154"/>
      <c r="S244" s="154"/>
      <c r="T244" s="154"/>
      <c r="U244" s="154"/>
      <c r="V244" s="154"/>
      <c r="W244" s="154"/>
      <c r="X244" s="154"/>
      <c r="Y244" s="154"/>
      <c r="Z244" s="144"/>
      <c r="AA244" s="144"/>
      <c r="AB244" s="144"/>
      <c r="AC244" s="144"/>
      <c r="AD244" s="144"/>
      <c r="AE244" s="144"/>
      <c r="AF244" s="144"/>
      <c r="AG244" s="144" t="s">
        <v>154</v>
      </c>
      <c r="AH244" s="144">
        <v>0</v>
      </c>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row>
    <row r="245" spans="1:60" ht="20.399999999999999" outlineLevel="1" x14ac:dyDescent="0.25">
      <c r="A245" s="173">
        <v>56</v>
      </c>
      <c r="B245" s="174" t="s">
        <v>411</v>
      </c>
      <c r="C245" s="189" t="s">
        <v>412</v>
      </c>
      <c r="D245" s="175" t="s">
        <v>145</v>
      </c>
      <c r="E245" s="176">
        <v>1386.0024000000001</v>
      </c>
      <c r="F245" s="177"/>
      <c r="G245" s="178">
        <f>ROUND(E245*F245,2)</f>
        <v>0</v>
      </c>
      <c r="H245" s="177"/>
      <c r="I245" s="178">
        <f>ROUND(E245*H245,2)</f>
        <v>0</v>
      </c>
      <c r="J245" s="177"/>
      <c r="K245" s="178">
        <f>ROUND(E245*J245,2)</f>
        <v>0</v>
      </c>
      <c r="L245" s="178">
        <v>21</v>
      </c>
      <c r="M245" s="178">
        <f>G245*(1+L245/100)</f>
        <v>0</v>
      </c>
      <c r="N245" s="176">
        <v>0.46</v>
      </c>
      <c r="O245" s="176">
        <f>ROUND(E245*N245,2)</f>
        <v>637.55999999999995</v>
      </c>
      <c r="P245" s="176">
        <v>0</v>
      </c>
      <c r="Q245" s="176">
        <f>ROUND(E245*P245,2)</f>
        <v>0</v>
      </c>
      <c r="R245" s="178" t="s">
        <v>166</v>
      </c>
      <c r="S245" s="178" t="s">
        <v>147</v>
      </c>
      <c r="T245" s="179" t="s">
        <v>147</v>
      </c>
      <c r="U245" s="154">
        <v>2.9000000000000001E-2</v>
      </c>
      <c r="V245" s="154">
        <f>ROUND(E245*U245,2)</f>
        <v>40.19</v>
      </c>
      <c r="W245" s="154"/>
      <c r="X245" s="154" t="s">
        <v>148</v>
      </c>
      <c r="Y245" s="154" t="s">
        <v>149</v>
      </c>
      <c r="Z245" s="144"/>
      <c r="AA245" s="144"/>
      <c r="AB245" s="144"/>
      <c r="AC245" s="144"/>
      <c r="AD245" s="144"/>
      <c r="AE245" s="144"/>
      <c r="AF245" s="144"/>
      <c r="AG245" s="144" t="s">
        <v>150</v>
      </c>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row>
    <row r="246" spans="1:60" outlineLevel="2" x14ac:dyDescent="0.25">
      <c r="A246" s="151"/>
      <c r="B246" s="152"/>
      <c r="C246" s="190" t="s">
        <v>168</v>
      </c>
      <c r="D246" s="155"/>
      <c r="E246" s="156"/>
      <c r="F246" s="154"/>
      <c r="G246" s="154"/>
      <c r="H246" s="154"/>
      <c r="I246" s="154"/>
      <c r="J246" s="154"/>
      <c r="K246" s="154"/>
      <c r="L246" s="154"/>
      <c r="M246" s="154"/>
      <c r="N246" s="153"/>
      <c r="O246" s="153"/>
      <c r="P246" s="153"/>
      <c r="Q246" s="153"/>
      <c r="R246" s="154"/>
      <c r="S246" s="154"/>
      <c r="T246" s="154"/>
      <c r="U246" s="154"/>
      <c r="V246" s="154"/>
      <c r="W246" s="154"/>
      <c r="X246" s="154"/>
      <c r="Y246" s="154"/>
      <c r="Z246" s="144"/>
      <c r="AA246" s="144"/>
      <c r="AB246" s="144"/>
      <c r="AC246" s="144"/>
      <c r="AD246" s="144"/>
      <c r="AE246" s="144"/>
      <c r="AF246" s="144"/>
      <c r="AG246" s="144" t="s">
        <v>154</v>
      </c>
      <c r="AH246" s="144">
        <v>0</v>
      </c>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row>
    <row r="247" spans="1:60" outlineLevel="3" x14ac:dyDescent="0.25">
      <c r="A247" s="151"/>
      <c r="B247" s="152"/>
      <c r="C247" s="190" t="s">
        <v>319</v>
      </c>
      <c r="D247" s="155"/>
      <c r="E247" s="156">
        <v>1003.008</v>
      </c>
      <c r="F247" s="154"/>
      <c r="G247" s="154"/>
      <c r="H247" s="154"/>
      <c r="I247" s="154"/>
      <c r="J247" s="154"/>
      <c r="K247" s="154"/>
      <c r="L247" s="154"/>
      <c r="M247" s="154"/>
      <c r="N247" s="153"/>
      <c r="O247" s="153"/>
      <c r="P247" s="153"/>
      <c r="Q247" s="153"/>
      <c r="R247" s="154"/>
      <c r="S247" s="154"/>
      <c r="T247" s="154"/>
      <c r="U247" s="154"/>
      <c r="V247" s="154"/>
      <c r="W247" s="154"/>
      <c r="X247" s="154"/>
      <c r="Y247" s="154"/>
      <c r="Z247" s="144"/>
      <c r="AA247" s="144"/>
      <c r="AB247" s="144"/>
      <c r="AC247" s="144"/>
      <c r="AD247" s="144"/>
      <c r="AE247" s="144"/>
      <c r="AF247" s="144"/>
      <c r="AG247" s="144" t="s">
        <v>154</v>
      </c>
      <c r="AH247" s="144">
        <v>0</v>
      </c>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row>
    <row r="248" spans="1:60" outlineLevel="3" x14ac:dyDescent="0.25">
      <c r="A248" s="151"/>
      <c r="B248" s="152"/>
      <c r="C248" s="190" t="s">
        <v>324</v>
      </c>
      <c r="D248" s="155"/>
      <c r="E248" s="156">
        <v>382.99439999999998</v>
      </c>
      <c r="F248" s="154"/>
      <c r="G248" s="154"/>
      <c r="H248" s="154"/>
      <c r="I248" s="154"/>
      <c r="J248" s="154"/>
      <c r="K248" s="154"/>
      <c r="L248" s="154"/>
      <c r="M248" s="154"/>
      <c r="N248" s="153"/>
      <c r="O248" s="153"/>
      <c r="P248" s="153"/>
      <c r="Q248" s="153"/>
      <c r="R248" s="154"/>
      <c r="S248" s="154"/>
      <c r="T248" s="154"/>
      <c r="U248" s="154"/>
      <c r="V248" s="154"/>
      <c r="W248" s="154"/>
      <c r="X248" s="154"/>
      <c r="Y248" s="154"/>
      <c r="Z248" s="144"/>
      <c r="AA248" s="144"/>
      <c r="AB248" s="144"/>
      <c r="AC248" s="144"/>
      <c r="AD248" s="144"/>
      <c r="AE248" s="144"/>
      <c r="AF248" s="144"/>
      <c r="AG248" s="144" t="s">
        <v>154</v>
      </c>
      <c r="AH248" s="144">
        <v>0</v>
      </c>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row>
    <row r="249" spans="1:60" ht="20.399999999999999" outlineLevel="1" x14ac:dyDescent="0.25">
      <c r="A249" s="173">
        <v>57</v>
      </c>
      <c r="B249" s="174" t="s">
        <v>413</v>
      </c>
      <c r="C249" s="189" t="s">
        <v>414</v>
      </c>
      <c r="D249" s="175" t="s">
        <v>145</v>
      </c>
      <c r="E249" s="176">
        <v>418.76029999999997</v>
      </c>
      <c r="F249" s="177"/>
      <c r="G249" s="178">
        <f>ROUND(E249*F249,2)</f>
        <v>0</v>
      </c>
      <c r="H249" s="177"/>
      <c r="I249" s="178">
        <f>ROUND(E249*H249,2)</f>
        <v>0</v>
      </c>
      <c r="J249" s="177"/>
      <c r="K249" s="178">
        <f>ROUND(E249*J249,2)</f>
        <v>0</v>
      </c>
      <c r="L249" s="178">
        <v>21</v>
      </c>
      <c r="M249" s="178">
        <f>G249*(1+L249/100)</f>
        <v>0</v>
      </c>
      <c r="N249" s="176">
        <v>0.50600000000000001</v>
      </c>
      <c r="O249" s="176">
        <f>ROUND(E249*N249,2)</f>
        <v>211.89</v>
      </c>
      <c r="P249" s="176">
        <v>0</v>
      </c>
      <c r="Q249" s="176">
        <f>ROUND(E249*P249,2)</f>
        <v>0</v>
      </c>
      <c r="R249" s="178" t="s">
        <v>166</v>
      </c>
      <c r="S249" s="178" t="s">
        <v>147</v>
      </c>
      <c r="T249" s="179" t="s">
        <v>147</v>
      </c>
      <c r="U249" s="154">
        <v>0.03</v>
      </c>
      <c r="V249" s="154">
        <f>ROUND(E249*U249,2)</f>
        <v>12.56</v>
      </c>
      <c r="W249" s="154"/>
      <c r="X249" s="154" t="s">
        <v>148</v>
      </c>
      <c r="Y249" s="154" t="s">
        <v>149</v>
      </c>
      <c r="Z249" s="144"/>
      <c r="AA249" s="144"/>
      <c r="AB249" s="144"/>
      <c r="AC249" s="144"/>
      <c r="AD249" s="144"/>
      <c r="AE249" s="144"/>
      <c r="AF249" s="144"/>
      <c r="AG249" s="144" t="s">
        <v>150</v>
      </c>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row>
    <row r="250" spans="1:60" outlineLevel="2" x14ac:dyDescent="0.25">
      <c r="A250" s="151"/>
      <c r="B250" s="152"/>
      <c r="C250" s="190" t="s">
        <v>168</v>
      </c>
      <c r="D250" s="155"/>
      <c r="E250" s="156"/>
      <c r="F250" s="154"/>
      <c r="G250" s="154"/>
      <c r="H250" s="154"/>
      <c r="I250" s="154"/>
      <c r="J250" s="154"/>
      <c r="K250" s="154"/>
      <c r="L250" s="154"/>
      <c r="M250" s="154"/>
      <c r="N250" s="153"/>
      <c r="O250" s="153"/>
      <c r="P250" s="153"/>
      <c r="Q250" s="153"/>
      <c r="R250" s="154"/>
      <c r="S250" s="154"/>
      <c r="T250" s="154"/>
      <c r="U250" s="154"/>
      <c r="V250" s="154"/>
      <c r="W250" s="154"/>
      <c r="X250" s="154"/>
      <c r="Y250" s="154"/>
      <c r="Z250" s="144"/>
      <c r="AA250" s="144"/>
      <c r="AB250" s="144"/>
      <c r="AC250" s="144"/>
      <c r="AD250" s="144"/>
      <c r="AE250" s="144"/>
      <c r="AF250" s="144"/>
      <c r="AG250" s="144" t="s">
        <v>154</v>
      </c>
      <c r="AH250" s="144">
        <v>0</v>
      </c>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row>
    <row r="251" spans="1:60" ht="20.399999999999999" outlineLevel="3" x14ac:dyDescent="0.25">
      <c r="A251" s="151"/>
      <c r="B251" s="152"/>
      <c r="C251" s="190" t="s">
        <v>320</v>
      </c>
      <c r="D251" s="155"/>
      <c r="E251" s="156">
        <v>319.74250000000001</v>
      </c>
      <c r="F251" s="154"/>
      <c r="G251" s="154"/>
      <c r="H251" s="154"/>
      <c r="I251" s="154"/>
      <c r="J251" s="154"/>
      <c r="K251" s="154"/>
      <c r="L251" s="154"/>
      <c r="M251" s="154"/>
      <c r="N251" s="153"/>
      <c r="O251" s="153"/>
      <c r="P251" s="153"/>
      <c r="Q251" s="153"/>
      <c r="R251" s="154"/>
      <c r="S251" s="154"/>
      <c r="T251" s="154"/>
      <c r="U251" s="154"/>
      <c r="V251" s="154"/>
      <c r="W251" s="154"/>
      <c r="X251" s="154"/>
      <c r="Y251" s="154"/>
      <c r="Z251" s="144"/>
      <c r="AA251" s="144"/>
      <c r="AB251" s="144"/>
      <c r="AC251" s="144"/>
      <c r="AD251" s="144"/>
      <c r="AE251" s="144"/>
      <c r="AF251" s="144"/>
      <c r="AG251" s="144" t="s">
        <v>154</v>
      </c>
      <c r="AH251" s="144">
        <v>0</v>
      </c>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row>
    <row r="252" spans="1:60" outlineLevel="3" x14ac:dyDescent="0.25">
      <c r="A252" s="151"/>
      <c r="B252" s="152"/>
      <c r="C252" s="190" t="s">
        <v>322</v>
      </c>
      <c r="D252" s="155"/>
      <c r="E252" s="156">
        <v>35.114199999999997</v>
      </c>
      <c r="F252" s="154"/>
      <c r="G252" s="154"/>
      <c r="H252" s="154"/>
      <c r="I252" s="154"/>
      <c r="J252" s="154"/>
      <c r="K252" s="154"/>
      <c r="L252" s="154"/>
      <c r="M252" s="154"/>
      <c r="N252" s="153"/>
      <c r="O252" s="153"/>
      <c r="P252" s="153"/>
      <c r="Q252" s="153"/>
      <c r="R252" s="154"/>
      <c r="S252" s="154"/>
      <c r="T252" s="154"/>
      <c r="U252" s="154"/>
      <c r="V252" s="154"/>
      <c r="W252" s="154"/>
      <c r="X252" s="154"/>
      <c r="Y252" s="154"/>
      <c r="Z252" s="144"/>
      <c r="AA252" s="144"/>
      <c r="AB252" s="144"/>
      <c r="AC252" s="144"/>
      <c r="AD252" s="144"/>
      <c r="AE252" s="144"/>
      <c r="AF252" s="144"/>
      <c r="AG252" s="144" t="s">
        <v>154</v>
      </c>
      <c r="AH252" s="144">
        <v>0</v>
      </c>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row>
    <row r="253" spans="1:60" outlineLevel="3" x14ac:dyDescent="0.25">
      <c r="A253" s="151"/>
      <c r="B253" s="152"/>
      <c r="C253" s="190" t="s">
        <v>323</v>
      </c>
      <c r="D253" s="155"/>
      <c r="E253" s="156">
        <v>63.903599999999997</v>
      </c>
      <c r="F253" s="154"/>
      <c r="G253" s="154"/>
      <c r="H253" s="154"/>
      <c r="I253" s="154"/>
      <c r="J253" s="154"/>
      <c r="K253" s="154"/>
      <c r="L253" s="154"/>
      <c r="M253" s="154"/>
      <c r="N253" s="153"/>
      <c r="O253" s="153"/>
      <c r="P253" s="153"/>
      <c r="Q253" s="153"/>
      <c r="R253" s="154"/>
      <c r="S253" s="154"/>
      <c r="T253" s="154"/>
      <c r="U253" s="154"/>
      <c r="V253" s="154"/>
      <c r="W253" s="154"/>
      <c r="X253" s="154"/>
      <c r="Y253" s="154"/>
      <c r="Z253" s="144"/>
      <c r="AA253" s="144"/>
      <c r="AB253" s="144"/>
      <c r="AC253" s="144"/>
      <c r="AD253" s="144"/>
      <c r="AE253" s="144"/>
      <c r="AF253" s="144"/>
      <c r="AG253" s="144" t="s">
        <v>154</v>
      </c>
      <c r="AH253" s="144">
        <v>0</v>
      </c>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row>
    <row r="254" spans="1:60" ht="20.399999999999999" outlineLevel="1" x14ac:dyDescent="0.25">
      <c r="A254" s="173">
        <v>58</v>
      </c>
      <c r="B254" s="174" t="s">
        <v>415</v>
      </c>
      <c r="C254" s="189" t="s">
        <v>416</v>
      </c>
      <c r="D254" s="175" t="s">
        <v>145</v>
      </c>
      <c r="E254" s="176">
        <v>784.125</v>
      </c>
      <c r="F254" s="177"/>
      <c r="G254" s="178">
        <f>ROUND(E254*F254,2)</f>
        <v>0</v>
      </c>
      <c r="H254" s="177"/>
      <c r="I254" s="178">
        <f>ROUND(E254*H254,2)</f>
        <v>0</v>
      </c>
      <c r="J254" s="177"/>
      <c r="K254" s="178">
        <f>ROUND(E254*J254,2)</f>
        <v>0</v>
      </c>
      <c r="L254" s="178">
        <v>21</v>
      </c>
      <c r="M254" s="178">
        <f>G254*(1+L254/100)</f>
        <v>0</v>
      </c>
      <c r="N254" s="176">
        <v>0.15826000000000001</v>
      </c>
      <c r="O254" s="176">
        <f>ROUND(E254*N254,2)</f>
        <v>124.1</v>
      </c>
      <c r="P254" s="176">
        <v>0</v>
      </c>
      <c r="Q254" s="176">
        <f>ROUND(E254*P254,2)</f>
        <v>0</v>
      </c>
      <c r="R254" s="178" t="s">
        <v>166</v>
      </c>
      <c r="S254" s="178" t="s">
        <v>147</v>
      </c>
      <c r="T254" s="179" t="s">
        <v>147</v>
      </c>
      <c r="U254" s="154">
        <v>2.4E-2</v>
      </c>
      <c r="V254" s="154">
        <f>ROUND(E254*U254,2)</f>
        <v>18.82</v>
      </c>
      <c r="W254" s="154"/>
      <c r="X254" s="154" t="s">
        <v>148</v>
      </c>
      <c r="Y254" s="154" t="s">
        <v>149</v>
      </c>
      <c r="Z254" s="144"/>
      <c r="AA254" s="144"/>
      <c r="AB254" s="144"/>
      <c r="AC254" s="144"/>
      <c r="AD254" s="144"/>
      <c r="AE254" s="144"/>
      <c r="AF254" s="144"/>
      <c r="AG254" s="144" t="s">
        <v>150</v>
      </c>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row>
    <row r="255" spans="1:60" outlineLevel="2" x14ac:dyDescent="0.25">
      <c r="A255" s="151"/>
      <c r="B255" s="152"/>
      <c r="C255" s="259" t="s">
        <v>417</v>
      </c>
      <c r="D255" s="260"/>
      <c r="E255" s="260"/>
      <c r="F255" s="260"/>
      <c r="G255" s="260"/>
      <c r="H255" s="154"/>
      <c r="I255" s="154"/>
      <c r="J255" s="154"/>
      <c r="K255" s="154"/>
      <c r="L255" s="154"/>
      <c r="M255" s="154"/>
      <c r="N255" s="153"/>
      <c r="O255" s="153"/>
      <c r="P255" s="153"/>
      <c r="Q255" s="153"/>
      <c r="R255" s="154"/>
      <c r="S255" s="154"/>
      <c r="T255" s="154"/>
      <c r="U255" s="154"/>
      <c r="V255" s="154"/>
      <c r="W255" s="154"/>
      <c r="X255" s="154"/>
      <c r="Y255" s="154"/>
      <c r="Z255" s="144"/>
      <c r="AA255" s="144"/>
      <c r="AB255" s="144"/>
      <c r="AC255" s="144"/>
      <c r="AD255" s="144"/>
      <c r="AE255" s="144"/>
      <c r="AF255" s="144"/>
      <c r="AG255" s="144" t="s">
        <v>152</v>
      </c>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row>
    <row r="256" spans="1:60" outlineLevel="2" x14ac:dyDescent="0.25">
      <c r="A256" s="151"/>
      <c r="B256" s="152"/>
      <c r="C256" s="190" t="s">
        <v>168</v>
      </c>
      <c r="D256" s="155"/>
      <c r="E256" s="156"/>
      <c r="F256" s="154"/>
      <c r="G256" s="154"/>
      <c r="H256" s="154"/>
      <c r="I256" s="154"/>
      <c r="J256" s="154"/>
      <c r="K256" s="154"/>
      <c r="L256" s="154"/>
      <c r="M256" s="154"/>
      <c r="N256" s="153"/>
      <c r="O256" s="153"/>
      <c r="P256" s="153"/>
      <c r="Q256" s="153"/>
      <c r="R256" s="154"/>
      <c r="S256" s="154"/>
      <c r="T256" s="154"/>
      <c r="U256" s="154"/>
      <c r="V256" s="154"/>
      <c r="W256" s="154"/>
      <c r="X256" s="154"/>
      <c r="Y256" s="154"/>
      <c r="Z256" s="144"/>
      <c r="AA256" s="144"/>
      <c r="AB256" s="144"/>
      <c r="AC256" s="144"/>
      <c r="AD256" s="144"/>
      <c r="AE256" s="144"/>
      <c r="AF256" s="144"/>
      <c r="AG256" s="144" t="s">
        <v>154</v>
      </c>
      <c r="AH256" s="144">
        <v>0</v>
      </c>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row>
    <row r="257" spans="1:60" outlineLevel="3" x14ac:dyDescent="0.25">
      <c r="A257" s="151"/>
      <c r="B257" s="152"/>
      <c r="C257" s="190" t="s">
        <v>418</v>
      </c>
      <c r="D257" s="155"/>
      <c r="E257" s="156">
        <v>768</v>
      </c>
      <c r="F257" s="154"/>
      <c r="G257" s="154"/>
      <c r="H257" s="154"/>
      <c r="I257" s="154"/>
      <c r="J257" s="154"/>
      <c r="K257" s="154"/>
      <c r="L257" s="154"/>
      <c r="M257" s="154"/>
      <c r="N257" s="153"/>
      <c r="O257" s="153"/>
      <c r="P257" s="153"/>
      <c r="Q257" s="153"/>
      <c r="R257" s="154"/>
      <c r="S257" s="154"/>
      <c r="T257" s="154"/>
      <c r="U257" s="154"/>
      <c r="V257" s="154"/>
      <c r="W257" s="154"/>
      <c r="X257" s="154"/>
      <c r="Y257" s="154"/>
      <c r="Z257" s="144"/>
      <c r="AA257" s="144"/>
      <c r="AB257" s="144"/>
      <c r="AC257" s="144"/>
      <c r="AD257" s="144"/>
      <c r="AE257" s="144"/>
      <c r="AF257" s="144"/>
      <c r="AG257" s="144" t="s">
        <v>154</v>
      </c>
      <c r="AH257" s="144">
        <v>0</v>
      </c>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row>
    <row r="258" spans="1:60" outlineLevel="3" x14ac:dyDescent="0.25">
      <c r="A258" s="151"/>
      <c r="B258" s="152"/>
      <c r="C258" s="190" t="s">
        <v>419</v>
      </c>
      <c r="D258" s="155"/>
      <c r="E258" s="156">
        <v>16.125</v>
      </c>
      <c r="F258" s="154"/>
      <c r="G258" s="154"/>
      <c r="H258" s="154"/>
      <c r="I258" s="154"/>
      <c r="J258" s="154"/>
      <c r="K258" s="154"/>
      <c r="L258" s="154"/>
      <c r="M258" s="154"/>
      <c r="N258" s="153"/>
      <c r="O258" s="153"/>
      <c r="P258" s="153"/>
      <c r="Q258" s="153"/>
      <c r="R258" s="154"/>
      <c r="S258" s="154"/>
      <c r="T258" s="154"/>
      <c r="U258" s="154"/>
      <c r="V258" s="154"/>
      <c r="W258" s="154"/>
      <c r="X258" s="154"/>
      <c r="Y258" s="154"/>
      <c r="Z258" s="144"/>
      <c r="AA258" s="144"/>
      <c r="AB258" s="144"/>
      <c r="AC258" s="144"/>
      <c r="AD258" s="144"/>
      <c r="AE258" s="144"/>
      <c r="AF258" s="144"/>
      <c r="AG258" s="144" t="s">
        <v>154</v>
      </c>
      <c r="AH258" s="144">
        <v>0</v>
      </c>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row>
    <row r="259" spans="1:60" outlineLevel="1" x14ac:dyDescent="0.25">
      <c r="A259" s="173">
        <v>59</v>
      </c>
      <c r="B259" s="174" t="s">
        <v>420</v>
      </c>
      <c r="C259" s="189" t="s">
        <v>421</v>
      </c>
      <c r="D259" s="175" t="s">
        <v>145</v>
      </c>
      <c r="E259" s="176">
        <v>341.75</v>
      </c>
      <c r="F259" s="177"/>
      <c r="G259" s="178">
        <f>ROUND(E259*F259,2)</f>
        <v>0</v>
      </c>
      <c r="H259" s="177"/>
      <c r="I259" s="178">
        <f>ROUND(E259*H259,2)</f>
        <v>0</v>
      </c>
      <c r="J259" s="177"/>
      <c r="K259" s="178">
        <f>ROUND(E259*J259,2)</f>
        <v>0</v>
      </c>
      <c r="L259" s="178">
        <v>21</v>
      </c>
      <c r="M259" s="178">
        <f>G259*(1+L259/100)</f>
        <v>0</v>
      </c>
      <c r="N259" s="176">
        <v>0.30651</v>
      </c>
      <c r="O259" s="176">
        <f>ROUND(E259*N259,2)</f>
        <v>104.75</v>
      </c>
      <c r="P259" s="176">
        <v>0</v>
      </c>
      <c r="Q259" s="176">
        <f>ROUND(E259*P259,2)</f>
        <v>0</v>
      </c>
      <c r="R259" s="178" t="s">
        <v>166</v>
      </c>
      <c r="S259" s="178" t="s">
        <v>147</v>
      </c>
      <c r="T259" s="179" t="s">
        <v>147</v>
      </c>
      <c r="U259" s="154">
        <v>2.5000000000000001E-2</v>
      </c>
      <c r="V259" s="154">
        <f>ROUND(E259*U259,2)</f>
        <v>8.5399999999999991</v>
      </c>
      <c r="W259" s="154"/>
      <c r="X259" s="154" t="s">
        <v>148</v>
      </c>
      <c r="Y259" s="154" t="s">
        <v>149</v>
      </c>
      <c r="Z259" s="144"/>
      <c r="AA259" s="144"/>
      <c r="AB259" s="144"/>
      <c r="AC259" s="144"/>
      <c r="AD259" s="144"/>
      <c r="AE259" s="144"/>
      <c r="AF259" s="144"/>
      <c r="AG259" s="144" t="s">
        <v>150</v>
      </c>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row>
    <row r="260" spans="1:60" outlineLevel="2" x14ac:dyDescent="0.25">
      <c r="A260" s="151"/>
      <c r="B260" s="152"/>
      <c r="C260" s="259" t="s">
        <v>422</v>
      </c>
      <c r="D260" s="260"/>
      <c r="E260" s="260"/>
      <c r="F260" s="260"/>
      <c r="G260" s="260"/>
      <c r="H260" s="154"/>
      <c r="I260" s="154"/>
      <c r="J260" s="154"/>
      <c r="K260" s="154"/>
      <c r="L260" s="154"/>
      <c r="M260" s="154"/>
      <c r="N260" s="153"/>
      <c r="O260" s="153"/>
      <c r="P260" s="153"/>
      <c r="Q260" s="153"/>
      <c r="R260" s="154"/>
      <c r="S260" s="154"/>
      <c r="T260" s="154"/>
      <c r="U260" s="154"/>
      <c r="V260" s="154"/>
      <c r="W260" s="154"/>
      <c r="X260" s="154"/>
      <c r="Y260" s="154"/>
      <c r="Z260" s="144"/>
      <c r="AA260" s="144"/>
      <c r="AB260" s="144"/>
      <c r="AC260" s="144"/>
      <c r="AD260" s="144"/>
      <c r="AE260" s="144"/>
      <c r="AF260" s="144"/>
      <c r="AG260" s="144" t="s">
        <v>152</v>
      </c>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row>
    <row r="261" spans="1:60" outlineLevel="2" x14ac:dyDescent="0.25">
      <c r="A261" s="151"/>
      <c r="B261" s="152"/>
      <c r="C261" s="190" t="s">
        <v>168</v>
      </c>
      <c r="D261" s="155"/>
      <c r="E261" s="156"/>
      <c r="F261" s="154"/>
      <c r="G261" s="154"/>
      <c r="H261" s="154"/>
      <c r="I261" s="154"/>
      <c r="J261" s="154"/>
      <c r="K261" s="154"/>
      <c r="L261" s="154"/>
      <c r="M261" s="154"/>
      <c r="N261" s="153"/>
      <c r="O261" s="153"/>
      <c r="P261" s="153"/>
      <c r="Q261" s="153"/>
      <c r="R261" s="154"/>
      <c r="S261" s="154"/>
      <c r="T261" s="154"/>
      <c r="U261" s="154"/>
      <c r="V261" s="154"/>
      <c r="W261" s="154"/>
      <c r="X261" s="154"/>
      <c r="Y261" s="154"/>
      <c r="Z261" s="144"/>
      <c r="AA261" s="144"/>
      <c r="AB261" s="144"/>
      <c r="AC261" s="144"/>
      <c r="AD261" s="144"/>
      <c r="AE261" s="144"/>
      <c r="AF261" s="144"/>
      <c r="AG261" s="144" t="s">
        <v>154</v>
      </c>
      <c r="AH261" s="144">
        <v>0</v>
      </c>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row>
    <row r="262" spans="1:60" outlineLevel="3" x14ac:dyDescent="0.25">
      <c r="A262" s="151"/>
      <c r="B262" s="152"/>
      <c r="C262" s="190" t="s">
        <v>423</v>
      </c>
      <c r="D262" s="155"/>
      <c r="E262" s="156">
        <v>5.92</v>
      </c>
      <c r="F262" s="154"/>
      <c r="G262" s="154"/>
      <c r="H262" s="154"/>
      <c r="I262" s="154"/>
      <c r="J262" s="154"/>
      <c r="K262" s="154"/>
      <c r="L262" s="154"/>
      <c r="M262" s="154"/>
      <c r="N262" s="153"/>
      <c r="O262" s="153"/>
      <c r="P262" s="153"/>
      <c r="Q262" s="153"/>
      <c r="R262" s="154"/>
      <c r="S262" s="154"/>
      <c r="T262" s="154"/>
      <c r="U262" s="154"/>
      <c r="V262" s="154"/>
      <c r="W262" s="154"/>
      <c r="X262" s="154"/>
      <c r="Y262" s="154"/>
      <c r="Z262" s="144"/>
      <c r="AA262" s="144"/>
      <c r="AB262" s="144"/>
      <c r="AC262" s="144"/>
      <c r="AD262" s="144"/>
      <c r="AE262" s="144"/>
      <c r="AF262" s="144"/>
      <c r="AG262" s="144" t="s">
        <v>154</v>
      </c>
      <c r="AH262" s="144">
        <v>0</v>
      </c>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row>
    <row r="263" spans="1:60" outlineLevel="3" x14ac:dyDescent="0.25">
      <c r="A263" s="151"/>
      <c r="B263" s="152"/>
      <c r="C263" s="190" t="s">
        <v>424</v>
      </c>
      <c r="D263" s="155"/>
      <c r="E263" s="156">
        <v>12.41</v>
      </c>
      <c r="F263" s="154"/>
      <c r="G263" s="154"/>
      <c r="H263" s="154"/>
      <c r="I263" s="154"/>
      <c r="J263" s="154"/>
      <c r="K263" s="154"/>
      <c r="L263" s="154"/>
      <c r="M263" s="154"/>
      <c r="N263" s="153"/>
      <c r="O263" s="153"/>
      <c r="P263" s="153"/>
      <c r="Q263" s="153"/>
      <c r="R263" s="154"/>
      <c r="S263" s="154"/>
      <c r="T263" s="154"/>
      <c r="U263" s="154"/>
      <c r="V263" s="154"/>
      <c r="W263" s="154"/>
      <c r="X263" s="154"/>
      <c r="Y263" s="154"/>
      <c r="Z263" s="144"/>
      <c r="AA263" s="144"/>
      <c r="AB263" s="144"/>
      <c r="AC263" s="144"/>
      <c r="AD263" s="144"/>
      <c r="AE263" s="144"/>
      <c r="AF263" s="144"/>
      <c r="AG263" s="144" t="s">
        <v>154</v>
      </c>
      <c r="AH263" s="144">
        <v>0</v>
      </c>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row>
    <row r="264" spans="1:60" outlineLevel="3" x14ac:dyDescent="0.25">
      <c r="A264" s="151"/>
      <c r="B264" s="152"/>
      <c r="C264" s="190" t="s">
        <v>425</v>
      </c>
      <c r="D264" s="155"/>
      <c r="E264" s="156">
        <v>264.25</v>
      </c>
      <c r="F264" s="154"/>
      <c r="G264" s="154"/>
      <c r="H264" s="154"/>
      <c r="I264" s="154"/>
      <c r="J264" s="154"/>
      <c r="K264" s="154"/>
      <c r="L264" s="154"/>
      <c r="M264" s="154"/>
      <c r="N264" s="153"/>
      <c r="O264" s="153"/>
      <c r="P264" s="153"/>
      <c r="Q264" s="153"/>
      <c r="R264" s="154"/>
      <c r="S264" s="154"/>
      <c r="T264" s="154"/>
      <c r="U264" s="154"/>
      <c r="V264" s="154"/>
      <c r="W264" s="154"/>
      <c r="X264" s="154"/>
      <c r="Y264" s="154"/>
      <c r="Z264" s="144"/>
      <c r="AA264" s="144"/>
      <c r="AB264" s="144"/>
      <c r="AC264" s="144"/>
      <c r="AD264" s="144"/>
      <c r="AE264" s="144"/>
      <c r="AF264" s="144"/>
      <c r="AG264" s="144" t="s">
        <v>154</v>
      </c>
      <c r="AH264" s="144">
        <v>0</v>
      </c>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row>
    <row r="265" spans="1:60" outlineLevel="3" x14ac:dyDescent="0.25">
      <c r="A265" s="151"/>
      <c r="B265" s="152"/>
      <c r="C265" s="190" t="s">
        <v>426</v>
      </c>
      <c r="D265" s="155"/>
      <c r="E265" s="156">
        <v>59.17</v>
      </c>
      <c r="F265" s="154"/>
      <c r="G265" s="154"/>
      <c r="H265" s="154"/>
      <c r="I265" s="154"/>
      <c r="J265" s="154"/>
      <c r="K265" s="154"/>
      <c r="L265" s="154"/>
      <c r="M265" s="154"/>
      <c r="N265" s="153"/>
      <c r="O265" s="153"/>
      <c r="P265" s="153"/>
      <c r="Q265" s="153"/>
      <c r="R265" s="154"/>
      <c r="S265" s="154"/>
      <c r="T265" s="154"/>
      <c r="U265" s="154"/>
      <c r="V265" s="154"/>
      <c r="W265" s="154"/>
      <c r="X265" s="154"/>
      <c r="Y265" s="154"/>
      <c r="Z265" s="144"/>
      <c r="AA265" s="144"/>
      <c r="AB265" s="144"/>
      <c r="AC265" s="144"/>
      <c r="AD265" s="144"/>
      <c r="AE265" s="144"/>
      <c r="AF265" s="144"/>
      <c r="AG265" s="144" t="s">
        <v>154</v>
      </c>
      <c r="AH265" s="144">
        <v>0</v>
      </c>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row>
    <row r="266" spans="1:60" outlineLevel="1" x14ac:dyDescent="0.25">
      <c r="A266" s="173">
        <v>60</v>
      </c>
      <c r="B266" s="174" t="s">
        <v>427</v>
      </c>
      <c r="C266" s="189" t="s">
        <v>428</v>
      </c>
      <c r="D266" s="175" t="s">
        <v>145</v>
      </c>
      <c r="E266" s="176">
        <v>778.75</v>
      </c>
      <c r="F266" s="177"/>
      <c r="G266" s="178">
        <f>ROUND(E266*F266,2)</f>
        <v>0</v>
      </c>
      <c r="H266" s="177"/>
      <c r="I266" s="178">
        <f>ROUND(E266*H266,2)</f>
        <v>0</v>
      </c>
      <c r="J266" s="177"/>
      <c r="K266" s="178">
        <f>ROUND(E266*J266,2)</f>
        <v>0</v>
      </c>
      <c r="L266" s="178">
        <v>21</v>
      </c>
      <c r="M266" s="178">
        <f>G266*(1+L266/100)</f>
        <v>0</v>
      </c>
      <c r="N266" s="176">
        <v>0.35759999999999997</v>
      </c>
      <c r="O266" s="176">
        <f>ROUND(E266*N266,2)</f>
        <v>278.48</v>
      </c>
      <c r="P266" s="176">
        <v>0</v>
      </c>
      <c r="Q266" s="176">
        <f>ROUND(E266*P266,2)</f>
        <v>0</v>
      </c>
      <c r="R266" s="178" t="s">
        <v>166</v>
      </c>
      <c r="S266" s="178" t="s">
        <v>147</v>
      </c>
      <c r="T266" s="179" t="s">
        <v>147</v>
      </c>
      <c r="U266" s="154">
        <v>2.5999999999999999E-2</v>
      </c>
      <c r="V266" s="154">
        <f>ROUND(E266*U266,2)</f>
        <v>20.25</v>
      </c>
      <c r="W266" s="154"/>
      <c r="X266" s="154" t="s">
        <v>148</v>
      </c>
      <c r="Y266" s="154" t="s">
        <v>149</v>
      </c>
      <c r="Z266" s="144"/>
      <c r="AA266" s="144"/>
      <c r="AB266" s="144"/>
      <c r="AC266" s="144"/>
      <c r="AD266" s="144"/>
      <c r="AE266" s="144"/>
      <c r="AF266" s="144"/>
      <c r="AG266" s="144" t="s">
        <v>150</v>
      </c>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row>
    <row r="267" spans="1:60" outlineLevel="2" x14ac:dyDescent="0.25">
      <c r="A267" s="151"/>
      <c r="B267" s="152"/>
      <c r="C267" s="259" t="s">
        <v>422</v>
      </c>
      <c r="D267" s="260"/>
      <c r="E267" s="260"/>
      <c r="F267" s="260"/>
      <c r="G267" s="260"/>
      <c r="H267" s="154"/>
      <c r="I267" s="154"/>
      <c r="J267" s="154"/>
      <c r="K267" s="154"/>
      <c r="L267" s="154"/>
      <c r="M267" s="154"/>
      <c r="N267" s="153"/>
      <c r="O267" s="153"/>
      <c r="P267" s="153"/>
      <c r="Q267" s="153"/>
      <c r="R267" s="154"/>
      <c r="S267" s="154"/>
      <c r="T267" s="154"/>
      <c r="U267" s="154"/>
      <c r="V267" s="154"/>
      <c r="W267" s="154"/>
      <c r="X267" s="154"/>
      <c r="Y267" s="154"/>
      <c r="Z267" s="144"/>
      <c r="AA267" s="144"/>
      <c r="AB267" s="144"/>
      <c r="AC267" s="144"/>
      <c r="AD267" s="144"/>
      <c r="AE267" s="144"/>
      <c r="AF267" s="144"/>
      <c r="AG267" s="144" t="s">
        <v>152</v>
      </c>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row>
    <row r="268" spans="1:60" outlineLevel="2" x14ac:dyDescent="0.25">
      <c r="A268" s="151"/>
      <c r="B268" s="152"/>
      <c r="C268" s="190" t="s">
        <v>168</v>
      </c>
      <c r="D268" s="155"/>
      <c r="E268" s="156"/>
      <c r="F268" s="154"/>
      <c r="G268" s="154"/>
      <c r="H268" s="154"/>
      <c r="I268" s="154"/>
      <c r="J268" s="154"/>
      <c r="K268" s="154"/>
      <c r="L268" s="154"/>
      <c r="M268" s="154"/>
      <c r="N268" s="153"/>
      <c r="O268" s="153"/>
      <c r="P268" s="153"/>
      <c r="Q268" s="153"/>
      <c r="R268" s="154"/>
      <c r="S268" s="154"/>
      <c r="T268" s="154"/>
      <c r="U268" s="154"/>
      <c r="V268" s="154"/>
      <c r="W268" s="154"/>
      <c r="X268" s="154"/>
      <c r="Y268" s="154"/>
      <c r="Z268" s="144"/>
      <c r="AA268" s="144"/>
      <c r="AB268" s="144"/>
      <c r="AC268" s="144"/>
      <c r="AD268" s="144"/>
      <c r="AE268" s="144"/>
      <c r="AF268" s="144"/>
      <c r="AG268" s="144" t="s">
        <v>154</v>
      </c>
      <c r="AH268" s="144">
        <v>0</v>
      </c>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row>
    <row r="269" spans="1:60" outlineLevel="3" x14ac:dyDescent="0.25">
      <c r="A269" s="151"/>
      <c r="B269" s="152"/>
      <c r="C269" s="190" t="s">
        <v>418</v>
      </c>
      <c r="D269" s="155"/>
      <c r="E269" s="156">
        <v>768</v>
      </c>
      <c r="F269" s="154"/>
      <c r="G269" s="154"/>
      <c r="H269" s="154"/>
      <c r="I269" s="154"/>
      <c r="J269" s="154"/>
      <c r="K269" s="154"/>
      <c r="L269" s="154"/>
      <c r="M269" s="154"/>
      <c r="N269" s="153"/>
      <c r="O269" s="153"/>
      <c r="P269" s="153"/>
      <c r="Q269" s="153"/>
      <c r="R269" s="154"/>
      <c r="S269" s="154"/>
      <c r="T269" s="154"/>
      <c r="U269" s="154"/>
      <c r="V269" s="154"/>
      <c r="W269" s="154"/>
      <c r="X269" s="154"/>
      <c r="Y269" s="154"/>
      <c r="Z269" s="144"/>
      <c r="AA269" s="144"/>
      <c r="AB269" s="144"/>
      <c r="AC269" s="144"/>
      <c r="AD269" s="144"/>
      <c r="AE269" s="144"/>
      <c r="AF269" s="144"/>
      <c r="AG269" s="144" t="s">
        <v>154</v>
      </c>
      <c r="AH269" s="144">
        <v>0</v>
      </c>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row>
    <row r="270" spans="1:60" outlineLevel="3" x14ac:dyDescent="0.25">
      <c r="A270" s="151"/>
      <c r="B270" s="152"/>
      <c r="C270" s="190" t="s">
        <v>429</v>
      </c>
      <c r="D270" s="155"/>
      <c r="E270" s="156">
        <v>10.75</v>
      </c>
      <c r="F270" s="154"/>
      <c r="G270" s="154"/>
      <c r="H270" s="154"/>
      <c r="I270" s="154"/>
      <c r="J270" s="154"/>
      <c r="K270" s="154"/>
      <c r="L270" s="154"/>
      <c r="M270" s="154"/>
      <c r="N270" s="153"/>
      <c r="O270" s="153"/>
      <c r="P270" s="153"/>
      <c r="Q270" s="153"/>
      <c r="R270" s="154"/>
      <c r="S270" s="154"/>
      <c r="T270" s="154"/>
      <c r="U270" s="154"/>
      <c r="V270" s="154"/>
      <c r="W270" s="154"/>
      <c r="X270" s="154"/>
      <c r="Y270" s="154"/>
      <c r="Z270" s="144"/>
      <c r="AA270" s="144"/>
      <c r="AB270" s="144"/>
      <c r="AC270" s="144"/>
      <c r="AD270" s="144"/>
      <c r="AE270" s="144"/>
      <c r="AF270" s="144"/>
      <c r="AG270" s="144" t="s">
        <v>154</v>
      </c>
      <c r="AH270" s="144">
        <v>0</v>
      </c>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row>
    <row r="271" spans="1:60" outlineLevel="1" x14ac:dyDescent="0.25">
      <c r="A271" s="173">
        <v>61</v>
      </c>
      <c r="B271" s="174" t="s">
        <v>430</v>
      </c>
      <c r="C271" s="189" t="s">
        <v>431</v>
      </c>
      <c r="D271" s="175" t="s">
        <v>145</v>
      </c>
      <c r="E271" s="176">
        <v>784.125</v>
      </c>
      <c r="F271" s="177"/>
      <c r="G271" s="178">
        <f>ROUND(E271*F271,2)</f>
        <v>0</v>
      </c>
      <c r="H271" s="177"/>
      <c r="I271" s="178">
        <f>ROUND(E271*H271,2)</f>
        <v>0</v>
      </c>
      <c r="J271" s="177"/>
      <c r="K271" s="178">
        <f>ROUND(E271*J271,2)</f>
        <v>0</v>
      </c>
      <c r="L271" s="178">
        <v>21</v>
      </c>
      <c r="M271" s="178">
        <f>G271*(1+L271/100)</f>
        <v>0</v>
      </c>
      <c r="N271" s="176">
        <v>1.01E-3</v>
      </c>
      <c r="O271" s="176">
        <f>ROUND(E271*N271,2)</f>
        <v>0.79</v>
      </c>
      <c r="P271" s="176">
        <v>0</v>
      </c>
      <c r="Q271" s="176">
        <f>ROUND(E271*P271,2)</f>
        <v>0</v>
      </c>
      <c r="R271" s="178" t="s">
        <v>166</v>
      </c>
      <c r="S271" s="178" t="s">
        <v>147</v>
      </c>
      <c r="T271" s="179" t="s">
        <v>147</v>
      </c>
      <c r="U271" s="154">
        <v>4.0000000000000001E-3</v>
      </c>
      <c r="V271" s="154">
        <f>ROUND(E271*U271,2)</f>
        <v>3.14</v>
      </c>
      <c r="W271" s="154"/>
      <c r="X271" s="154" t="s">
        <v>148</v>
      </c>
      <c r="Y271" s="154" t="s">
        <v>149</v>
      </c>
      <c r="Z271" s="144"/>
      <c r="AA271" s="144"/>
      <c r="AB271" s="144"/>
      <c r="AC271" s="144"/>
      <c r="AD271" s="144"/>
      <c r="AE271" s="144"/>
      <c r="AF271" s="144"/>
      <c r="AG271" s="144" t="s">
        <v>150</v>
      </c>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row>
    <row r="272" spans="1:60" outlineLevel="2" x14ac:dyDescent="0.25">
      <c r="A272" s="151"/>
      <c r="B272" s="152"/>
      <c r="C272" s="190" t="s">
        <v>168</v>
      </c>
      <c r="D272" s="155"/>
      <c r="E272" s="156"/>
      <c r="F272" s="154"/>
      <c r="G272" s="154"/>
      <c r="H272" s="154"/>
      <c r="I272" s="154"/>
      <c r="J272" s="154"/>
      <c r="K272" s="154"/>
      <c r="L272" s="154"/>
      <c r="M272" s="154"/>
      <c r="N272" s="153"/>
      <c r="O272" s="153"/>
      <c r="P272" s="153"/>
      <c r="Q272" s="153"/>
      <c r="R272" s="154"/>
      <c r="S272" s="154"/>
      <c r="T272" s="154"/>
      <c r="U272" s="154"/>
      <c r="V272" s="154"/>
      <c r="W272" s="154"/>
      <c r="X272" s="154"/>
      <c r="Y272" s="154"/>
      <c r="Z272" s="144"/>
      <c r="AA272" s="144"/>
      <c r="AB272" s="144"/>
      <c r="AC272" s="144"/>
      <c r="AD272" s="144"/>
      <c r="AE272" s="144"/>
      <c r="AF272" s="144"/>
      <c r="AG272" s="144" t="s">
        <v>154</v>
      </c>
      <c r="AH272" s="144">
        <v>0</v>
      </c>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row>
    <row r="273" spans="1:60" outlineLevel="3" x14ac:dyDescent="0.25">
      <c r="A273" s="151"/>
      <c r="B273" s="152"/>
      <c r="C273" s="190" t="s">
        <v>418</v>
      </c>
      <c r="D273" s="155"/>
      <c r="E273" s="156">
        <v>768</v>
      </c>
      <c r="F273" s="154"/>
      <c r="G273" s="154"/>
      <c r="H273" s="154"/>
      <c r="I273" s="154"/>
      <c r="J273" s="154"/>
      <c r="K273" s="154"/>
      <c r="L273" s="154"/>
      <c r="M273" s="154"/>
      <c r="N273" s="153"/>
      <c r="O273" s="153"/>
      <c r="P273" s="153"/>
      <c r="Q273" s="153"/>
      <c r="R273" s="154"/>
      <c r="S273" s="154"/>
      <c r="T273" s="154"/>
      <c r="U273" s="154"/>
      <c r="V273" s="154"/>
      <c r="W273" s="154"/>
      <c r="X273" s="154"/>
      <c r="Y273" s="154"/>
      <c r="Z273" s="144"/>
      <c r="AA273" s="144"/>
      <c r="AB273" s="144"/>
      <c r="AC273" s="144"/>
      <c r="AD273" s="144"/>
      <c r="AE273" s="144"/>
      <c r="AF273" s="144"/>
      <c r="AG273" s="144" t="s">
        <v>154</v>
      </c>
      <c r="AH273" s="144">
        <v>0</v>
      </c>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row>
    <row r="274" spans="1:60" outlineLevel="3" x14ac:dyDescent="0.25">
      <c r="A274" s="151"/>
      <c r="B274" s="152"/>
      <c r="C274" s="190" t="s">
        <v>419</v>
      </c>
      <c r="D274" s="155"/>
      <c r="E274" s="156">
        <v>16.125</v>
      </c>
      <c r="F274" s="154"/>
      <c r="G274" s="154"/>
      <c r="H274" s="154"/>
      <c r="I274" s="154"/>
      <c r="J274" s="154"/>
      <c r="K274" s="154"/>
      <c r="L274" s="154"/>
      <c r="M274" s="154"/>
      <c r="N274" s="153"/>
      <c r="O274" s="153"/>
      <c r="P274" s="153"/>
      <c r="Q274" s="153"/>
      <c r="R274" s="154"/>
      <c r="S274" s="154"/>
      <c r="T274" s="154"/>
      <c r="U274" s="154"/>
      <c r="V274" s="154"/>
      <c r="W274" s="154"/>
      <c r="X274" s="154"/>
      <c r="Y274" s="154"/>
      <c r="Z274" s="144"/>
      <c r="AA274" s="144"/>
      <c r="AB274" s="144"/>
      <c r="AC274" s="144"/>
      <c r="AD274" s="144"/>
      <c r="AE274" s="144"/>
      <c r="AF274" s="144"/>
      <c r="AG274" s="144" t="s">
        <v>154</v>
      </c>
      <c r="AH274" s="144">
        <v>0</v>
      </c>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row>
    <row r="275" spans="1:60" outlineLevel="1" x14ac:dyDescent="0.25">
      <c r="A275" s="173">
        <v>62</v>
      </c>
      <c r="B275" s="174" t="s">
        <v>432</v>
      </c>
      <c r="C275" s="189" t="s">
        <v>433</v>
      </c>
      <c r="D275" s="175" t="s">
        <v>145</v>
      </c>
      <c r="E275" s="176">
        <v>789.5</v>
      </c>
      <c r="F275" s="177"/>
      <c r="G275" s="178">
        <f>ROUND(E275*F275,2)</f>
        <v>0</v>
      </c>
      <c r="H275" s="177"/>
      <c r="I275" s="178">
        <f>ROUND(E275*H275,2)</f>
        <v>0</v>
      </c>
      <c r="J275" s="177"/>
      <c r="K275" s="178">
        <f>ROUND(E275*J275,2)</f>
        <v>0</v>
      </c>
      <c r="L275" s="178">
        <v>21</v>
      </c>
      <c r="M275" s="178">
        <f>G275*(1+L275/100)</f>
        <v>0</v>
      </c>
      <c r="N275" s="176">
        <v>5.0000000000000001E-4</v>
      </c>
      <c r="O275" s="176">
        <f>ROUND(E275*N275,2)</f>
        <v>0.39</v>
      </c>
      <c r="P275" s="176">
        <v>0</v>
      </c>
      <c r="Q275" s="176">
        <f>ROUND(E275*P275,2)</f>
        <v>0</v>
      </c>
      <c r="R275" s="178" t="s">
        <v>166</v>
      </c>
      <c r="S275" s="178" t="s">
        <v>147</v>
      </c>
      <c r="T275" s="179" t="s">
        <v>147</v>
      </c>
      <c r="U275" s="154">
        <v>2E-3</v>
      </c>
      <c r="V275" s="154">
        <f>ROUND(E275*U275,2)</f>
        <v>1.58</v>
      </c>
      <c r="W275" s="154"/>
      <c r="X275" s="154" t="s">
        <v>148</v>
      </c>
      <c r="Y275" s="154" t="s">
        <v>149</v>
      </c>
      <c r="Z275" s="144"/>
      <c r="AA275" s="144"/>
      <c r="AB275" s="144"/>
      <c r="AC275" s="144"/>
      <c r="AD275" s="144"/>
      <c r="AE275" s="144"/>
      <c r="AF275" s="144"/>
      <c r="AG275" s="144" t="s">
        <v>150</v>
      </c>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row>
    <row r="276" spans="1:60" outlineLevel="2" x14ac:dyDescent="0.25">
      <c r="A276" s="151"/>
      <c r="B276" s="152"/>
      <c r="C276" s="259" t="s">
        <v>434</v>
      </c>
      <c r="D276" s="260"/>
      <c r="E276" s="260"/>
      <c r="F276" s="260"/>
      <c r="G276" s="260"/>
      <c r="H276" s="154"/>
      <c r="I276" s="154"/>
      <c r="J276" s="154"/>
      <c r="K276" s="154"/>
      <c r="L276" s="154"/>
      <c r="M276" s="154"/>
      <c r="N276" s="153"/>
      <c r="O276" s="153"/>
      <c r="P276" s="153"/>
      <c r="Q276" s="153"/>
      <c r="R276" s="154"/>
      <c r="S276" s="154"/>
      <c r="T276" s="154"/>
      <c r="U276" s="154"/>
      <c r="V276" s="154"/>
      <c r="W276" s="154"/>
      <c r="X276" s="154"/>
      <c r="Y276" s="154"/>
      <c r="Z276" s="144"/>
      <c r="AA276" s="144"/>
      <c r="AB276" s="144"/>
      <c r="AC276" s="144"/>
      <c r="AD276" s="144"/>
      <c r="AE276" s="144"/>
      <c r="AF276" s="144"/>
      <c r="AG276" s="144" t="s">
        <v>152</v>
      </c>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row>
    <row r="277" spans="1:60" outlineLevel="2" x14ac:dyDescent="0.25">
      <c r="A277" s="151"/>
      <c r="B277" s="152"/>
      <c r="C277" s="190" t="s">
        <v>168</v>
      </c>
      <c r="D277" s="155"/>
      <c r="E277" s="156"/>
      <c r="F277" s="154"/>
      <c r="G277" s="154"/>
      <c r="H277" s="154"/>
      <c r="I277" s="154"/>
      <c r="J277" s="154"/>
      <c r="K277" s="154"/>
      <c r="L277" s="154"/>
      <c r="M277" s="154"/>
      <c r="N277" s="153"/>
      <c r="O277" s="153"/>
      <c r="P277" s="153"/>
      <c r="Q277" s="153"/>
      <c r="R277" s="154"/>
      <c r="S277" s="154"/>
      <c r="T277" s="154"/>
      <c r="U277" s="154"/>
      <c r="V277" s="154"/>
      <c r="W277" s="154"/>
      <c r="X277" s="154"/>
      <c r="Y277" s="154"/>
      <c r="Z277" s="144"/>
      <c r="AA277" s="144"/>
      <c r="AB277" s="144"/>
      <c r="AC277" s="144"/>
      <c r="AD277" s="144"/>
      <c r="AE277" s="144"/>
      <c r="AF277" s="144"/>
      <c r="AG277" s="144" t="s">
        <v>154</v>
      </c>
      <c r="AH277" s="144">
        <v>0</v>
      </c>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row>
    <row r="278" spans="1:60" outlineLevel="3" x14ac:dyDescent="0.25">
      <c r="A278" s="151"/>
      <c r="B278" s="152"/>
      <c r="C278" s="190" t="s">
        <v>418</v>
      </c>
      <c r="D278" s="155"/>
      <c r="E278" s="156">
        <v>768</v>
      </c>
      <c r="F278" s="154"/>
      <c r="G278" s="154"/>
      <c r="H278" s="154"/>
      <c r="I278" s="154"/>
      <c r="J278" s="154"/>
      <c r="K278" s="154"/>
      <c r="L278" s="154"/>
      <c r="M278" s="154"/>
      <c r="N278" s="153"/>
      <c r="O278" s="153"/>
      <c r="P278" s="153"/>
      <c r="Q278" s="153"/>
      <c r="R278" s="154"/>
      <c r="S278" s="154"/>
      <c r="T278" s="154"/>
      <c r="U278" s="154"/>
      <c r="V278" s="154"/>
      <c r="W278" s="154"/>
      <c r="X278" s="154"/>
      <c r="Y278" s="154"/>
      <c r="Z278" s="144"/>
      <c r="AA278" s="144"/>
      <c r="AB278" s="144"/>
      <c r="AC278" s="144"/>
      <c r="AD278" s="144"/>
      <c r="AE278" s="144"/>
      <c r="AF278" s="144"/>
      <c r="AG278" s="144" t="s">
        <v>154</v>
      </c>
      <c r="AH278" s="144">
        <v>0</v>
      </c>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row>
    <row r="279" spans="1:60" outlineLevel="3" x14ac:dyDescent="0.25">
      <c r="A279" s="151"/>
      <c r="B279" s="152"/>
      <c r="C279" s="190" t="s">
        <v>435</v>
      </c>
      <c r="D279" s="155"/>
      <c r="E279" s="156">
        <v>21.5</v>
      </c>
      <c r="F279" s="154"/>
      <c r="G279" s="154"/>
      <c r="H279" s="154"/>
      <c r="I279" s="154"/>
      <c r="J279" s="154"/>
      <c r="K279" s="154"/>
      <c r="L279" s="154"/>
      <c r="M279" s="154"/>
      <c r="N279" s="153"/>
      <c r="O279" s="153"/>
      <c r="P279" s="153"/>
      <c r="Q279" s="153"/>
      <c r="R279" s="154"/>
      <c r="S279" s="154"/>
      <c r="T279" s="154"/>
      <c r="U279" s="154"/>
      <c r="V279" s="154"/>
      <c r="W279" s="154"/>
      <c r="X279" s="154"/>
      <c r="Y279" s="154"/>
      <c r="Z279" s="144"/>
      <c r="AA279" s="144"/>
      <c r="AB279" s="144"/>
      <c r="AC279" s="144"/>
      <c r="AD279" s="144"/>
      <c r="AE279" s="144"/>
      <c r="AF279" s="144"/>
      <c r="AG279" s="144" t="s">
        <v>154</v>
      </c>
      <c r="AH279" s="144">
        <v>0</v>
      </c>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row>
    <row r="280" spans="1:60" ht="20.399999999999999" outlineLevel="1" x14ac:dyDescent="0.25">
      <c r="A280" s="173">
        <v>63</v>
      </c>
      <c r="B280" s="174" t="s">
        <v>436</v>
      </c>
      <c r="C280" s="189" t="s">
        <v>437</v>
      </c>
      <c r="D280" s="175" t="s">
        <v>145</v>
      </c>
      <c r="E280" s="176">
        <v>789.5</v>
      </c>
      <c r="F280" s="177"/>
      <c r="G280" s="178">
        <f>ROUND(E280*F280,2)</f>
        <v>0</v>
      </c>
      <c r="H280" s="177"/>
      <c r="I280" s="178">
        <f>ROUND(E280*H280,2)</f>
        <v>0</v>
      </c>
      <c r="J280" s="177"/>
      <c r="K280" s="178">
        <f>ROUND(E280*J280,2)</f>
        <v>0</v>
      </c>
      <c r="L280" s="178">
        <v>21</v>
      </c>
      <c r="M280" s="178">
        <f>G280*(1+L280/100)</f>
        <v>0</v>
      </c>
      <c r="N280" s="176">
        <v>0.12715000000000001</v>
      </c>
      <c r="O280" s="176">
        <f>ROUND(E280*N280,2)</f>
        <v>100.38</v>
      </c>
      <c r="P280" s="176">
        <v>0</v>
      </c>
      <c r="Q280" s="176">
        <f>ROUND(E280*P280,2)</f>
        <v>0</v>
      </c>
      <c r="R280" s="178" t="s">
        <v>166</v>
      </c>
      <c r="S280" s="178" t="s">
        <v>147</v>
      </c>
      <c r="T280" s="179" t="s">
        <v>147</v>
      </c>
      <c r="U280" s="154">
        <v>2.1000000000000001E-2</v>
      </c>
      <c r="V280" s="154">
        <f>ROUND(E280*U280,2)</f>
        <v>16.579999999999998</v>
      </c>
      <c r="W280" s="154"/>
      <c r="X280" s="154" t="s">
        <v>148</v>
      </c>
      <c r="Y280" s="154" t="s">
        <v>149</v>
      </c>
      <c r="Z280" s="144"/>
      <c r="AA280" s="144"/>
      <c r="AB280" s="144"/>
      <c r="AC280" s="144"/>
      <c r="AD280" s="144"/>
      <c r="AE280" s="144"/>
      <c r="AF280" s="144"/>
      <c r="AG280" s="144" t="s">
        <v>150</v>
      </c>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row>
    <row r="281" spans="1:60" outlineLevel="2" x14ac:dyDescent="0.25">
      <c r="A281" s="151"/>
      <c r="B281" s="152"/>
      <c r="C281" s="190" t="s">
        <v>168</v>
      </c>
      <c r="D281" s="155"/>
      <c r="E281" s="156"/>
      <c r="F281" s="154"/>
      <c r="G281" s="154"/>
      <c r="H281" s="154"/>
      <c r="I281" s="154"/>
      <c r="J281" s="154"/>
      <c r="K281" s="154"/>
      <c r="L281" s="154"/>
      <c r="M281" s="154"/>
      <c r="N281" s="153"/>
      <c r="O281" s="153"/>
      <c r="P281" s="153"/>
      <c r="Q281" s="153"/>
      <c r="R281" s="154"/>
      <c r="S281" s="154"/>
      <c r="T281" s="154"/>
      <c r="U281" s="154"/>
      <c r="V281" s="154"/>
      <c r="W281" s="154"/>
      <c r="X281" s="154"/>
      <c r="Y281" s="154"/>
      <c r="Z281" s="144"/>
      <c r="AA281" s="144"/>
      <c r="AB281" s="144"/>
      <c r="AC281" s="144"/>
      <c r="AD281" s="144"/>
      <c r="AE281" s="144"/>
      <c r="AF281" s="144"/>
      <c r="AG281" s="144" t="s">
        <v>154</v>
      </c>
      <c r="AH281" s="144">
        <v>0</v>
      </c>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row>
    <row r="282" spans="1:60" outlineLevel="3" x14ac:dyDescent="0.25">
      <c r="A282" s="151"/>
      <c r="B282" s="152"/>
      <c r="C282" s="190" t="s">
        <v>418</v>
      </c>
      <c r="D282" s="155"/>
      <c r="E282" s="156">
        <v>768</v>
      </c>
      <c r="F282" s="154"/>
      <c r="G282" s="154"/>
      <c r="H282" s="154"/>
      <c r="I282" s="154"/>
      <c r="J282" s="154"/>
      <c r="K282" s="154"/>
      <c r="L282" s="154"/>
      <c r="M282" s="154"/>
      <c r="N282" s="153"/>
      <c r="O282" s="153"/>
      <c r="P282" s="153"/>
      <c r="Q282" s="153"/>
      <c r="R282" s="154"/>
      <c r="S282" s="154"/>
      <c r="T282" s="154"/>
      <c r="U282" s="154"/>
      <c r="V282" s="154"/>
      <c r="W282" s="154"/>
      <c r="X282" s="154"/>
      <c r="Y282" s="154"/>
      <c r="Z282" s="144"/>
      <c r="AA282" s="144"/>
      <c r="AB282" s="144"/>
      <c r="AC282" s="144"/>
      <c r="AD282" s="144"/>
      <c r="AE282" s="144"/>
      <c r="AF282" s="144"/>
      <c r="AG282" s="144" t="s">
        <v>154</v>
      </c>
      <c r="AH282" s="144">
        <v>0</v>
      </c>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row>
    <row r="283" spans="1:60" outlineLevel="3" x14ac:dyDescent="0.25">
      <c r="A283" s="151"/>
      <c r="B283" s="152"/>
      <c r="C283" s="190" t="s">
        <v>435</v>
      </c>
      <c r="D283" s="155"/>
      <c r="E283" s="156">
        <v>21.5</v>
      </c>
      <c r="F283" s="154"/>
      <c r="G283" s="154"/>
      <c r="H283" s="154"/>
      <c r="I283" s="154"/>
      <c r="J283" s="154"/>
      <c r="K283" s="154"/>
      <c r="L283" s="154"/>
      <c r="M283" s="154"/>
      <c r="N283" s="153"/>
      <c r="O283" s="153"/>
      <c r="P283" s="153"/>
      <c r="Q283" s="153"/>
      <c r="R283" s="154"/>
      <c r="S283" s="154"/>
      <c r="T283" s="154"/>
      <c r="U283" s="154"/>
      <c r="V283" s="154"/>
      <c r="W283" s="154"/>
      <c r="X283" s="154"/>
      <c r="Y283" s="154"/>
      <c r="Z283" s="144"/>
      <c r="AA283" s="144"/>
      <c r="AB283" s="144"/>
      <c r="AC283" s="144"/>
      <c r="AD283" s="144"/>
      <c r="AE283" s="144"/>
      <c r="AF283" s="144"/>
      <c r="AG283" s="144" t="s">
        <v>154</v>
      </c>
      <c r="AH283" s="144">
        <v>0</v>
      </c>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row>
    <row r="284" spans="1:60" outlineLevel="1" x14ac:dyDescent="0.25">
      <c r="A284" s="173">
        <v>64</v>
      </c>
      <c r="B284" s="174" t="s">
        <v>438</v>
      </c>
      <c r="C284" s="189" t="s">
        <v>439</v>
      </c>
      <c r="D284" s="175" t="s">
        <v>145</v>
      </c>
      <c r="E284" s="176">
        <v>354.97</v>
      </c>
      <c r="F284" s="177"/>
      <c r="G284" s="178">
        <f>ROUND(E284*F284,2)</f>
        <v>0</v>
      </c>
      <c r="H284" s="177"/>
      <c r="I284" s="178">
        <f>ROUND(E284*H284,2)</f>
        <v>0</v>
      </c>
      <c r="J284" s="177"/>
      <c r="K284" s="178">
        <f>ROUND(E284*J284,2)</f>
        <v>0</v>
      </c>
      <c r="L284" s="178">
        <v>21</v>
      </c>
      <c r="M284" s="178">
        <f>G284*(1+L284/100)</f>
        <v>0</v>
      </c>
      <c r="N284" s="176">
        <v>7.3899999999999993E-2</v>
      </c>
      <c r="O284" s="176">
        <f>ROUND(E284*N284,2)</f>
        <v>26.23</v>
      </c>
      <c r="P284" s="176">
        <v>0</v>
      </c>
      <c r="Q284" s="176">
        <f>ROUND(E284*P284,2)</f>
        <v>0</v>
      </c>
      <c r="R284" s="178" t="s">
        <v>166</v>
      </c>
      <c r="S284" s="178" t="s">
        <v>147</v>
      </c>
      <c r="T284" s="179" t="s">
        <v>147</v>
      </c>
      <c r="U284" s="154">
        <v>0.45200000000000001</v>
      </c>
      <c r="V284" s="154">
        <f>ROUND(E284*U284,2)</f>
        <v>160.44999999999999</v>
      </c>
      <c r="W284" s="154"/>
      <c r="X284" s="154" t="s">
        <v>148</v>
      </c>
      <c r="Y284" s="154" t="s">
        <v>149</v>
      </c>
      <c r="Z284" s="144"/>
      <c r="AA284" s="144"/>
      <c r="AB284" s="144"/>
      <c r="AC284" s="144"/>
      <c r="AD284" s="144"/>
      <c r="AE284" s="144"/>
      <c r="AF284" s="144"/>
      <c r="AG284" s="144" t="s">
        <v>150</v>
      </c>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row>
    <row r="285" spans="1:60" ht="21" outlineLevel="2" x14ac:dyDescent="0.25">
      <c r="A285" s="151"/>
      <c r="B285" s="152"/>
      <c r="C285" s="259" t="s">
        <v>440</v>
      </c>
      <c r="D285" s="260"/>
      <c r="E285" s="260"/>
      <c r="F285" s="260"/>
      <c r="G285" s="260"/>
      <c r="H285" s="154"/>
      <c r="I285" s="154"/>
      <c r="J285" s="154"/>
      <c r="K285" s="154"/>
      <c r="L285" s="154"/>
      <c r="M285" s="154"/>
      <c r="N285" s="153"/>
      <c r="O285" s="153"/>
      <c r="P285" s="153"/>
      <c r="Q285" s="153"/>
      <c r="R285" s="154"/>
      <c r="S285" s="154"/>
      <c r="T285" s="154"/>
      <c r="U285" s="154"/>
      <c r="V285" s="154"/>
      <c r="W285" s="154"/>
      <c r="X285" s="154"/>
      <c r="Y285" s="154"/>
      <c r="Z285" s="144"/>
      <c r="AA285" s="144"/>
      <c r="AB285" s="144"/>
      <c r="AC285" s="144"/>
      <c r="AD285" s="144"/>
      <c r="AE285" s="144"/>
      <c r="AF285" s="144"/>
      <c r="AG285" s="144" t="s">
        <v>152</v>
      </c>
      <c r="AH285" s="144"/>
      <c r="AI285" s="144"/>
      <c r="AJ285" s="144"/>
      <c r="AK285" s="144"/>
      <c r="AL285" s="144"/>
      <c r="AM285" s="144"/>
      <c r="AN285" s="144"/>
      <c r="AO285" s="144"/>
      <c r="AP285" s="144"/>
      <c r="AQ285" s="144"/>
      <c r="AR285" s="144"/>
      <c r="AS285" s="144"/>
      <c r="AT285" s="144"/>
      <c r="AU285" s="144"/>
      <c r="AV285" s="144"/>
      <c r="AW285" s="144"/>
      <c r="AX285" s="144"/>
      <c r="AY285" s="144"/>
      <c r="AZ285" s="144"/>
      <c r="BA285" s="180" t="str">
        <f>C285</f>
        <v>s provedením lože z kameniva drceného, s vyplněním spár, s dvojitým hutněním a se smetením přebytečného materiálu na krajnici. S dodáním hmot pro lože a výplň spár.</v>
      </c>
      <c r="BB285" s="144"/>
      <c r="BC285" s="144"/>
      <c r="BD285" s="144"/>
      <c r="BE285" s="144"/>
      <c r="BF285" s="144"/>
      <c r="BG285" s="144"/>
      <c r="BH285" s="144"/>
    </row>
    <row r="286" spans="1:60" outlineLevel="2" x14ac:dyDescent="0.25">
      <c r="A286" s="151"/>
      <c r="B286" s="152"/>
      <c r="C286" s="190" t="s">
        <v>168</v>
      </c>
      <c r="D286" s="155"/>
      <c r="E286" s="156"/>
      <c r="F286" s="154"/>
      <c r="G286" s="154"/>
      <c r="H286" s="154"/>
      <c r="I286" s="154"/>
      <c r="J286" s="154"/>
      <c r="K286" s="154"/>
      <c r="L286" s="154"/>
      <c r="M286" s="154"/>
      <c r="N286" s="153"/>
      <c r="O286" s="153"/>
      <c r="P286" s="153"/>
      <c r="Q286" s="153"/>
      <c r="R286" s="154"/>
      <c r="S286" s="154"/>
      <c r="T286" s="154"/>
      <c r="U286" s="154"/>
      <c r="V286" s="154"/>
      <c r="W286" s="154"/>
      <c r="X286" s="154"/>
      <c r="Y286" s="154"/>
      <c r="Z286" s="144"/>
      <c r="AA286" s="144"/>
      <c r="AB286" s="144"/>
      <c r="AC286" s="144"/>
      <c r="AD286" s="144"/>
      <c r="AE286" s="144"/>
      <c r="AF286" s="144"/>
      <c r="AG286" s="144" t="s">
        <v>154</v>
      </c>
      <c r="AH286" s="144">
        <v>0</v>
      </c>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row>
    <row r="287" spans="1:60" outlineLevel="3" x14ac:dyDescent="0.25">
      <c r="A287" s="151"/>
      <c r="B287" s="152"/>
      <c r="C287" s="190" t="s">
        <v>425</v>
      </c>
      <c r="D287" s="155"/>
      <c r="E287" s="156">
        <v>264.25</v>
      </c>
      <c r="F287" s="154"/>
      <c r="G287" s="154"/>
      <c r="H287" s="154"/>
      <c r="I287" s="154"/>
      <c r="J287" s="154"/>
      <c r="K287" s="154"/>
      <c r="L287" s="154"/>
      <c r="M287" s="154"/>
      <c r="N287" s="153"/>
      <c r="O287" s="153"/>
      <c r="P287" s="153"/>
      <c r="Q287" s="153"/>
      <c r="R287" s="154"/>
      <c r="S287" s="154"/>
      <c r="T287" s="154"/>
      <c r="U287" s="154"/>
      <c r="V287" s="154"/>
      <c r="W287" s="154"/>
      <c r="X287" s="154"/>
      <c r="Y287" s="154"/>
      <c r="Z287" s="144"/>
      <c r="AA287" s="144"/>
      <c r="AB287" s="144"/>
      <c r="AC287" s="144"/>
      <c r="AD287" s="144"/>
      <c r="AE287" s="144"/>
      <c r="AF287" s="144"/>
      <c r="AG287" s="144" t="s">
        <v>154</v>
      </c>
      <c r="AH287" s="144">
        <v>0</v>
      </c>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row>
    <row r="288" spans="1:60" outlineLevel="3" x14ac:dyDescent="0.25">
      <c r="A288" s="151"/>
      <c r="B288" s="152"/>
      <c r="C288" s="190" t="s">
        <v>441</v>
      </c>
      <c r="D288" s="155"/>
      <c r="E288" s="156">
        <v>29.02</v>
      </c>
      <c r="F288" s="154"/>
      <c r="G288" s="154"/>
      <c r="H288" s="154"/>
      <c r="I288" s="154"/>
      <c r="J288" s="154"/>
      <c r="K288" s="154"/>
      <c r="L288" s="154"/>
      <c r="M288" s="154"/>
      <c r="N288" s="153"/>
      <c r="O288" s="153"/>
      <c r="P288" s="153"/>
      <c r="Q288" s="153"/>
      <c r="R288" s="154"/>
      <c r="S288" s="154"/>
      <c r="T288" s="154"/>
      <c r="U288" s="154"/>
      <c r="V288" s="154"/>
      <c r="W288" s="154"/>
      <c r="X288" s="154"/>
      <c r="Y288" s="154"/>
      <c r="Z288" s="144"/>
      <c r="AA288" s="144"/>
      <c r="AB288" s="144"/>
      <c r="AC288" s="144"/>
      <c r="AD288" s="144"/>
      <c r="AE288" s="144"/>
      <c r="AF288" s="144"/>
      <c r="AG288" s="144" t="s">
        <v>154</v>
      </c>
      <c r="AH288" s="144">
        <v>0</v>
      </c>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row>
    <row r="289" spans="1:60" outlineLevel="3" x14ac:dyDescent="0.25">
      <c r="A289" s="151"/>
      <c r="B289" s="152"/>
      <c r="C289" s="190" t="s">
        <v>426</v>
      </c>
      <c r="D289" s="155"/>
      <c r="E289" s="156">
        <v>59.17</v>
      </c>
      <c r="F289" s="154"/>
      <c r="G289" s="154"/>
      <c r="H289" s="154"/>
      <c r="I289" s="154"/>
      <c r="J289" s="154"/>
      <c r="K289" s="154"/>
      <c r="L289" s="154"/>
      <c r="M289" s="154"/>
      <c r="N289" s="153"/>
      <c r="O289" s="153"/>
      <c r="P289" s="153"/>
      <c r="Q289" s="153"/>
      <c r="R289" s="154"/>
      <c r="S289" s="154"/>
      <c r="T289" s="154"/>
      <c r="U289" s="154"/>
      <c r="V289" s="154"/>
      <c r="W289" s="154"/>
      <c r="X289" s="154"/>
      <c r="Y289" s="154"/>
      <c r="Z289" s="144"/>
      <c r="AA289" s="144"/>
      <c r="AB289" s="144"/>
      <c r="AC289" s="144"/>
      <c r="AD289" s="144"/>
      <c r="AE289" s="144"/>
      <c r="AF289" s="144"/>
      <c r="AG289" s="144" t="s">
        <v>154</v>
      </c>
      <c r="AH289" s="144">
        <v>0</v>
      </c>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row>
    <row r="290" spans="1:60" outlineLevel="3" x14ac:dyDescent="0.25">
      <c r="A290" s="151"/>
      <c r="B290" s="152"/>
      <c r="C290" s="190" t="s">
        <v>442</v>
      </c>
      <c r="D290" s="155"/>
      <c r="E290" s="156">
        <v>2.5299999999999998</v>
      </c>
      <c r="F290" s="154"/>
      <c r="G290" s="154"/>
      <c r="H290" s="154"/>
      <c r="I290" s="154"/>
      <c r="J290" s="154"/>
      <c r="K290" s="154"/>
      <c r="L290" s="154"/>
      <c r="M290" s="154"/>
      <c r="N290" s="153"/>
      <c r="O290" s="153"/>
      <c r="P290" s="153"/>
      <c r="Q290" s="153"/>
      <c r="R290" s="154"/>
      <c r="S290" s="154"/>
      <c r="T290" s="154"/>
      <c r="U290" s="154"/>
      <c r="V290" s="154"/>
      <c r="W290" s="154"/>
      <c r="X290" s="154"/>
      <c r="Y290" s="154"/>
      <c r="Z290" s="144"/>
      <c r="AA290" s="144"/>
      <c r="AB290" s="144"/>
      <c r="AC290" s="144"/>
      <c r="AD290" s="144"/>
      <c r="AE290" s="144"/>
      <c r="AF290" s="144"/>
      <c r="AG290" s="144" t="s">
        <v>154</v>
      </c>
      <c r="AH290" s="144">
        <v>0</v>
      </c>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row>
    <row r="291" spans="1:60" outlineLevel="1" x14ac:dyDescent="0.25">
      <c r="A291" s="173">
        <v>65</v>
      </c>
      <c r="B291" s="174" t="s">
        <v>443</v>
      </c>
      <c r="C291" s="189" t="s">
        <v>444</v>
      </c>
      <c r="D291" s="175" t="s">
        <v>145</v>
      </c>
      <c r="E291" s="176">
        <v>53.53</v>
      </c>
      <c r="F291" s="177"/>
      <c r="G291" s="178">
        <f>ROUND(E291*F291,2)</f>
        <v>0</v>
      </c>
      <c r="H291" s="177"/>
      <c r="I291" s="178">
        <f>ROUND(E291*H291,2)</f>
        <v>0</v>
      </c>
      <c r="J291" s="177"/>
      <c r="K291" s="178">
        <f>ROUND(E291*J291,2)</f>
        <v>0</v>
      </c>
      <c r="L291" s="178">
        <v>21</v>
      </c>
      <c r="M291" s="178">
        <f>G291*(1+L291/100)</f>
        <v>0</v>
      </c>
      <c r="N291" s="176">
        <v>7.3899999999999993E-2</v>
      </c>
      <c r="O291" s="176">
        <f>ROUND(E291*N291,2)</f>
        <v>3.96</v>
      </c>
      <c r="P291" s="176">
        <v>0</v>
      </c>
      <c r="Q291" s="176">
        <f>ROUND(E291*P291,2)</f>
        <v>0</v>
      </c>
      <c r="R291" s="178" t="s">
        <v>166</v>
      </c>
      <c r="S291" s="178" t="s">
        <v>147</v>
      </c>
      <c r="T291" s="179" t="s">
        <v>147</v>
      </c>
      <c r="U291" s="154">
        <v>0.47799999999999998</v>
      </c>
      <c r="V291" s="154">
        <f>ROUND(E291*U291,2)</f>
        <v>25.59</v>
      </c>
      <c r="W291" s="154"/>
      <c r="X291" s="154" t="s">
        <v>148</v>
      </c>
      <c r="Y291" s="154" t="s">
        <v>149</v>
      </c>
      <c r="Z291" s="144"/>
      <c r="AA291" s="144"/>
      <c r="AB291" s="144"/>
      <c r="AC291" s="144"/>
      <c r="AD291" s="144"/>
      <c r="AE291" s="144"/>
      <c r="AF291" s="144"/>
      <c r="AG291" s="144" t="s">
        <v>150</v>
      </c>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row>
    <row r="292" spans="1:60" ht="21" outlineLevel="2" x14ac:dyDescent="0.25">
      <c r="A292" s="151"/>
      <c r="B292" s="152"/>
      <c r="C292" s="259" t="s">
        <v>440</v>
      </c>
      <c r="D292" s="260"/>
      <c r="E292" s="260"/>
      <c r="F292" s="260"/>
      <c r="G292" s="260"/>
      <c r="H292" s="154"/>
      <c r="I292" s="154"/>
      <c r="J292" s="154"/>
      <c r="K292" s="154"/>
      <c r="L292" s="154"/>
      <c r="M292" s="154"/>
      <c r="N292" s="153"/>
      <c r="O292" s="153"/>
      <c r="P292" s="153"/>
      <c r="Q292" s="153"/>
      <c r="R292" s="154"/>
      <c r="S292" s="154"/>
      <c r="T292" s="154"/>
      <c r="U292" s="154"/>
      <c r="V292" s="154"/>
      <c r="W292" s="154"/>
      <c r="X292" s="154"/>
      <c r="Y292" s="154"/>
      <c r="Z292" s="144"/>
      <c r="AA292" s="144"/>
      <c r="AB292" s="144"/>
      <c r="AC292" s="144"/>
      <c r="AD292" s="144"/>
      <c r="AE292" s="144"/>
      <c r="AF292" s="144"/>
      <c r="AG292" s="144" t="s">
        <v>152</v>
      </c>
      <c r="AH292" s="144"/>
      <c r="AI292" s="144"/>
      <c r="AJ292" s="144"/>
      <c r="AK292" s="144"/>
      <c r="AL292" s="144"/>
      <c r="AM292" s="144"/>
      <c r="AN292" s="144"/>
      <c r="AO292" s="144"/>
      <c r="AP292" s="144"/>
      <c r="AQ292" s="144"/>
      <c r="AR292" s="144"/>
      <c r="AS292" s="144"/>
      <c r="AT292" s="144"/>
      <c r="AU292" s="144"/>
      <c r="AV292" s="144"/>
      <c r="AW292" s="144"/>
      <c r="AX292" s="144"/>
      <c r="AY292" s="144"/>
      <c r="AZ292" s="144"/>
      <c r="BA292" s="180" t="str">
        <f>C292</f>
        <v>s provedením lože z kameniva drceného, s vyplněním spár, s dvojitým hutněním a se smetením přebytečného materiálu na krajnici. S dodáním hmot pro lože a výplň spár.</v>
      </c>
      <c r="BB292" s="144"/>
      <c r="BC292" s="144"/>
      <c r="BD292" s="144"/>
      <c r="BE292" s="144"/>
      <c r="BF292" s="144"/>
      <c r="BG292" s="144"/>
      <c r="BH292" s="144"/>
    </row>
    <row r="293" spans="1:60" outlineLevel="2" x14ac:dyDescent="0.25">
      <c r="A293" s="151"/>
      <c r="B293" s="152"/>
      <c r="C293" s="190" t="s">
        <v>168</v>
      </c>
      <c r="D293" s="155"/>
      <c r="E293" s="156"/>
      <c r="F293" s="154"/>
      <c r="G293" s="154"/>
      <c r="H293" s="154"/>
      <c r="I293" s="154"/>
      <c r="J293" s="154"/>
      <c r="K293" s="154"/>
      <c r="L293" s="154"/>
      <c r="M293" s="154"/>
      <c r="N293" s="153"/>
      <c r="O293" s="153"/>
      <c r="P293" s="153"/>
      <c r="Q293" s="153"/>
      <c r="R293" s="154"/>
      <c r="S293" s="154"/>
      <c r="T293" s="154"/>
      <c r="U293" s="154"/>
      <c r="V293" s="154"/>
      <c r="W293" s="154"/>
      <c r="X293" s="154"/>
      <c r="Y293" s="154"/>
      <c r="Z293" s="144"/>
      <c r="AA293" s="144"/>
      <c r="AB293" s="144"/>
      <c r="AC293" s="144"/>
      <c r="AD293" s="144"/>
      <c r="AE293" s="144"/>
      <c r="AF293" s="144"/>
      <c r="AG293" s="144" t="s">
        <v>154</v>
      </c>
      <c r="AH293" s="144">
        <v>0</v>
      </c>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row>
    <row r="294" spans="1:60" outlineLevel="3" x14ac:dyDescent="0.25">
      <c r="A294" s="151"/>
      <c r="B294" s="152"/>
      <c r="C294" s="190" t="s">
        <v>423</v>
      </c>
      <c r="D294" s="155"/>
      <c r="E294" s="156">
        <v>5.92</v>
      </c>
      <c r="F294" s="154"/>
      <c r="G294" s="154"/>
      <c r="H294" s="154"/>
      <c r="I294" s="154"/>
      <c r="J294" s="154"/>
      <c r="K294" s="154"/>
      <c r="L294" s="154"/>
      <c r="M294" s="154"/>
      <c r="N294" s="153"/>
      <c r="O294" s="153"/>
      <c r="P294" s="153"/>
      <c r="Q294" s="153"/>
      <c r="R294" s="154"/>
      <c r="S294" s="154"/>
      <c r="T294" s="154"/>
      <c r="U294" s="154"/>
      <c r="V294" s="154"/>
      <c r="W294" s="154"/>
      <c r="X294" s="154"/>
      <c r="Y294" s="154"/>
      <c r="Z294" s="144"/>
      <c r="AA294" s="144"/>
      <c r="AB294" s="144"/>
      <c r="AC294" s="144"/>
      <c r="AD294" s="144"/>
      <c r="AE294" s="144"/>
      <c r="AF294" s="144"/>
      <c r="AG294" s="144" t="s">
        <v>154</v>
      </c>
      <c r="AH294" s="144">
        <v>0</v>
      </c>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row>
    <row r="295" spans="1:60" outlineLevel="3" x14ac:dyDescent="0.25">
      <c r="A295" s="151"/>
      <c r="B295" s="152"/>
      <c r="C295" s="190" t="s">
        <v>445</v>
      </c>
      <c r="D295" s="155"/>
      <c r="E295" s="156">
        <v>35.200000000000003</v>
      </c>
      <c r="F295" s="154"/>
      <c r="G295" s="154"/>
      <c r="H295" s="154"/>
      <c r="I295" s="154"/>
      <c r="J295" s="154"/>
      <c r="K295" s="154"/>
      <c r="L295" s="154"/>
      <c r="M295" s="154"/>
      <c r="N295" s="153"/>
      <c r="O295" s="153"/>
      <c r="P295" s="153"/>
      <c r="Q295" s="153"/>
      <c r="R295" s="154"/>
      <c r="S295" s="154"/>
      <c r="T295" s="154"/>
      <c r="U295" s="154"/>
      <c r="V295" s="154"/>
      <c r="W295" s="154"/>
      <c r="X295" s="154"/>
      <c r="Y295" s="154"/>
      <c r="Z295" s="144"/>
      <c r="AA295" s="144"/>
      <c r="AB295" s="144"/>
      <c r="AC295" s="144"/>
      <c r="AD295" s="144"/>
      <c r="AE295" s="144"/>
      <c r="AF295" s="144"/>
      <c r="AG295" s="144" t="s">
        <v>154</v>
      </c>
      <c r="AH295" s="144">
        <v>0</v>
      </c>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row>
    <row r="296" spans="1:60" outlineLevel="3" x14ac:dyDescent="0.25">
      <c r="A296" s="151"/>
      <c r="B296" s="152"/>
      <c r="C296" s="190" t="s">
        <v>424</v>
      </c>
      <c r="D296" s="155"/>
      <c r="E296" s="156">
        <v>12.41</v>
      </c>
      <c r="F296" s="154"/>
      <c r="G296" s="154"/>
      <c r="H296" s="154"/>
      <c r="I296" s="154"/>
      <c r="J296" s="154"/>
      <c r="K296" s="154"/>
      <c r="L296" s="154"/>
      <c r="M296" s="154"/>
      <c r="N296" s="153"/>
      <c r="O296" s="153"/>
      <c r="P296" s="153"/>
      <c r="Q296" s="153"/>
      <c r="R296" s="154"/>
      <c r="S296" s="154"/>
      <c r="T296" s="154"/>
      <c r="U296" s="154"/>
      <c r="V296" s="154"/>
      <c r="W296" s="154"/>
      <c r="X296" s="154"/>
      <c r="Y296" s="154"/>
      <c r="Z296" s="144"/>
      <c r="AA296" s="144"/>
      <c r="AB296" s="144"/>
      <c r="AC296" s="144"/>
      <c r="AD296" s="144"/>
      <c r="AE296" s="144"/>
      <c r="AF296" s="144"/>
      <c r="AG296" s="144" t="s">
        <v>154</v>
      </c>
      <c r="AH296" s="144">
        <v>0</v>
      </c>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row>
    <row r="297" spans="1:60" outlineLevel="1" x14ac:dyDescent="0.25">
      <c r="A297" s="173">
        <v>66</v>
      </c>
      <c r="B297" s="174" t="s">
        <v>446</v>
      </c>
      <c r="C297" s="189" t="s">
        <v>447</v>
      </c>
      <c r="D297" s="175" t="s">
        <v>206</v>
      </c>
      <c r="E297" s="176">
        <v>190.9</v>
      </c>
      <c r="F297" s="177"/>
      <c r="G297" s="178">
        <f>ROUND(E297*F297,2)</f>
        <v>0</v>
      </c>
      <c r="H297" s="177"/>
      <c r="I297" s="178">
        <f>ROUND(E297*H297,2)</f>
        <v>0</v>
      </c>
      <c r="J297" s="177"/>
      <c r="K297" s="178">
        <f>ROUND(E297*J297,2)</f>
        <v>0</v>
      </c>
      <c r="L297" s="178">
        <v>21</v>
      </c>
      <c r="M297" s="178">
        <f>G297*(1+L297/100)</f>
        <v>0</v>
      </c>
      <c r="N297" s="176">
        <v>3.3E-4</v>
      </c>
      <c r="O297" s="176">
        <f>ROUND(E297*N297,2)</f>
        <v>0.06</v>
      </c>
      <c r="P297" s="176">
        <v>0</v>
      </c>
      <c r="Q297" s="176">
        <f>ROUND(E297*P297,2)</f>
        <v>0</v>
      </c>
      <c r="R297" s="178" t="s">
        <v>166</v>
      </c>
      <c r="S297" s="178" t="s">
        <v>147</v>
      </c>
      <c r="T297" s="179" t="s">
        <v>147</v>
      </c>
      <c r="U297" s="154">
        <v>0.41</v>
      </c>
      <c r="V297" s="154">
        <f>ROUND(E297*U297,2)</f>
        <v>78.27</v>
      </c>
      <c r="W297" s="154"/>
      <c r="X297" s="154" t="s">
        <v>148</v>
      </c>
      <c r="Y297" s="154" t="s">
        <v>149</v>
      </c>
      <c r="Z297" s="144"/>
      <c r="AA297" s="144"/>
      <c r="AB297" s="144"/>
      <c r="AC297" s="144"/>
      <c r="AD297" s="144"/>
      <c r="AE297" s="144"/>
      <c r="AF297" s="144"/>
      <c r="AG297" s="144" t="s">
        <v>150</v>
      </c>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row>
    <row r="298" spans="1:60" outlineLevel="2" x14ac:dyDescent="0.25">
      <c r="A298" s="151"/>
      <c r="B298" s="152"/>
      <c r="C298" s="190" t="s">
        <v>448</v>
      </c>
      <c r="D298" s="155"/>
      <c r="E298" s="156">
        <v>169.9</v>
      </c>
      <c r="F298" s="154"/>
      <c r="G298" s="154"/>
      <c r="H298" s="154"/>
      <c r="I298" s="154"/>
      <c r="J298" s="154"/>
      <c r="K298" s="154"/>
      <c r="L298" s="154"/>
      <c r="M298" s="154"/>
      <c r="N298" s="153"/>
      <c r="O298" s="153"/>
      <c r="P298" s="153"/>
      <c r="Q298" s="153"/>
      <c r="R298" s="154"/>
      <c r="S298" s="154"/>
      <c r="T298" s="154"/>
      <c r="U298" s="154"/>
      <c r="V298" s="154"/>
      <c r="W298" s="154"/>
      <c r="X298" s="154"/>
      <c r="Y298" s="154"/>
      <c r="Z298" s="144"/>
      <c r="AA298" s="144"/>
      <c r="AB298" s="144"/>
      <c r="AC298" s="144"/>
      <c r="AD298" s="144"/>
      <c r="AE298" s="144"/>
      <c r="AF298" s="144"/>
      <c r="AG298" s="144" t="s">
        <v>154</v>
      </c>
      <c r="AH298" s="144">
        <v>0</v>
      </c>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row>
    <row r="299" spans="1:60" outlineLevel="3" x14ac:dyDescent="0.25">
      <c r="A299" s="151"/>
      <c r="B299" s="152"/>
      <c r="C299" s="190" t="s">
        <v>449</v>
      </c>
      <c r="D299" s="155"/>
      <c r="E299" s="156">
        <v>21</v>
      </c>
      <c r="F299" s="154"/>
      <c r="G299" s="154"/>
      <c r="H299" s="154"/>
      <c r="I299" s="154"/>
      <c r="J299" s="154"/>
      <c r="K299" s="154"/>
      <c r="L299" s="154"/>
      <c r="M299" s="154"/>
      <c r="N299" s="153"/>
      <c r="O299" s="153"/>
      <c r="P299" s="153"/>
      <c r="Q299" s="153"/>
      <c r="R299" s="154"/>
      <c r="S299" s="154"/>
      <c r="T299" s="154"/>
      <c r="U299" s="154"/>
      <c r="V299" s="154"/>
      <c r="W299" s="154"/>
      <c r="X299" s="154"/>
      <c r="Y299" s="154"/>
      <c r="Z299" s="144"/>
      <c r="AA299" s="144"/>
      <c r="AB299" s="144"/>
      <c r="AC299" s="144"/>
      <c r="AD299" s="144"/>
      <c r="AE299" s="144"/>
      <c r="AF299" s="144"/>
      <c r="AG299" s="144" t="s">
        <v>154</v>
      </c>
      <c r="AH299" s="144">
        <v>0</v>
      </c>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row>
    <row r="300" spans="1:60" outlineLevel="1" x14ac:dyDescent="0.25">
      <c r="A300" s="173">
        <v>67</v>
      </c>
      <c r="B300" s="174" t="s">
        <v>450</v>
      </c>
      <c r="C300" s="189" t="s">
        <v>451</v>
      </c>
      <c r="D300" s="175" t="s">
        <v>206</v>
      </c>
      <c r="E300" s="176">
        <v>89</v>
      </c>
      <c r="F300" s="177"/>
      <c r="G300" s="178">
        <f>ROUND(E300*F300,2)</f>
        <v>0</v>
      </c>
      <c r="H300" s="177"/>
      <c r="I300" s="178">
        <f>ROUND(E300*H300,2)</f>
        <v>0</v>
      </c>
      <c r="J300" s="177"/>
      <c r="K300" s="178">
        <f>ROUND(E300*J300,2)</f>
        <v>0</v>
      </c>
      <c r="L300" s="178">
        <v>21</v>
      </c>
      <c r="M300" s="178">
        <f>G300*(1+L300/100)</f>
        <v>0</v>
      </c>
      <c r="N300" s="176">
        <v>3.6000000000000002E-4</v>
      </c>
      <c r="O300" s="176">
        <f>ROUND(E300*N300,2)</f>
        <v>0.03</v>
      </c>
      <c r="P300" s="176">
        <v>0</v>
      </c>
      <c r="Q300" s="176">
        <f>ROUND(E300*P300,2)</f>
        <v>0</v>
      </c>
      <c r="R300" s="178" t="s">
        <v>166</v>
      </c>
      <c r="S300" s="178" t="s">
        <v>147</v>
      </c>
      <c r="T300" s="179" t="s">
        <v>147</v>
      </c>
      <c r="U300" s="154">
        <v>0.43</v>
      </c>
      <c r="V300" s="154">
        <f>ROUND(E300*U300,2)</f>
        <v>38.270000000000003</v>
      </c>
      <c r="W300" s="154"/>
      <c r="X300" s="154" t="s">
        <v>148</v>
      </c>
      <c r="Y300" s="154" t="s">
        <v>149</v>
      </c>
      <c r="Z300" s="144"/>
      <c r="AA300" s="144"/>
      <c r="AB300" s="144"/>
      <c r="AC300" s="144"/>
      <c r="AD300" s="144"/>
      <c r="AE300" s="144"/>
      <c r="AF300" s="144"/>
      <c r="AG300" s="144" t="s">
        <v>150</v>
      </c>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row>
    <row r="301" spans="1:60" outlineLevel="2" x14ac:dyDescent="0.25">
      <c r="A301" s="151"/>
      <c r="B301" s="152"/>
      <c r="C301" s="190" t="s">
        <v>452</v>
      </c>
      <c r="D301" s="155"/>
      <c r="E301" s="156">
        <v>3</v>
      </c>
      <c r="F301" s="154"/>
      <c r="G301" s="154"/>
      <c r="H301" s="154"/>
      <c r="I301" s="154"/>
      <c r="J301" s="154"/>
      <c r="K301" s="154"/>
      <c r="L301" s="154"/>
      <c r="M301" s="154"/>
      <c r="N301" s="153"/>
      <c r="O301" s="153"/>
      <c r="P301" s="153"/>
      <c r="Q301" s="153"/>
      <c r="R301" s="154"/>
      <c r="S301" s="154"/>
      <c r="T301" s="154"/>
      <c r="U301" s="154"/>
      <c r="V301" s="154"/>
      <c r="W301" s="154"/>
      <c r="X301" s="154"/>
      <c r="Y301" s="154"/>
      <c r="Z301" s="144"/>
      <c r="AA301" s="144"/>
      <c r="AB301" s="144"/>
      <c r="AC301" s="144"/>
      <c r="AD301" s="144"/>
      <c r="AE301" s="144"/>
      <c r="AF301" s="144"/>
      <c r="AG301" s="144" t="s">
        <v>154</v>
      </c>
      <c r="AH301" s="144">
        <v>0</v>
      </c>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row>
    <row r="302" spans="1:60" outlineLevel="3" x14ac:dyDescent="0.25">
      <c r="A302" s="151"/>
      <c r="B302" s="152"/>
      <c r="C302" s="190" t="s">
        <v>453</v>
      </c>
      <c r="D302" s="155"/>
      <c r="E302" s="156">
        <v>86</v>
      </c>
      <c r="F302" s="154"/>
      <c r="G302" s="154"/>
      <c r="H302" s="154"/>
      <c r="I302" s="154"/>
      <c r="J302" s="154"/>
      <c r="K302" s="154"/>
      <c r="L302" s="154"/>
      <c r="M302" s="154"/>
      <c r="N302" s="153"/>
      <c r="O302" s="153"/>
      <c r="P302" s="153"/>
      <c r="Q302" s="153"/>
      <c r="R302" s="154"/>
      <c r="S302" s="154"/>
      <c r="T302" s="154"/>
      <c r="U302" s="154"/>
      <c r="V302" s="154"/>
      <c r="W302" s="154"/>
      <c r="X302" s="154"/>
      <c r="Y302" s="154"/>
      <c r="Z302" s="144"/>
      <c r="AA302" s="144"/>
      <c r="AB302" s="144"/>
      <c r="AC302" s="144"/>
      <c r="AD302" s="144"/>
      <c r="AE302" s="144"/>
      <c r="AF302" s="144"/>
      <c r="AG302" s="144" t="s">
        <v>154</v>
      </c>
      <c r="AH302" s="144">
        <v>0</v>
      </c>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row>
    <row r="303" spans="1:60" outlineLevel="1" x14ac:dyDescent="0.25">
      <c r="A303" s="173">
        <v>68</v>
      </c>
      <c r="B303" s="174" t="s">
        <v>454</v>
      </c>
      <c r="C303" s="189" t="s">
        <v>455</v>
      </c>
      <c r="D303" s="175" t="s">
        <v>145</v>
      </c>
      <c r="E303" s="176">
        <v>9.8800000000000008</v>
      </c>
      <c r="F303" s="177"/>
      <c r="G303" s="178">
        <f>ROUND(E303*F303,2)</f>
        <v>0</v>
      </c>
      <c r="H303" s="177"/>
      <c r="I303" s="178">
        <f>ROUND(E303*H303,2)</f>
        <v>0</v>
      </c>
      <c r="J303" s="177"/>
      <c r="K303" s="178">
        <f>ROUND(E303*J303,2)</f>
        <v>0</v>
      </c>
      <c r="L303" s="178">
        <v>21</v>
      </c>
      <c r="M303" s="178">
        <f>G303*(1+L303/100)</f>
        <v>0</v>
      </c>
      <c r="N303" s="176">
        <v>7.1999999999999995E-2</v>
      </c>
      <c r="O303" s="176">
        <f>ROUND(E303*N303,2)</f>
        <v>0.71</v>
      </c>
      <c r="P303" s="176">
        <v>0</v>
      </c>
      <c r="Q303" s="176">
        <f>ROUND(E303*P303,2)</f>
        <v>0</v>
      </c>
      <c r="R303" s="178" t="s">
        <v>166</v>
      </c>
      <c r="S303" s="178" t="s">
        <v>147</v>
      </c>
      <c r="T303" s="179" t="s">
        <v>147</v>
      </c>
      <c r="U303" s="154">
        <v>0.375</v>
      </c>
      <c r="V303" s="154">
        <f>ROUND(E303*U303,2)</f>
        <v>3.71</v>
      </c>
      <c r="W303" s="154"/>
      <c r="X303" s="154" t="s">
        <v>148</v>
      </c>
      <c r="Y303" s="154" t="s">
        <v>149</v>
      </c>
      <c r="Z303" s="144"/>
      <c r="AA303" s="144"/>
      <c r="AB303" s="144"/>
      <c r="AC303" s="144"/>
      <c r="AD303" s="144"/>
      <c r="AE303" s="144"/>
      <c r="AF303" s="144"/>
      <c r="AG303" s="144" t="s">
        <v>150</v>
      </c>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row>
    <row r="304" spans="1:60" ht="21" outlineLevel="2" x14ac:dyDescent="0.25">
      <c r="A304" s="151"/>
      <c r="B304" s="152"/>
      <c r="C304" s="259" t="s">
        <v>456</v>
      </c>
      <c r="D304" s="260"/>
      <c r="E304" s="260"/>
      <c r="F304" s="260"/>
      <c r="G304" s="260"/>
      <c r="H304" s="154"/>
      <c r="I304" s="154"/>
      <c r="J304" s="154"/>
      <c r="K304" s="154"/>
      <c r="L304" s="154"/>
      <c r="M304" s="154"/>
      <c r="N304" s="153"/>
      <c r="O304" s="153"/>
      <c r="P304" s="153"/>
      <c r="Q304" s="153"/>
      <c r="R304" s="154"/>
      <c r="S304" s="154"/>
      <c r="T304" s="154"/>
      <c r="U304" s="154"/>
      <c r="V304" s="154"/>
      <c r="W304" s="154"/>
      <c r="X304" s="154"/>
      <c r="Y304" s="154"/>
      <c r="Z304" s="144"/>
      <c r="AA304" s="144"/>
      <c r="AB304" s="144"/>
      <c r="AC304" s="144"/>
      <c r="AD304" s="144"/>
      <c r="AE304" s="144"/>
      <c r="AF304" s="144"/>
      <c r="AG304" s="144" t="s">
        <v>152</v>
      </c>
      <c r="AH304" s="144"/>
      <c r="AI304" s="144"/>
      <c r="AJ304" s="144"/>
      <c r="AK304" s="144"/>
      <c r="AL304" s="144"/>
      <c r="AM304" s="144"/>
      <c r="AN304" s="144"/>
      <c r="AO304" s="144"/>
      <c r="AP304" s="144"/>
      <c r="AQ304" s="144"/>
      <c r="AR304" s="144"/>
      <c r="AS304" s="144"/>
      <c r="AT304" s="144"/>
      <c r="AU304" s="144"/>
      <c r="AV304" s="144"/>
      <c r="AW304" s="144"/>
      <c r="AX304" s="144"/>
      <c r="AY304" s="144"/>
      <c r="AZ304" s="144"/>
      <c r="BA304" s="180" t="str">
        <f>C304</f>
        <v>komunikací pro pěší, z dlaždic betonových a teracových, do velikosti dlaždic 0,25 m2, s provedením lože do tl. 30 mm, s vyplněním spár a se smetením přebytečného materiálu na vzdálenost do 3 m</v>
      </c>
      <c r="BB304" s="144"/>
      <c r="BC304" s="144"/>
      <c r="BD304" s="144"/>
      <c r="BE304" s="144"/>
      <c r="BF304" s="144"/>
      <c r="BG304" s="144"/>
      <c r="BH304" s="144"/>
    </row>
    <row r="305" spans="1:60" outlineLevel="2" x14ac:dyDescent="0.25">
      <c r="A305" s="151"/>
      <c r="B305" s="152"/>
      <c r="C305" s="190" t="s">
        <v>325</v>
      </c>
      <c r="D305" s="155"/>
      <c r="E305" s="156">
        <v>9.8800000000000008</v>
      </c>
      <c r="F305" s="154"/>
      <c r="G305" s="154"/>
      <c r="H305" s="154"/>
      <c r="I305" s="154"/>
      <c r="J305" s="154"/>
      <c r="K305" s="154"/>
      <c r="L305" s="154"/>
      <c r="M305" s="154"/>
      <c r="N305" s="153"/>
      <c r="O305" s="153"/>
      <c r="P305" s="153"/>
      <c r="Q305" s="153"/>
      <c r="R305" s="154"/>
      <c r="S305" s="154"/>
      <c r="T305" s="154"/>
      <c r="U305" s="154"/>
      <c r="V305" s="154"/>
      <c r="W305" s="154"/>
      <c r="X305" s="154"/>
      <c r="Y305" s="154"/>
      <c r="Z305" s="144"/>
      <c r="AA305" s="144"/>
      <c r="AB305" s="144"/>
      <c r="AC305" s="144"/>
      <c r="AD305" s="144"/>
      <c r="AE305" s="144"/>
      <c r="AF305" s="144"/>
      <c r="AG305" s="144" t="s">
        <v>154</v>
      </c>
      <c r="AH305" s="144">
        <v>0</v>
      </c>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row>
    <row r="306" spans="1:60" outlineLevel="1" x14ac:dyDescent="0.25">
      <c r="A306" s="173">
        <v>69</v>
      </c>
      <c r="B306" s="174" t="s">
        <v>457</v>
      </c>
      <c r="C306" s="189" t="s">
        <v>458</v>
      </c>
      <c r="D306" s="175" t="s">
        <v>145</v>
      </c>
      <c r="E306" s="176">
        <v>309.83999999999997</v>
      </c>
      <c r="F306" s="177"/>
      <c r="G306" s="178">
        <f>ROUND(E306*F306,2)</f>
        <v>0</v>
      </c>
      <c r="H306" s="177"/>
      <c r="I306" s="178">
        <f>ROUND(E306*H306,2)</f>
        <v>0</v>
      </c>
      <c r="J306" s="177"/>
      <c r="K306" s="178">
        <f>ROUND(E306*J306,2)</f>
        <v>0</v>
      </c>
      <c r="L306" s="178">
        <v>21</v>
      </c>
      <c r="M306" s="178">
        <f>G306*(1+L306/100)</f>
        <v>0</v>
      </c>
      <c r="N306" s="176">
        <v>3.15E-2</v>
      </c>
      <c r="O306" s="176">
        <f>ROUND(E306*N306,2)</f>
        <v>9.76</v>
      </c>
      <c r="P306" s="176">
        <v>0</v>
      </c>
      <c r="Q306" s="176">
        <f>ROUND(E306*P306,2)</f>
        <v>0</v>
      </c>
      <c r="R306" s="178" t="s">
        <v>166</v>
      </c>
      <c r="S306" s="178" t="s">
        <v>147</v>
      </c>
      <c r="T306" s="179" t="s">
        <v>147</v>
      </c>
      <c r="U306" s="154">
        <v>0.52</v>
      </c>
      <c r="V306" s="154">
        <f>ROUND(E306*U306,2)</f>
        <v>161.12</v>
      </c>
      <c r="W306" s="154"/>
      <c r="X306" s="154" t="s">
        <v>148</v>
      </c>
      <c r="Y306" s="154" t="s">
        <v>149</v>
      </c>
      <c r="Z306" s="144"/>
      <c r="AA306" s="144"/>
      <c r="AB306" s="144"/>
      <c r="AC306" s="144"/>
      <c r="AD306" s="144"/>
      <c r="AE306" s="144"/>
      <c r="AF306" s="144"/>
      <c r="AG306" s="144" t="s">
        <v>150</v>
      </c>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row>
    <row r="307" spans="1:60" outlineLevel="2" x14ac:dyDescent="0.25">
      <c r="A307" s="151"/>
      <c r="B307" s="152"/>
      <c r="C307" s="259" t="s">
        <v>459</v>
      </c>
      <c r="D307" s="260"/>
      <c r="E307" s="260"/>
      <c r="F307" s="260"/>
      <c r="G307" s="260"/>
      <c r="H307" s="154"/>
      <c r="I307" s="154"/>
      <c r="J307" s="154"/>
      <c r="K307" s="154"/>
      <c r="L307" s="154"/>
      <c r="M307" s="154"/>
      <c r="N307" s="153"/>
      <c r="O307" s="153"/>
      <c r="P307" s="153"/>
      <c r="Q307" s="153"/>
      <c r="R307" s="154"/>
      <c r="S307" s="154"/>
      <c r="T307" s="154"/>
      <c r="U307" s="154"/>
      <c r="V307" s="154"/>
      <c r="W307" s="154"/>
      <c r="X307" s="154"/>
      <c r="Y307" s="154"/>
      <c r="Z307" s="144"/>
      <c r="AA307" s="144"/>
      <c r="AB307" s="144"/>
      <c r="AC307" s="144"/>
      <c r="AD307" s="144"/>
      <c r="AE307" s="144"/>
      <c r="AF307" s="144"/>
      <c r="AG307" s="144" t="s">
        <v>152</v>
      </c>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row>
    <row r="308" spans="1:60" outlineLevel="2" x14ac:dyDescent="0.25">
      <c r="A308" s="151"/>
      <c r="B308" s="152"/>
      <c r="C308" s="190" t="s">
        <v>168</v>
      </c>
      <c r="D308" s="155"/>
      <c r="E308" s="156"/>
      <c r="F308" s="154"/>
      <c r="G308" s="154"/>
      <c r="H308" s="154"/>
      <c r="I308" s="154"/>
      <c r="J308" s="154"/>
      <c r="K308" s="154"/>
      <c r="L308" s="154"/>
      <c r="M308" s="154"/>
      <c r="N308" s="153"/>
      <c r="O308" s="153"/>
      <c r="P308" s="153"/>
      <c r="Q308" s="153"/>
      <c r="R308" s="154"/>
      <c r="S308" s="154"/>
      <c r="T308" s="154"/>
      <c r="U308" s="154"/>
      <c r="V308" s="154"/>
      <c r="W308" s="154"/>
      <c r="X308" s="154"/>
      <c r="Y308" s="154"/>
      <c r="Z308" s="144"/>
      <c r="AA308" s="144"/>
      <c r="AB308" s="144"/>
      <c r="AC308" s="144"/>
      <c r="AD308" s="144"/>
      <c r="AE308" s="144"/>
      <c r="AF308" s="144"/>
      <c r="AG308" s="144" t="s">
        <v>154</v>
      </c>
      <c r="AH308" s="144">
        <v>0</v>
      </c>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row>
    <row r="309" spans="1:60" outlineLevel="3" x14ac:dyDescent="0.25">
      <c r="A309" s="151"/>
      <c r="B309" s="152"/>
      <c r="C309" s="190" t="s">
        <v>460</v>
      </c>
      <c r="D309" s="155"/>
      <c r="E309" s="156">
        <v>309.83999999999997</v>
      </c>
      <c r="F309" s="154"/>
      <c r="G309" s="154"/>
      <c r="H309" s="154"/>
      <c r="I309" s="154"/>
      <c r="J309" s="154"/>
      <c r="K309" s="154"/>
      <c r="L309" s="154"/>
      <c r="M309" s="154"/>
      <c r="N309" s="153"/>
      <c r="O309" s="153"/>
      <c r="P309" s="153"/>
      <c r="Q309" s="153"/>
      <c r="R309" s="154"/>
      <c r="S309" s="154"/>
      <c r="T309" s="154"/>
      <c r="U309" s="154"/>
      <c r="V309" s="154"/>
      <c r="W309" s="154"/>
      <c r="X309" s="154"/>
      <c r="Y309" s="154"/>
      <c r="Z309" s="144"/>
      <c r="AA309" s="144"/>
      <c r="AB309" s="144"/>
      <c r="AC309" s="144"/>
      <c r="AD309" s="144"/>
      <c r="AE309" s="144"/>
      <c r="AF309" s="144"/>
      <c r="AG309" s="144" t="s">
        <v>154</v>
      </c>
      <c r="AH309" s="144">
        <v>0</v>
      </c>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row>
    <row r="310" spans="1:60" outlineLevel="1" x14ac:dyDescent="0.25">
      <c r="A310" s="173">
        <v>70</v>
      </c>
      <c r="B310" s="174" t="s">
        <v>461</v>
      </c>
      <c r="C310" s="189" t="s">
        <v>462</v>
      </c>
      <c r="D310" s="175" t="s">
        <v>222</v>
      </c>
      <c r="E310" s="176">
        <v>7.1882900000000003</v>
      </c>
      <c r="F310" s="177"/>
      <c r="G310" s="178">
        <f>ROUND(E310*F310,2)</f>
        <v>0</v>
      </c>
      <c r="H310" s="177"/>
      <c r="I310" s="178">
        <f>ROUND(E310*H310,2)</f>
        <v>0</v>
      </c>
      <c r="J310" s="177"/>
      <c r="K310" s="178">
        <f>ROUND(E310*J310,2)</f>
        <v>0</v>
      </c>
      <c r="L310" s="178">
        <v>21</v>
      </c>
      <c r="M310" s="178">
        <f>G310*(1+L310/100)</f>
        <v>0</v>
      </c>
      <c r="N310" s="176">
        <v>0</v>
      </c>
      <c r="O310" s="176">
        <f>ROUND(E310*N310,2)</f>
        <v>0</v>
      </c>
      <c r="P310" s="176">
        <v>0</v>
      </c>
      <c r="Q310" s="176">
        <f>ROUND(E310*P310,2)</f>
        <v>0</v>
      </c>
      <c r="R310" s="178" t="s">
        <v>166</v>
      </c>
      <c r="S310" s="178" t="s">
        <v>147</v>
      </c>
      <c r="T310" s="179" t="s">
        <v>147</v>
      </c>
      <c r="U310" s="154">
        <v>3</v>
      </c>
      <c r="V310" s="154">
        <f>ROUND(E310*U310,2)</f>
        <v>21.56</v>
      </c>
      <c r="W310" s="154"/>
      <c r="X310" s="154" t="s">
        <v>148</v>
      </c>
      <c r="Y310" s="154" t="s">
        <v>149</v>
      </c>
      <c r="Z310" s="144"/>
      <c r="AA310" s="144"/>
      <c r="AB310" s="144"/>
      <c r="AC310" s="144"/>
      <c r="AD310" s="144"/>
      <c r="AE310" s="144"/>
      <c r="AF310" s="144"/>
      <c r="AG310" s="144" t="s">
        <v>150</v>
      </c>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row>
    <row r="311" spans="1:60" outlineLevel="2" x14ac:dyDescent="0.25">
      <c r="A311" s="151"/>
      <c r="B311" s="152"/>
      <c r="C311" s="259" t="s">
        <v>463</v>
      </c>
      <c r="D311" s="260"/>
      <c r="E311" s="260"/>
      <c r="F311" s="260"/>
      <c r="G311" s="260"/>
      <c r="H311" s="154"/>
      <c r="I311" s="154"/>
      <c r="J311" s="154"/>
      <c r="K311" s="154"/>
      <c r="L311" s="154"/>
      <c r="M311" s="154"/>
      <c r="N311" s="153"/>
      <c r="O311" s="153"/>
      <c r="P311" s="153"/>
      <c r="Q311" s="153"/>
      <c r="R311" s="154"/>
      <c r="S311" s="154"/>
      <c r="T311" s="154"/>
      <c r="U311" s="154"/>
      <c r="V311" s="154"/>
      <c r="W311" s="154"/>
      <c r="X311" s="154"/>
      <c r="Y311" s="154"/>
      <c r="Z311" s="144"/>
      <c r="AA311" s="144"/>
      <c r="AB311" s="144"/>
      <c r="AC311" s="144"/>
      <c r="AD311" s="144"/>
      <c r="AE311" s="144"/>
      <c r="AF311" s="144"/>
      <c r="AG311" s="144" t="s">
        <v>152</v>
      </c>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row>
    <row r="312" spans="1:60" outlineLevel="2" x14ac:dyDescent="0.25">
      <c r="A312" s="151"/>
      <c r="B312" s="152"/>
      <c r="C312" s="190" t="s">
        <v>168</v>
      </c>
      <c r="D312" s="155"/>
      <c r="E312" s="156"/>
      <c r="F312" s="154"/>
      <c r="G312" s="154"/>
      <c r="H312" s="154"/>
      <c r="I312" s="154"/>
      <c r="J312" s="154"/>
      <c r="K312" s="154"/>
      <c r="L312" s="154"/>
      <c r="M312" s="154"/>
      <c r="N312" s="153"/>
      <c r="O312" s="153"/>
      <c r="P312" s="153"/>
      <c r="Q312" s="153"/>
      <c r="R312" s="154"/>
      <c r="S312" s="154"/>
      <c r="T312" s="154"/>
      <c r="U312" s="154"/>
      <c r="V312" s="154"/>
      <c r="W312" s="154"/>
      <c r="X312" s="154"/>
      <c r="Y312" s="154"/>
      <c r="Z312" s="144"/>
      <c r="AA312" s="144"/>
      <c r="AB312" s="144"/>
      <c r="AC312" s="144"/>
      <c r="AD312" s="144"/>
      <c r="AE312" s="144"/>
      <c r="AF312" s="144"/>
      <c r="AG312" s="144" t="s">
        <v>154</v>
      </c>
      <c r="AH312" s="144">
        <v>0</v>
      </c>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row>
    <row r="313" spans="1:60" outlineLevel="3" x14ac:dyDescent="0.25">
      <c r="A313" s="151"/>
      <c r="B313" s="152"/>
      <c r="C313" s="190" t="s">
        <v>464</v>
      </c>
      <c r="D313" s="155"/>
      <c r="E313" s="156">
        <v>7.1882900000000003</v>
      </c>
      <c r="F313" s="154"/>
      <c r="G313" s="154"/>
      <c r="H313" s="154"/>
      <c r="I313" s="154"/>
      <c r="J313" s="154"/>
      <c r="K313" s="154"/>
      <c r="L313" s="154"/>
      <c r="M313" s="154"/>
      <c r="N313" s="153"/>
      <c r="O313" s="153"/>
      <c r="P313" s="153"/>
      <c r="Q313" s="153"/>
      <c r="R313" s="154"/>
      <c r="S313" s="154"/>
      <c r="T313" s="154"/>
      <c r="U313" s="154"/>
      <c r="V313" s="154"/>
      <c r="W313" s="154"/>
      <c r="X313" s="154"/>
      <c r="Y313" s="154"/>
      <c r="Z313" s="144"/>
      <c r="AA313" s="144"/>
      <c r="AB313" s="144"/>
      <c r="AC313" s="144"/>
      <c r="AD313" s="144"/>
      <c r="AE313" s="144"/>
      <c r="AF313" s="144"/>
      <c r="AG313" s="144" t="s">
        <v>154</v>
      </c>
      <c r="AH313" s="144">
        <v>0</v>
      </c>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row>
    <row r="314" spans="1:60" outlineLevel="1" x14ac:dyDescent="0.25">
      <c r="A314" s="173">
        <v>71</v>
      </c>
      <c r="B314" s="174" t="s">
        <v>465</v>
      </c>
      <c r="C314" s="189" t="s">
        <v>466</v>
      </c>
      <c r="D314" s="175" t="s">
        <v>206</v>
      </c>
      <c r="E314" s="176">
        <v>23.5</v>
      </c>
      <c r="F314" s="177"/>
      <c r="G314" s="178">
        <f>ROUND(E314*F314,2)</f>
        <v>0</v>
      </c>
      <c r="H314" s="177"/>
      <c r="I314" s="178">
        <f>ROUND(E314*H314,2)</f>
        <v>0</v>
      </c>
      <c r="J314" s="177"/>
      <c r="K314" s="178">
        <f>ROUND(E314*J314,2)</f>
        <v>0</v>
      </c>
      <c r="L314" s="178">
        <v>21</v>
      </c>
      <c r="M314" s="178">
        <f>G314*(1+L314/100)</f>
        <v>0</v>
      </c>
      <c r="N314" s="176">
        <v>2.2399999999999998E-3</v>
      </c>
      <c r="O314" s="176">
        <f>ROUND(E314*N314,2)</f>
        <v>0.05</v>
      </c>
      <c r="P314" s="176">
        <v>0</v>
      </c>
      <c r="Q314" s="176">
        <f>ROUND(E314*P314,2)</f>
        <v>0</v>
      </c>
      <c r="R314" s="178" t="s">
        <v>166</v>
      </c>
      <c r="S314" s="178" t="s">
        <v>147</v>
      </c>
      <c r="T314" s="179" t="s">
        <v>147</v>
      </c>
      <c r="U314" s="154">
        <v>0.129</v>
      </c>
      <c r="V314" s="154">
        <f>ROUND(E314*U314,2)</f>
        <v>3.03</v>
      </c>
      <c r="W314" s="154"/>
      <c r="X314" s="154" t="s">
        <v>148</v>
      </c>
      <c r="Y314" s="154" t="s">
        <v>149</v>
      </c>
      <c r="Z314" s="144"/>
      <c r="AA314" s="144"/>
      <c r="AB314" s="144"/>
      <c r="AC314" s="144"/>
      <c r="AD314" s="144"/>
      <c r="AE314" s="144"/>
      <c r="AF314" s="144"/>
      <c r="AG314" s="144" t="s">
        <v>150</v>
      </c>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row>
    <row r="315" spans="1:60" outlineLevel="2" x14ac:dyDescent="0.25">
      <c r="A315" s="151"/>
      <c r="B315" s="152"/>
      <c r="C315" s="259" t="s">
        <v>467</v>
      </c>
      <c r="D315" s="260"/>
      <c r="E315" s="260"/>
      <c r="F315" s="260"/>
      <c r="G315" s="260"/>
      <c r="H315" s="154"/>
      <c r="I315" s="154"/>
      <c r="J315" s="154"/>
      <c r="K315" s="154"/>
      <c r="L315" s="154"/>
      <c r="M315" s="154"/>
      <c r="N315" s="153"/>
      <c r="O315" s="153"/>
      <c r="P315" s="153"/>
      <c r="Q315" s="153"/>
      <c r="R315" s="154"/>
      <c r="S315" s="154"/>
      <c r="T315" s="154"/>
      <c r="U315" s="154"/>
      <c r="V315" s="154"/>
      <c r="W315" s="154"/>
      <c r="X315" s="154"/>
      <c r="Y315" s="154"/>
      <c r="Z315" s="144"/>
      <c r="AA315" s="144"/>
      <c r="AB315" s="144"/>
      <c r="AC315" s="144"/>
      <c r="AD315" s="144"/>
      <c r="AE315" s="144"/>
      <c r="AF315" s="144"/>
      <c r="AG315" s="144" t="s">
        <v>152</v>
      </c>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row>
    <row r="316" spans="1:60" outlineLevel="2" x14ac:dyDescent="0.25">
      <c r="A316" s="151"/>
      <c r="B316" s="152"/>
      <c r="C316" s="261" t="s">
        <v>468</v>
      </c>
      <c r="D316" s="262"/>
      <c r="E316" s="262"/>
      <c r="F316" s="262"/>
      <c r="G316" s="262"/>
      <c r="H316" s="154"/>
      <c r="I316" s="154"/>
      <c r="J316" s="154"/>
      <c r="K316" s="154"/>
      <c r="L316" s="154"/>
      <c r="M316" s="154"/>
      <c r="N316" s="153"/>
      <c r="O316" s="153"/>
      <c r="P316" s="153"/>
      <c r="Q316" s="153"/>
      <c r="R316" s="154"/>
      <c r="S316" s="154"/>
      <c r="T316" s="154"/>
      <c r="U316" s="154"/>
      <c r="V316" s="154"/>
      <c r="W316" s="154"/>
      <c r="X316" s="154"/>
      <c r="Y316" s="154"/>
      <c r="Z316" s="144"/>
      <c r="AA316" s="144"/>
      <c r="AB316" s="144"/>
      <c r="AC316" s="144"/>
      <c r="AD316" s="144"/>
      <c r="AE316" s="144"/>
      <c r="AF316" s="144"/>
      <c r="AG316" s="144" t="s">
        <v>295</v>
      </c>
      <c r="AH316" s="144"/>
      <c r="AI316" s="144"/>
      <c r="AJ316" s="144"/>
      <c r="AK316" s="144"/>
      <c r="AL316" s="144"/>
      <c r="AM316" s="144"/>
      <c r="AN316" s="144"/>
      <c r="AO316" s="144"/>
      <c r="AP316" s="144"/>
      <c r="AQ316" s="144"/>
      <c r="AR316" s="144"/>
      <c r="AS316" s="144"/>
      <c r="AT316" s="144"/>
      <c r="AU316" s="144"/>
      <c r="AV316" s="144"/>
      <c r="AW316" s="144"/>
      <c r="AX316" s="144"/>
      <c r="AY316" s="144"/>
      <c r="AZ316" s="144"/>
      <c r="BA316" s="180" t="str">
        <f>C316</f>
        <v>Včetně odstranění zvětralé asfaltové zálivky, vyčištění spár, zalití spár asfaltovou zálivkou, nátěru asfaltovým lakem a posyp drtí.</v>
      </c>
      <c r="BB316" s="144"/>
      <c r="BC316" s="144"/>
      <c r="BD316" s="144"/>
      <c r="BE316" s="144"/>
      <c r="BF316" s="144"/>
      <c r="BG316" s="144"/>
      <c r="BH316" s="144"/>
    </row>
    <row r="317" spans="1:60" outlineLevel="2" x14ac:dyDescent="0.25">
      <c r="A317" s="151"/>
      <c r="B317" s="152"/>
      <c r="C317" s="190" t="s">
        <v>469</v>
      </c>
      <c r="D317" s="155"/>
      <c r="E317" s="156">
        <v>23.5</v>
      </c>
      <c r="F317" s="154"/>
      <c r="G317" s="154"/>
      <c r="H317" s="154"/>
      <c r="I317" s="154"/>
      <c r="J317" s="154"/>
      <c r="K317" s="154"/>
      <c r="L317" s="154"/>
      <c r="M317" s="154"/>
      <c r="N317" s="153"/>
      <c r="O317" s="153"/>
      <c r="P317" s="153"/>
      <c r="Q317" s="153"/>
      <c r="R317" s="154"/>
      <c r="S317" s="154"/>
      <c r="T317" s="154"/>
      <c r="U317" s="154"/>
      <c r="V317" s="154"/>
      <c r="W317" s="154"/>
      <c r="X317" s="154"/>
      <c r="Y317" s="154"/>
      <c r="Z317" s="144"/>
      <c r="AA317" s="144"/>
      <c r="AB317" s="144"/>
      <c r="AC317" s="144"/>
      <c r="AD317" s="144"/>
      <c r="AE317" s="144"/>
      <c r="AF317" s="144"/>
      <c r="AG317" s="144" t="s">
        <v>154</v>
      </c>
      <c r="AH317" s="144">
        <v>0</v>
      </c>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row>
    <row r="318" spans="1:60" outlineLevel="1" x14ac:dyDescent="0.25">
      <c r="A318" s="173">
        <v>72</v>
      </c>
      <c r="B318" s="174" t="s">
        <v>470</v>
      </c>
      <c r="C318" s="189" t="s">
        <v>471</v>
      </c>
      <c r="D318" s="175" t="s">
        <v>157</v>
      </c>
      <c r="E318" s="176">
        <v>3</v>
      </c>
      <c r="F318" s="177"/>
      <c r="G318" s="178">
        <f>ROUND(E318*F318,2)</f>
        <v>0</v>
      </c>
      <c r="H318" s="177"/>
      <c r="I318" s="178">
        <f>ROUND(E318*H318,2)</f>
        <v>0</v>
      </c>
      <c r="J318" s="177"/>
      <c r="K318" s="178">
        <f>ROUND(E318*J318,2)</f>
        <v>0</v>
      </c>
      <c r="L318" s="178">
        <v>21</v>
      </c>
      <c r="M318" s="178">
        <f>G318*(1+L318/100)</f>
        <v>0</v>
      </c>
      <c r="N318" s="176">
        <v>0.22659000000000001</v>
      </c>
      <c r="O318" s="176">
        <f>ROUND(E318*N318,2)</f>
        <v>0.68</v>
      </c>
      <c r="P318" s="176">
        <v>0</v>
      </c>
      <c r="Q318" s="176">
        <f>ROUND(E318*P318,2)</f>
        <v>0</v>
      </c>
      <c r="R318" s="178"/>
      <c r="S318" s="178" t="s">
        <v>472</v>
      </c>
      <c r="T318" s="179" t="s">
        <v>473</v>
      </c>
      <c r="U318" s="154">
        <v>0.25</v>
      </c>
      <c r="V318" s="154">
        <f>ROUND(E318*U318,2)</f>
        <v>0.75</v>
      </c>
      <c r="W318" s="154"/>
      <c r="X318" s="154" t="s">
        <v>148</v>
      </c>
      <c r="Y318" s="154" t="s">
        <v>149</v>
      </c>
      <c r="Z318" s="144"/>
      <c r="AA318" s="144"/>
      <c r="AB318" s="144"/>
      <c r="AC318" s="144"/>
      <c r="AD318" s="144"/>
      <c r="AE318" s="144"/>
      <c r="AF318" s="144"/>
      <c r="AG318" s="144" t="s">
        <v>150</v>
      </c>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row>
    <row r="319" spans="1:60" outlineLevel="2" x14ac:dyDescent="0.25">
      <c r="A319" s="151"/>
      <c r="B319" s="152"/>
      <c r="C319" s="257" t="s">
        <v>474</v>
      </c>
      <c r="D319" s="258"/>
      <c r="E319" s="258"/>
      <c r="F319" s="258"/>
      <c r="G319" s="258"/>
      <c r="H319" s="154"/>
      <c r="I319" s="154"/>
      <c r="J319" s="154"/>
      <c r="K319" s="154"/>
      <c r="L319" s="154"/>
      <c r="M319" s="154"/>
      <c r="N319" s="153"/>
      <c r="O319" s="153"/>
      <c r="P319" s="153"/>
      <c r="Q319" s="153"/>
      <c r="R319" s="154"/>
      <c r="S319" s="154"/>
      <c r="T319" s="154"/>
      <c r="U319" s="154"/>
      <c r="V319" s="154"/>
      <c r="W319" s="154"/>
      <c r="X319" s="154"/>
      <c r="Y319" s="154"/>
      <c r="Z319" s="144"/>
      <c r="AA319" s="144"/>
      <c r="AB319" s="144"/>
      <c r="AC319" s="144"/>
      <c r="AD319" s="144"/>
      <c r="AE319" s="144"/>
      <c r="AF319" s="144"/>
      <c r="AG319" s="144" t="s">
        <v>295</v>
      </c>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row>
    <row r="320" spans="1:60" outlineLevel="2" x14ac:dyDescent="0.25">
      <c r="A320" s="151"/>
      <c r="B320" s="152"/>
      <c r="C320" s="190" t="s">
        <v>475</v>
      </c>
      <c r="D320" s="155"/>
      <c r="E320" s="156">
        <v>3</v>
      </c>
      <c r="F320" s="154"/>
      <c r="G320" s="154"/>
      <c r="H320" s="154"/>
      <c r="I320" s="154"/>
      <c r="J320" s="154"/>
      <c r="K320" s="154"/>
      <c r="L320" s="154"/>
      <c r="M320" s="154"/>
      <c r="N320" s="153"/>
      <c r="O320" s="153"/>
      <c r="P320" s="153"/>
      <c r="Q320" s="153"/>
      <c r="R320" s="154"/>
      <c r="S320" s="154"/>
      <c r="T320" s="154"/>
      <c r="U320" s="154"/>
      <c r="V320" s="154"/>
      <c r="W320" s="154"/>
      <c r="X320" s="154"/>
      <c r="Y320" s="154"/>
      <c r="Z320" s="144"/>
      <c r="AA320" s="144"/>
      <c r="AB320" s="144"/>
      <c r="AC320" s="144"/>
      <c r="AD320" s="144"/>
      <c r="AE320" s="144"/>
      <c r="AF320" s="144"/>
      <c r="AG320" s="144" t="s">
        <v>154</v>
      </c>
      <c r="AH320" s="144">
        <v>5</v>
      </c>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row>
    <row r="321" spans="1:60" outlineLevel="1" x14ac:dyDescent="0.25">
      <c r="A321" s="173">
        <v>73</v>
      </c>
      <c r="B321" s="174" t="s">
        <v>476</v>
      </c>
      <c r="C321" s="189" t="s">
        <v>477</v>
      </c>
      <c r="D321" s="175" t="s">
        <v>157</v>
      </c>
      <c r="E321" s="176">
        <v>3</v>
      </c>
      <c r="F321" s="177"/>
      <c r="G321" s="178">
        <f>ROUND(E321*F321,2)</f>
        <v>0</v>
      </c>
      <c r="H321" s="177"/>
      <c r="I321" s="178">
        <f>ROUND(E321*H321,2)</f>
        <v>0</v>
      </c>
      <c r="J321" s="177"/>
      <c r="K321" s="178">
        <f>ROUND(E321*J321,2)</f>
        <v>0</v>
      </c>
      <c r="L321" s="178">
        <v>21</v>
      </c>
      <c r="M321" s="178">
        <f>G321*(1+L321/100)</f>
        <v>0</v>
      </c>
      <c r="N321" s="176">
        <v>0.25724999999999998</v>
      </c>
      <c r="O321" s="176">
        <f>ROUND(E321*N321,2)</f>
        <v>0.77</v>
      </c>
      <c r="P321" s="176">
        <v>0</v>
      </c>
      <c r="Q321" s="176">
        <f>ROUND(E321*P321,2)</f>
        <v>0</v>
      </c>
      <c r="R321" s="178"/>
      <c r="S321" s="178" t="s">
        <v>472</v>
      </c>
      <c r="T321" s="179" t="s">
        <v>473</v>
      </c>
      <c r="U321" s="154">
        <v>0.21</v>
      </c>
      <c r="V321" s="154">
        <f>ROUND(E321*U321,2)</f>
        <v>0.63</v>
      </c>
      <c r="W321" s="154"/>
      <c r="X321" s="154" t="s">
        <v>148</v>
      </c>
      <c r="Y321" s="154" t="s">
        <v>149</v>
      </c>
      <c r="Z321" s="144"/>
      <c r="AA321" s="144"/>
      <c r="AB321" s="144"/>
      <c r="AC321" s="144"/>
      <c r="AD321" s="144"/>
      <c r="AE321" s="144"/>
      <c r="AF321" s="144"/>
      <c r="AG321" s="144" t="s">
        <v>150</v>
      </c>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row>
    <row r="322" spans="1:60" outlineLevel="2" x14ac:dyDescent="0.25">
      <c r="A322" s="151"/>
      <c r="B322" s="152"/>
      <c r="C322" s="257" t="s">
        <v>474</v>
      </c>
      <c r="D322" s="258"/>
      <c r="E322" s="258"/>
      <c r="F322" s="258"/>
      <c r="G322" s="258"/>
      <c r="H322" s="154"/>
      <c r="I322" s="154"/>
      <c r="J322" s="154"/>
      <c r="K322" s="154"/>
      <c r="L322" s="154"/>
      <c r="M322" s="154"/>
      <c r="N322" s="153"/>
      <c r="O322" s="153"/>
      <c r="P322" s="153"/>
      <c r="Q322" s="153"/>
      <c r="R322" s="154"/>
      <c r="S322" s="154"/>
      <c r="T322" s="154"/>
      <c r="U322" s="154"/>
      <c r="V322" s="154"/>
      <c r="W322" s="154"/>
      <c r="X322" s="154"/>
      <c r="Y322" s="154"/>
      <c r="Z322" s="144"/>
      <c r="AA322" s="144"/>
      <c r="AB322" s="144"/>
      <c r="AC322" s="144"/>
      <c r="AD322" s="144"/>
      <c r="AE322" s="144"/>
      <c r="AF322" s="144"/>
      <c r="AG322" s="144" t="s">
        <v>295</v>
      </c>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row>
    <row r="323" spans="1:60" outlineLevel="2" x14ac:dyDescent="0.25">
      <c r="A323" s="151"/>
      <c r="B323" s="152"/>
      <c r="C323" s="190" t="s">
        <v>478</v>
      </c>
      <c r="D323" s="155"/>
      <c r="E323" s="156">
        <v>3</v>
      </c>
      <c r="F323" s="154"/>
      <c r="G323" s="154"/>
      <c r="H323" s="154"/>
      <c r="I323" s="154"/>
      <c r="J323" s="154"/>
      <c r="K323" s="154"/>
      <c r="L323" s="154"/>
      <c r="M323" s="154"/>
      <c r="N323" s="153"/>
      <c r="O323" s="153"/>
      <c r="P323" s="153"/>
      <c r="Q323" s="153"/>
      <c r="R323" s="154"/>
      <c r="S323" s="154"/>
      <c r="T323" s="154"/>
      <c r="U323" s="154"/>
      <c r="V323" s="154"/>
      <c r="W323" s="154"/>
      <c r="X323" s="154"/>
      <c r="Y323" s="154"/>
      <c r="Z323" s="144"/>
      <c r="AA323" s="144"/>
      <c r="AB323" s="144"/>
      <c r="AC323" s="144"/>
      <c r="AD323" s="144"/>
      <c r="AE323" s="144"/>
      <c r="AF323" s="144"/>
      <c r="AG323" s="144" t="s">
        <v>154</v>
      </c>
      <c r="AH323" s="144">
        <v>5</v>
      </c>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row>
    <row r="324" spans="1:60" outlineLevel="1" x14ac:dyDescent="0.25">
      <c r="A324" s="173">
        <v>74</v>
      </c>
      <c r="B324" s="174" t="s">
        <v>479</v>
      </c>
      <c r="C324" s="189" t="s">
        <v>480</v>
      </c>
      <c r="D324" s="175" t="s">
        <v>157</v>
      </c>
      <c r="E324" s="176">
        <v>6</v>
      </c>
      <c r="F324" s="177"/>
      <c r="G324" s="178">
        <f>ROUND(E324*F324,2)</f>
        <v>0</v>
      </c>
      <c r="H324" s="177"/>
      <c r="I324" s="178">
        <f>ROUND(E324*H324,2)</f>
        <v>0</v>
      </c>
      <c r="J324" s="177"/>
      <c r="K324" s="178">
        <f>ROUND(E324*J324,2)</f>
        <v>0</v>
      </c>
      <c r="L324" s="178">
        <v>21</v>
      </c>
      <c r="M324" s="178">
        <f>G324*(1+L324/100)</f>
        <v>0</v>
      </c>
      <c r="N324" s="176">
        <v>2E-3</v>
      </c>
      <c r="O324" s="176">
        <f>ROUND(E324*N324,2)</f>
        <v>0.01</v>
      </c>
      <c r="P324" s="176">
        <v>0</v>
      </c>
      <c r="Q324" s="176">
        <f>ROUND(E324*P324,2)</f>
        <v>0</v>
      </c>
      <c r="R324" s="178"/>
      <c r="S324" s="178" t="s">
        <v>472</v>
      </c>
      <c r="T324" s="179" t="s">
        <v>473</v>
      </c>
      <c r="U324" s="154">
        <v>0.1366</v>
      </c>
      <c r="V324" s="154">
        <f>ROUND(E324*U324,2)</f>
        <v>0.82</v>
      </c>
      <c r="W324" s="154"/>
      <c r="X324" s="154" t="s">
        <v>148</v>
      </c>
      <c r="Y324" s="154" t="s">
        <v>149</v>
      </c>
      <c r="Z324" s="144"/>
      <c r="AA324" s="144"/>
      <c r="AB324" s="144"/>
      <c r="AC324" s="144"/>
      <c r="AD324" s="144"/>
      <c r="AE324" s="144"/>
      <c r="AF324" s="144"/>
      <c r="AG324" s="144" t="s">
        <v>150</v>
      </c>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row>
    <row r="325" spans="1:60" outlineLevel="2" x14ac:dyDescent="0.25">
      <c r="A325" s="151"/>
      <c r="B325" s="152"/>
      <c r="C325" s="190" t="s">
        <v>481</v>
      </c>
      <c r="D325" s="155"/>
      <c r="E325" s="156">
        <v>6</v>
      </c>
      <c r="F325" s="154"/>
      <c r="G325" s="154"/>
      <c r="H325" s="154"/>
      <c r="I325" s="154"/>
      <c r="J325" s="154"/>
      <c r="K325" s="154"/>
      <c r="L325" s="154"/>
      <c r="M325" s="154"/>
      <c r="N325" s="153"/>
      <c r="O325" s="153"/>
      <c r="P325" s="153"/>
      <c r="Q325" s="153"/>
      <c r="R325" s="154"/>
      <c r="S325" s="154"/>
      <c r="T325" s="154"/>
      <c r="U325" s="154"/>
      <c r="V325" s="154"/>
      <c r="W325" s="154"/>
      <c r="X325" s="154"/>
      <c r="Y325" s="154"/>
      <c r="Z325" s="144"/>
      <c r="AA325" s="144"/>
      <c r="AB325" s="144"/>
      <c r="AC325" s="144"/>
      <c r="AD325" s="144"/>
      <c r="AE325" s="144"/>
      <c r="AF325" s="144"/>
      <c r="AG325" s="144" t="s">
        <v>154</v>
      </c>
      <c r="AH325" s="144">
        <v>0</v>
      </c>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row>
    <row r="326" spans="1:60" outlineLevel="1" x14ac:dyDescent="0.25">
      <c r="A326" s="173">
        <v>75</v>
      </c>
      <c r="B326" s="174" t="s">
        <v>482</v>
      </c>
      <c r="C326" s="189" t="s">
        <v>483</v>
      </c>
      <c r="D326" s="175" t="s">
        <v>157</v>
      </c>
      <c r="E326" s="176">
        <v>3</v>
      </c>
      <c r="F326" s="177"/>
      <c r="G326" s="178">
        <f>ROUND(E326*F326,2)</f>
        <v>0</v>
      </c>
      <c r="H326" s="177"/>
      <c r="I326" s="178">
        <f>ROUND(E326*H326,2)</f>
        <v>0</v>
      </c>
      <c r="J326" s="177"/>
      <c r="K326" s="178">
        <f>ROUND(E326*J326,2)</f>
        <v>0</v>
      </c>
      <c r="L326" s="178">
        <v>21</v>
      </c>
      <c r="M326" s="178">
        <f>G326*(1+L326/100)</f>
        <v>0</v>
      </c>
      <c r="N326" s="176">
        <v>0.54810000000000003</v>
      </c>
      <c r="O326" s="176">
        <f>ROUND(E326*N326,2)</f>
        <v>1.64</v>
      </c>
      <c r="P326" s="176">
        <v>0</v>
      </c>
      <c r="Q326" s="176">
        <f>ROUND(E326*P326,2)</f>
        <v>0</v>
      </c>
      <c r="R326" s="178"/>
      <c r="S326" s="178" t="s">
        <v>472</v>
      </c>
      <c r="T326" s="179" t="s">
        <v>473</v>
      </c>
      <c r="U326" s="154">
        <v>0.25</v>
      </c>
      <c r="V326" s="154">
        <f>ROUND(E326*U326,2)</f>
        <v>0.75</v>
      </c>
      <c r="W326" s="154"/>
      <c r="X326" s="154" t="s">
        <v>148</v>
      </c>
      <c r="Y326" s="154" t="s">
        <v>149</v>
      </c>
      <c r="Z326" s="144"/>
      <c r="AA326" s="144"/>
      <c r="AB326" s="144"/>
      <c r="AC326" s="144"/>
      <c r="AD326" s="144"/>
      <c r="AE326" s="144"/>
      <c r="AF326" s="144"/>
      <c r="AG326" s="144" t="s">
        <v>150</v>
      </c>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row>
    <row r="327" spans="1:60" outlineLevel="2" x14ac:dyDescent="0.25">
      <c r="A327" s="151"/>
      <c r="B327" s="152"/>
      <c r="C327" s="257" t="s">
        <v>474</v>
      </c>
      <c r="D327" s="258"/>
      <c r="E327" s="258"/>
      <c r="F327" s="258"/>
      <c r="G327" s="258"/>
      <c r="H327" s="154"/>
      <c r="I327" s="154"/>
      <c r="J327" s="154"/>
      <c r="K327" s="154"/>
      <c r="L327" s="154"/>
      <c r="M327" s="154"/>
      <c r="N327" s="153"/>
      <c r="O327" s="153"/>
      <c r="P327" s="153"/>
      <c r="Q327" s="153"/>
      <c r="R327" s="154"/>
      <c r="S327" s="154"/>
      <c r="T327" s="154"/>
      <c r="U327" s="154"/>
      <c r="V327" s="154"/>
      <c r="W327" s="154"/>
      <c r="X327" s="154"/>
      <c r="Y327" s="154"/>
      <c r="Z327" s="144"/>
      <c r="AA327" s="144"/>
      <c r="AB327" s="144"/>
      <c r="AC327" s="144"/>
      <c r="AD327" s="144"/>
      <c r="AE327" s="144"/>
      <c r="AF327" s="144"/>
      <c r="AG327" s="144" t="s">
        <v>295</v>
      </c>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row>
    <row r="328" spans="1:60" outlineLevel="2" x14ac:dyDescent="0.25">
      <c r="A328" s="151"/>
      <c r="B328" s="152"/>
      <c r="C328" s="190" t="s">
        <v>484</v>
      </c>
      <c r="D328" s="155"/>
      <c r="E328" s="156">
        <v>3</v>
      </c>
      <c r="F328" s="154"/>
      <c r="G328" s="154"/>
      <c r="H328" s="154"/>
      <c r="I328" s="154"/>
      <c r="J328" s="154"/>
      <c r="K328" s="154"/>
      <c r="L328" s="154"/>
      <c r="M328" s="154"/>
      <c r="N328" s="153"/>
      <c r="O328" s="153"/>
      <c r="P328" s="153"/>
      <c r="Q328" s="153"/>
      <c r="R328" s="154"/>
      <c r="S328" s="154"/>
      <c r="T328" s="154"/>
      <c r="U328" s="154"/>
      <c r="V328" s="154"/>
      <c r="W328" s="154"/>
      <c r="X328" s="154"/>
      <c r="Y328" s="154"/>
      <c r="Z328" s="144"/>
      <c r="AA328" s="144"/>
      <c r="AB328" s="144"/>
      <c r="AC328" s="144"/>
      <c r="AD328" s="144"/>
      <c r="AE328" s="144"/>
      <c r="AF328" s="144"/>
      <c r="AG328" s="144" t="s">
        <v>154</v>
      </c>
      <c r="AH328" s="144">
        <v>0</v>
      </c>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row>
    <row r="329" spans="1:60" outlineLevel="1" x14ac:dyDescent="0.25">
      <c r="A329" s="173">
        <v>76</v>
      </c>
      <c r="B329" s="174" t="s">
        <v>485</v>
      </c>
      <c r="C329" s="189" t="s">
        <v>486</v>
      </c>
      <c r="D329" s="175" t="s">
        <v>289</v>
      </c>
      <c r="E329" s="176">
        <v>14.376580000000001</v>
      </c>
      <c r="F329" s="177"/>
      <c r="G329" s="178">
        <f>ROUND(E329*F329,2)</f>
        <v>0</v>
      </c>
      <c r="H329" s="177"/>
      <c r="I329" s="178">
        <f>ROUND(E329*H329,2)</f>
        <v>0</v>
      </c>
      <c r="J329" s="177"/>
      <c r="K329" s="178">
        <f>ROUND(E329*J329,2)</f>
        <v>0</v>
      </c>
      <c r="L329" s="178">
        <v>21</v>
      </c>
      <c r="M329" s="178">
        <f>G329*(1+L329/100)</f>
        <v>0</v>
      </c>
      <c r="N329" s="176">
        <v>1</v>
      </c>
      <c r="O329" s="176">
        <f>ROUND(E329*N329,2)</f>
        <v>14.38</v>
      </c>
      <c r="P329" s="176">
        <v>0</v>
      </c>
      <c r="Q329" s="176">
        <f>ROUND(E329*P329,2)</f>
        <v>0</v>
      </c>
      <c r="R329" s="178" t="s">
        <v>350</v>
      </c>
      <c r="S329" s="178" t="s">
        <v>147</v>
      </c>
      <c r="T329" s="179" t="s">
        <v>147</v>
      </c>
      <c r="U329" s="154">
        <v>0</v>
      </c>
      <c r="V329" s="154">
        <f>ROUND(E329*U329,2)</f>
        <v>0</v>
      </c>
      <c r="W329" s="154"/>
      <c r="X329" s="154" t="s">
        <v>351</v>
      </c>
      <c r="Y329" s="154" t="s">
        <v>149</v>
      </c>
      <c r="Z329" s="144"/>
      <c r="AA329" s="144"/>
      <c r="AB329" s="144"/>
      <c r="AC329" s="144"/>
      <c r="AD329" s="144"/>
      <c r="AE329" s="144"/>
      <c r="AF329" s="144"/>
      <c r="AG329" s="144" t="s">
        <v>352</v>
      </c>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row>
    <row r="330" spans="1:60" outlineLevel="2" x14ac:dyDescent="0.25">
      <c r="A330" s="151"/>
      <c r="B330" s="152"/>
      <c r="C330" s="190" t="s">
        <v>168</v>
      </c>
      <c r="D330" s="155"/>
      <c r="E330" s="156"/>
      <c r="F330" s="154"/>
      <c r="G330" s="154"/>
      <c r="H330" s="154"/>
      <c r="I330" s="154"/>
      <c r="J330" s="154"/>
      <c r="K330" s="154"/>
      <c r="L330" s="154"/>
      <c r="M330" s="154"/>
      <c r="N330" s="153"/>
      <c r="O330" s="153"/>
      <c r="P330" s="153"/>
      <c r="Q330" s="153"/>
      <c r="R330" s="154"/>
      <c r="S330" s="154"/>
      <c r="T330" s="154"/>
      <c r="U330" s="154"/>
      <c r="V330" s="154"/>
      <c r="W330" s="154"/>
      <c r="X330" s="154"/>
      <c r="Y330" s="154"/>
      <c r="Z330" s="144"/>
      <c r="AA330" s="144"/>
      <c r="AB330" s="144"/>
      <c r="AC330" s="144"/>
      <c r="AD330" s="144"/>
      <c r="AE330" s="144"/>
      <c r="AF330" s="144"/>
      <c r="AG330" s="144" t="s">
        <v>154</v>
      </c>
      <c r="AH330" s="144">
        <v>0</v>
      </c>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row>
    <row r="331" spans="1:60" outlineLevel="3" x14ac:dyDescent="0.25">
      <c r="A331" s="151"/>
      <c r="B331" s="152"/>
      <c r="C331" s="190" t="s">
        <v>487</v>
      </c>
      <c r="D331" s="155"/>
      <c r="E331" s="156">
        <v>14.376580000000001</v>
      </c>
      <c r="F331" s="154"/>
      <c r="G331" s="154"/>
      <c r="H331" s="154"/>
      <c r="I331" s="154"/>
      <c r="J331" s="154"/>
      <c r="K331" s="154"/>
      <c r="L331" s="154"/>
      <c r="M331" s="154"/>
      <c r="N331" s="153"/>
      <c r="O331" s="153"/>
      <c r="P331" s="153"/>
      <c r="Q331" s="153"/>
      <c r="R331" s="154"/>
      <c r="S331" s="154"/>
      <c r="T331" s="154"/>
      <c r="U331" s="154"/>
      <c r="V331" s="154"/>
      <c r="W331" s="154"/>
      <c r="X331" s="154"/>
      <c r="Y331" s="154"/>
      <c r="Z331" s="144"/>
      <c r="AA331" s="144"/>
      <c r="AB331" s="144"/>
      <c r="AC331" s="144"/>
      <c r="AD331" s="144"/>
      <c r="AE331" s="144"/>
      <c r="AF331" s="144"/>
      <c r="AG331" s="144" t="s">
        <v>154</v>
      </c>
      <c r="AH331" s="144">
        <v>0</v>
      </c>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row>
    <row r="332" spans="1:60" outlineLevel="1" x14ac:dyDescent="0.25">
      <c r="A332" s="173">
        <v>77</v>
      </c>
      <c r="B332" s="174" t="s">
        <v>488</v>
      </c>
      <c r="C332" s="189" t="s">
        <v>489</v>
      </c>
      <c r="D332" s="175" t="s">
        <v>145</v>
      </c>
      <c r="E332" s="176">
        <v>348.64620000000002</v>
      </c>
      <c r="F332" s="177"/>
      <c r="G332" s="178">
        <f>ROUND(E332*F332,2)</f>
        <v>0</v>
      </c>
      <c r="H332" s="177"/>
      <c r="I332" s="178">
        <f>ROUND(E332*H332,2)</f>
        <v>0</v>
      </c>
      <c r="J332" s="177"/>
      <c r="K332" s="178">
        <f>ROUND(E332*J332,2)</f>
        <v>0</v>
      </c>
      <c r="L332" s="178">
        <v>21</v>
      </c>
      <c r="M332" s="178">
        <f>G332*(1+L332/100)</f>
        <v>0</v>
      </c>
      <c r="N332" s="176">
        <v>0.129</v>
      </c>
      <c r="O332" s="176">
        <f>ROUND(E332*N332,2)</f>
        <v>44.98</v>
      </c>
      <c r="P332" s="176">
        <v>0</v>
      </c>
      <c r="Q332" s="176">
        <f>ROUND(E332*P332,2)</f>
        <v>0</v>
      </c>
      <c r="R332" s="178" t="s">
        <v>350</v>
      </c>
      <c r="S332" s="178" t="s">
        <v>147</v>
      </c>
      <c r="T332" s="179" t="s">
        <v>147</v>
      </c>
      <c r="U332" s="154">
        <v>0</v>
      </c>
      <c r="V332" s="154">
        <f>ROUND(E332*U332,2)</f>
        <v>0</v>
      </c>
      <c r="W332" s="154"/>
      <c r="X332" s="154" t="s">
        <v>351</v>
      </c>
      <c r="Y332" s="154" t="s">
        <v>149</v>
      </c>
      <c r="Z332" s="144"/>
      <c r="AA332" s="144"/>
      <c r="AB332" s="144"/>
      <c r="AC332" s="144"/>
      <c r="AD332" s="144"/>
      <c r="AE332" s="144"/>
      <c r="AF332" s="144"/>
      <c r="AG332" s="144" t="s">
        <v>352</v>
      </c>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row>
    <row r="333" spans="1:60" outlineLevel="2" x14ac:dyDescent="0.25">
      <c r="A333" s="151"/>
      <c r="B333" s="152"/>
      <c r="C333" s="190" t="s">
        <v>168</v>
      </c>
      <c r="D333" s="155"/>
      <c r="E333" s="156"/>
      <c r="F333" s="154"/>
      <c r="G333" s="154"/>
      <c r="H333" s="154"/>
      <c r="I333" s="154"/>
      <c r="J333" s="154"/>
      <c r="K333" s="154"/>
      <c r="L333" s="154"/>
      <c r="M333" s="154"/>
      <c r="N333" s="153"/>
      <c r="O333" s="153"/>
      <c r="P333" s="153"/>
      <c r="Q333" s="153"/>
      <c r="R333" s="154"/>
      <c r="S333" s="154"/>
      <c r="T333" s="154"/>
      <c r="U333" s="154"/>
      <c r="V333" s="154"/>
      <c r="W333" s="154"/>
      <c r="X333" s="154"/>
      <c r="Y333" s="154"/>
      <c r="Z333" s="144"/>
      <c r="AA333" s="144"/>
      <c r="AB333" s="144"/>
      <c r="AC333" s="144"/>
      <c r="AD333" s="144"/>
      <c r="AE333" s="144"/>
      <c r="AF333" s="144"/>
      <c r="AG333" s="144" t="s">
        <v>154</v>
      </c>
      <c r="AH333" s="144">
        <v>0</v>
      </c>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row>
    <row r="334" spans="1:60" outlineLevel="3" x14ac:dyDescent="0.25">
      <c r="A334" s="151"/>
      <c r="B334" s="152"/>
      <c r="C334" s="190" t="s">
        <v>490</v>
      </c>
      <c r="D334" s="155"/>
      <c r="E334" s="156">
        <v>254.9</v>
      </c>
      <c r="F334" s="154"/>
      <c r="G334" s="154"/>
      <c r="H334" s="154"/>
      <c r="I334" s="154"/>
      <c r="J334" s="154"/>
      <c r="K334" s="154"/>
      <c r="L334" s="154"/>
      <c r="M334" s="154"/>
      <c r="N334" s="153"/>
      <c r="O334" s="153"/>
      <c r="P334" s="153"/>
      <c r="Q334" s="153"/>
      <c r="R334" s="154"/>
      <c r="S334" s="154"/>
      <c r="T334" s="154"/>
      <c r="U334" s="154"/>
      <c r="V334" s="154"/>
      <c r="W334" s="154"/>
      <c r="X334" s="154"/>
      <c r="Y334" s="154"/>
      <c r="Z334" s="144"/>
      <c r="AA334" s="144"/>
      <c r="AB334" s="144"/>
      <c r="AC334" s="144"/>
      <c r="AD334" s="144"/>
      <c r="AE334" s="144"/>
      <c r="AF334" s="144"/>
      <c r="AG334" s="144" t="s">
        <v>154</v>
      </c>
      <c r="AH334" s="144">
        <v>0</v>
      </c>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row>
    <row r="335" spans="1:60" outlineLevel="3" x14ac:dyDescent="0.25">
      <c r="A335" s="151"/>
      <c r="B335" s="152"/>
      <c r="C335" s="190" t="s">
        <v>441</v>
      </c>
      <c r="D335" s="155"/>
      <c r="E335" s="156">
        <v>29.02</v>
      </c>
      <c r="F335" s="154"/>
      <c r="G335" s="154"/>
      <c r="H335" s="154"/>
      <c r="I335" s="154"/>
      <c r="J335" s="154"/>
      <c r="K335" s="154"/>
      <c r="L335" s="154"/>
      <c r="M335" s="154"/>
      <c r="N335" s="153"/>
      <c r="O335" s="153"/>
      <c r="P335" s="153"/>
      <c r="Q335" s="153"/>
      <c r="R335" s="154"/>
      <c r="S335" s="154"/>
      <c r="T335" s="154"/>
      <c r="U335" s="154"/>
      <c r="V335" s="154"/>
      <c r="W335" s="154"/>
      <c r="X335" s="154"/>
      <c r="Y335" s="154"/>
      <c r="Z335" s="144"/>
      <c r="AA335" s="144"/>
      <c r="AB335" s="144"/>
      <c r="AC335" s="144"/>
      <c r="AD335" s="144"/>
      <c r="AE335" s="144"/>
      <c r="AF335" s="144"/>
      <c r="AG335" s="144" t="s">
        <v>154</v>
      </c>
      <c r="AH335" s="144">
        <v>0</v>
      </c>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row>
    <row r="336" spans="1:60" outlineLevel="3" x14ac:dyDescent="0.25">
      <c r="A336" s="151"/>
      <c r="B336" s="152"/>
      <c r="C336" s="190" t="s">
        <v>491</v>
      </c>
      <c r="D336" s="155"/>
      <c r="E336" s="156">
        <v>57.89</v>
      </c>
      <c r="F336" s="154"/>
      <c r="G336" s="154"/>
      <c r="H336" s="154"/>
      <c r="I336" s="154"/>
      <c r="J336" s="154"/>
      <c r="K336" s="154"/>
      <c r="L336" s="154"/>
      <c r="M336" s="154"/>
      <c r="N336" s="153"/>
      <c r="O336" s="153"/>
      <c r="P336" s="153"/>
      <c r="Q336" s="153"/>
      <c r="R336" s="154"/>
      <c r="S336" s="154"/>
      <c r="T336" s="154"/>
      <c r="U336" s="154"/>
      <c r="V336" s="154"/>
      <c r="W336" s="154"/>
      <c r="X336" s="154"/>
      <c r="Y336" s="154"/>
      <c r="Z336" s="144"/>
      <c r="AA336" s="144"/>
      <c r="AB336" s="144"/>
      <c r="AC336" s="144"/>
      <c r="AD336" s="144"/>
      <c r="AE336" s="144"/>
      <c r="AF336" s="144"/>
      <c r="AG336" s="144" t="s">
        <v>154</v>
      </c>
      <c r="AH336" s="144">
        <v>0</v>
      </c>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row>
    <row r="337" spans="1:60" outlineLevel="3" x14ac:dyDescent="0.25">
      <c r="A337" s="151"/>
      <c r="B337" s="152"/>
      <c r="C337" s="195" t="s">
        <v>492</v>
      </c>
      <c r="D337" s="163"/>
      <c r="E337" s="164">
        <v>6.8361999999999998</v>
      </c>
      <c r="F337" s="154"/>
      <c r="G337" s="154"/>
      <c r="H337" s="154"/>
      <c r="I337" s="154"/>
      <c r="J337" s="154"/>
      <c r="K337" s="154"/>
      <c r="L337" s="154"/>
      <c r="M337" s="154"/>
      <c r="N337" s="153"/>
      <c r="O337" s="153"/>
      <c r="P337" s="153"/>
      <c r="Q337" s="153"/>
      <c r="R337" s="154"/>
      <c r="S337" s="154"/>
      <c r="T337" s="154"/>
      <c r="U337" s="154"/>
      <c r="V337" s="154"/>
      <c r="W337" s="154"/>
      <c r="X337" s="154"/>
      <c r="Y337" s="154"/>
      <c r="Z337" s="144"/>
      <c r="AA337" s="144"/>
      <c r="AB337" s="144"/>
      <c r="AC337" s="144"/>
      <c r="AD337" s="144"/>
      <c r="AE337" s="144"/>
      <c r="AF337" s="144"/>
      <c r="AG337" s="144" t="s">
        <v>154</v>
      </c>
      <c r="AH337" s="144">
        <v>4</v>
      </c>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row>
    <row r="338" spans="1:60" ht="20.399999999999999" outlineLevel="1" x14ac:dyDescent="0.25">
      <c r="A338" s="173">
        <v>78</v>
      </c>
      <c r="B338" s="174" t="s">
        <v>493</v>
      </c>
      <c r="C338" s="189" t="s">
        <v>494</v>
      </c>
      <c r="D338" s="175" t="s">
        <v>145</v>
      </c>
      <c r="E338" s="176">
        <v>11.1615</v>
      </c>
      <c r="F338" s="177"/>
      <c r="G338" s="178">
        <f>ROUND(E338*F338,2)</f>
        <v>0</v>
      </c>
      <c r="H338" s="177"/>
      <c r="I338" s="178">
        <f>ROUND(E338*H338,2)</f>
        <v>0</v>
      </c>
      <c r="J338" s="177"/>
      <c r="K338" s="178">
        <f>ROUND(E338*J338,2)</f>
        <v>0</v>
      </c>
      <c r="L338" s="178">
        <v>21</v>
      </c>
      <c r="M338" s="178">
        <f>G338*(1+L338/100)</f>
        <v>0</v>
      </c>
      <c r="N338" s="176">
        <v>0.13150000000000001</v>
      </c>
      <c r="O338" s="176">
        <f>ROUND(E338*N338,2)</f>
        <v>1.47</v>
      </c>
      <c r="P338" s="176">
        <v>0</v>
      </c>
      <c r="Q338" s="176">
        <f>ROUND(E338*P338,2)</f>
        <v>0</v>
      </c>
      <c r="R338" s="178" t="s">
        <v>350</v>
      </c>
      <c r="S338" s="178" t="s">
        <v>147</v>
      </c>
      <c r="T338" s="179" t="s">
        <v>147</v>
      </c>
      <c r="U338" s="154">
        <v>0</v>
      </c>
      <c r="V338" s="154">
        <f>ROUND(E338*U338,2)</f>
        <v>0</v>
      </c>
      <c r="W338" s="154"/>
      <c r="X338" s="154" t="s">
        <v>351</v>
      </c>
      <c r="Y338" s="154" t="s">
        <v>149</v>
      </c>
      <c r="Z338" s="144"/>
      <c r="AA338" s="144"/>
      <c r="AB338" s="144"/>
      <c r="AC338" s="144"/>
      <c r="AD338" s="144"/>
      <c r="AE338" s="144"/>
      <c r="AF338" s="144"/>
      <c r="AG338" s="144" t="s">
        <v>352</v>
      </c>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row>
    <row r="339" spans="1:60" outlineLevel="2" x14ac:dyDescent="0.25">
      <c r="A339" s="151"/>
      <c r="B339" s="152"/>
      <c r="C339" s="190" t="s">
        <v>168</v>
      </c>
      <c r="D339" s="155"/>
      <c r="E339" s="156"/>
      <c r="F339" s="154"/>
      <c r="G339" s="154"/>
      <c r="H339" s="154"/>
      <c r="I339" s="154"/>
      <c r="J339" s="154"/>
      <c r="K339" s="154"/>
      <c r="L339" s="154"/>
      <c r="M339" s="154"/>
      <c r="N339" s="153"/>
      <c r="O339" s="153"/>
      <c r="P339" s="153"/>
      <c r="Q339" s="153"/>
      <c r="R339" s="154"/>
      <c r="S339" s="154"/>
      <c r="T339" s="154"/>
      <c r="U339" s="154"/>
      <c r="V339" s="154"/>
      <c r="W339" s="154"/>
      <c r="X339" s="154"/>
      <c r="Y339" s="154"/>
      <c r="Z339" s="144"/>
      <c r="AA339" s="144"/>
      <c r="AB339" s="144"/>
      <c r="AC339" s="144"/>
      <c r="AD339" s="144"/>
      <c r="AE339" s="144"/>
      <c r="AF339" s="144"/>
      <c r="AG339" s="144" t="s">
        <v>154</v>
      </c>
      <c r="AH339" s="144">
        <v>0</v>
      </c>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row>
    <row r="340" spans="1:60" outlineLevel="3" x14ac:dyDescent="0.25">
      <c r="A340" s="151"/>
      <c r="B340" s="152"/>
      <c r="C340" s="190" t="s">
        <v>495</v>
      </c>
      <c r="D340" s="155"/>
      <c r="E340" s="156">
        <v>9.35</v>
      </c>
      <c r="F340" s="154"/>
      <c r="G340" s="154"/>
      <c r="H340" s="154"/>
      <c r="I340" s="154"/>
      <c r="J340" s="154"/>
      <c r="K340" s="154"/>
      <c r="L340" s="154"/>
      <c r="M340" s="154"/>
      <c r="N340" s="153"/>
      <c r="O340" s="153"/>
      <c r="P340" s="153"/>
      <c r="Q340" s="153"/>
      <c r="R340" s="154"/>
      <c r="S340" s="154"/>
      <c r="T340" s="154"/>
      <c r="U340" s="154"/>
      <c r="V340" s="154"/>
      <c r="W340" s="154"/>
      <c r="X340" s="154"/>
      <c r="Y340" s="154"/>
      <c r="Z340" s="144"/>
      <c r="AA340" s="144"/>
      <c r="AB340" s="144"/>
      <c r="AC340" s="144"/>
      <c r="AD340" s="144"/>
      <c r="AE340" s="144"/>
      <c r="AF340" s="144"/>
      <c r="AG340" s="144" t="s">
        <v>154</v>
      </c>
      <c r="AH340" s="144">
        <v>0</v>
      </c>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row>
    <row r="341" spans="1:60" outlineLevel="3" x14ac:dyDescent="0.25">
      <c r="A341" s="151"/>
      <c r="B341" s="152"/>
      <c r="C341" s="190" t="s">
        <v>496</v>
      </c>
      <c r="D341" s="155"/>
      <c r="E341" s="156">
        <v>1.28</v>
      </c>
      <c r="F341" s="154"/>
      <c r="G341" s="154"/>
      <c r="H341" s="154"/>
      <c r="I341" s="154"/>
      <c r="J341" s="154"/>
      <c r="K341" s="154"/>
      <c r="L341" s="154"/>
      <c r="M341" s="154"/>
      <c r="N341" s="153"/>
      <c r="O341" s="153"/>
      <c r="P341" s="153"/>
      <c r="Q341" s="153"/>
      <c r="R341" s="154"/>
      <c r="S341" s="154"/>
      <c r="T341" s="154"/>
      <c r="U341" s="154"/>
      <c r="V341" s="154"/>
      <c r="W341" s="154"/>
      <c r="X341" s="154"/>
      <c r="Y341" s="154"/>
      <c r="Z341" s="144"/>
      <c r="AA341" s="144"/>
      <c r="AB341" s="144"/>
      <c r="AC341" s="144"/>
      <c r="AD341" s="144"/>
      <c r="AE341" s="144"/>
      <c r="AF341" s="144"/>
      <c r="AG341" s="144" t="s">
        <v>154</v>
      </c>
      <c r="AH341" s="144">
        <v>0</v>
      </c>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row>
    <row r="342" spans="1:60" outlineLevel="3" x14ac:dyDescent="0.25">
      <c r="A342" s="151"/>
      <c r="B342" s="152"/>
      <c r="C342" s="195" t="s">
        <v>497</v>
      </c>
      <c r="D342" s="163"/>
      <c r="E342" s="164">
        <v>0.53149999999999997</v>
      </c>
      <c r="F342" s="154"/>
      <c r="G342" s="154"/>
      <c r="H342" s="154"/>
      <c r="I342" s="154"/>
      <c r="J342" s="154"/>
      <c r="K342" s="154"/>
      <c r="L342" s="154"/>
      <c r="M342" s="154"/>
      <c r="N342" s="153"/>
      <c r="O342" s="153"/>
      <c r="P342" s="153"/>
      <c r="Q342" s="153"/>
      <c r="R342" s="154"/>
      <c r="S342" s="154"/>
      <c r="T342" s="154"/>
      <c r="U342" s="154"/>
      <c r="V342" s="154"/>
      <c r="W342" s="154"/>
      <c r="X342" s="154"/>
      <c r="Y342" s="154"/>
      <c r="Z342" s="144"/>
      <c r="AA342" s="144"/>
      <c r="AB342" s="144"/>
      <c r="AC342" s="144"/>
      <c r="AD342" s="144"/>
      <c r="AE342" s="144"/>
      <c r="AF342" s="144"/>
      <c r="AG342" s="144" t="s">
        <v>154</v>
      </c>
      <c r="AH342" s="144">
        <v>4</v>
      </c>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row>
    <row r="343" spans="1:60" ht="20.399999999999999" outlineLevel="1" x14ac:dyDescent="0.25">
      <c r="A343" s="173">
        <v>79</v>
      </c>
      <c r="B343" s="174" t="s">
        <v>498</v>
      </c>
      <c r="C343" s="189" t="s">
        <v>499</v>
      </c>
      <c r="D343" s="175" t="s">
        <v>145</v>
      </c>
      <c r="E343" s="176">
        <v>1.7303999999999999</v>
      </c>
      <c r="F343" s="177"/>
      <c r="G343" s="178">
        <f>ROUND(E343*F343,2)</f>
        <v>0</v>
      </c>
      <c r="H343" s="177"/>
      <c r="I343" s="178">
        <f>ROUND(E343*H343,2)</f>
        <v>0</v>
      </c>
      <c r="J343" s="177"/>
      <c r="K343" s="178">
        <f>ROUND(E343*J343,2)</f>
        <v>0</v>
      </c>
      <c r="L343" s="178">
        <v>21</v>
      </c>
      <c r="M343" s="178">
        <f>G343*(1+L343/100)</f>
        <v>0</v>
      </c>
      <c r="N343" s="176">
        <v>0.17824000000000001</v>
      </c>
      <c r="O343" s="176">
        <f>ROUND(E343*N343,2)</f>
        <v>0.31</v>
      </c>
      <c r="P343" s="176">
        <v>0</v>
      </c>
      <c r="Q343" s="176">
        <f>ROUND(E343*P343,2)</f>
        <v>0</v>
      </c>
      <c r="R343" s="178" t="s">
        <v>350</v>
      </c>
      <c r="S343" s="178" t="s">
        <v>147</v>
      </c>
      <c r="T343" s="179" t="s">
        <v>147</v>
      </c>
      <c r="U343" s="154">
        <v>0</v>
      </c>
      <c r="V343" s="154">
        <f>ROUND(E343*U343,2)</f>
        <v>0</v>
      </c>
      <c r="W343" s="154"/>
      <c r="X343" s="154" t="s">
        <v>351</v>
      </c>
      <c r="Y343" s="154" t="s">
        <v>149</v>
      </c>
      <c r="Z343" s="144"/>
      <c r="AA343" s="144"/>
      <c r="AB343" s="144"/>
      <c r="AC343" s="144"/>
      <c r="AD343" s="144"/>
      <c r="AE343" s="144"/>
      <c r="AF343" s="144"/>
      <c r="AG343" s="144" t="s">
        <v>352</v>
      </c>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row>
    <row r="344" spans="1:60" outlineLevel="2" x14ac:dyDescent="0.25">
      <c r="A344" s="151"/>
      <c r="B344" s="152"/>
      <c r="C344" s="190" t="s">
        <v>168</v>
      </c>
      <c r="D344" s="155"/>
      <c r="E344" s="156"/>
      <c r="F344" s="154"/>
      <c r="G344" s="154"/>
      <c r="H344" s="154"/>
      <c r="I344" s="154"/>
      <c r="J344" s="154"/>
      <c r="K344" s="154"/>
      <c r="L344" s="154"/>
      <c r="M344" s="154"/>
      <c r="N344" s="153"/>
      <c r="O344" s="153"/>
      <c r="P344" s="153"/>
      <c r="Q344" s="153"/>
      <c r="R344" s="154"/>
      <c r="S344" s="154"/>
      <c r="T344" s="154"/>
      <c r="U344" s="154"/>
      <c r="V344" s="154"/>
      <c r="W344" s="154"/>
      <c r="X344" s="154"/>
      <c r="Y344" s="154"/>
      <c r="Z344" s="144"/>
      <c r="AA344" s="144"/>
      <c r="AB344" s="144"/>
      <c r="AC344" s="144"/>
      <c r="AD344" s="144"/>
      <c r="AE344" s="144"/>
      <c r="AF344" s="144"/>
      <c r="AG344" s="144" t="s">
        <v>154</v>
      </c>
      <c r="AH344" s="144">
        <v>0</v>
      </c>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row>
    <row r="345" spans="1:60" outlineLevel="3" x14ac:dyDescent="0.25">
      <c r="A345" s="151"/>
      <c r="B345" s="152"/>
      <c r="C345" s="190" t="s">
        <v>500</v>
      </c>
      <c r="D345" s="155"/>
      <c r="E345" s="156">
        <v>1.7303999999999999</v>
      </c>
      <c r="F345" s="154"/>
      <c r="G345" s="154"/>
      <c r="H345" s="154"/>
      <c r="I345" s="154"/>
      <c r="J345" s="154"/>
      <c r="K345" s="154"/>
      <c r="L345" s="154"/>
      <c r="M345" s="154"/>
      <c r="N345" s="153"/>
      <c r="O345" s="153"/>
      <c r="P345" s="153"/>
      <c r="Q345" s="153"/>
      <c r="R345" s="154"/>
      <c r="S345" s="154"/>
      <c r="T345" s="154"/>
      <c r="U345" s="154"/>
      <c r="V345" s="154"/>
      <c r="W345" s="154"/>
      <c r="X345" s="154"/>
      <c r="Y345" s="154"/>
      <c r="Z345" s="144"/>
      <c r="AA345" s="144"/>
      <c r="AB345" s="144"/>
      <c r="AC345" s="144"/>
      <c r="AD345" s="144"/>
      <c r="AE345" s="144"/>
      <c r="AF345" s="144"/>
      <c r="AG345" s="144" t="s">
        <v>154</v>
      </c>
      <c r="AH345" s="144">
        <v>0</v>
      </c>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row>
    <row r="346" spans="1:60" outlineLevel="1" x14ac:dyDescent="0.25">
      <c r="A346" s="173">
        <v>80</v>
      </c>
      <c r="B346" s="174" t="s">
        <v>501</v>
      </c>
      <c r="C346" s="189" t="s">
        <v>502</v>
      </c>
      <c r="D346" s="175" t="s">
        <v>145</v>
      </c>
      <c r="E346" s="176">
        <v>4.3672000000000004</v>
      </c>
      <c r="F346" s="177"/>
      <c r="G346" s="178">
        <f>ROUND(E346*F346,2)</f>
        <v>0</v>
      </c>
      <c r="H346" s="177"/>
      <c r="I346" s="178">
        <f>ROUND(E346*H346,2)</f>
        <v>0</v>
      </c>
      <c r="J346" s="177"/>
      <c r="K346" s="178">
        <f>ROUND(E346*J346,2)</f>
        <v>0</v>
      </c>
      <c r="L346" s="178">
        <v>21</v>
      </c>
      <c r="M346" s="178">
        <f>G346*(1+L346/100)</f>
        <v>0</v>
      </c>
      <c r="N346" s="176">
        <v>0.17244999999999999</v>
      </c>
      <c r="O346" s="176">
        <f>ROUND(E346*N346,2)</f>
        <v>0.75</v>
      </c>
      <c r="P346" s="176">
        <v>0</v>
      </c>
      <c r="Q346" s="176">
        <f>ROUND(E346*P346,2)</f>
        <v>0</v>
      </c>
      <c r="R346" s="178" t="s">
        <v>350</v>
      </c>
      <c r="S346" s="178" t="s">
        <v>147</v>
      </c>
      <c r="T346" s="179" t="s">
        <v>147</v>
      </c>
      <c r="U346" s="154">
        <v>0</v>
      </c>
      <c r="V346" s="154">
        <f>ROUND(E346*U346,2)</f>
        <v>0</v>
      </c>
      <c r="W346" s="154"/>
      <c r="X346" s="154" t="s">
        <v>351</v>
      </c>
      <c r="Y346" s="154" t="s">
        <v>149</v>
      </c>
      <c r="Z346" s="144"/>
      <c r="AA346" s="144"/>
      <c r="AB346" s="144"/>
      <c r="AC346" s="144"/>
      <c r="AD346" s="144"/>
      <c r="AE346" s="144"/>
      <c r="AF346" s="144"/>
      <c r="AG346" s="144" t="s">
        <v>352</v>
      </c>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row>
    <row r="347" spans="1:60" outlineLevel="2" x14ac:dyDescent="0.25">
      <c r="A347" s="151"/>
      <c r="B347" s="152"/>
      <c r="C347" s="190" t="s">
        <v>168</v>
      </c>
      <c r="D347" s="155"/>
      <c r="E347" s="156"/>
      <c r="F347" s="154"/>
      <c r="G347" s="154"/>
      <c r="H347" s="154"/>
      <c r="I347" s="154"/>
      <c r="J347" s="154"/>
      <c r="K347" s="154"/>
      <c r="L347" s="154"/>
      <c r="M347" s="154"/>
      <c r="N347" s="153"/>
      <c r="O347" s="153"/>
      <c r="P347" s="153"/>
      <c r="Q347" s="153"/>
      <c r="R347" s="154"/>
      <c r="S347" s="154"/>
      <c r="T347" s="154"/>
      <c r="U347" s="154"/>
      <c r="V347" s="154"/>
      <c r="W347" s="154"/>
      <c r="X347" s="154"/>
      <c r="Y347" s="154"/>
      <c r="Z347" s="144"/>
      <c r="AA347" s="144"/>
      <c r="AB347" s="144"/>
      <c r="AC347" s="144"/>
      <c r="AD347" s="144"/>
      <c r="AE347" s="144"/>
      <c r="AF347" s="144"/>
      <c r="AG347" s="144" t="s">
        <v>154</v>
      </c>
      <c r="AH347" s="144">
        <v>0</v>
      </c>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row>
    <row r="348" spans="1:60" outlineLevel="3" x14ac:dyDescent="0.25">
      <c r="A348" s="151"/>
      <c r="B348" s="152"/>
      <c r="C348" s="190" t="s">
        <v>503</v>
      </c>
      <c r="D348" s="155"/>
      <c r="E348" s="156">
        <v>4.3672000000000004</v>
      </c>
      <c r="F348" s="154"/>
      <c r="G348" s="154"/>
      <c r="H348" s="154"/>
      <c r="I348" s="154"/>
      <c r="J348" s="154"/>
      <c r="K348" s="154"/>
      <c r="L348" s="154"/>
      <c r="M348" s="154"/>
      <c r="N348" s="153"/>
      <c r="O348" s="153"/>
      <c r="P348" s="153"/>
      <c r="Q348" s="153"/>
      <c r="R348" s="154"/>
      <c r="S348" s="154"/>
      <c r="T348" s="154"/>
      <c r="U348" s="154"/>
      <c r="V348" s="154"/>
      <c r="W348" s="154"/>
      <c r="X348" s="154"/>
      <c r="Y348" s="154"/>
      <c r="Z348" s="144"/>
      <c r="AA348" s="144"/>
      <c r="AB348" s="144"/>
      <c r="AC348" s="144"/>
      <c r="AD348" s="144"/>
      <c r="AE348" s="144"/>
      <c r="AF348" s="144"/>
      <c r="AG348" s="144" t="s">
        <v>154</v>
      </c>
      <c r="AH348" s="144">
        <v>0</v>
      </c>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row>
    <row r="349" spans="1:60" outlineLevel="1" x14ac:dyDescent="0.25">
      <c r="A349" s="173">
        <v>81</v>
      </c>
      <c r="B349" s="174" t="s">
        <v>504</v>
      </c>
      <c r="C349" s="189" t="s">
        <v>505</v>
      </c>
      <c r="D349" s="175" t="s">
        <v>145</v>
      </c>
      <c r="E349" s="176">
        <v>10.660500000000001</v>
      </c>
      <c r="F349" s="177"/>
      <c r="G349" s="178">
        <f>ROUND(E349*F349,2)</f>
        <v>0</v>
      </c>
      <c r="H349" s="177"/>
      <c r="I349" s="178">
        <f>ROUND(E349*H349,2)</f>
        <v>0</v>
      </c>
      <c r="J349" s="177"/>
      <c r="K349" s="178">
        <f>ROUND(E349*J349,2)</f>
        <v>0</v>
      </c>
      <c r="L349" s="178">
        <v>21</v>
      </c>
      <c r="M349" s="178">
        <f>G349*(1+L349/100)</f>
        <v>0</v>
      </c>
      <c r="N349" s="176">
        <v>0.17244999999999999</v>
      </c>
      <c r="O349" s="176">
        <f>ROUND(E349*N349,2)</f>
        <v>1.84</v>
      </c>
      <c r="P349" s="176">
        <v>0</v>
      </c>
      <c r="Q349" s="176">
        <f>ROUND(E349*P349,2)</f>
        <v>0</v>
      </c>
      <c r="R349" s="178" t="s">
        <v>350</v>
      </c>
      <c r="S349" s="178" t="s">
        <v>147</v>
      </c>
      <c r="T349" s="179" t="s">
        <v>147</v>
      </c>
      <c r="U349" s="154">
        <v>0</v>
      </c>
      <c r="V349" s="154">
        <f>ROUND(E349*U349,2)</f>
        <v>0</v>
      </c>
      <c r="W349" s="154"/>
      <c r="X349" s="154" t="s">
        <v>351</v>
      </c>
      <c r="Y349" s="154" t="s">
        <v>149</v>
      </c>
      <c r="Z349" s="144"/>
      <c r="AA349" s="144"/>
      <c r="AB349" s="144"/>
      <c r="AC349" s="144"/>
      <c r="AD349" s="144"/>
      <c r="AE349" s="144"/>
      <c r="AF349" s="144"/>
      <c r="AG349" s="144" t="s">
        <v>352</v>
      </c>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row>
    <row r="350" spans="1:60" outlineLevel="2" x14ac:dyDescent="0.25">
      <c r="A350" s="151"/>
      <c r="B350" s="152"/>
      <c r="C350" s="190" t="s">
        <v>506</v>
      </c>
      <c r="D350" s="155"/>
      <c r="E350" s="156">
        <v>10.35</v>
      </c>
      <c r="F350" s="154"/>
      <c r="G350" s="154"/>
      <c r="H350" s="154"/>
      <c r="I350" s="154"/>
      <c r="J350" s="154"/>
      <c r="K350" s="154"/>
      <c r="L350" s="154"/>
      <c r="M350" s="154"/>
      <c r="N350" s="153"/>
      <c r="O350" s="153"/>
      <c r="P350" s="153"/>
      <c r="Q350" s="153"/>
      <c r="R350" s="154"/>
      <c r="S350" s="154"/>
      <c r="T350" s="154"/>
      <c r="U350" s="154"/>
      <c r="V350" s="154"/>
      <c r="W350" s="154"/>
      <c r="X350" s="154"/>
      <c r="Y350" s="154"/>
      <c r="Z350" s="144"/>
      <c r="AA350" s="144"/>
      <c r="AB350" s="144"/>
      <c r="AC350" s="144"/>
      <c r="AD350" s="144"/>
      <c r="AE350" s="144"/>
      <c r="AF350" s="144"/>
      <c r="AG350" s="144" t="s">
        <v>154</v>
      </c>
      <c r="AH350" s="144">
        <v>0</v>
      </c>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row>
    <row r="351" spans="1:60" outlineLevel="3" x14ac:dyDescent="0.25">
      <c r="A351" s="151"/>
      <c r="B351" s="152"/>
      <c r="C351" s="195" t="s">
        <v>507</v>
      </c>
      <c r="D351" s="163"/>
      <c r="E351" s="164">
        <v>0.3105</v>
      </c>
      <c r="F351" s="154"/>
      <c r="G351" s="154"/>
      <c r="H351" s="154"/>
      <c r="I351" s="154"/>
      <c r="J351" s="154"/>
      <c r="K351" s="154"/>
      <c r="L351" s="154"/>
      <c r="M351" s="154"/>
      <c r="N351" s="153"/>
      <c r="O351" s="153"/>
      <c r="P351" s="153"/>
      <c r="Q351" s="153"/>
      <c r="R351" s="154"/>
      <c r="S351" s="154"/>
      <c r="T351" s="154"/>
      <c r="U351" s="154"/>
      <c r="V351" s="154"/>
      <c r="W351" s="154"/>
      <c r="X351" s="154"/>
      <c r="Y351" s="154"/>
      <c r="Z351" s="144"/>
      <c r="AA351" s="144"/>
      <c r="AB351" s="144"/>
      <c r="AC351" s="144"/>
      <c r="AD351" s="144"/>
      <c r="AE351" s="144"/>
      <c r="AF351" s="144"/>
      <c r="AG351" s="144" t="s">
        <v>154</v>
      </c>
      <c r="AH351" s="144">
        <v>4</v>
      </c>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row>
    <row r="352" spans="1:60" ht="20.399999999999999" outlineLevel="1" x14ac:dyDescent="0.25">
      <c r="A352" s="173">
        <v>82</v>
      </c>
      <c r="B352" s="174" t="s">
        <v>508</v>
      </c>
      <c r="C352" s="189" t="s">
        <v>509</v>
      </c>
      <c r="D352" s="175" t="s">
        <v>145</v>
      </c>
      <c r="E352" s="176">
        <v>36.256</v>
      </c>
      <c r="F352" s="177"/>
      <c r="G352" s="178">
        <f>ROUND(E352*F352,2)</f>
        <v>0</v>
      </c>
      <c r="H352" s="177"/>
      <c r="I352" s="178">
        <f>ROUND(E352*H352,2)</f>
        <v>0</v>
      </c>
      <c r="J352" s="177"/>
      <c r="K352" s="178">
        <f>ROUND(E352*J352,2)</f>
        <v>0</v>
      </c>
      <c r="L352" s="178">
        <v>21</v>
      </c>
      <c r="M352" s="178">
        <f>G352*(1+L352/100)</f>
        <v>0</v>
      </c>
      <c r="N352" s="176">
        <v>0.17499999999999999</v>
      </c>
      <c r="O352" s="176">
        <f>ROUND(E352*N352,2)</f>
        <v>6.34</v>
      </c>
      <c r="P352" s="176">
        <v>0</v>
      </c>
      <c r="Q352" s="176">
        <f>ROUND(E352*P352,2)</f>
        <v>0</v>
      </c>
      <c r="R352" s="178" t="s">
        <v>350</v>
      </c>
      <c r="S352" s="178" t="s">
        <v>147</v>
      </c>
      <c r="T352" s="179" t="s">
        <v>147</v>
      </c>
      <c r="U352" s="154">
        <v>0</v>
      </c>
      <c r="V352" s="154">
        <f>ROUND(E352*U352,2)</f>
        <v>0</v>
      </c>
      <c r="W352" s="154"/>
      <c r="X352" s="154" t="s">
        <v>351</v>
      </c>
      <c r="Y352" s="154" t="s">
        <v>149</v>
      </c>
      <c r="Z352" s="144"/>
      <c r="AA352" s="144"/>
      <c r="AB352" s="144"/>
      <c r="AC352" s="144"/>
      <c r="AD352" s="144"/>
      <c r="AE352" s="144"/>
      <c r="AF352" s="144"/>
      <c r="AG352" s="144" t="s">
        <v>352</v>
      </c>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row>
    <row r="353" spans="1:60" outlineLevel="2" x14ac:dyDescent="0.25">
      <c r="A353" s="151"/>
      <c r="B353" s="152"/>
      <c r="C353" s="190" t="s">
        <v>445</v>
      </c>
      <c r="D353" s="155"/>
      <c r="E353" s="156">
        <v>35.200000000000003</v>
      </c>
      <c r="F353" s="154"/>
      <c r="G353" s="154"/>
      <c r="H353" s="154"/>
      <c r="I353" s="154"/>
      <c r="J353" s="154"/>
      <c r="K353" s="154"/>
      <c r="L353" s="154"/>
      <c r="M353" s="154"/>
      <c r="N353" s="153"/>
      <c r="O353" s="153"/>
      <c r="P353" s="153"/>
      <c r="Q353" s="153"/>
      <c r="R353" s="154"/>
      <c r="S353" s="154"/>
      <c r="T353" s="154"/>
      <c r="U353" s="154"/>
      <c r="V353" s="154"/>
      <c r="W353" s="154"/>
      <c r="X353" s="154"/>
      <c r="Y353" s="154"/>
      <c r="Z353" s="144"/>
      <c r="AA353" s="144"/>
      <c r="AB353" s="144"/>
      <c r="AC353" s="144"/>
      <c r="AD353" s="144"/>
      <c r="AE353" s="144"/>
      <c r="AF353" s="144"/>
      <c r="AG353" s="144" t="s">
        <v>154</v>
      </c>
      <c r="AH353" s="144">
        <v>0</v>
      </c>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row>
    <row r="354" spans="1:60" outlineLevel="3" x14ac:dyDescent="0.25">
      <c r="A354" s="151"/>
      <c r="B354" s="152"/>
      <c r="C354" s="195" t="s">
        <v>507</v>
      </c>
      <c r="D354" s="163"/>
      <c r="E354" s="164">
        <v>1.056</v>
      </c>
      <c r="F354" s="154"/>
      <c r="G354" s="154"/>
      <c r="H354" s="154"/>
      <c r="I354" s="154"/>
      <c r="J354" s="154"/>
      <c r="K354" s="154"/>
      <c r="L354" s="154"/>
      <c r="M354" s="154"/>
      <c r="N354" s="153"/>
      <c r="O354" s="153"/>
      <c r="P354" s="153"/>
      <c r="Q354" s="153"/>
      <c r="R354" s="154"/>
      <c r="S354" s="154"/>
      <c r="T354" s="154"/>
      <c r="U354" s="154"/>
      <c r="V354" s="154"/>
      <c r="W354" s="154"/>
      <c r="X354" s="154"/>
      <c r="Y354" s="154"/>
      <c r="Z354" s="144"/>
      <c r="AA354" s="144"/>
      <c r="AB354" s="144"/>
      <c r="AC354" s="144"/>
      <c r="AD354" s="144"/>
      <c r="AE354" s="144"/>
      <c r="AF354" s="144"/>
      <c r="AG354" s="144" t="s">
        <v>154</v>
      </c>
      <c r="AH354" s="144">
        <v>4</v>
      </c>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row>
    <row r="355" spans="1:60" ht="20.399999999999999" outlineLevel="1" x14ac:dyDescent="0.25">
      <c r="A355" s="173">
        <v>83</v>
      </c>
      <c r="B355" s="174" t="s">
        <v>510</v>
      </c>
      <c r="C355" s="189" t="s">
        <v>511</v>
      </c>
      <c r="D355" s="175" t="s">
        <v>145</v>
      </c>
      <c r="E355" s="176">
        <v>308.47469999999998</v>
      </c>
      <c r="F355" s="177"/>
      <c r="G355" s="178">
        <f>ROUND(E355*F355,2)</f>
        <v>0</v>
      </c>
      <c r="H355" s="177"/>
      <c r="I355" s="178">
        <f>ROUND(E355*H355,2)</f>
        <v>0</v>
      </c>
      <c r="J355" s="177"/>
      <c r="K355" s="178">
        <f>ROUND(E355*J355,2)</f>
        <v>0</v>
      </c>
      <c r="L355" s="178">
        <v>21</v>
      </c>
      <c r="M355" s="178">
        <f>G355*(1+L355/100)</f>
        <v>0</v>
      </c>
      <c r="N355" s="176">
        <v>0.17599999999999999</v>
      </c>
      <c r="O355" s="176">
        <f>ROUND(E355*N355,2)</f>
        <v>54.29</v>
      </c>
      <c r="P355" s="176">
        <v>0</v>
      </c>
      <c r="Q355" s="176">
        <f>ROUND(E355*P355,2)</f>
        <v>0</v>
      </c>
      <c r="R355" s="178" t="s">
        <v>350</v>
      </c>
      <c r="S355" s="178" t="s">
        <v>147</v>
      </c>
      <c r="T355" s="179" t="s">
        <v>147</v>
      </c>
      <c r="U355" s="154">
        <v>0</v>
      </c>
      <c r="V355" s="154">
        <f>ROUND(E355*U355,2)</f>
        <v>0</v>
      </c>
      <c r="W355" s="154"/>
      <c r="X355" s="154" t="s">
        <v>351</v>
      </c>
      <c r="Y355" s="154" t="s">
        <v>149</v>
      </c>
      <c r="Z355" s="144"/>
      <c r="AA355" s="144"/>
      <c r="AB355" s="144"/>
      <c r="AC355" s="144"/>
      <c r="AD355" s="144"/>
      <c r="AE355" s="144"/>
      <c r="AF355" s="144"/>
      <c r="AG355" s="144" t="s">
        <v>352</v>
      </c>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row>
    <row r="356" spans="1:60" outlineLevel="2" x14ac:dyDescent="0.25">
      <c r="A356" s="151"/>
      <c r="B356" s="152"/>
      <c r="C356" s="190" t="s">
        <v>168</v>
      </c>
      <c r="D356" s="155"/>
      <c r="E356" s="156"/>
      <c r="F356" s="154"/>
      <c r="G356" s="154"/>
      <c r="H356" s="154"/>
      <c r="I356" s="154"/>
      <c r="J356" s="154"/>
      <c r="K356" s="154"/>
      <c r="L356" s="154"/>
      <c r="M356" s="154"/>
      <c r="N356" s="153"/>
      <c r="O356" s="153"/>
      <c r="P356" s="153"/>
      <c r="Q356" s="153"/>
      <c r="R356" s="154"/>
      <c r="S356" s="154"/>
      <c r="T356" s="154"/>
      <c r="U356" s="154"/>
      <c r="V356" s="154"/>
      <c r="W356" s="154"/>
      <c r="X356" s="154"/>
      <c r="Y356" s="154"/>
      <c r="Z356" s="144"/>
      <c r="AA356" s="144"/>
      <c r="AB356" s="144"/>
      <c r="AC356" s="144"/>
      <c r="AD356" s="144"/>
      <c r="AE356" s="144"/>
      <c r="AF356" s="144"/>
      <c r="AG356" s="144" t="s">
        <v>154</v>
      </c>
      <c r="AH356" s="144">
        <v>0</v>
      </c>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row>
    <row r="357" spans="1:60" outlineLevel="3" x14ac:dyDescent="0.25">
      <c r="A357" s="151"/>
      <c r="B357" s="152"/>
      <c r="C357" s="190" t="s">
        <v>460</v>
      </c>
      <c r="D357" s="155"/>
      <c r="E357" s="156">
        <v>309.83999999999997</v>
      </c>
      <c r="F357" s="154"/>
      <c r="G357" s="154"/>
      <c r="H357" s="154"/>
      <c r="I357" s="154"/>
      <c r="J357" s="154"/>
      <c r="K357" s="154"/>
      <c r="L357" s="154"/>
      <c r="M357" s="154"/>
      <c r="N357" s="153"/>
      <c r="O357" s="153"/>
      <c r="P357" s="153"/>
      <c r="Q357" s="153"/>
      <c r="R357" s="154"/>
      <c r="S357" s="154"/>
      <c r="T357" s="154"/>
      <c r="U357" s="154"/>
      <c r="V357" s="154"/>
      <c r="W357" s="154"/>
      <c r="X357" s="154"/>
      <c r="Y357" s="154"/>
      <c r="Z357" s="144"/>
      <c r="AA357" s="144"/>
      <c r="AB357" s="144"/>
      <c r="AC357" s="144"/>
      <c r="AD357" s="144"/>
      <c r="AE357" s="144"/>
      <c r="AF357" s="144"/>
      <c r="AG357" s="144" t="s">
        <v>154</v>
      </c>
      <c r="AH357" s="144">
        <v>0</v>
      </c>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row>
    <row r="358" spans="1:60" outlineLevel="3" x14ac:dyDescent="0.25">
      <c r="A358" s="151"/>
      <c r="B358" s="152"/>
      <c r="C358" s="190" t="s">
        <v>512</v>
      </c>
      <c r="D358" s="155"/>
      <c r="E358" s="156">
        <v>-10.35</v>
      </c>
      <c r="F358" s="154"/>
      <c r="G358" s="154"/>
      <c r="H358" s="154"/>
      <c r="I358" s="154"/>
      <c r="J358" s="154"/>
      <c r="K358" s="154"/>
      <c r="L358" s="154"/>
      <c r="M358" s="154"/>
      <c r="N358" s="153"/>
      <c r="O358" s="153"/>
      <c r="P358" s="153"/>
      <c r="Q358" s="153"/>
      <c r="R358" s="154"/>
      <c r="S358" s="154"/>
      <c r="T358" s="154"/>
      <c r="U358" s="154"/>
      <c r="V358" s="154"/>
      <c r="W358" s="154"/>
      <c r="X358" s="154"/>
      <c r="Y358" s="154"/>
      <c r="Z358" s="144"/>
      <c r="AA358" s="144"/>
      <c r="AB358" s="144"/>
      <c r="AC358" s="144"/>
      <c r="AD358" s="144"/>
      <c r="AE358" s="144"/>
      <c r="AF358" s="144"/>
      <c r="AG358" s="144" t="s">
        <v>154</v>
      </c>
      <c r="AH358" s="144">
        <v>0</v>
      </c>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row>
    <row r="359" spans="1:60" outlineLevel="3" x14ac:dyDescent="0.25">
      <c r="A359" s="151"/>
      <c r="B359" s="152"/>
      <c r="C359" s="195" t="s">
        <v>507</v>
      </c>
      <c r="D359" s="163"/>
      <c r="E359" s="164">
        <v>8.9847000000000001</v>
      </c>
      <c r="F359" s="154"/>
      <c r="G359" s="154"/>
      <c r="H359" s="154"/>
      <c r="I359" s="154"/>
      <c r="J359" s="154"/>
      <c r="K359" s="154"/>
      <c r="L359" s="154"/>
      <c r="M359" s="154"/>
      <c r="N359" s="153"/>
      <c r="O359" s="153"/>
      <c r="P359" s="153"/>
      <c r="Q359" s="153"/>
      <c r="R359" s="154"/>
      <c r="S359" s="154"/>
      <c r="T359" s="154"/>
      <c r="U359" s="154"/>
      <c r="V359" s="154"/>
      <c r="W359" s="154"/>
      <c r="X359" s="154"/>
      <c r="Y359" s="154"/>
      <c r="Z359" s="144"/>
      <c r="AA359" s="144"/>
      <c r="AB359" s="144"/>
      <c r="AC359" s="144"/>
      <c r="AD359" s="144"/>
      <c r="AE359" s="144"/>
      <c r="AF359" s="144"/>
      <c r="AG359" s="144" t="s">
        <v>154</v>
      </c>
      <c r="AH359" s="144">
        <v>4</v>
      </c>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row>
    <row r="360" spans="1:60" x14ac:dyDescent="0.25">
      <c r="A360" s="166" t="s">
        <v>141</v>
      </c>
      <c r="B360" s="167" t="s">
        <v>91</v>
      </c>
      <c r="C360" s="188" t="s">
        <v>92</v>
      </c>
      <c r="D360" s="168"/>
      <c r="E360" s="169"/>
      <c r="F360" s="170"/>
      <c r="G360" s="170">
        <f>SUMIF(AG361:AG392,"&lt;&gt;NOR",G361:G392)</f>
        <v>0</v>
      </c>
      <c r="H360" s="170"/>
      <c r="I360" s="170">
        <f>SUM(I361:I392)</f>
        <v>0</v>
      </c>
      <c r="J360" s="170"/>
      <c r="K360" s="170">
        <f>SUM(K361:K392)</f>
        <v>0</v>
      </c>
      <c r="L360" s="170"/>
      <c r="M360" s="170">
        <f>SUM(M361:M392)</f>
        <v>0</v>
      </c>
      <c r="N360" s="169"/>
      <c r="O360" s="169">
        <f>SUM(O361:O392)</f>
        <v>23.94</v>
      </c>
      <c r="P360" s="169"/>
      <c r="Q360" s="169">
        <f>SUM(Q361:Q392)</f>
        <v>9.09</v>
      </c>
      <c r="R360" s="170"/>
      <c r="S360" s="170"/>
      <c r="T360" s="171"/>
      <c r="U360" s="165"/>
      <c r="V360" s="165">
        <f>SUM(V361:V392)</f>
        <v>85.509999999999991</v>
      </c>
      <c r="W360" s="165"/>
      <c r="X360" s="165"/>
      <c r="Y360" s="165"/>
      <c r="AG360" t="s">
        <v>142</v>
      </c>
    </row>
    <row r="361" spans="1:60" outlineLevel="1" x14ac:dyDescent="0.25">
      <c r="A361" s="173">
        <v>84</v>
      </c>
      <c r="B361" s="174" t="s">
        <v>513</v>
      </c>
      <c r="C361" s="189" t="s">
        <v>514</v>
      </c>
      <c r="D361" s="175" t="s">
        <v>157</v>
      </c>
      <c r="E361" s="176">
        <v>3</v>
      </c>
      <c r="F361" s="177"/>
      <c r="G361" s="178">
        <f>ROUND(E361*F361,2)</f>
        <v>0</v>
      </c>
      <c r="H361" s="177"/>
      <c r="I361" s="178">
        <f>ROUND(E361*H361,2)</f>
        <v>0</v>
      </c>
      <c r="J361" s="177"/>
      <c r="K361" s="178">
        <f>ROUND(E361*J361,2)</f>
        <v>0</v>
      </c>
      <c r="L361" s="178">
        <v>21</v>
      </c>
      <c r="M361" s="178">
        <f>G361*(1+L361/100)</f>
        <v>0</v>
      </c>
      <c r="N361" s="176">
        <v>0.34089999999999998</v>
      </c>
      <c r="O361" s="176">
        <f>ROUND(E361*N361,2)</f>
        <v>1.02</v>
      </c>
      <c r="P361" s="176">
        <v>0</v>
      </c>
      <c r="Q361" s="176">
        <f>ROUND(E361*P361,2)</f>
        <v>0</v>
      </c>
      <c r="R361" s="178" t="s">
        <v>386</v>
      </c>
      <c r="S361" s="178" t="s">
        <v>147</v>
      </c>
      <c r="T361" s="179" t="s">
        <v>147</v>
      </c>
      <c r="U361" s="154">
        <v>4.1980000000000004</v>
      </c>
      <c r="V361" s="154">
        <f>ROUND(E361*U361,2)</f>
        <v>12.59</v>
      </c>
      <c r="W361" s="154"/>
      <c r="X361" s="154" t="s">
        <v>148</v>
      </c>
      <c r="Y361" s="154" t="s">
        <v>149</v>
      </c>
      <c r="Z361" s="144"/>
      <c r="AA361" s="144"/>
      <c r="AB361" s="144"/>
      <c r="AC361" s="144"/>
      <c r="AD361" s="144"/>
      <c r="AE361" s="144"/>
      <c r="AF361" s="144"/>
      <c r="AG361" s="144" t="s">
        <v>150</v>
      </c>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row>
    <row r="362" spans="1:60" outlineLevel="2" x14ac:dyDescent="0.25">
      <c r="A362" s="151"/>
      <c r="B362" s="152"/>
      <c r="C362" s="259" t="s">
        <v>515</v>
      </c>
      <c r="D362" s="260"/>
      <c r="E362" s="260"/>
      <c r="F362" s="260"/>
      <c r="G362" s="260"/>
      <c r="H362" s="154"/>
      <c r="I362" s="154"/>
      <c r="J362" s="154"/>
      <c r="K362" s="154"/>
      <c r="L362" s="154"/>
      <c r="M362" s="154"/>
      <c r="N362" s="153"/>
      <c r="O362" s="153"/>
      <c r="P362" s="153"/>
      <c r="Q362" s="153"/>
      <c r="R362" s="154"/>
      <c r="S362" s="154"/>
      <c r="T362" s="154"/>
      <c r="U362" s="154"/>
      <c r="V362" s="154"/>
      <c r="W362" s="154"/>
      <c r="X362" s="154"/>
      <c r="Y362" s="154"/>
      <c r="Z362" s="144"/>
      <c r="AA362" s="144"/>
      <c r="AB362" s="144"/>
      <c r="AC362" s="144"/>
      <c r="AD362" s="144"/>
      <c r="AE362" s="144"/>
      <c r="AF362" s="144"/>
      <c r="AG362" s="144" t="s">
        <v>152</v>
      </c>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row>
    <row r="363" spans="1:60" outlineLevel="2" x14ac:dyDescent="0.25">
      <c r="A363" s="151"/>
      <c r="B363" s="152"/>
      <c r="C363" s="190" t="s">
        <v>516</v>
      </c>
      <c r="D363" s="155"/>
      <c r="E363" s="156">
        <v>3</v>
      </c>
      <c r="F363" s="154"/>
      <c r="G363" s="154"/>
      <c r="H363" s="154"/>
      <c r="I363" s="154"/>
      <c r="J363" s="154"/>
      <c r="K363" s="154"/>
      <c r="L363" s="154"/>
      <c r="M363" s="154"/>
      <c r="N363" s="153"/>
      <c r="O363" s="153"/>
      <c r="P363" s="153"/>
      <c r="Q363" s="153"/>
      <c r="R363" s="154"/>
      <c r="S363" s="154"/>
      <c r="T363" s="154"/>
      <c r="U363" s="154"/>
      <c r="V363" s="154"/>
      <c r="W363" s="154"/>
      <c r="X363" s="154"/>
      <c r="Y363" s="154"/>
      <c r="Z363" s="144"/>
      <c r="AA363" s="144"/>
      <c r="AB363" s="144"/>
      <c r="AC363" s="144"/>
      <c r="AD363" s="144"/>
      <c r="AE363" s="144"/>
      <c r="AF363" s="144"/>
      <c r="AG363" s="144" t="s">
        <v>154</v>
      </c>
      <c r="AH363" s="144">
        <v>0</v>
      </c>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row>
    <row r="364" spans="1:60" outlineLevel="1" x14ac:dyDescent="0.25">
      <c r="A364" s="173">
        <v>85</v>
      </c>
      <c r="B364" s="174" t="s">
        <v>517</v>
      </c>
      <c r="C364" s="189" t="s">
        <v>518</v>
      </c>
      <c r="D364" s="175" t="s">
        <v>157</v>
      </c>
      <c r="E364" s="176">
        <v>3</v>
      </c>
      <c r="F364" s="177"/>
      <c r="G364" s="178">
        <f>ROUND(E364*F364,2)</f>
        <v>0</v>
      </c>
      <c r="H364" s="177"/>
      <c r="I364" s="178">
        <f>ROUND(E364*H364,2)</f>
        <v>0</v>
      </c>
      <c r="J364" s="177"/>
      <c r="K364" s="178">
        <f>ROUND(E364*J364,2)</f>
        <v>0</v>
      </c>
      <c r="L364" s="178">
        <v>21</v>
      </c>
      <c r="M364" s="178">
        <f>G364*(1+L364/100)</f>
        <v>0</v>
      </c>
      <c r="N364" s="176">
        <v>0.43381999999999998</v>
      </c>
      <c r="O364" s="176">
        <f>ROUND(E364*N364,2)</f>
        <v>1.3</v>
      </c>
      <c r="P364" s="176">
        <v>0</v>
      </c>
      <c r="Q364" s="176">
        <f>ROUND(E364*P364,2)</f>
        <v>0</v>
      </c>
      <c r="R364" s="178" t="s">
        <v>166</v>
      </c>
      <c r="S364" s="178" t="s">
        <v>147</v>
      </c>
      <c r="T364" s="179" t="s">
        <v>147</v>
      </c>
      <c r="U364" s="154">
        <v>3.839</v>
      </c>
      <c r="V364" s="154">
        <f>ROUND(E364*U364,2)</f>
        <v>11.52</v>
      </c>
      <c r="W364" s="154"/>
      <c r="X364" s="154" t="s">
        <v>148</v>
      </c>
      <c r="Y364" s="154" t="s">
        <v>149</v>
      </c>
      <c r="Z364" s="144"/>
      <c r="AA364" s="144"/>
      <c r="AB364" s="144"/>
      <c r="AC364" s="144"/>
      <c r="AD364" s="144"/>
      <c r="AE364" s="144"/>
      <c r="AF364" s="144"/>
      <c r="AG364" s="144" t="s">
        <v>150</v>
      </c>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row>
    <row r="365" spans="1:60" ht="31.2" outlineLevel="2" x14ac:dyDescent="0.25">
      <c r="A365" s="151"/>
      <c r="B365" s="152"/>
      <c r="C365" s="259" t="s">
        <v>519</v>
      </c>
      <c r="D365" s="260"/>
      <c r="E365" s="260"/>
      <c r="F365" s="260"/>
      <c r="G365" s="260"/>
      <c r="H365" s="154"/>
      <c r="I365" s="154"/>
      <c r="J365" s="154"/>
      <c r="K365" s="154"/>
      <c r="L365" s="154"/>
      <c r="M365" s="154"/>
      <c r="N365" s="153"/>
      <c r="O365" s="153"/>
      <c r="P365" s="153"/>
      <c r="Q365" s="153"/>
      <c r="R365" s="154"/>
      <c r="S365" s="154"/>
      <c r="T365" s="154"/>
      <c r="U365" s="154"/>
      <c r="V365" s="154"/>
      <c r="W365" s="154"/>
      <c r="X365" s="154"/>
      <c r="Y365" s="154"/>
      <c r="Z365" s="144"/>
      <c r="AA365" s="144"/>
      <c r="AB365" s="144"/>
      <c r="AC365" s="144"/>
      <c r="AD365" s="144"/>
      <c r="AE365" s="144"/>
      <c r="AF365" s="144"/>
      <c r="AG365" s="144" t="s">
        <v>152</v>
      </c>
      <c r="AH365" s="144"/>
      <c r="AI365" s="144"/>
      <c r="AJ365" s="144"/>
      <c r="AK365" s="144"/>
      <c r="AL365" s="144"/>
      <c r="AM365" s="144"/>
      <c r="AN365" s="144"/>
      <c r="AO365" s="144"/>
      <c r="AP365" s="144"/>
      <c r="AQ365" s="144"/>
      <c r="AR365" s="144"/>
      <c r="AS365" s="144"/>
      <c r="AT365" s="144"/>
      <c r="AU365" s="144"/>
      <c r="AV365" s="144"/>
      <c r="AW365" s="144"/>
      <c r="AX365" s="144"/>
      <c r="AY365" s="144"/>
      <c r="AZ365" s="144"/>
      <c r="BA365" s="180" t="str">
        <f>C365</f>
        <v>odbouráním dosavadního krytu, podkladu, nadezdívky nebo prstence s odklizením vybouraných hmot do 3 m, zarovnání plochy nadezdívky cementovou maltou, podbetonování nebo podezdění rámu, odstranění a znovuosazení rámu, poklopu, mříže, krycího hrnce nebo hydrantu, úpravy a doplnění krytu popř. podkladu vozovky v místě provedené výškové úpravy,</v>
      </c>
      <c r="BB365" s="144"/>
      <c r="BC365" s="144"/>
      <c r="BD365" s="144"/>
      <c r="BE365" s="144"/>
      <c r="BF365" s="144"/>
      <c r="BG365" s="144"/>
      <c r="BH365" s="144"/>
    </row>
    <row r="366" spans="1:60" outlineLevel="2" x14ac:dyDescent="0.25">
      <c r="A366" s="151"/>
      <c r="B366" s="152"/>
      <c r="C366" s="190" t="s">
        <v>516</v>
      </c>
      <c r="D366" s="155"/>
      <c r="E366" s="156">
        <v>3</v>
      </c>
      <c r="F366" s="154"/>
      <c r="G366" s="154"/>
      <c r="H366" s="154"/>
      <c r="I366" s="154"/>
      <c r="J366" s="154"/>
      <c r="K366" s="154"/>
      <c r="L366" s="154"/>
      <c r="M366" s="154"/>
      <c r="N366" s="153"/>
      <c r="O366" s="153"/>
      <c r="P366" s="153"/>
      <c r="Q366" s="153"/>
      <c r="R366" s="154"/>
      <c r="S366" s="154"/>
      <c r="T366" s="154"/>
      <c r="U366" s="154"/>
      <c r="V366" s="154"/>
      <c r="W366" s="154"/>
      <c r="X366" s="154"/>
      <c r="Y366" s="154"/>
      <c r="Z366" s="144"/>
      <c r="AA366" s="144"/>
      <c r="AB366" s="144"/>
      <c r="AC366" s="144"/>
      <c r="AD366" s="144"/>
      <c r="AE366" s="144"/>
      <c r="AF366" s="144"/>
      <c r="AG366" s="144" t="s">
        <v>154</v>
      </c>
      <c r="AH366" s="144">
        <v>0</v>
      </c>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row>
    <row r="367" spans="1:60" outlineLevel="1" x14ac:dyDescent="0.25">
      <c r="A367" s="173">
        <v>86</v>
      </c>
      <c r="B367" s="174" t="s">
        <v>520</v>
      </c>
      <c r="C367" s="189" t="s">
        <v>521</v>
      </c>
      <c r="D367" s="175" t="s">
        <v>157</v>
      </c>
      <c r="E367" s="176">
        <v>6</v>
      </c>
      <c r="F367" s="177"/>
      <c r="G367" s="178">
        <f>ROUND(E367*F367,2)</f>
        <v>0</v>
      </c>
      <c r="H367" s="177"/>
      <c r="I367" s="178">
        <f>ROUND(E367*H367,2)</f>
        <v>0</v>
      </c>
      <c r="J367" s="177"/>
      <c r="K367" s="178">
        <f>ROUND(E367*J367,2)</f>
        <v>0</v>
      </c>
      <c r="L367" s="178">
        <v>21</v>
      </c>
      <c r="M367" s="178">
        <f>G367*(1+L367/100)</f>
        <v>0</v>
      </c>
      <c r="N367" s="176">
        <v>0.43093999999999999</v>
      </c>
      <c r="O367" s="176">
        <f>ROUND(E367*N367,2)</f>
        <v>2.59</v>
      </c>
      <c r="P367" s="176">
        <v>0</v>
      </c>
      <c r="Q367" s="176">
        <f>ROUND(E367*P367,2)</f>
        <v>0</v>
      </c>
      <c r="R367" s="178" t="s">
        <v>166</v>
      </c>
      <c r="S367" s="178" t="s">
        <v>147</v>
      </c>
      <c r="T367" s="179" t="s">
        <v>147</v>
      </c>
      <c r="U367" s="154">
        <v>3.8170000000000002</v>
      </c>
      <c r="V367" s="154">
        <f>ROUND(E367*U367,2)</f>
        <v>22.9</v>
      </c>
      <c r="W367" s="154"/>
      <c r="X367" s="154" t="s">
        <v>148</v>
      </c>
      <c r="Y367" s="154" t="s">
        <v>149</v>
      </c>
      <c r="Z367" s="144"/>
      <c r="AA367" s="144"/>
      <c r="AB367" s="144"/>
      <c r="AC367" s="144"/>
      <c r="AD367" s="144"/>
      <c r="AE367" s="144"/>
      <c r="AF367" s="144"/>
      <c r="AG367" s="144" t="s">
        <v>150</v>
      </c>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row>
    <row r="368" spans="1:60" ht="31.2" outlineLevel="2" x14ac:dyDescent="0.25">
      <c r="A368" s="151"/>
      <c r="B368" s="152"/>
      <c r="C368" s="259" t="s">
        <v>519</v>
      </c>
      <c r="D368" s="260"/>
      <c r="E368" s="260"/>
      <c r="F368" s="260"/>
      <c r="G368" s="260"/>
      <c r="H368" s="154"/>
      <c r="I368" s="154"/>
      <c r="J368" s="154"/>
      <c r="K368" s="154"/>
      <c r="L368" s="154"/>
      <c r="M368" s="154"/>
      <c r="N368" s="153"/>
      <c r="O368" s="153"/>
      <c r="P368" s="153"/>
      <c r="Q368" s="153"/>
      <c r="R368" s="154"/>
      <c r="S368" s="154"/>
      <c r="T368" s="154"/>
      <c r="U368" s="154"/>
      <c r="V368" s="154"/>
      <c r="W368" s="154"/>
      <c r="X368" s="154"/>
      <c r="Y368" s="154"/>
      <c r="Z368" s="144"/>
      <c r="AA368" s="144"/>
      <c r="AB368" s="144"/>
      <c r="AC368" s="144"/>
      <c r="AD368" s="144"/>
      <c r="AE368" s="144"/>
      <c r="AF368" s="144"/>
      <c r="AG368" s="144" t="s">
        <v>152</v>
      </c>
      <c r="AH368" s="144"/>
      <c r="AI368" s="144"/>
      <c r="AJ368" s="144"/>
      <c r="AK368" s="144"/>
      <c r="AL368" s="144"/>
      <c r="AM368" s="144"/>
      <c r="AN368" s="144"/>
      <c r="AO368" s="144"/>
      <c r="AP368" s="144"/>
      <c r="AQ368" s="144"/>
      <c r="AR368" s="144"/>
      <c r="AS368" s="144"/>
      <c r="AT368" s="144"/>
      <c r="AU368" s="144"/>
      <c r="AV368" s="144"/>
      <c r="AW368" s="144"/>
      <c r="AX368" s="144"/>
      <c r="AY368" s="144"/>
      <c r="AZ368" s="144"/>
      <c r="BA368" s="180" t="str">
        <f>C368</f>
        <v>odbouráním dosavadního krytu, podkladu, nadezdívky nebo prstence s odklizením vybouraných hmot do 3 m, zarovnání plochy nadezdívky cementovou maltou, podbetonování nebo podezdění rámu, odstranění a znovuosazení rámu, poklopu, mříže, krycího hrnce nebo hydrantu, úpravy a doplnění krytu popř. podkladu vozovky v místě provedené výškové úpravy,</v>
      </c>
      <c r="BB368" s="144"/>
      <c r="BC368" s="144"/>
      <c r="BD368" s="144"/>
      <c r="BE368" s="144"/>
      <c r="BF368" s="144"/>
      <c r="BG368" s="144"/>
      <c r="BH368" s="144"/>
    </row>
    <row r="369" spans="1:60" outlineLevel="2" x14ac:dyDescent="0.25">
      <c r="A369" s="151"/>
      <c r="B369" s="152"/>
      <c r="C369" s="190" t="s">
        <v>522</v>
      </c>
      <c r="D369" s="155"/>
      <c r="E369" s="156">
        <v>6</v>
      </c>
      <c r="F369" s="154"/>
      <c r="G369" s="154"/>
      <c r="H369" s="154"/>
      <c r="I369" s="154"/>
      <c r="J369" s="154"/>
      <c r="K369" s="154"/>
      <c r="L369" s="154"/>
      <c r="M369" s="154"/>
      <c r="N369" s="153"/>
      <c r="O369" s="153"/>
      <c r="P369" s="153"/>
      <c r="Q369" s="153"/>
      <c r="R369" s="154"/>
      <c r="S369" s="154"/>
      <c r="T369" s="154"/>
      <c r="U369" s="154"/>
      <c r="V369" s="154"/>
      <c r="W369" s="154"/>
      <c r="X369" s="154"/>
      <c r="Y369" s="154"/>
      <c r="Z369" s="144"/>
      <c r="AA369" s="144"/>
      <c r="AB369" s="144"/>
      <c r="AC369" s="144"/>
      <c r="AD369" s="144"/>
      <c r="AE369" s="144"/>
      <c r="AF369" s="144"/>
      <c r="AG369" s="144" t="s">
        <v>154</v>
      </c>
      <c r="AH369" s="144">
        <v>0</v>
      </c>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row>
    <row r="370" spans="1:60" outlineLevel="1" x14ac:dyDescent="0.25">
      <c r="A370" s="173">
        <v>87</v>
      </c>
      <c r="B370" s="174" t="s">
        <v>523</v>
      </c>
      <c r="C370" s="189" t="s">
        <v>524</v>
      </c>
      <c r="D370" s="175" t="s">
        <v>157</v>
      </c>
      <c r="E370" s="176">
        <v>7</v>
      </c>
      <c r="F370" s="177"/>
      <c r="G370" s="178">
        <f>ROUND(E370*F370,2)</f>
        <v>0</v>
      </c>
      <c r="H370" s="177"/>
      <c r="I370" s="178">
        <f>ROUND(E370*H370,2)</f>
        <v>0</v>
      </c>
      <c r="J370" s="177"/>
      <c r="K370" s="178">
        <f>ROUND(E370*J370,2)</f>
        <v>0</v>
      </c>
      <c r="L370" s="178">
        <v>21</v>
      </c>
      <c r="M370" s="178">
        <f>G370*(1+L370/100)</f>
        <v>0</v>
      </c>
      <c r="N370" s="176">
        <v>0.31590000000000001</v>
      </c>
      <c r="O370" s="176">
        <f>ROUND(E370*N370,2)</f>
        <v>2.21</v>
      </c>
      <c r="P370" s="176">
        <v>0</v>
      </c>
      <c r="Q370" s="176">
        <f>ROUND(E370*P370,2)</f>
        <v>0</v>
      </c>
      <c r="R370" s="178" t="s">
        <v>166</v>
      </c>
      <c r="S370" s="178" t="s">
        <v>147</v>
      </c>
      <c r="T370" s="179" t="s">
        <v>147</v>
      </c>
      <c r="U370" s="154">
        <v>1.5509999999999999</v>
      </c>
      <c r="V370" s="154">
        <f>ROUND(E370*U370,2)</f>
        <v>10.86</v>
      </c>
      <c r="W370" s="154"/>
      <c r="X370" s="154" t="s">
        <v>148</v>
      </c>
      <c r="Y370" s="154" t="s">
        <v>149</v>
      </c>
      <c r="Z370" s="144"/>
      <c r="AA370" s="144"/>
      <c r="AB370" s="144"/>
      <c r="AC370" s="144"/>
      <c r="AD370" s="144"/>
      <c r="AE370" s="144"/>
      <c r="AF370" s="144"/>
      <c r="AG370" s="144" t="s">
        <v>150</v>
      </c>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row>
    <row r="371" spans="1:60" ht="31.2" outlineLevel="2" x14ac:dyDescent="0.25">
      <c r="A371" s="151"/>
      <c r="B371" s="152"/>
      <c r="C371" s="259" t="s">
        <v>519</v>
      </c>
      <c r="D371" s="260"/>
      <c r="E371" s="260"/>
      <c r="F371" s="260"/>
      <c r="G371" s="260"/>
      <c r="H371" s="154"/>
      <c r="I371" s="154"/>
      <c r="J371" s="154"/>
      <c r="K371" s="154"/>
      <c r="L371" s="154"/>
      <c r="M371" s="154"/>
      <c r="N371" s="153"/>
      <c r="O371" s="153"/>
      <c r="P371" s="153"/>
      <c r="Q371" s="153"/>
      <c r="R371" s="154"/>
      <c r="S371" s="154"/>
      <c r="T371" s="154"/>
      <c r="U371" s="154"/>
      <c r="V371" s="154"/>
      <c r="W371" s="154"/>
      <c r="X371" s="154"/>
      <c r="Y371" s="154"/>
      <c r="Z371" s="144"/>
      <c r="AA371" s="144"/>
      <c r="AB371" s="144"/>
      <c r="AC371" s="144"/>
      <c r="AD371" s="144"/>
      <c r="AE371" s="144"/>
      <c r="AF371" s="144"/>
      <c r="AG371" s="144" t="s">
        <v>152</v>
      </c>
      <c r="AH371" s="144"/>
      <c r="AI371" s="144"/>
      <c r="AJ371" s="144"/>
      <c r="AK371" s="144"/>
      <c r="AL371" s="144"/>
      <c r="AM371" s="144"/>
      <c r="AN371" s="144"/>
      <c r="AO371" s="144"/>
      <c r="AP371" s="144"/>
      <c r="AQ371" s="144"/>
      <c r="AR371" s="144"/>
      <c r="AS371" s="144"/>
      <c r="AT371" s="144"/>
      <c r="AU371" s="144"/>
      <c r="AV371" s="144"/>
      <c r="AW371" s="144"/>
      <c r="AX371" s="144"/>
      <c r="AY371" s="144"/>
      <c r="AZ371" s="144"/>
      <c r="BA371" s="180" t="str">
        <f>C371</f>
        <v>odbouráním dosavadního krytu, podkladu, nadezdívky nebo prstence s odklizením vybouraných hmot do 3 m, zarovnání plochy nadezdívky cementovou maltou, podbetonování nebo podezdění rámu, odstranění a znovuosazení rámu, poklopu, mříže, krycího hrnce nebo hydrantu, úpravy a doplnění krytu popř. podkladu vozovky v místě provedené výškové úpravy,</v>
      </c>
      <c r="BB371" s="144"/>
      <c r="BC371" s="144"/>
      <c r="BD371" s="144"/>
      <c r="BE371" s="144"/>
      <c r="BF371" s="144"/>
      <c r="BG371" s="144"/>
      <c r="BH371" s="144"/>
    </row>
    <row r="372" spans="1:60" outlineLevel="2" x14ac:dyDescent="0.25">
      <c r="A372" s="151"/>
      <c r="B372" s="152"/>
      <c r="C372" s="190" t="s">
        <v>525</v>
      </c>
      <c r="D372" s="155"/>
      <c r="E372" s="156">
        <v>3</v>
      </c>
      <c r="F372" s="154"/>
      <c r="G372" s="154"/>
      <c r="H372" s="154"/>
      <c r="I372" s="154"/>
      <c r="J372" s="154"/>
      <c r="K372" s="154"/>
      <c r="L372" s="154"/>
      <c r="M372" s="154"/>
      <c r="N372" s="153"/>
      <c r="O372" s="153"/>
      <c r="P372" s="153"/>
      <c r="Q372" s="153"/>
      <c r="R372" s="154"/>
      <c r="S372" s="154"/>
      <c r="T372" s="154"/>
      <c r="U372" s="154"/>
      <c r="V372" s="154"/>
      <c r="W372" s="154"/>
      <c r="X372" s="154"/>
      <c r="Y372" s="154"/>
      <c r="Z372" s="144"/>
      <c r="AA372" s="144"/>
      <c r="AB372" s="144"/>
      <c r="AC372" s="144"/>
      <c r="AD372" s="144"/>
      <c r="AE372" s="144"/>
      <c r="AF372" s="144"/>
      <c r="AG372" s="144" t="s">
        <v>154</v>
      </c>
      <c r="AH372" s="144">
        <v>0</v>
      </c>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row>
    <row r="373" spans="1:60" outlineLevel="3" x14ac:dyDescent="0.25">
      <c r="A373" s="151"/>
      <c r="B373" s="152"/>
      <c r="C373" s="190" t="s">
        <v>526</v>
      </c>
      <c r="D373" s="155"/>
      <c r="E373" s="156">
        <v>4</v>
      </c>
      <c r="F373" s="154"/>
      <c r="G373" s="154"/>
      <c r="H373" s="154"/>
      <c r="I373" s="154"/>
      <c r="J373" s="154"/>
      <c r="K373" s="154"/>
      <c r="L373" s="154"/>
      <c r="M373" s="154"/>
      <c r="N373" s="153"/>
      <c r="O373" s="153"/>
      <c r="P373" s="153"/>
      <c r="Q373" s="153"/>
      <c r="R373" s="154"/>
      <c r="S373" s="154"/>
      <c r="T373" s="154"/>
      <c r="U373" s="154"/>
      <c r="V373" s="154"/>
      <c r="W373" s="154"/>
      <c r="X373" s="154"/>
      <c r="Y373" s="154"/>
      <c r="Z373" s="144"/>
      <c r="AA373" s="144"/>
      <c r="AB373" s="144"/>
      <c r="AC373" s="144"/>
      <c r="AD373" s="144"/>
      <c r="AE373" s="144"/>
      <c r="AF373" s="144"/>
      <c r="AG373" s="144" t="s">
        <v>154</v>
      </c>
      <c r="AH373" s="144">
        <v>0</v>
      </c>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row>
    <row r="374" spans="1:60" outlineLevel="1" x14ac:dyDescent="0.25">
      <c r="A374" s="173">
        <v>88</v>
      </c>
      <c r="B374" s="174" t="s">
        <v>527</v>
      </c>
      <c r="C374" s="189" t="s">
        <v>528</v>
      </c>
      <c r="D374" s="175" t="s">
        <v>157</v>
      </c>
      <c r="E374" s="176">
        <v>3</v>
      </c>
      <c r="F374" s="177"/>
      <c r="G374" s="178">
        <f>ROUND(E374*F374,2)</f>
        <v>0</v>
      </c>
      <c r="H374" s="177"/>
      <c r="I374" s="178">
        <f>ROUND(E374*H374,2)</f>
        <v>0</v>
      </c>
      <c r="J374" s="177"/>
      <c r="K374" s="178">
        <f>ROUND(E374*J374,2)</f>
        <v>0</v>
      </c>
      <c r="L374" s="178">
        <v>21</v>
      </c>
      <c r="M374" s="178">
        <f>G374*(1+L374/100)</f>
        <v>0</v>
      </c>
      <c r="N374" s="176">
        <v>9.3600000000000003E-3</v>
      </c>
      <c r="O374" s="176">
        <f>ROUND(E374*N374,2)</f>
        <v>0.03</v>
      </c>
      <c r="P374" s="176">
        <v>0</v>
      </c>
      <c r="Q374" s="176">
        <f>ROUND(E374*P374,2)</f>
        <v>0</v>
      </c>
      <c r="R374" s="178" t="s">
        <v>386</v>
      </c>
      <c r="S374" s="178" t="s">
        <v>147</v>
      </c>
      <c r="T374" s="179" t="s">
        <v>147</v>
      </c>
      <c r="U374" s="154">
        <v>1.6890000000000001</v>
      </c>
      <c r="V374" s="154">
        <f>ROUND(E374*U374,2)</f>
        <v>5.07</v>
      </c>
      <c r="W374" s="154"/>
      <c r="X374" s="154" t="s">
        <v>148</v>
      </c>
      <c r="Y374" s="154" t="s">
        <v>149</v>
      </c>
      <c r="Z374" s="144"/>
      <c r="AA374" s="144"/>
      <c r="AB374" s="144"/>
      <c r="AC374" s="144"/>
      <c r="AD374" s="144"/>
      <c r="AE374" s="144"/>
      <c r="AF374" s="144"/>
      <c r="AG374" s="144" t="s">
        <v>150</v>
      </c>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row>
    <row r="375" spans="1:60" outlineLevel="2" x14ac:dyDescent="0.25">
      <c r="A375" s="151"/>
      <c r="B375" s="152"/>
      <c r="C375" s="259" t="s">
        <v>529</v>
      </c>
      <c r="D375" s="260"/>
      <c r="E375" s="260"/>
      <c r="F375" s="260"/>
      <c r="G375" s="260"/>
      <c r="H375" s="154"/>
      <c r="I375" s="154"/>
      <c r="J375" s="154"/>
      <c r="K375" s="154"/>
      <c r="L375" s="154"/>
      <c r="M375" s="154"/>
      <c r="N375" s="153"/>
      <c r="O375" s="153"/>
      <c r="P375" s="153"/>
      <c r="Q375" s="153"/>
      <c r="R375" s="154"/>
      <c r="S375" s="154"/>
      <c r="T375" s="154"/>
      <c r="U375" s="154"/>
      <c r="V375" s="154"/>
      <c r="W375" s="154"/>
      <c r="X375" s="154"/>
      <c r="Y375" s="154"/>
      <c r="Z375" s="144"/>
      <c r="AA375" s="144"/>
      <c r="AB375" s="144"/>
      <c r="AC375" s="144"/>
      <c r="AD375" s="144"/>
      <c r="AE375" s="144"/>
      <c r="AF375" s="144"/>
      <c r="AG375" s="144" t="s">
        <v>152</v>
      </c>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row>
    <row r="376" spans="1:60" outlineLevel="2" x14ac:dyDescent="0.25">
      <c r="A376" s="151"/>
      <c r="B376" s="152"/>
      <c r="C376" s="190" t="s">
        <v>516</v>
      </c>
      <c r="D376" s="155"/>
      <c r="E376" s="156">
        <v>3</v>
      </c>
      <c r="F376" s="154"/>
      <c r="G376" s="154"/>
      <c r="H376" s="154"/>
      <c r="I376" s="154"/>
      <c r="J376" s="154"/>
      <c r="K376" s="154"/>
      <c r="L376" s="154"/>
      <c r="M376" s="154"/>
      <c r="N376" s="153"/>
      <c r="O376" s="153"/>
      <c r="P376" s="153"/>
      <c r="Q376" s="153"/>
      <c r="R376" s="154"/>
      <c r="S376" s="154"/>
      <c r="T376" s="154"/>
      <c r="U376" s="154"/>
      <c r="V376" s="154"/>
      <c r="W376" s="154"/>
      <c r="X376" s="154"/>
      <c r="Y376" s="154"/>
      <c r="Z376" s="144"/>
      <c r="AA376" s="144"/>
      <c r="AB376" s="144"/>
      <c r="AC376" s="144"/>
      <c r="AD376" s="144"/>
      <c r="AE376" s="144"/>
      <c r="AF376" s="144"/>
      <c r="AG376" s="144" t="s">
        <v>154</v>
      </c>
      <c r="AH376" s="144">
        <v>0</v>
      </c>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row>
    <row r="377" spans="1:60" outlineLevel="1" x14ac:dyDescent="0.25">
      <c r="A377" s="173">
        <v>89</v>
      </c>
      <c r="B377" s="174" t="s">
        <v>530</v>
      </c>
      <c r="C377" s="189" t="s">
        <v>531</v>
      </c>
      <c r="D377" s="175" t="s">
        <v>157</v>
      </c>
      <c r="E377" s="176">
        <v>5</v>
      </c>
      <c r="F377" s="177"/>
      <c r="G377" s="178">
        <f>ROUND(E377*F377,2)</f>
        <v>0</v>
      </c>
      <c r="H377" s="177"/>
      <c r="I377" s="178">
        <f>ROUND(E377*H377,2)</f>
        <v>0</v>
      </c>
      <c r="J377" s="177"/>
      <c r="K377" s="178">
        <f>ROUND(E377*J377,2)</f>
        <v>0</v>
      </c>
      <c r="L377" s="178">
        <v>21</v>
      </c>
      <c r="M377" s="178">
        <f>G377*(1+L377/100)</f>
        <v>0</v>
      </c>
      <c r="N377" s="176">
        <v>0</v>
      </c>
      <c r="O377" s="176">
        <f>ROUND(E377*N377,2)</f>
        <v>0</v>
      </c>
      <c r="P377" s="176">
        <v>0</v>
      </c>
      <c r="Q377" s="176">
        <f>ROUND(E377*P377,2)</f>
        <v>0</v>
      </c>
      <c r="R377" s="178"/>
      <c r="S377" s="178" t="s">
        <v>472</v>
      </c>
      <c r="T377" s="179" t="s">
        <v>532</v>
      </c>
      <c r="U377" s="154">
        <v>1.5</v>
      </c>
      <c r="V377" s="154">
        <f>ROUND(E377*U377,2)</f>
        <v>7.5</v>
      </c>
      <c r="W377" s="154"/>
      <c r="X377" s="154" t="s">
        <v>148</v>
      </c>
      <c r="Y377" s="154" t="s">
        <v>149</v>
      </c>
      <c r="Z377" s="144"/>
      <c r="AA377" s="144"/>
      <c r="AB377" s="144"/>
      <c r="AC377" s="144"/>
      <c r="AD377" s="144"/>
      <c r="AE377" s="144"/>
      <c r="AF377" s="144"/>
      <c r="AG377" s="144" t="s">
        <v>150</v>
      </c>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row>
    <row r="378" spans="1:60" outlineLevel="2" x14ac:dyDescent="0.25">
      <c r="A378" s="151"/>
      <c r="B378" s="152"/>
      <c r="C378" s="190" t="s">
        <v>533</v>
      </c>
      <c r="D378" s="155"/>
      <c r="E378" s="156">
        <v>5</v>
      </c>
      <c r="F378" s="154"/>
      <c r="G378" s="154"/>
      <c r="H378" s="154"/>
      <c r="I378" s="154"/>
      <c r="J378" s="154"/>
      <c r="K378" s="154"/>
      <c r="L378" s="154"/>
      <c r="M378" s="154"/>
      <c r="N378" s="153"/>
      <c r="O378" s="153"/>
      <c r="P378" s="153"/>
      <c r="Q378" s="153"/>
      <c r="R378" s="154"/>
      <c r="S378" s="154"/>
      <c r="T378" s="154"/>
      <c r="U378" s="154"/>
      <c r="V378" s="154"/>
      <c r="W378" s="154"/>
      <c r="X378" s="154"/>
      <c r="Y378" s="154"/>
      <c r="Z378" s="144"/>
      <c r="AA378" s="144"/>
      <c r="AB378" s="144"/>
      <c r="AC378" s="144"/>
      <c r="AD378" s="144"/>
      <c r="AE378" s="144"/>
      <c r="AF378" s="144"/>
      <c r="AG378" s="144" t="s">
        <v>154</v>
      </c>
      <c r="AH378" s="144">
        <v>0</v>
      </c>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row>
    <row r="379" spans="1:60" outlineLevel="1" x14ac:dyDescent="0.25">
      <c r="A379" s="173">
        <v>90</v>
      </c>
      <c r="B379" s="174" t="s">
        <v>534</v>
      </c>
      <c r="C379" s="189" t="s">
        <v>535</v>
      </c>
      <c r="D379" s="175" t="s">
        <v>157</v>
      </c>
      <c r="E379" s="176">
        <v>3</v>
      </c>
      <c r="F379" s="177"/>
      <c r="G379" s="178">
        <f>ROUND(E379*F379,2)</f>
        <v>0</v>
      </c>
      <c r="H379" s="177"/>
      <c r="I379" s="178">
        <f>ROUND(E379*H379,2)</f>
        <v>0</v>
      </c>
      <c r="J379" s="177"/>
      <c r="K379" s="178">
        <f>ROUND(E379*J379,2)</f>
        <v>0</v>
      </c>
      <c r="L379" s="178">
        <v>21</v>
      </c>
      <c r="M379" s="178">
        <f>G379*(1+L379/100)</f>
        <v>0</v>
      </c>
      <c r="N379" s="176">
        <v>0</v>
      </c>
      <c r="O379" s="176">
        <f>ROUND(E379*N379,2)</f>
        <v>0</v>
      </c>
      <c r="P379" s="176">
        <v>3.0291399999999999</v>
      </c>
      <c r="Q379" s="176">
        <f>ROUND(E379*P379,2)</f>
        <v>9.09</v>
      </c>
      <c r="R379" s="178"/>
      <c r="S379" s="178" t="s">
        <v>472</v>
      </c>
      <c r="T379" s="179" t="s">
        <v>536</v>
      </c>
      <c r="U379" s="154">
        <v>5.024</v>
      </c>
      <c r="V379" s="154">
        <f>ROUND(E379*U379,2)</f>
        <v>15.07</v>
      </c>
      <c r="W379" s="154"/>
      <c r="X379" s="154" t="s">
        <v>148</v>
      </c>
      <c r="Y379" s="154" t="s">
        <v>149</v>
      </c>
      <c r="Z379" s="144"/>
      <c r="AA379" s="144"/>
      <c r="AB379" s="144"/>
      <c r="AC379" s="144"/>
      <c r="AD379" s="144"/>
      <c r="AE379" s="144"/>
      <c r="AF379" s="144"/>
      <c r="AG379" s="144" t="s">
        <v>150</v>
      </c>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row>
    <row r="380" spans="1:60" outlineLevel="2" x14ac:dyDescent="0.25">
      <c r="A380" s="151"/>
      <c r="B380" s="152"/>
      <c r="C380" s="190" t="s">
        <v>537</v>
      </c>
      <c r="D380" s="155"/>
      <c r="E380" s="156">
        <v>3</v>
      </c>
      <c r="F380" s="154"/>
      <c r="G380" s="154"/>
      <c r="H380" s="154"/>
      <c r="I380" s="154"/>
      <c r="J380" s="154"/>
      <c r="K380" s="154"/>
      <c r="L380" s="154"/>
      <c r="M380" s="154"/>
      <c r="N380" s="153"/>
      <c r="O380" s="153"/>
      <c r="P380" s="153"/>
      <c r="Q380" s="153"/>
      <c r="R380" s="154"/>
      <c r="S380" s="154"/>
      <c r="T380" s="154"/>
      <c r="U380" s="154"/>
      <c r="V380" s="154"/>
      <c r="W380" s="154"/>
      <c r="X380" s="154"/>
      <c r="Y380" s="154"/>
      <c r="Z380" s="144"/>
      <c r="AA380" s="144"/>
      <c r="AB380" s="144"/>
      <c r="AC380" s="144"/>
      <c r="AD380" s="144"/>
      <c r="AE380" s="144"/>
      <c r="AF380" s="144"/>
      <c r="AG380" s="144" t="s">
        <v>154</v>
      </c>
      <c r="AH380" s="144">
        <v>0</v>
      </c>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row>
    <row r="381" spans="1:60" outlineLevel="1" x14ac:dyDescent="0.25">
      <c r="A381" s="181">
        <v>91</v>
      </c>
      <c r="B381" s="182" t="s">
        <v>538</v>
      </c>
      <c r="C381" s="196" t="s">
        <v>539</v>
      </c>
      <c r="D381" s="183" t="s">
        <v>540</v>
      </c>
      <c r="E381" s="184">
        <v>3</v>
      </c>
      <c r="F381" s="185"/>
      <c r="G381" s="186">
        <f>ROUND(E381*F381,2)</f>
        <v>0</v>
      </c>
      <c r="H381" s="185"/>
      <c r="I381" s="186">
        <f>ROUND(E381*H381,2)</f>
        <v>0</v>
      </c>
      <c r="J381" s="185"/>
      <c r="K381" s="186">
        <f>ROUND(E381*J381,2)</f>
        <v>0</v>
      </c>
      <c r="L381" s="186">
        <v>21</v>
      </c>
      <c r="M381" s="186">
        <f>G381*(1+L381/100)</f>
        <v>0</v>
      </c>
      <c r="N381" s="184">
        <v>0</v>
      </c>
      <c r="O381" s="184">
        <f>ROUND(E381*N381,2)</f>
        <v>0</v>
      </c>
      <c r="P381" s="184">
        <v>0</v>
      </c>
      <c r="Q381" s="184">
        <f>ROUND(E381*P381,2)</f>
        <v>0</v>
      </c>
      <c r="R381" s="186"/>
      <c r="S381" s="186" t="s">
        <v>472</v>
      </c>
      <c r="T381" s="187" t="s">
        <v>532</v>
      </c>
      <c r="U381" s="154">
        <v>0</v>
      </c>
      <c r="V381" s="154">
        <f>ROUND(E381*U381,2)</f>
        <v>0</v>
      </c>
      <c r="W381" s="154"/>
      <c r="X381" s="154" t="s">
        <v>148</v>
      </c>
      <c r="Y381" s="154" t="s">
        <v>149</v>
      </c>
      <c r="Z381" s="144"/>
      <c r="AA381" s="144"/>
      <c r="AB381" s="144"/>
      <c r="AC381" s="144"/>
      <c r="AD381" s="144"/>
      <c r="AE381" s="144"/>
      <c r="AF381" s="144"/>
      <c r="AG381" s="144" t="s">
        <v>150</v>
      </c>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row>
    <row r="382" spans="1:60" ht="30.6" outlineLevel="1" x14ac:dyDescent="0.25">
      <c r="A382" s="173">
        <v>92</v>
      </c>
      <c r="B382" s="174" t="s">
        <v>541</v>
      </c>
      <c r="C382" s="189" t="s">
        <v>542</v>
      </c>
      <c r="D382" s="175" t="s">
        <v>206</v>
      </c>
      <c r="E382" s="176">
        <v>28</v>
      </c>
      <c r="F382" s="177"/>
      <c r="G382" s="178">
        <f>ROUND(E382*F382,2)</f>
        <v>0</v>
      </c>
      <c r="H382" s="177"/>
      <c r="I382" s="178">
        <f>ROUND(E382*H382,2)</f>
        <v>0</v>
      </c>
      <c r="J382" s="177"/>
      <c r="K382" s="178">
        <f>ROUND(E382*J382,2)</f>
        <v>0</v>
      </c>
      <c r="L382" s="178">
        <v>21</v>
      </c>
      <c r="M382" s="178">
        <f>G382*(1+L382/100)</f>
        <v>0</v>
      </c>
      <c r="N382" s="176">
        <v>0.51870000000000005</v>
      </c>
      <c r="O382" s="176">
        <f>ROUND(E382*N382,2)</f>
        <v>14.52</v>
      </c>
      <c r="P382" s="176">
        <v>0</v>
      </c>
      <c r="Q382" s="176">
        <f>ROUND(E382*P382,2)</f>
        <v>0</v>
      </c>
      <c r="R382" s="178" t="s">
        <v>543</v>
      </c>
      <c r="S382" s="178" t="s">
        <v>147</v>
      </c>
      <c r="T382" s="179" t="s">
        <v>147</v>
      </c>
      <c r="U382" s="154">
        <v>0</v>
      </c>
      <c r="V382" s="154">
        <f>ROUND(E382*U382,2)</f>
        <v>0</v>
      </c>
      <c r="W382" s="154"/>
      <c r="X382" s="154" t="s">
        <v>544</v>
      </c>
      <c r="Y382" s="154" t="s">
        <v>149</v>
      </c>
      <c r="Z382" s="144"/>
      <c r="AA382" s="144"/>
      <c r="AB382" s="144"/>
      <c r="AC382" s="144"/>
      <c r="AD382" s="144"/>
      <c r="AE382" s="144"/>
      <c r="AF382" s="144"/>
      <c r="AG382" s="144" t="s">
        <v>545</v>
      </c>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row>
    <row r="383" spans="1:60" outlineLevel="2" x14ac:dyDescent="0.25">
      <c r="A383" s="151"/>
      <c r="B383" s="152"/>
      <c r="C383" s="190" t="s">
        <v>546</v>
      </c>
      <c r="D383" s="155"/>
      <c r="E383" s="156">
        <v>28</v>
      </c>
      <c r="F383" s="154"/>
      <c r="G383" s="154"/>
      <c r="H383" s="154"/>
      <c r="I383" s="154"/>
      <c r="J383" s="154"/>
      <c r="K383" s="154"/>
      <c r="L383" s="154"/>
      <c r="M383" s="154"/>
      <c r="N383" s="153"/>
      <c r="O383" s="153"/>
      <c r="P383" s="153"/>
      <c r="Q383" s="153"/>
      <c r="R383" s="154"/>
      <c r="S383" s="154"/>
      <c r="T383" s="154"/>
      <c r="U383" s="154"/>
      <c r="V383" s="154"/>
      <c r="W383" s="154"/>
      <c r="X383" s="154"/>
      <c r="Y383" s="154"/>
      <c r="Z383" s="144"/>
      <c r="AA383" s="144"/>
      <c r="AB383" s="144"/>
      <c r="AC383" s="144"/>
      <c r="AD383" s="144"/>
      <c r="AE383" s="144"/>
      <c r="AF383" s="144"/>
      <c r="AG383" s="144" t="s">
        <v>154</v>
      </c>
      <c r="AH383" s="144">
        <v>0</v>
      </c>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row>
    <row r="384" spans="1:60" outlineLevel="1" x14ac:dyDescent="0.25">
      <c r="A384" s="173">
        <v>93</v>
      </c>
      <c r="B384" s="174" t="s">
        <v>547</v>
      </c>
      <c r="C384" s="189" t="s">
        <v>548</v>
      </c>
      <c r="D384" s="175" t="s">
        <v>157</v>
      </c>
      <c r="E384" s="176">
        <v>5</v>
      </c>
      <c r="F384" s="177"/>
      <c r="G384" s="178">
        <f>ROUND(E384*F384,2)</f>
        <v>0</v>
      </c>
      <c r="H384" s="177"/>
      <c r="I384" s="178">
        <f>ROUND(E384*H384,2)</f>
        <v>0</v>
      </c>
      <c r="J384" s="177"/>
      <c r="K384" s="178">
        <f>ROUND(E384*J384,2)</f>
        <v>0</v>
      </c>
      <c r="L384" s="178">
        <v>21</v>
      </c>
      <c r="M384" s="178">
        <f>G384*(1+L384/100)</f>
        <v>0</v>
      </c>
      <c r="N384" s="176">
        <v>2.3999999999999998E-3</v>
      </c>
      <c r="O384" s="176">
        <f>ROUND(E384*N384,2)</f>
        <v>0.01</v>
      </c>
      <c r="P384" s="176">
        <v>0</v>
      </c>
      <c r="Q384" s="176">
        <f>ROUND(E384*P384,2)</f>
        <v>0</v>
      </c>
      <c r="R384" s="178"/>
      <c r="S384" s="178" t="s">
        <v>472</v>
      </c>
      <c r="T384" s="179" t="s">
        <v>549</v>
      </c>
      <c r="U384" s="154">
        <v>0</v>
      </c>
      <c r="V384" s="154">
        <f>ROUND(E384*U384,2)</f>
        <v>0</v>
      </c>
      <c r="W384" s="154"/>
      <c r="X384" s="154" t="s">
        <v>351</v>
      </c>
      <c r="Y384" s="154" t="s">
        <v>149</v>
      </c>
      <c r="Z384" s="144"/>
      <c r="AA384" s="144"/>
      <c r="AB384" s="144"/>
      <c r="AC384" s="144"/>
      <c r="AD384" s="144"/>
      <c r="AE384" s="144"/>
      <c r="AF384" s="144"/>
      <c r="AG384" s="144" t="s">
        <v>352</v>
      </c>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row>
    <row r="385" spans="1:60" outlineLevel="2" x14ac:dyDescent="0.25">
      <c r="A385" s="151"/>
      <c r="B385" s="152"/>
      <c r="C385" s="190" t="s">
        <v>550</v>
      </c>
      <c r="D385" s="155"/>
      <c r="E385" s="156">
        <v>5</v>
      </c>
      <c r="F385" s="154"/>
      <c r="G385" s="154"/>
      <c r="H385" s="154"/>
      <c r="I385" s="154"/>
      <c r="J385" s="154"/>
      <c r="K385" s="154"/>
      <c r="L385" s="154"/>
      <c r="M385" s="154"/>
      <c r="N385" s="153"/>
      <c r="O385" s="153"/>
      <c r="P385" s="153"/>
      <c r="Q385" s="153"/>
      <c r="R385" s="154"/>
      <c r="S385" s="154"/>
      <c r="T385" s="154"/>
      <c r="U385" s="154"/>
      <c r="V385" s="154"/>
      <c r="W385" s="154"/>
      <c r="X385" s="154"/>
      <c r="Y385" s="154"/>
      <c r="Z385" s="144"/>
      <c r="AA385" s="144"/>
      <c r="AB385" s="144"/>
      <c r="AC385" s="144"/>
      <c r="AD385" s="144"/>
      <c r="AE385" s="144"/>
      <c r="AF385" s="144"/>
      <c r="AG385" s="144" t="s">
        <v>154</v>
      </c>
      <c r="AH385" s="144">
        <v>0</v>
      </c>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row>
    <row r="386" spans="1:60" ht="20.399999999999999" outlineLevel="1" x14ac:dyDescent="0.25">
      <c r="A386" s="173">
        <v>94</v>
      </c>
      <c r="B386" s="174" t="s">
        <v>551</v>
      </c>
      <c r="C386" s="189" t="s">
        <v>552</v>
      </c>
      <c r="D386" s="175" t="s">
        <v>157</v>
      </c>
      <c r="E386" s="176">
        <v>3</v>
      </c>
      <c r="F386" s="177"/>
      <c r="G386" s="178">
        <f>ROUND(E386*F386,2)</f>
        <v>0</v>
      </c>
      <c r="H386" s="177"/>
      <c r="I386" s="178">
        <f>ROUND(E386*H386,2)</f>
        <v>0</v>
      </c>
      <c r="J386" s="177"/>
      <c r="K386" s="178">
        <f>ROUND(E386*J386,2)</f>
        <v>0</v>
      </c>
      <c r="L386" s="178">
        <v>21</v>
      </c>
      <c r="M386" s="178">
        <f>G386*(1+L386/100)</f>
        <v>0</v>
      </c>
      <c r="N386" s="176">
        <v>0.109</v>
      </c>
      <c r="O386" s="176">
        <f>ROUND(E386*N386,2)</f>
        <v>0.33</v>
      </c>
      <c r="P386" s="176">
        <v>0</v>
      </c>
      <c r="Q386" s="176">
        <f>ROUND(E386*P386,2)</f>
        <v>0</v>
      </c>
      <c r="R386" s="178" t="s">
        <v>350</v>
      </c>
      <c r="S386" s="178" t="s">
        <v>147</v>
      </c>
      <c r="T386" s="179" t="s">
        <v>147</v>
      </c>
      <c r="U386" s="154">
        <v>0</v>
      </c>
      <c r="V386" s="154">
        <f>ROUND(E386*U386,2)</f>
        <v>0</v>
      </c>
      <c r="W386" s="154"/>
      <c r="X386" s="154" t="s">
        <v>351</v>
      </c>
      <c r="Y386" s="154" t="s">
        <v>149</v>
      </c>
      <c r="Z386" s="144"/>
      <c r="AA386" s="144"/>
      <c r="AB386" s="144"/>
      <c r="AC386" s="144"/>
      <c r="AD386" s="144"/>
      <c r="AE386" s="144"/>
      <c r="AF386" s="144"/>
      <c r="AG386" s="144" t="s">
        <v>352</v>
      </c>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row>
    <row r="387" spans="1:60" outlineLevel="2" x14ac:dyDescent="0.25">
      <c r="A387" s="151"/>
      <c r="B387" s="152"/>
      <c r="C387" s="190" t="s">
        <v>516</v>
      </c>
      <c r="D387" s="155"/>
      <c r="E387" s="156">
        <v>3</v>
      </c>
      <c r="F387" s="154"/>
      <c r="G387" s="154"/>
      <c r="H387" s="154"/>
      <c r="I387" s="154"/>
      <c r="J387" s="154"/>
      <c r="K387" s="154"/>
      <c r="L387" s="154"/>
      <c r="M387" s="154"/>
      <c r="N387" s="153"/>
      <c r="O387" s="153"/>
      <c r="P387" s="153"/>
      <c r="Q387" s="153"/>
      <c r="R387" s="154"/>
      <c r="S387" s="154"/>
      <c r="T387" s="154"/>
      <c r="U387" s="154"/>
      <c r="V387" s="154"/>
      <c r="W387" s="154"/>
      <c r="X387" s="154"/>
      <c r="Y387" s="154"/>
      <c r="Z387" s="144"/>
      <c r="AA387" s="144"/>
      <c r="AB387" s="144"/>
      <c r="AC387" s="144"/>
      <c r="AD387" s="144"/>
      <c r="AE387" s="144"/>
      <c r="AF387" s="144"/>
      <c r="AG387" s="144" t="s">
        <v>154</v>
      </c>
      <c r="AH387" s="144">
        <v>0</v>
      </c>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row>
    <row r="388" spans="1:60" outlineLevel="1" x14ac:dyDescent="0.25">
      <c r="A388" s="181">
        <v>95</v>
      </c>
      <c r="B388" s="182" t="s">
        <v>553</v>
      </c>
      <c r="C388" s="196" t="s">
        <v>554</v>
      </c>
      <c r="D388" s="183" t="s">
        <v>157</v>
      </c>
      <c r="E388" s="184">
        <v>3</v>
      </c>
      <c r="F388" s="185"/>
      <c r="G388" s="186">
        <f>ROUND(E388*F388,2)</f>
        <v>0</v>
      </c>
      <c r="H388" s="185"/>
      <c r="I388" s="186">
        <f>ROUND(E388*H388,2)</f>
        <v>0</v>
      </c>
      <c r="J388" s="185"/>
      <c r="K388" s="186">
        <f>ROUND(E388*J388,2)</f>
        <v>0</v>
      </c>
      <c r="L388" s="186">
        <v>21</v>
      </c>
      <c r="M388" s="186">
        <f>G388*(1+L388/100)</f>
        <v>0</v>
      </c>
      <c r="N388" s="184">
        <v>8.5000000000000006E-3</v>
      </c>
      <c r="O388" s="184">
        <f>ROUND(E388*N388,2)</f>
        <v>0.03</v>
      </c>
      <c r="P388" s="184">
        <v>0</v>
      </c>
      <c r="Q388" s="184">
        <f>ROUND(E388*P388,2)</f>
        <v>0</v>
      </c>
      <c r="R388" s="186" t="s">
        <v>350</v>
      </c>
      <c r="S388" s="186" t="s">
        <v>147</v>
      </c>
      <c r="T388" s="187" t="s">
        <v>147</v>
      </c>
      <c r="U388" s="154">
        <v>0</v>
      </c>
      <c r="V388" s="154">
        <f>ROUND(E388*U388,2)</f>
        <v>0</v>
      </c>
      <c r="W388" s="154"/>
      <c r="X388" s="154" t="s">
        <v>351</v>
      </c>
      <c r="Y388" s="154" t="s">
        <v>149</v>
      </c>
      <c r="Z388" s="144"/>
      <c r="AA388" s="144"/>
      <c r="AB388" s="144"/>
      <c r="AC388" s="144"/>
      <c r="AD388" s="144"/>
      <c r="AE388" s="144"/>
      <c r="AF388" s="144"/>
      <c r="AG388" s="144" t="s">
        <v>352</v>
      </c>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row>
    <row r="389" spans="1:60" outlineLevel="1" x14ac:dyDescent="0.25">
      <c r="A389" s="181">
        <v>96</v>
      </c>
      <c r="B389" s="182" t="s">
        <v>555</v>
      </c>
      <c r="C389" s="196" t="s">
        <v>556</v>
      </c>
      <c r="D389" s="183" t="s">
        <v>157</v>
      </c>
      <c r="E389" s="184">
        <v>3</v>
      </c>
      <c r="F389" s="185"/>
      <c r="G389" s="186">
        <f>ROUND(E389*F389,2)</f>
        <v>0</v>
      </c>
      <c r="H389" s="185"/>
      <c r="I389" s="186">
        <f>ROUND(E389*H389,2)</f>
        <v>0</v>
      </c>
      <c r="J389" s="185"/>
      <c r="K389" s="186">
        <f>ROUND(E389*J389,2)</f>
        <v>0</v>
      </c>
      <c r="L389" s="186">
        <v>21</v>
      </c>
      <c r="M389" s="186">
        <f>G389*(1+L389/100)</f>
        <v>0</v>
      </c>
      <c r="N389" s="184">
        <v>2.7E-2</v>
      </c>
      <c r="O389" s="184">
        <f>ROUND(E389*N389,2)</f>
        <v>0.08</v>
      </c>
      <c r="P389" s="184">
        <v>0</v>
      </c>
      <c r="Q389" s="184">
        <f>ROUND(E389*P389,2)</f>
        <v>0</v>
      </c>
      <c r="R389" s="186" t="s">
        <v>350</v>
      </c>
      <c r="S389" s="186" t="s">
        <v>473</v>
      </c>
      <c r="T389" s="187" t="s">
        <v>473</v>
      </c>
      <c r="U389" s="154">
        <v>0</v>
      </c>
      <c r="V389" s="154">
        <f>ROUND(E389*U389,2)</f>
        <v>0</v>
      </c>
      <c r="W389" s="154"/>
      <c r="X389" s="154" t="s">
        <v>351</v>
      </c>
      <c r="Y389" s="154" t="s">
        <v>149</v>
      </c>
      <c r="Z389" s="144"/>
      <c r="AA389" s="144"/>
      <c r="AB389" s="144"/>
      <c r="AC389" s="144"/>
      <c r="AD389" s="144"/>
      <c r="AE389" s="144"/>
      <c r="AF389" s="144"/>
      <c r="AG389" s="144" t="s">
        <v>352</v>
      </c>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row>
    <row r="390" spans="1:60" outlineLevel="1" x14ac:dyDescent="0.25">
      <c r="A390" s="181">
        <v>97</v>
      </c>
      <c r="B390" s="182" t="s">
        <v>557</v>
      </c>
      <c r="C390" s="196" t="s">
        <v>558</v>
      </c>
      <c r="D390" s="183" t="s">
        <v>157</v>
      </c>
      <c r="E390" s="184">
        <v>3</v>
      </c>
      <c r="F390" s="185"/>
      <c r="G390" s="186">
        <f>ROUND(E390*F390,2)</f>
        <v>0</v>
      </c>
      <c r="H390" s="185"/>
      <c r="I390" s="186">
        <f>ROUND(E390*H390,2)</f>
        <v>0</v>
      </c>
      <c r="J390" s="185"/>
      <c r="K390" s="186">
        <f>ROUND(E390*J390,2)</f>
        <v>0</v>
      </c>
      <c r="L390" s="186">
        <v>21</v>
      </c>
      <c r="M390" s="186">
        <f>G390*(1+L390/100)</f>
        <v>0</v>
      </c>
      <c r="N390" s="184">
        <v>0.155</v>
      </c>
      <c r="O390" s="184">
        <f>ROUND(E390*N390,2)</f>
        <v>0.47</v>
      </c>
      <c r="P390" s="184">
        <v>0</v>
      </c>
      <c r="Q390" s="184">
        <f>ROUND(E390*P390,2)</f>
        <v>0</v>
      </c>
      <c r="R390" s="186" t="s">
        <v>350</v>
      </c>
      <c r="S390" s="186" t="s">
        <v>147</v>
      </c>
      <c r="T390" s="187" t="s">
        <v>147</v>
      </c>
      <c r="U390" s="154">
        <v>0</v>
      </c>
      <c r="V390" s="154">
        <f>ROUND(E390*U390,2)</f>
        <v>0</v>
      </c>
      <c r="W390" s="154"/>
      <c r="X390" s="154" t="s">
        <v>351</v>
      </c>
      <c r="Y390" s="154" t="s">
        <v>149</v>
      </c>
      <c r="Z390" s="144"/>
      <c r="AA390" s="144"/>
      <c r="AB390" s="144"/>
      <c r="AC390" s="144"/>
      <c r="AD390" s="144"/>
      <c r="AE390" s="144"/>
      <c r="AF390" s="144"/>
      <c r="AG390" s="144" t="s">
        <v>352</v>
      </c>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row>
    <row r="391" spans="1:60" outlineLevel="1" x14ac:dyDescent="0.25">
      <c r="A391" s="181">
        <v>98</v>
      </c>
      <c r="B391" s="182" t="s">
        <v>559</v>
      </c>
      <c r="C391" s="196" t="s">
        <v>560</v>
      </c>
      <c r="D391" s="183" t="s">
        <v>157</v>
      </c>
      <c r="E391" s="184">
        <v>3</v>
      </c>
      <c r="F391" s="185"/>
      <c r="G391" s="186">
        <f>ROUND(E391*F391,2)</f>
        <v>0</v>
      </c>
      <c r="H391" s="185"/>
      <c r="I391" s="186">
        <f>ROUND(E391*H391,2)</f>
        <v>0</v>
      </c>
      <c r="J391" s="185"/>
      <c r="K391" s="186">
        <f>ROUND(E391*J391,2)</f>
        <v>0</v>
      </c>
      <c r="L391" s="186">
        <v>21</v>
      </c>
      <c r="M391" s="186">
        <f>G391*(1+L391/100)</f>
        <v>0</v>
      </c>
      <c r="N391" s="184">
        <v>0.35</v>
      </c>
      <c r="O391" s="184">
        <f>ROUND(E391*N391,2)</f>
        <v>1.05</v>
      </c>
      <c r="P391" s="184">
        <v>0</v>
      </c>
      <c r="Q391" s="184">
        <f>ROUND(E391*P391,2)</f>
        <v>0</v>
      </c>
      <c r="R391" s="186" t="s">
        <v>350</v>
      </c>
      <c r="S391" s="186" t="s">
        <v>147</v>
      </c>
      <c r="T391" s="187" t="s">
        <v>147</v>
      </c>
      <c r="U391" s="154">
        <v>0</v>
      </c>
      <c r="V391" s="154">
        <f>ROUND(E391*U391,2)</f>
        <v>0</v>
      </c>
      <c r="W391" s="154"/>
      <c r="X391" s="154" t="s">
        <v>351</v>
      </c>
      <c r="Y391" s="154" t="s">
        <v>149</v>
      </c>
      <c r="Z391" s="144"/>
      <c r="AA391" s="144"/>
      <c r="AB391" s="144"/>
      <c r="AC391" s="144"/>
      <c r="AD391" s="144"/>
      <c r="AE391" s="144"/>
      <c r="AF391" s="144"/>
      <c r="AG391" s="144" t="s">
        <v>352</v>
      </c>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row>
    <row r="392" spans="1:60" outlineLevel="1" x14ac:dyDescent="0.25">
      <c r="A392" s="181">
        <v>99</v>
      </c>
      <c r="B392" s="182" t="s">
        <v>561</v>
      </c>
      <c r="C392" s="196" t="s">
        <v>562</v>
      </c>
      <c r="D392" s="183" t="s">
        <v>157</v>
      </c>
      <c r="E392" s="184">
        <v>3</v>
      </c>
      <c r="F392" s="185"/>
      <c r="G392" s="186">
        <f>ROUND(E392*F392,2)</f>
        <v>0</v>
      </c>
      <c r="H392" s="185"/>
      <c r="I392" s="186">
        <f>ROUND(E392*H392,2)</f>
        <v>0</v>
      </c>
      <c r="J392" s="185"/>
      <c r="K392" s="186">
        <f>ROUND(E392*J392,2)</f>
        <v>0</v>
      </c>
      <c r="L392" s="186">
        <v>21</v>
      </c>
      <c r="M392" s="186">
        <f>G392*(1+L392/100)</f>
        <v>0</v>
      </c>
      <c r="N392" s="184">
        <v>0.1</v>
      </c>
      <c r="O392" s="184">
        <f>ROUND(E392*N392,2)</f>
        <v>0.3</v>
      </c>
      <c r="P392" s="184">
        <v>0</v>
      </c>
      <c r="Q392" s="184">
        <f>ROUND(E392*P392,2)</f>
        <v>0</v>
      </c>
      <c r="R392" s="186" t="s">
        <v>350</v>
      </c>
      <c r="S392" s="186" t="s">
        <v>147</v>
      </c>
      <c r="T392" s="187" t="s">
        <v>147</v>
      </c>
      <c r="U392" s="154">
        <v>0</v>
      </c>
      <c r="V392" s="154">
        <f>ROUND(E392*U392,2)</f>
        <v>0</v>
      </c>
      <c r="W392" s="154"/>
      <c r="X392" s="154" t="s">
        <v>351</v>
      </c>
      <c r="Y392" s="154" t="s">
        <v>149</v>
      </c>
      <c r="Z392" s="144"/>
      <c r="AA392" s="144"/>
      <c r="AB392" s="144"/>
      <c r="AC392" s="144"/>
      <c r="AD392" s="144"/>
      <c r="AE392" s="144"/>
      <c r="AF392" s="144"/>
      <c r="AG392" s="144" t="s">
        <v>352</v>
      </c>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row>
    <row r="393" spans="1:60" x14ac:dyDescent="0.25">
      <c r="A393" s="166" t="s">
        <v>141</v>
      </c>
      <c r="B393" s="167" t="s">
        <v>93</v>
      </c>
      <c r="C393" s="188" t="s">
        <v>94</v>
      </c>
      <c r="D393" s="168"/>
      <c r="E393" s="169"/>
      <c r="F393" s="170"/>
      <c r="G393" s="170">
        <f>SUMIF(AG394:AG453,"&lt;&gt;NOR",G394:G453)</f>
        <v>0</v>
      </c>
      <c r="H393" s="170"/>
      <c r="I393" s="170">
        <f>SUM(I394:I453)</f>
        <v>0</v>
      </c>
      <c r="J393" s="170"/>
      <c r="K393" s="170">
        <f>SUM(K394:K453)</f>
        <v>0</v>
      </c>
      <c r="L393" s="170"/>
      <c r="M393" s="170">
        <f>SUM(M394:M453)</f>
        <v>0</v>
      </c>
      <c r="N393" s="169"/>
      <c r="O393" s="169">
        <f>SUM(O394:O453)</f>
        <v>297.92</v>
      </c>
      <c r="P393" s="169"/>
      <c r="Q393" s="169">
        <f>SUM(Q394:Q453)</f>
        <v>30.24</v>
      </c>
      <c r="R393" s="170"/>
      <c r="S393" s="170"/>
      <c r="T393" s="171"/>
      <c r="U393" s="165"/>
      <c r="V393" s="165">
        <f>SUM(V394:V453)</f>
        <v>380.08000000000004</v>
      </c>
      <c r="W393" s="165"/>
      <c r="X393" s="165"/>
      <c r="Y393" s="165"/>
      <c r="AG393" t="s">
        <v>142</v>
      </c>
    </row>
    <row r="394" spans="1:60" outlineLevel="1" x14ac:dyDescent="0.25">
      <c r="A394" s="173">
        <v>100</v>
      </c>
      <c r="B394" s="174" t="s">
        <v>563</v>
      </c>
      <c r="C394" s="189" t="s">
        <v>564</v>
      </c>
      <c r="D394" s="175" t="s">
        <v>157</v>
      </c>
      <c r="E394" s="176">
        <v>3</v>
      </c>
      <c r="F394" s="177"/>
      <c r="G394" s="178">
        <f>ROUND(E394*F394,2)</f>
        <v>0</v>
      </c>
      <c r="H394" s="177"/>
      <c r="I394" s="178">
        <f>ROUND(E394*H394,2)</f>
        <v>0</v>
      </c>
      <c r="J394" s="177"/>
      <c r="K394" s="178">
        <f>ROUND(E394*J394,2)</f>
        <v>0</v>
      </c>
      <c r="L394" s="178">
        <v>21</v>
      </c>
      <c r="M394" s="178">
        <f>G394*(1+L394/100)</f>
        <v>0</v>
      </c>
      <c r="N394" s="176">
        <v>0.25080000000000002</v>
      </c>
      <c r="O394" s="176">
        <f>ROUND(E394*N394,2)</f>
        <v>0.75</v>
      </c>
      <c r="P394" s="176">
        <v>0</v>
      </c>
      <c r="Q394" s="176">
        <f>ROUND(E394*P394,2)</f>
        <v>0</v>
      </c>
      <c r="R394" s="178" t="s">
        <v>166</v>
      </c>
      <c r="S394" s="178" t="s">
        <v>147</v>
      </c>
      <c r="T394" s="179" t="s">
        <v>147</v>
      </c>
      <c r="U394" s="154">
        <v>0.81799999999999995</v>
      </c>
      <c r="V394" s="154">
        <f>ROUND(E394*U394,2)</f>
        <v>2.4500000000000002</v>
      </c>
      <c r="W394" s="154"/>
      <c r="X394" s="154" t="s">
        <v>148</v>
      </c>
      <c r="Y394" s="154" t="s">
        <v>149</v>
      </c>
      <c r="Z394" s="144"/>
      <c r="AA394" s="144"/>
      <c r="AB394" s="144"/>
      <c r="AC394" s="144"/>
      <c r="AD394" s="144"/>
      <c r="AE394" s="144"/>
      <c r="AF394" s="144"/>
      <c r="AG394" s="144" t="s">
        <v>150</v>
      </c>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row>
    <row r="395" spans="1:60" outlineLevel="2" x14ac:dyDescent="0.25">
      <c r="A395" s="151"/>
      <c r="B395" s="152"/>
      <c r="C395" s="190" t="s">
        <v>565</v>
      </c>
      <c r="D395" s="155"/>
      <c r="E395" s="156">
        <v>1</v>
      </c>
      <c r="F395" s="154"/>
      <c r="G395" s="154"/>
      <c r="H395" s="154"/>
      <c r="I395" s="154"/>
      <c r="J395" s="154"/>
      <c r="K395" s="154"/>
      <c r="L395" s="154"/>
      <c r="M395" s="154"/>
      <c r="N395" s="153"/>
      <c r="O395" s="153"/>
      <c r="P395" s="153"/>
      <c r="Q395" s="153"/>
      <c r="R395" s="154"/>
      <c r="S395" s="154"/>
      <c r="T395" s="154"/>
      <c r="U395" s="154"/>
      <c r="V395" s="154"/>
      <c r="W395" s="154"/>
      <c r="X395" s="154"/>
      <c r="Y395" s="154"/>
      <c r="Z395" s="144"/>
      <c r="AA395" s="144"/>
      <c r="AB395" s="144"/>
      <c r="AC395" s="144"/>
      <c r="AD395" s="144"/>
      <c r="AE395" s="144"/>
      <c r="AF395" s="144"/>
      <c r="AG395" s="144" t="s">
        <v>154</v>
      </c>
      <c r="AH395" s="144">
        <v>0</v>
      </c>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row>
    <row r="396" spans="1:60" outlineLevel="3" x14ac:dyDescent="0.25">
      <c r="A396" s="151"/>
      <c r="B396" s="152"/>
      <c r="C396" s="190" t="s">
        <v>566</v>
      </c>
      <c r="D396" s="155"/>
      <c r="E396" s="156">
        <v>2</v>
      </c>
      <c r="F396" s="154"/>
      <c r="G396" s="154"/>
      <c r="H396" s="154"/>
      <c r="I396" s="154"/>
      <c r="J396" s="154"/>
      <c r="K396" s="154"/>
      <c r="L396" s="154"/>
      <c r="M396" s="154"/>
      <c r="N396" s="153"/>
      <c r="O396" s="153"/>
      <c r="P396" s="153"/>
      <c r="Q396" s="153"/>
      <c r="R396" s="154"/>
      <c r="S396" s="154"/>
      <c r="T396" s="154"/>
      <c r="U396" s="154"/>
      <c r="V396" s="154"/>
      <c r="W396" s="154"/>
      <c r="X396" s="154"/>
      <c r="Y396" s="154"/>
      <c r="Z396" s="144"/>
      <c r="AA396" s="144"/>
      <c r="AB396" s="144"/>
      <c r="AC396" s="144"/>
      <c r="AD396" s="144"/>
      <c r="AE396" s="144"/>
      <c r="AF396" s="144"/>
      <c r="AG396" s="144" t="s">
        <v>154</v>
      </c>
      <c r="AH396" s="144">
        <v>0</v>
      </c>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row>
    <row r="397" spans="1:60" outlineLevel="1" x14ac:dyDescent="0.25">
      <c r="A397" s="173">
        <v>101</v>
      </c>
      <c r="B397" s="174" t="s">
        <v>567</v>
      </c>
      <c r="C397" s="189" t="s">
        <v>568</v>
      </c>
      <c r="D397" s="175" t="s">
        <v>206</v>
      </c>
      <c r="E397" s="176">
        <v>18.5</v>
      </c>
      <c r="F397" s="177"/>
      <c r="G397" s="178">
        <f>ROUND(E397*F397,2)</f>
        <v>0</v>
      </c>
      <c r="H397" s="177"/>
      <c r="I397" s="178">
        <f>ROUND(E397*H397,2)</f>
        <v>0</v>
      </c>
      <c r="J397" s="177"/>
      <c r="K397" s="178">
        <f>ROUND(E397*J397,2)</f>
        <v>0</v>
      </c>
      <c r="L397" s="178">
        <v>21</v>
      </c>
      <c r="M397" s="178">
        <f>G397*(1+L397/100)</f>
        <v>0</v>
      </c>
      <c r="N397" s="176">
        <v>1.2999999999999999E-4</v>
      </c>
      <c r="O397" s="176">
        <f>ROUND(E397*N397,2)</f>
        <v>0</v>
      </c>
      <c r="P397" s="176">
        <v>0</v>
      </c>
      <c r="Q397" s="176">
        <f>ROUND(E397*P397,2)</f>
        <v>0</v>
      </c>
      <c r="R397" s="178" t="s">
        <v>166</v>
      </c>
      <c r="S397" s="178" t="s">
        <v>147</v>
      </c>
      <c r="T397" s="179" t="s">
        <v>147</v>
      </c>
      <c r="U397" s="154">
        <v>2.1999999999999999E-2</v>
      </c>
      <c r="V397" s="154">
        <f>ROUND(E397*U397,2)</f>
        <v>0.41</v>
      </c>
      <c r="W397" s="154"/>
      <c r="X397" s="154" t="s">
        <v>148</v>
      </c>
      <c r="Y397" s="154" t="s">
        <v>149</v>
      </c>
      <c r="Z397" s="144"/>
      <c r="AA397" s="144"/>
      <c r="AB397" s="144"/>
      <c r="AC397" s="144"/>
      <c r="AD397" s="144"/>
      <c r="AE397" s="144"/>
      <c r="AF397" s="144"/>
      <c r="AG397" s="144" t="s">
        <v>150</v>
      </c>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row>
    <row r="398" spans="1:60" outlineLevel="2" x14ac:dyDescent="0.25">
      <c r="A398" s="151"/>
      <c r="B398" s="152"/>
      <c r="C398" s="190" t="s">
        <v>569</v>
      </c>
      <c r="D398" s="155"/>
      <c r="E398" s="156">
        <v>18.5</v>
      </c>
      <c r="F398" s="154"/>
      <c r="G398" s="154"/>
      <c r="H398" s="154"/>
      <c r="I398" s="154"/>
      <c r="J398" s="154"/>
      <c r="K398" s="154"/>
      <c r="L398" s="154"/>
      <c r="M398" s="154"/>
      <c r="N398" s="153"/>
      <c r="O398" s="153"/>
      <c r="P398" s="153"/>
      <c r="Q398" s="153"/>
      <c r="R398" s="154"/>
      <c r="S398" s="154"/>
      <c r="T398" s="154"/>
      <c r="U398" s="154"/>
      <c r="V398" s="154"/>
      <c r="W398" s="154"/>
      <c r="X398" s="154"/>
      <c r="Y398" s="154"/>
      <c r="Z398" s="144"/>
      <c r="AA398" s="144"/>
      <c r="AB398" s="144"/>
      <c r="AC398" s="144"/>
      <c r="AD398" s="144"/>
      <c r="AE398" s="144"/>
      <c r="AF398" s="144"/>
      <c r="AG398" s="144" t="s">
        <v>154</v>
      </c>
      <c r="AH398" s="144">
        <v>5</v>
      </c>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row>
    <row r="399" spans="1:60" ht="20.399999999999999" outlineLevel="1" x14ac:dyDescent="0.25">
      <c r="A399" s="173">
        <v>102</v>
      </c>
      <c r="B399" s="174" t="s">
        <v>570</v>
      </c>
      <c r="C399" s="189" t="s">
        <v>571</v>
      </c>
      <c r="D399" s="175" t="s">
        <v>145</v>
      </c>
      <c r="E399" s="176">
        <v>2</v>
      </c>
      <c r="F399" s="177"/>
      <c r="G399" s="178">
        <f>ROUND(E399*F399,2)</f>
        <v>0</v>
      </c>
      <c r="H399" s="177"/>
      <c r="I399" s="178">
        <f>ROUND(E399*H399,2)</f>
        <v>0</v>
      </c>
      <c r="J399" s="177"/>
      <c r="K399" s="178">
        <f>ROUND(E399*J399,2)</f>
        <v>0</v>
      </c>
      <c r="L399" s="178">
        <v>21</v>
      </c>
      <c r="M399" s="178">
        <f>G399*(1+L399/100)</f>
        <v>0</v>
      </c>
      <c r="N399" s="176">
        <v>1.08E-3</v>
      </c>
      <c r="O399" s="176">
        <f>ROUND(E399*N399,2)</f>
        <v>0</v>
      </c>
      <c r="P399" s="176">
        <v>0</v>
      </c>
      <c r="Q399" s="176">
        <f>ROUND(E399*P399,2)</f>
        <v>0</v>
      </c>
      <c r="R399" s="178" t="s">
        <v>166</v>
      </c>
      <c r="S399" s="178" t="s">
        <v>147</v>
      </c>
      <c r="T399" s="179" t="s">
        <v>147</v>
      </c>
      <c r="U399" s="154">
        <v>0.311</v>
      </c>
      <c r="V399" s="154">
        <f>ROUND(E399*U399,2)</f>
        <v>0.62</v>
      </c>
      <c r="W399" s="154"/>
      <c r="X399" s="154" t="s">
        <v>148</v>
      </c>
      <c r="Y399" s="154" t="s">
        <v>149</v>
      </c>
      <c r="Z399" s="144"/>
      <c r="AA399" s="144"/>
      <c r="AB399" s="144"/>
      <c r="AC399" s="144"/>
      <c r="AD399" s="144"/>
      <c r="AE399" s="144"/>
      <c r="AF399" s="144"/>
      <c r="AG399" s="144" t="s">
        <v>150</v>
      </c>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row>
    <row r="400" spans="1:60" outlineLevel="2" x14ac:dyDescent="0.25">
      <c r="A400" s="151"/>
      <c r="B400" s="152"/>
      <c r="C400" s="190" t="s">
        <v>572</v>
      </c>
      <c r="D400" s="155"/>
      <c r="E400" s="156">
        <v>2</v>
      </c>
      <c r="F400" s="154"/>
      <c r="G400" s="154"/>
      <c r="H400" s="154"/>
      <c r="I400" s="154"/>
      <c r="J400" s="154"/>
      <c r="K400" s="154"/>
      <c r="L400" s="154"/>
      <c r="M400" s="154"/>
      <c r="N400" s="153"/>
      <c r="O400" s="153"/>
      <c r="P400" s="153"/>
      <c r="Q400" s="153"/>
      <c r="R400" s="154"/>
      <c r="S400" s="154"/>
      <c r="T400" s="154"/>
      <c r="U400" s="154"/>
      <c r="V400" s="154"/>
      <c r="W400" s="154"/>
      <c r="X400" s="154"/>
      <c r="Y400" s="154"/>
      <c r="Z400" s="144"/>
      <c r="AA400" s="144"/>
      <c r="AB400" s="144"/>
      <c r="AC400" s="144"/>
      <c r="AD400" s="144"/>
      <c r="AE400" s="144"/>
      <c r="AF400" s="144"/>
      <c r="AG400" s="144" t="s">
        <v>154</v>
      </c>
      <c r="AH400" s="144">
        <v>5</v>
      </c>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row>
    <row r="401" spans="1:60" outlineLevel="1" x14ac:dyDescent="0.25">
      <c r="A401" s="173">
        <v>103</v>
      </c>
      <c r="B401" s="174" t="s">
        <v>573</v>
      </c>
      <c r="C401" s="189" t="s">
        <v>574</v>
      </c>
      <c r="D401" s="175" t="s">
        <v>206</v>
      </c>
      <c r="E401" s="176">
        <v>18.5</v>
      </c>
      <c r="F401" s="177"/>
      <c r="G401" s="178">
        <f>ROUND(E401*F401,2)</f>
        <v>0</v>
      </c>
      <c r="H401" s="177"/>
      <c r="I401" s="178">
        <f>ROUND(E401*H401,2)</f>
        <v>0</v>
      </c>
      <c r="J401" s="177"/>
      <c r="K401" s="178">
        <f>ROUND(E401*J401,2)</f>
        <v>0</v>
      </c>
      <c r="L401" s="178">
        <v>21</v>
      </c>
      <c r="M401" s="178">
        <f>G401*(1+L401/100)</f>
        <v>0</v>
      </c>
      <c r="N401" s="176">
        <v>0</v>
      </c>
      <c r="O401" s="176">
        <f>ROUND(E401*N401,2)</f>
        <v>0</v>
      </c>
      <c r="P401" s="176">
        <v>0</v>
      </c>
      <c r="Q401" s="176">
        <f>ROUND(E401*P401,2)</f>
        <v>0</v>
      </c>
      <c r="R401" s="178" t="s">
        <v>166</v>
      </c>
      <c r="S401" s="178" t="s">
        <v>147</v>
      </c>
      <c r="T401" s="179" t="s">
        <v>147</v>
      </c>
      <c r="U401" s="154">
        <v>1.2E-2</v>
      </c>
      <c r="V401" s="154">
        <f>ROUND(E401*U401,2)</f>
        <v>0.22</v>
      </c>
      <c r="W401" s="154"/>
      <c r="X401" s="154" t="s">
        <v>148</v>
      </c>
      <c r="Y401" s="154" t="s">
        <v>149</v>
      </c>
      <c r="Z401" s="144"/>
      <c r="AA401" s="144"/>
      <c r="AB401" s="144"/>
      <c r="AC401" s="144"/>
      <c r="AD401" s="144"/>
      <c r="AE401" s="144"/>
      <c r="AF401" s="144"/>
      <c r="AG401" s="144" t="s">
        <v>150</v>
      </c>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row>
    <row r="402" spans="1:60" outlineLevel="2" x14ac:dyDescent="0.25">
      <c r="A402" s="151"/>
      <c r="B402" s="152"/>
      <c r="C402" s="259" t="s">
        <v>575</v>
      </c>
      <c r="D402" s="260"/>
      <c r="E402" s="260"/>
      <c r="F402" s="260"/>
      <c r="G402" s="260"/>
      <c r="H402" s="154"/>
      <c r="I402" s="154"/>
      <c r="J402" s="154"/>
      <c r="K402" s="154"/>
      <c r="L402" s="154"/>
      <c r="M402" s="154"/>
      <c r="N402" s="153"/>
      <c r="O402" s="153"/>
      <c r="P402" s="153"/>
      <c r="Q402" s="153"/>
      <c r="R402" s="154"/>
      <c r="S402" s="154"/>
      <c r="T402" s="154"/>
      <c r="U402" s="154"/>
      <c r="V402" s="154"/>
      <c r="W402" s="154"/>
      <c r="X402" s="154"/>
      <c r="Y402" s="154"/>
      <c r="Z402" s="144"/>
      <c r="AA402" s="144"/>
      <c r="AB402" s="144"/>
      <c r="AC402" s="144"/>
      <c r="AD402" s="144"/>
      <c r="AE402" s="144"/>
      <c r="AF402" s="144"/>
      <c r="AG402" s="144" t="s">
        <v>152</v>
      </c>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row>
    <row r="403" spans="1:60" outlineLevel="2" x14ac:dyDescent="0.25">
      <c r="A403" s="151"/>
      <c r="B403" s="152"/>
      <c r="C403" s="190" t="s">
        <v>576</v>
      </c>
      <c r="D403" s="155"/>
      <c r="E403" s="156">
        <v>18.5</v>
      </c>
      <c r="F403" s="154"/>
      <c r="G403" s="154"/>
      <c r="H403" s="154"/>
      <c r="I403" s="154"/>
      <c r="J403" s="154"/>
      <c r="K403" s="154"/>
      <c r="L403" s="154"/>
      <c r="M403" s="154"/>
      <c r="N403" s="153"/>
      <c r="O403" s="153"/>
      <c r="P403" s="153"/>
      <c r="Q403" s="153"/>
      <c r="R403" s="154"/>
      <c r="S403" s="154"/>
      <c r="T403" s="154"/>
      <c r="U403" s="154"/>
      <c r="V403" s="154"/>
      <c r="W403" s="154"/>
      <c r="X403" s="154"/>
      <c r="Y403" s="154"/>
      <c r="Z403" s="144"/>
      <c r="AA403" s="144"/>
      <c r="AB403" s="144"/>
      <c r="AC403" s="144"/>
      <c r="AD403" s="144"/>
      <c r="AE403" s="144"/>
      <c r="AF403" s="144"/>
      <c r="AG403" s="144" t="s">
        <v>154</v>
      </c>
      <c r="AH403" s="144">
        <v>0</v>
      </c>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row>
    <row r="404" spans="1:60" outlineLevel="1" x14ac:dyDescent="0.25">
      <c r="A404" s="173">
        <v>104</v>
      </c>
      <c r="B404" s="174" t="s">
        <v>577</v>
      </c>
      <c r="C404" s="189" t="s">
        <v>578</v>
      </c>
      <c r="D404" s="175" t="s">
        <v>145</v>
      </c>
      <c r="E404" s="176">
        <v>2</v>
      </c>
      <c r="F404" s="177"/>
      <c r="G404" s="178">
        <f>ROUND(E404*F404,2)</f>
        <v>0</v>
      </c>
      <c r="H404" s="177"/>
      <c r="I404" s="178">
        <f>ROUND(E404*H404,2)</f>
        <v>0</v>
      </c>
      <c r="J404" s="177"/>
      <c r="K404" s="178">
        <f>ROUND(E404*J404,2)</f>
        <v>0</v>
      </c>
      <c r="L404" s="178">
        <v>21</v>
      </c>
      <c r="M404" s="178">
        <f>G404*(1+L404/100)</f>
        <v>0</v>
      </c>
      <c r="N404" s="176">
        <v>0</v>
      </c>
      <c r="O404" s="176">
        <f>ROUND(E404*N404,2)</f>
        <v>0</v>
      </c>
      <c r="P404" s="176">
        <v>0</v>
      </c>
      <c r="Q404" s="176">
        <f>ROUND(E404*P404,2)</f>
        <v>0</v>
      </c>
      <c r="R404" s="178" t="s">
        <v>166</v>
      </c>
      <c r="S404" s="178" t="s">
        <v>147</v>
      </c>
      <c r="T404" s="179" t="s">
        <v>147</v>
      </c>
      <c r="U404" s="154">
        <v>0.125</v>
      </c>
      <c r="V404" s="154">
        <f>ROUND(E404*U404,2)</f>
        <v>0.25</v>
      </c>
      <c r="W404" s="154"/>
      <c r="X404" s="154" t="s">
        <v>148</v>
      </c>
      <c r="Y404" s="154" t="s">
        <v>149</v>
      </c>
      <c r="Z404" s="144"/>
      <c r="AA404" s="144"/>
      <c r="AB404" s="144"/>
      <c r="AC404" s="144"/>
      <c r="AD404" s="144"/>
      <c r="AE404" s="144"/>
      <c r="AF404" s="144"/>
      <c r="AG404" s="144" t="s">
        <v>150</v>
      </c>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row>
    <row r="405" spans="1:60" outlineLevel="2" x14ac:dyDescent="0.25">
      <c r="A405" s="151"/>
      <c r="B405" s="152"/>
      <c r="C405" s="259" t="s">
        <v>575</v>
      </c>
      <c r="D405" s="260"/>
      <c r="E405" s="260"/>
      <c r="F405" s="260"/>
      <c r="G405" s="260"/>
      <c r="H405" s="154"/>
      <c r="I405" s="154"/>
      <c r="J405" s="154"/>
      <c r="K405" s="154"/>
      <c r="L405" s="154"/>
      <c r="M405" s="154"/>
      <c r="N405" s="153"/>
      <c r="O405" s="153"/>
      <c r="P405" s="153"/>
      <c r="Q405" s="153"/>
      <c r="R405" s="154"/>
      <c r="S405" s="154"/>
      <c r="T405" s="154"/>
      <c r="U405" s="154"/>
      <c r="V405" s="154"/>
      <c r="W405" s="154"/>
      <c r="X405" s="154"/>
      <c r="Y405" s="154"/>
      <c r="Z405" s="144"/>
      <c r="AA405" s="144"/>
      <c r="AB405" s="144"/>
      <c r="AC405" s="144"/>
      <c r="AD405" s="144"/>
      <c r="AE405" s="144"/>
      <c r="AF405" s="144"/>
      <c r="AG405" s="144" t="s">
        <v>152</v>
      </c>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row>
    <row r="406" spans="1:60" outlineLevel="2" x14ac:dyDescent="0.25">
      <c r="A406" s="151"/>
      <c r="B406" s="152"/>
      <c r="C406" s="190" t="s">
        <v>579</v>
      </c>
      <c r="D406" s="155"/>
      <c r="E406" s="156">
        <v>2</v>
      </c>
      <c r="F406" s="154"/>
      <c r="G406" s="154"/>
      <c r="H406" s="154"/>
      <c r="I406" s="154"/>
      <c r="J406" s="154"/>
      <c r="K406" s="154"/>
      <c r="L406" s="154"/>
      <c r="M406" s="154"/>
      <c r="N406" s="153"/>
      <c r="O406" s="153"/>
      <c r="P406" s="153"/>
      <c r="Q406" s="153"/>
      <c r="R406" s="154"/>
      <c r="S406" s="154"/>
      <c r="T406" s="154"/>
      <c r="U406" s="154"/>
      <c r="V406" s="154"/>
      <c r="W406" s="154"/>
      <c r="X406" s="154"/>
      <c r="Y406" s="154"/>
      <c r="Z406" s="144"/>
      <c r="AA406" s="144"/>
      <c r="AB406" s="144"/>
      <c r="AC406" s="144"/>
      <c r="AD406" s="144"/>
      <c r="AE406" s="144"/>
      <c r="AF406" s="144"/>
      <c r="AG406" s="144" t="s">
        <v>154</v>
      </c>
      <c r="AH406" s="144">
        <v>0</v>
      </c>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row>
    <row r="407" spans="1:60" ht="20.399999999999999" outlineLevel="1" x14ac:dyDescent="0.25">
      <c r="A407" s="173">
        <v>105</v>
      </c>
      <c r="B407" s="174" t="s">
        <v>580</v>
      </c>
      <c r="C407" s="189" t="s">
        <v>581</v>
      </c>
      <c r="D407" s="175" t="s">
        <v>206</v>
      </c>
      <c r="E407" s="176">
        <v>615.44000000000005</v>
      </c>
      <c r="F407" s="177"/>
      <c r="G407" s="178">
        <f>ROUND(E407*F407,2)</f>
        <v>0</v>
      </c>
      <c r="H407" s="177"/>
      <c r="I407" s="178">
        <f>ROUND(E407*H407,2)</f>
        <v>0</v>
      </c>
      <c r="J407" s="177"/>
      <c r="K407" s="178">
        <f>ROUND(E407*J407,2)</f>
        <v>0</v>
      </c>
      <c r="L407" s="178">
        <v>21</v>
      </c>
      <c r="M407" s="178">
        <f>G407*(1+L407/100)</f>
        <v>0</v>
      </c>
      <c r="N407" s="176">
        <v>0.188</v>
      </c>
      <c r="O407" s="176">
        <f>ROUND(E407*N407,2)</f>
        <v>115.7</v>
      </c>
      <c r="P407" s="176">
        <v>0</v>
      </c>
      <c r="Q407" s="176">
        <f>ROUND(E407*P407,2)</f>
        <v>0</v>
      </c>
      <c r="R407" s="178" t="s">
        <v>166</v>
      </c>
      <c r="S407" s="178" t="s">
        <v>147</v>
      </c>
      <c r="T407" s="179" t="s">
        <v>147</v>
      </c>
      <c r="U407" s="154">
        <v>0.27</v>
      </c>
      <c r="V407" s="154">
        <f>ROUND(E407*U407,2)</f>
        <v>166.17</v>
      </c>
      <c r="W407" s="154"/>
      <c r="X407" s="154" t="s">
        <v>148</v>
      </c>
      <c r="Y407" s="154" t="s">
        <v>149</v>
      </c>
      <c r="Z407" s="144"/>
      <c r="AA407" s="144"/>
      <c r="AB407" s="144"/>
      <c r="AC407" s="144"/>
      <c r="AD407" s="144"/>
      <c r="AE407" s="144"/>
      <c r="AF407" s="144"/>
      <c r="AG407" s="144" t="s">
        <v>150</v>
      </c>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row>
    <row r="408" spans="1:60" outlineLevel="2" x14ac:dyDescent="0.25">
      <c r="A408" s="151"/>
      <c r="B408" s="152"/>
      <c r="C408" s="259" t="s">
        <v>582</v>
      </c>
      <c r="D408" s="260"/>
      <c r="E408" s="260"/>
      <c r="F408" s="260"/>
      <c r="G408" s="260"/>
      <c r="H408" s="154"/>
      <c r="I408" s="154"/>
      <c r="J408" s="154"/>
      <c r="K408" s="154"/>
      <c r="L408" s="154"/>
      <c r="M408" s="154"/>
      <c r="N408" s="153"/>
      <c r="O408" s="153"/>
      <c r="P408" s="153"/>
      <c r="Q408" s="153"/>
      <c r="R408" s="154"/>
      <c r="S408" s="154"/>
      <c r="T408" s="154"/>
      <c r="U408" s="154"/>
      <c r="V408" s="154"/>
      <c r="W408" s="154"/>
      <c r="X408" s="154"/>
      <c r="Y408" s="154"/>
      <c r="Z408" s="144"/>
      <c r="AA408" s="144"/>
      <c r="AB408" s="144"/>
      <c r="AC408" s="144"/>
      <c r="AD408" s="144"/>
      <c r="AE408" s="144"/>
      <c r="AF408" s="144"/>
      <c r="AG408" s="144" t="s">
        <v>152</v>
      </c>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row>
    <row r="409" spans="1:60" outlineLevel="2" x14ac:dyDescent="0.25">
      <c r="A409" s="151"/>
      <c r="B409" s="152"/>
      <c r="C409" s="190" t="s">
        <v>583</v>
      </c>
      <c r="D409" s="155"/>
      <c r="E409" s="156">
        <v>99.95</v>
      </c>
      <c r="F409" s="154"/>
      <c r="G409" s="154"/>
      <c r="H409" s="154"/>
      <c r="I409" s="154"/>
      <c r="J409" s="154"/>
      <c r="K409" s="154"/>
      <c r="L409" s="154"/>
      <c r="M409" s="154"/>
      <c r="N409" s="153"/>
      <c r="O409" s="153"/>
      <c r="P409" s="153"/>
      <c r="Q409" s="153"/>
      <c r="R409" s="154"/>
      <c r="S409" s="154"/>
      <c r="T409" s="154"/>
      <c r="U409" s="154"/>
      <c r="V409" s="154"/>
      <c r="W409" s="154"/>
      <c r="X409" s="154"/>
      <c r="Y409" s="154"/>
      <c r="Z409" s="144"/>
      <c r="AA409" s="144"/>
      <c r="AB409" s="144"/>
      <c r="AC409" s="144"/>
      <c r="AD409" s="144"/>
      <c r="AE409" s="144"/>
      <c r="AF409" s="144"/>
      <c r="AG409" s="144" t="s">
        <v>154</v>
      </c>
      <c r="AH409" s="144">
        <v>0</v>
      </c>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row>
    <row r="410" spans="1:60" ht="30.6" outlineLevel="3" x14ac:dyDescent="0.25">
      <c r="A410" s="151"/>
      <c r="B410" s="152"/>
      <c r="C410" s="190" t="s">
        <v>584</v>
      </c>
      <c r="D410" s="155"/>
      <c r="E410" s="156">
        <v>187.54</v>
      </c>
      <c r="F410" s="154"/>
      <c r="G410" s="154"/>
      <c r="H410" s="154"/>
      <c r="I410" s="154"/>
      <c r="J410" s="154"/>
      <c r="K410" s="154"/>
      <c r="L410" s="154"/>
      <c r="M410" s="154"/>
      <c r="N410" s="153"/>
      <c r="O410" s="153"/>
      <c r="P410" s="153"/>
      <c r="Q410" s="153"/>
      <c r="R410" s="154"/>
      <c r="S410" s="154"/>
      <c r="T410" s="154"/>
      <c r="U410" s="154"/>
      <c r="V410" s="154"/>
      <c r="W410" s="154"/>
      <c r="X410" s="154"/>
      <c r="Y410" s="154"/>
      <c r="Z410" s="144"/>
      <c r="AA410" s="144"/>
      <c r="AB410" s="144"/>
      <c r="AC410" s="144"/>
      <c r="AD410" s="144"/>
      <c r="AE410" s="144"/>
      <c r="AF410" s="144"/>
      <c r="AG410" s="144" t="s">
        <v>154</v>
      </c>
      <c r="AH410" s="144">
        <v>0</v>
      </c>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row>
    <row r="411" spans="1:60" outlineLevel="3" x14ac:dyDescent="0.25">
      <c r="A411" s="151"/>
      <c r="B411" s="152"/>
      <c r="C411" s="190" t="s">
        <v>585</v>
      </c>
      <c r="D411" s="155"/>
      <c r="E411" s="156">
        <v>108.66</v>
      </c>
      <c r="F411" s="154"/>
      <c r="G411" s="154"/>
      <c r="H411" s="154"/>
      <c r="I411" s="154"/>
      <c r="J411" s="154"/>
      <c r="K411" s="154"/>
      <c r="L411" s="154"/>
      <c r="M411" s="154"/>
      <c r="N411" s="153"/>
      <c r="O411" s="153"/>
      <c r="P411" s="153"/>
      <c r="Q411" s="153"/>
      <c r="R411" s="154"/>
      <c r="S411" s="154"/>
      <c r="T411" s="154"/>
      <c r="U411" s="154"/>
      <c r="V411" s="154"/>
      <c r="W411" s="154"/>
      <c r="X411" s="154"/>
      <c r="Y411" s="154"/>
      <c r="Z411" s="144"/>
      <c r="AA411" s="144"/>
      <c r="AB411" s="144"/>
      <c r="AC411" s="144"/>
      <c r="AD411" s="144"/>
      <c r="AE411" s="144"/>
      <c r="AF411" s="144"/>
      <c r="AG411" s="144" t="s">
        <v>154</v>
      </c>
      <c r="AH411" s="144">
        <v>0</v>
      </c>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row>
    <row r="412" spans="1:60" outlineLevel="3" x14ac:dyDescent="0.25">
      <c r="A412" s="151"/>
      <c r="B412" s="152"/>
      <c r="C412" s="190" t="s">
        <v>586</v>
      </c>
      <c r="D412" s="155"/>
      <c r="E412" s="156">
        <v>20</v>
      </c>
      <c r="F412" s="154"/>
      <c r="G412" s="154"/>
      <c r="H412" s="154"/>
      <c r="I412" s="154"/>
      <c r="J412" s="154"/>
      <c r="K412" s="154"/>
      <c r="L412" s="154"/>
      <c r="M412" s="154"/>
      <c r="N412" s="153"/>
      <c r="O412" s="153"/>
      <c r="P412" s="153"/>
      <c r="Q412" s="153"/>
      <c r="R412" s="154"/>
      <c r="S412" s="154"/>
      <c r="T412" s="154"/>
      <c r="U412" s="154"/>
      <c r="V412" s="154"/>
      <c r="W412" s="154"/>
      <c r="X412" s="154"/>
      <c r="Y412" s="154"/>
      <c r="Z412" s="144"/>
      <c r="AA412" s="144"/>
      <c r="AB412" s="144"/>
      <c r="AC412" s="144"/>
      <c r="AD412" s="144"/>
      <c r="AE412" s="144"/>
      <c r="AF412" s="144"/>
      <c r="AG412" s="144" t="s">
        <v>154</v>
      </c>
      <c r="AH412" s="144">
        <v>0</v>
      </c>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row>
    <row r="413" spans="1:60" ht="30.6" outlineLevel="3" x14ac:dyDescent="0.25">
      <c r="A413" s="151"/>
      <c r="B413" s="152"/>
      <c r="C413" s="190" t="s">
        <v>587</v>
      </c>
      <c r="D413" s="155"/>
      <c r="E413" s="156">
        <v>102.59</v>
      </c>
      <c r="F413" s="154"/>
      <c r="G413" s="154"/>
      <c r="H413" s="154"/>
      <c r="I413" s="154"/>
      <c r="J413" s="154"/>
      <c r="K413" s="154"/>
      <c r="L413" s="154"/>
      <c r="M413" s="154"/>
      <c r="N413" s="153"/>
      <c r="O413" s="153"/>
      <c r="P413" s="153"/>
      <c r="Q413" s="153"/>
      <c r="R413" s="154"/>
      <c r="S413" s="154"/>
      <c r="T413" s="154"/>
      <c r="U413" s="154"/>
      <c r="V413" s="154"/>
      <c r="W413" s="154"/>
      <c r="X413" s="154"/>
      <c r="Y413" s="154"/>
      <c r="Z413" s="144"/>
      <c r="AA413" s="144"/>
      <c r="AB413" s="144"/>
      <c r="AC413" s="144"/>
      <c r="AD413" s="144"/>
      <c r="AE413" s="144"/>
      <c r="AF413" s="144"/>
      <c r="AG413" s="144" t="s">
        <v>154</v>
      </c>
      <c r="AH413" s="144">
        <v>0</v>
      </c>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row>
    <row r="414" spans="1:60" ht="20.399999999999999" outlineLevel="3" x14ac:dyDescent="0.25">
      <c r="A414" s="151"/>
      <c r="B414" s="152"/>
      <c r="C414" s="190" t="s">
        <v>588</v>
      </c>
      <c r="D414" s="155"/>
      <c r="E414" s="156">
        <v>96.7</v>
      </c>
      <c r="F414" s="154"/>
      <c r="G414" s="154"/>
      <c r="H414" s="154"/>
      <c r="I414" s="154"/>
      <c r="J414" s="154"/>
      <c r="K414" s="154"/>
      <c r="L414" s="154"/>
      <c r="M414" s="154"/>
      <c r="N414" s="153"/>
      <c r="O414" s="153"/>
      <c r="P414" s="153"/>
      <c r="Q414" s="153"/>
      <c r="R414" s="154"/>
      <c r="S414" s="154"/>
      <c r="T414" s="154"/>
      <c r="U414" s="154"/>
      <c r="V414" s="154"/>
      <c r="W414" s="154"/>
      <c r="X414" s="154"/>
      <c r="Y414" s="154"/>
      <c r="Z414" s="144"/>
      <c r="AA414" s="144"/>
      <c r="AB414" s="144"/>
      <c r="AC414" s="144"/>
      <c r="AD414" s="144"/>
      <c r="AE414" s="144"/>
      <c r="AF414" s="144"/>
      <c r="AG414" s="144" t="s">
        <v>154</v>
      </c>
      <c r="AH414" s="144">
        <v>0</v>
      </c>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row>
    <row r="415" spans="1:60" ht="20.399999999999999" outlineLevel="1" x14ac:dyDescent="0.25">
      <c r="A415" s="173">
        <v>106</v>
      </c>
      <c r="B415" s="174" t="s">
        <v>589</v>
      </c>
      <c r="C415" s="189" t="s">
        <v>590</v>
      </c>
      <c r="D415" s="175" t="s">
        <v>206</v>
      </c>
      <c r="E415" s="176">
        <v>280.33</v>
      </c>
      <c r="F415" s="177"/>
      <c r="G415" s="178">
        <f>ROUND(E415*F415,2)</f>
        <v>0</v>
      </c>
      <c r="H415" s="177"/>
      <c r="I415" s="178">
        <f>ROUND(E415*H415,2)</f>
        <v>0</v>
      </c>
      <c r="J415" s="177"/>
      <c r="K415" s="178">
        <f>ROUND(E415*J415,2)</f>
        <v>0</v>
      </c>
      <c r="L415" s="178">
        <v>21</v>
      </c>
      <c r="M415" s="178">
        <f>G415*(1+L415/100)</f>
        <v>0</v>
      </c>
      <c r="N415" s="176">
        <v>5.9049999999999998E-2</v>
      </c>
      <c r="O415" s="176">
        <f>ROUND(E415*N415,2)</f>
        <v>16.55</v>
      </c>
      <c r="P415" s="176">
        <v>0</v>
      </c>
      <c r="Q415" s="176">
        <f>ROUND(E415*P415,2)</f>
        <v>0</v>
      </c>
      <c r="R415" s="178" t="s">
        <v>166</v>
      </c>
      <c r="S415" s="178" t="s">
        <v>147</v>
      </c>
      <c r="T415" s="179" t="s">
        <v>147</v>
      </c>
      <c r="U415" s="154">
        <v>0.26</v>
      </c>
      <c r="V415" s="154">
        <f>ROUND(E415*U415,2)</f>
        <v>72.89</v>
      </c>
      <c r="W415" s="154"/>
      <c r="X415" s="154" t="s">
        <v>148</v>
      </c>
      <c r="Y415" s="154" t="s">
        <v>149</v>
      </c>
      <c r="Z415" s="144"/>
      <c r="AA415" s="144"/>
      <c r="AB415" s="144"/>
      <c r="AC415" s="144"/>
      <c r="AD415" s="144"/>
      <c r="AE415" s="144"/>
      <c r="AF415" s="144"/>
      <c r="AG415" s="144" t="s">
        <v>150</v>
      </c>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row>
    <row r="416" spans="1:60" ht="20.399999999999999" outlineLevel="2" x14ac:dyDescent="0.25">
      <c r="A416" s="151"/>
      <c r="B416" s="152"/>
      <c r="C416" s="190" t="s">
        <v>591</v>
      </c>
      <c r="D416" s="155"/>
      <c r="E416" s="156">
        <v>280.33</v>
      </c>
      <c r="F416" s="154"/>
      <c r="G416" s="154"/>
      <c r="H416" s="154"/>
      <c r="I416" s="154"/>
      <c r="J416" s="154"/>
      <c r="K416" s="154"/>
      <c r="L416" s="154"/>
      <c r="M416" s="154"/>
      <c r="N416" s="153"/>
      <c r="O416" s="153"/>
      <c r="P416" s="153"/>
      <c r="Q416" s="153"/>
      <c r="R416" s="154"/>
      <c r="S416" s="154"/>
      <c r="T416" s="154"/>
      <c r="U416" s="154"/>
      <c r="V416" s="154"/>
      <c r="W416" s="154"/>
      <c r="X416" s="154"/>
      <c r="Y416" s="154"/>
      <c r="Z416" s="144"/>
      <c r="AA416" s="144"/>
      <c r="AB416" s="144"/>
      <c r="AC416" s="144"/>
      <c r="AD416" s="144"/>
      <c r="AE416" s="144"/>
      <c r="AF416" s="144"/>
      <c r="AG416" s="144" t="s">
        <v>154</v>
      </c>
      <c r="AH416" s="144">
        <v>0</v>
      </c>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row>
    <row r="417" spans="1:60" outlineLevel="1" x14ac:dyDescent="0.25">
      <c r="A417" s="173">
        <v>107</v>
      </c>
      <c r="B417" s="174" t="s">
        <v>592</v>
      </c>
      <c r="C417" s="189" t="s">
        <v>593</v>
      </c>
      <c r="D417" s="175" t="s">
        <v>222</v>
      </c>
      <c r="E417" s="176">
        <v>44.788499999999999</v>
      </c>
      <c r="F417" s="177"/>
      <c r="G417" s="178">
        <f>ROUND(E417*F417,2)</f>
        <v>0</v>
      </c>
      <c r="H417" s="177"/>
      <c r="I417" s="178">
        <f>ROUND(E417*H417,2)</f>
        <v>0</v>
      </c>
      <c r="J417" s="177"/>
      <c r="K417" s="178">
        <f>ROUND(E417*J417,2)</f>
        <v>0</v>
      </c>
      <c r="L417" s="178">
        <v>21</v>
      </c>
      <c r="M417" s="178">
        <f>G417*(1+L417/100)</f>
        <v>0</v>
      </c>
      <c r="N417" s="176">
        <v>2.5249999999999999</v>
      </c>
      <c r="O417" s="176">
        <f>ROUND(E417*N417,2)</f>
        <v>113.09</v>
      </c>
      <c r="P417" s="176">
        <v>0</v>
      </c>
      <c r="Q417" s="176">
        <f>ROUND(E417*P417,2)</f>
        <v>0</v>
      </c>
      <c r="R417" s="178" t="s">
        <v>166</v>
      </c>
      <c r="S417" s="178" t="s">
        <v>147</v>
      </c>
      <c r="T417" s="179" t="s">
        <v>147</v>
      </c>
      <c r="U417" s="154">
        <v>1.4419999999999999</v>
      </c>
      <c r="V417" s="154">
        <f>ROUND(E417*U417,2)</f>
        <v>64.59</v>
      </c>
      <c r="W417" s="154"/>
      <c r="X417" s="154" t="s">
        <v>148</v>
      </c>
      <c r="Y417" s="154" t="s">
        <v>149</v>
      </c>
      <c r="Z417" s="144"/>
      <c r="AA417" s="144"/>
      <c r="AB417" s="144"/>
      <c r="AC417" s="144"/>
      <c r="AD417" s="144"/>
      <c r="AE417" s="144"/>
      <c r="AF417" s="144"/>
      <c r="AG417" s="144" t="s">
        <v>150</v>
      </c>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row>
    <row r="418" spans="1:60" outlineLevel="2" x14ac:dyDescent="0.25">
      <c r="A418" s="151"/>
      <c r="B418" s="152"/>
      <c r="C418" s="259" t="s">
        <v>594</v>
      </c>
      <c r="D418" s="260"/>
      <c r="E418" s="260"/>
      <c r="F418" s="260"/>
      <c r="G418" s="260"/>
      <c r="H418" s="154"/>
      <c r="I418" s="154"/>
      <c r="J418" s="154"/>
      <c r="K418" s="154"/>
      <c r="L418" s="154"/>
      <c r="M418" s="154"/>
      <c r="N418" s="153"/>
      <c r="O418" s="153"/>
      <c r="P418" s="153"/>
      <c r="Q418" s="153"/>
      <c r="R418" s="154"/>
      <c r="S418" s="154"/>
      <c r="T418" s="154"/>
      <c r="U418" s="154"/>
      <c r="V418" s="154"/>
      <c r="W418" s="154"/>
      <c r="X418" s="154"/>
      <c r="Y418" s="154"/>
      <c r="Z418" s="144"/>
      <c r="AA418" s="144"/>
      <c r="AB418" s="144"/>
      <c r="AC418" s="144"/>
      <c r="AD418" s="144"/>
      <c r="AE418" s="144"/>
      <c r="AF418" s="144"/>
      <c r="AG418" s="144" t="s">
        <v>152</v>
      </c>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row>
    <row r="419" spans="1:60" outlineLevel="2" x14ac:dyDescent="0.25">
      <c r="A419" s="151"/>
      <c r="B419" s="152"/>
      <c r="C419" s="190" t="s">
        <v>595</v>
      </c>
      <c r="D419" s="155"/>
      <c r="E419" s="156">
        <v>30.771999999999998</v>
      </c>
      <c r="F419" s="154"/>
      <c r="G419" s="154"/>
      <c r="H419" s="154"/>
      <c r="I419" s="154"/>
      <c r="J419" s="154"/>
      <c r="K419" s="154"/>
      <c r="L419" s="154"/>
      <c r="M419" s="154"/>
      <c r="N419" s="153"/>
      <c r="O419" s="153"/>
      <c r="P419" s="153"/>
      <c r="Q419" s="153"/>
      <c r="R419" s="154"/>
      <c r="S419" s="154"/>
      <c r="T419" s="154"/>
      <c r="U419" s="154"/>
      <c r="V419" s="154"/>
      <c r="W419" s="154"/>
      <c r="X419" s="154"/>
      <c r="Y419" s="154"/>
      <c r="Z419" s="144"/>
      <c r="AA419" s="144"/>
      <c r="AB419" s="144"/>
      <c r="AC419" s="144"/>
      <c r="AD419" s="144"/>
      <c r="AE419" s="144"/>
      <c r="AF419" s="144"/>
      <c r="AG419" s="144" t="s">
        <v>154</v>
      </c>
      <c r="AH419" s="144">
        <v>5</v>
      </c>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row>
    <row r="420" spans="1:60" outlineLevel="3" x14ac:dyDescent="0.25">
      <c r="A420" s="151"/>
      <c r="B420" s="152"/>
      <c r="C420" s="190" t="s">
        <v>596</v>
      </c>
      <c r="D420" s="155"/>
      <c r="E420" s="156">
        <v>14.016500000000001</v>
      </c>
      <c r="F420" s="154"/>
      <c r="G420" s="154"/>
      <c r="H420" s="154"/>
      <c r="I420" s="154"/>
      <c r="J420" s="154"/>
      <c r="K420" s="154"/>
      <c r="L420" s="154"/>
      <c r="M420" s="154"/>
      <c r="N420" s="153"/>
      <c r="O420" s="153"/>
      <c r="P420" s="153"/>
      <c r="Q420" s="153"/>
      <c r="R420" s="154"/>
      <c r="S420" s="154"/>
      <c r="T420" s="154"/>
      <c r="U420" s="154"/>
      <c r="V420" s="154"/>
      <c r="W420" s="154"/>
      <c r="X420" s="154"/>
      <c r="Y420" s="154"/>
      <c r="Z420" s="144"/>
      <c r="AA420" s="144"/>
      <c r="AB420" s="144"/>
      <c r="AC420" s="144"/>
      <c r="AD420" s="144"/>
      <c r="AE420" s="144"/>
      <c r="AF420" s="144"/>
      <c r="AG420" s="144" t="s">
        <v>154</v>
      </c>
      <c r="AH420" s="144">
        <v>5</v>
      </c>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row>
    <row r="421" spans="1:60" ht="30.6" outlineLevel="1" x14ac:dyDescent="0.25">
      <c r="A421" s="173">
        <v>108</v>
      </c>
      <c r="B421" s="174" t="s">
        <v>597</v>
      </c>
      <c r="C421" s="189" t="s">
        <v>598</v>
      </c>
      <c r="D421" s="175" t="s">
        <v>206</v>
      </c>
      <c r="E421" s="176">
        <v>23.5</v>
      </c>
      <c r="F421" s="177"/>
      <c r="G421" s="178">
        <f>ROUND(E421*F421,2)</f>
        <v>0</v>
      </c>
      <c r="H421" s="177"/>
      <c r="I421" s="178">
        <f>ROUND(E421*H421,2)</f>
        <v>0</v>
      </c>
      <c r="J421" s="177"/>
      <c r="K421" s="178">
        <f>ROUND(E421*J421,2)</f>
        <v>0</v>
      </c>
      <c r="L421" s="178">
        <v>21</v>
      </c>
      <c r="M421" s="178">
        <f>G421*(1+L421/100)</f>
        <v>0</v>
      </c>
      <c r="N421" s="176">
        <v>1.0000000000000001E-5</v>
      </c>
      <c r="O421" s="176">
        <f>ROUND(E421*N421,2)</f>
        <v>0</v>
      </c>
      <c r="P421" s="176">
        <v>0</v>
      </c>
      <c r="Q421" s="176">
        <f>ROUND(E421*P421,2)</f>
        <v>0</v>
      </c>
      <c r="R421" s="178" t="s">
        <v>166</v>
      </c>
      <c r="S421" s="178" t="s">
        <v>147</v>
      </c>
      <c r="T421" s="179" t="s">
        <v>147</v>
      </c>
      <c r="U421" s="154">
        <v>6.6000000000000003E-2</v>
      </c>
      <c r="V421" s="154">
        <f>ROUND(E421*U421,2)</f>
        <v>1.55</v>
      </c>
      <c r="W421" s="154"/>
      <c r="X421" s="154" t="s">
        <v>148</v>
      </c>
      <c r="Y421" s="154" t="s">
        <v>149</v>
      </c>
      <c r="Z421" s="144"/>
      <c r="AA421" s="144"/>
      <c r="AB421" s="144"/>
      <c r="AC421" s="144"/>
      <c r="AD421" s="144"/>
      <c r="AE421" s="144"/>
      <c r="AF421" s="144"/>
      <c r="AG421" s="144" t="s">
        <v>150</v>
      </c>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row>
    <row r="422" spans="1:60" outlineLevel="2" x14ac:dyDescent="0.25">
      <c r="A422" s="151"/>
      <c r="B422" s="152"/>
      <c r="C422" s="257" t="s">
        <v>599</v>
      </c>
      <c r="D422" s="258"/>
      <c r="E422" s="258"/>
      <c r="F422" s="258"/>
      <c r="G422" s="258"/>
      <c r="H422" s="154"/>
      <c r="I422" s="154"/>
      <c r="J422" s="154"/>
      <c r="K422" s="154"/>
      <c r="L422" s="154"/>
      <c r="M422" s="154"/>
      <c r="N422" s="153"/>
      <c r="O422" s="153"/>
      <c r="P422" s="153"/>
      <c r="Q422" s="153"/>
      <c r="R422" s="154"/>
      <c r="S422" s="154"/>
      <c r="T422" s="154"/>
      <c r="U422" s="154"/>
      <c r="V422" s="154"/>
      <c r="W422" s="154"/>
      <c r="X422" s="154"/>
      <c r="Y422" s="154"/>
      <c r="Z422" s="144"/>
      <c r="AA422" s="144"/>
      <c r="AB422" s="144"/>
      <c r="AC422" s="144"/>
      <c r="AD422" s="144"/>
      <c r="AE422" s="144"/>
      <c r="AF422" s="144"/>
      <c r="AG422" s="144" t="s">
        <v>295</v>
      </c>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row>
    <row r="423" spans="1:60" outlineLevel="2" x14ac:dyDescent="0.25">
      <c r="A423" s="151"/>
      <c r="B423" s="152"/>
      <c r="C423" s="190" t="s">
        <v>600</v>
      </c>
      <c r="D423" s="155"/>
      <c r="E423" s="156">
        <v>23.5</v>
      </c>
      <c r="F423" s="154"/>
      <c r="G423" s="154"/>
      <c r="H423" s="154"/>
      <c r="I423" s="154"/>
      <c r="J423" s="154"/>
      <c r="K423" s="154"/>
      <c r="L423" s="154"/>
      <c r="M423" s="154"/>
      <c r="N423" s="153"/>
      <c r="O423" s="153"/>
      <c r="P423" s="153"/>
      <c r="Q423" s="153"/>
      <c r="R423" s="154"/>
      <c r="S423" s="154"/>
      <c r="T423" s="154"/>
      <c r="U423" s="154"/>
      <c r="V423" s="154"/>
      <c r="W423" s="154"/>
      <c r="X423" s="154"/>
      <c r="Y423" s="154"/>
      <c r="Z423" s="144"/>
      <c r="AA423" s="144"/>
      <c r="AB423" s="144"/>
      <c r="AC423" s="144"/>
      <c r="AD423" s="144"/>
      <c r="AE423" s="144"/>
      <c r="AF423" s="144"/>
      <c r="AG423" s="144" t="s">
        <v>154</v>
      </c>
      <c r="AH423" s="144">
        <v>5</v>
      </c>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row>
    <row r="424" spans="1:60" outlineLevel="1" x14ac:dyDescent="0.25">
      <c r="A424" s="173">
        <v>109</v>
      </c>
      <c r="B424" s="174" t="s">
        <v>601</v>
      </c>
      <c r="C424" s="189" t="s">
        <v>602</v>
      </c>
      <c r="D424" s="175" t="s">
        <v>206</v>
      </c>
      <c r="E424" s="176">
        <v>46.5</v>
      </c>
      <c r="F424" s="177"/>
      <c r="G424" s="178">
        <f>ROUND(E424*F424,2)</f>
        <v>0</v>
      </c>
      <c r="H424" s="177"/>
      <c r="I424" s="178">
        <f>ROUND(E424*H424,2)</f>
        <v>0</v>
      </c>
      <c r="J424" s="177"/>
      <c r="K424" s="178">
        <f>ROUND(E424*J424,2)</f>
        <v>0</v>
      </c>
      <c r="L424" s="178">
        <v>21</v>
      </c>
      <c r="M424" s="178">
        <f>G424*(1+L424/100)</f>
        <v>0</v>
      </c>
      <c r="N424" s="176">
        <v>0</v>
      </c>
      <c r="O424" s="176">
        <f>ROUND(E424*N424,2)</f>
        <v>0</v>
      </c>
      <c r="P424" s="176">
        <v>0</v>
      </c>
      <c r="Q424" s="176">
        <f>ROUND(E424*P424,2)</f>
        <v>0</v>
      </c>
      <c r="R424" s="178" t="s">
        <v>166</v>
      </c>
      <c r="S424" s="178" t="s">
        <v>147</v>
      </c>
      <c r="T424" s="179" t="s">
        <v>147</v>
      </c>
      <c r="U424" s="154">
        <v>3.6999999999999998E-2</v>
      </c>
      <c r="V424" s="154">
        <f>ROUND(E424*U424,2)</f>
        <v>1.72</v>
      </c>
      <c r="W424" s="154"/>
      <c r="X424" s="154" t="s">
        <v>148</v>
      </c>
      <c r="Y424" s="154" t="s">
        <v>149</v>
      </c>
      <c r="Z424" s="144"/>
      <c r="AA424" s="144"/>
      <c r="AB424" s="144"/>
      <c r="AC424" s="144"/>
      <c r="AD424" s="144"/>
      <c r="AE424" s="144"/>
      <c r="AF424" s="144"/>
      <c r="AG424" s="144" t="s">
        <v>150</v>
      </c>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row>
    <row r="425" spans="1:60" outlineLevel="2" x14ac:dyDescent="0.25">
      <c r="A425" s="151"/>
      <c r="B425" s="152"/>
      <c r="C425" s="259" t="s">
        <v>603</v>
      </c>
      <c r="D425" s="260"/>
      <c r="E425" s="260"/>
      <c r="F425" s="260"/>
      <c r="G425" s="260"/>
      <c r="H425" s="154"/>
      <c r="I425" s="154"/>
      <c r="J425" s="154"/>
      <c r="K425" s="154"/>
      <c r="L425" s="154"/>
      <c r="M425" s="154"/>
      <c r="N425" s="153"/>
      <c r="O425" s="153"/>
      <c r="P425" s="153"/>
      <c r="Q425" s="153"/>
      <c r="R425" s="154"/>
      <c r="S425" s="154"/>
      <c r="T425" s="154"/>
      <c r="U425" s="154"/>
      <c r="V425" s="154"/>
      <c r="W425" s="154"/>
      <c r="X425" s="154"/>
      <c r="Y425" s="154"/>
      <c r="Z425" s="144"/>
      <c r="AA425" s="144"/>
      <c r="AB425" s="144"/>
      <c r="AC425" s="144"/>
      <c r="AD425" s="144"/>
      <c r="AE425" s="144"/>
      <c r="AF425" s="144"/>
      <c r="AG425" s="144" t="s">
        <v>152</v>
      </c>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row>
    <row r="426" spans="1:60" outlineLevel="2" x14ac:dyDescent="0.25">
      <c r="A426" s="151"/>
      <c r="B426" s="152"/>
      <c r="C426" s="190" t="s">
        <v>199</v>
      </c>
      <c r="D426" s="155"/>
      <c r="E426" s="156"/>
      <c r="F426" s="154"/>
      <c r="G426" s="154"/>
      <c r="H426" s="154"/>
      <c r="I426" s="154"/>
      <c r="J426" s="154"/>
      <c r="K426" s="154"/>
      <c r="L426" s="154"/>
      <c r="M426" s="154"/>
      <c r="N426" s="153"/>
      <c r="O426" s="153"/>
      <c r="P426" s="153"/>
      <c r="Q426" s="153"/>
      <c r="R426" s="154"/>
      <c r="S426" s="154"/>
      <c r="T426" s="154"/>
      <c r="U426" s="154"/>
      <c r="V426" s="154"/>
      <c r="W426" s="154"/>
      <c r="X426" s="154"/>
      <c r="Y426" s="154"/>
      <c r="Z426" s="144"/>
      <c r="AA426" s="144"/>
      <c r="AB426" s="144"/>
      <c r="AC426" s="144"/>
      <c r="AD426" s="144"/>
      <c r="AE426" s="144"/>
      <c r="AF426" s="144"/>
      <c r="AG426" s="144" t="s">
        <v>154</v>
      </c>
      <c r="AH426" s="144">
        <v>0</v>
      </c>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row>
    <row r="427" spans="1:60" outlineLevel="3" x14ac:dyDescent="0.25">
      <c r="A427" s="151"/>
      <c r="B427" s="152"/>
      <c r="C427" s="190" t="s">
        <v>604</v>
      </c>
      <c r="D427" s="155"/>
      <c r="E427" s="156">
        <v>23.5</v>
      </c>
      <c r="F427" s="154"/>
      <c r="G427" s="154"/>
      <c r="H427" s="154"/>
      <c r="I427" s="154"/>
      <c r="J427" s="154"/>
      <c r="K427" s="154"/>
      <c r="L427" s="154"/>
      <c r="M427" s="154"/>
      <c r="N427" s="153"/>
      <c r="O427" s="153"/>
      <c r="P427" s="153"/>
      <c r="Q427" s="153"/>
      <c r="R427" s="154"/>
      <c r="S427" s="154"/>
      <c r="T427" s="154"/>
      <c r="U427" s="154"/>
      <c r="V427" s="154"/>
      <c r="W427" s="154"/>
      <c r="X427" s="154"/>
      <c r="Y427" s="154"/>
      <c r="Z427" s="144"/>
      <c r="AA427" s="144"/>
      <c r="AB427" s="144"/>
      <c r="AC427" s="144"/>
      <c r="AD427" s="144"/>
      <c r="AE427" s="144"/>
      <c r="AF427" s="144"/>
      <c r="AG427" s="144" t="s">
        <v>154</v>
      </c>
      <c r="AH427" s="144">
        <v>0</v>
      </c>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row>
    <row r="428" spans="1:60" outlineLevel="3" x14ac:dyDescent="0.25">
      <c r="A428" s="151"/>
      <c r="B428" s="152"/>
      <c r="C428" s="190" t="s">
        <v>605</v>
      </c>
      <c r="D428" s="155"/>
      <c r="E428" s="156">
        <v>23</v>
      </c>
      <c r="F428" s="154"/>
      <c r="G428" s="154"/>
      <c r="H428" s="154"/>
      <c r="I428" s="154"/>
      <c r="J428" s="154"/>
      <c r="K428" s="154"/>
      <c r="L428" s="154"/>
      <c r="M428" s="154"/>
      <c r="N428" s="153"/>
      <c r="O428" s="153"/>
      <c r="P428" s="153"/>
      <c r="Q428" s="153"/>
      <c r="R428" s="154"/>
      <c r="S428" s="154"/>
      <c r="T428" s="154"/>
      <c r="U428" s="154"/>
      <c r="V428" s="154"/>
      <c r="W428" s="154"/>
      <c r="X428" s="154"/>
      <c r="Y428" s="154"/>
      <c r="Z428" s="144"/>
      <c r="AA428" s="144"/>
      <c r="AB428" s="144"/>
      <c r="AC428" s="144"/>
      <c r="AD428" s="144"/>
      <c r="AE428" s="144"/>
      <c r="AF428" s="144"/>
      <c r="AG428" s="144" t="s">
        <v>154</v>
      </c>
      <c r="AH428" s="144">
        <v>0</v>
      </c>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row>
    <row r="429" spans="1:60" outlineLevel="1" x14ac:dyDescent="0.25">
      <c r="A429" s="173">
        <v>110</v>
      </c>
      <c r="B429" s="174" t="s">
        <v>606</v>
      </c>
      <c r="C429" s="189" t="s">
        <v>607</v>
      </c>
      <c r="D429" s="175" t="s">
        <v>206</v>
      </c>
      <c r="E429" s="176">
        <v>266.18</v>
      </c>
      <c r="F429" s="177"/>
      <c r="G429" s="178">
        <f>ROUND(E429*F429,2)</f>
        <v>0</v>
      </c>
      <c r="H429" s="177"/>
      <c r="I429" s="178">
        <f>ROUND(E429*H429,2)</f>
        <v>0</v>
      </c>
      <c r="J429" s="177"/>
      <c r="K429" s="178">
        <f>ROUND(E429*J429,2)</f>
        <v>0</v>
      </c>
      <c r="L429" s="178">
        <v>21</v>
      </c>
      <c r="M429" s="178">
        <f>G429*(1+L429/100)</f>
        <v>0</v>
      </c>
      <c r="N429" s="176">
        <v>0</v>
      </c>
      <c r="O429" s="176">
        <f>ROUND(E429*N429,2)</f>
        <v>0</v>
      </c>
      <c r="P429" s="176">
        <v>0.11359</v>
      </c>
      <c r="Q429" s="176">
        <f>ROUND(E429*P429,2)</f>
        <v>30.24</v>
      </c>
      <c r="R429" s="178"/>
      <c r="S429" s="178" t="s">
        <v>472</v>
      </c>
      <c r="T429" s="179" t="s">
        <v>532</v>
      </c>
      <c r="U429" s="154">
        <v>0.26</v>
      </c>
      <c r="V429" s="154">
        <f>ROUND(E429*U429,2)</f>
        <v>69.209999999999994</v>
      </c>
      <c r="W429" s="154"/>
      <c r="X429" s="154" t="s">
        <v>148</v>
      </c>
      <c r="Y429" s="154" t="s">
        <v>149</v>
      </c>
      <c r="Z429" s="144"/>
      <c r="AA429" s="144"/>
      <c r="AB429" s="144"/>
      <c r="AC429" s="144"/>
      <c r="AD429" s="144"/>
      <c r="AE429" s="144"/>
      <c r="AF429" s="144"/>
      <c r="AG429" s="144" t="s">
        <v>150</v>
      </c>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row>
    <row r="430" spans="1:60" outlineLevel="2" x14ac:dyDescent="0.25">
      <c r="A430" s="151"/>
      <c r="B430" s="152"/>
      <c r="C430" s="190" t="s">
        <v>608</v>
      </c>
      <c r="D430" s="155"/>
      <c r="E430" s="156">
        <v>266.18</v>
      </c>
      <c r="F430" s="154"/>
      <c r="G430" s="154"/>
      <c r="H430" s="154"/>
      <c r="I430" s="154"/>
      <c r="J430" s="154"/>
      <c r="K430" s="154"/>
      <c r="L430" s="154"/>
      <c r="M430" s="154"/>
      <c r="N430" s="153"/>
      <c r="O430" s="153"/>
      <c r="P430" s="153"/>
      <c r="Q430" s="153"/>
      <c r="R430" s="154"/>
      <c r="S430" s="154"/>
      <c r="T430" s="154"/>
      <c r="U430" s="154"/>
      <c r="V430" s="154"/>
      <c r="W430" s="154"/>
      <c r="X430" s="154"/>
      <c r="Y430" s="154"/>
      <c r="Z430" s="144"/>
      <c r="AA430" s="144"/>
      <c r="AB430" s="144"/>
      <c r="AC430" s="144"/>
      <c r="AD430" s="144"/>
      <c r="AE430" s="144"/>
      <c r="AF430" s="144"/>
      <c r="AG430" s="144" t="s">
        <v>154</v>
      </c>
      <c r="AH430" s="144">
        <v>0</v>
      </c>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row>
    <row r="431" spans="1:60" outlineLevel="1" x14ac:dyDescent="0.25">
      <c r="A431" s="181">
        <v>111</v>
      </c>
      <c r="B431" s="182" t="s">
        <v>609</v>
      </c>
      <c r="C431" s="196" t="s">
        <v>610</v>
      </c>
      <c r="D431" s="183" t="s">
        <v>611</v>
      </c>
      <c r="E431" s="184">
        <v>4</v>
      </c>
      <c r="F431" s="185"/>
      <c r="G431" s="186">
        <f t="shared" ref="G431:G438" si="0">ROUND(E431*F431,2)</f>
        <v>0</v>
      </c>
      <c r="H431" s="185"/>
      <c r="I431" s="186">
        <f t="shared" ref="I431:I438" si="1">ROUND(E431*H431,2)</f>
        <v>0</v>
      </c>
      <c r="J431" s="185"/>
      <c r="K431" s="186">
        <f t="shared" ref="K431:K438" si="2">ROUND(E431*J431,2)</f>
        <v>0</v>
      </c>
      <c r="L431" s="186">
        <v>21</v>
      </c>
      <c r="M431" s="186">
        <f t="shared" ref="M431:M438" si="3">G431*(1+L431/100)</f>
        <v>0</v>
      </c>
      <c r="N431" s="184">
        <v>0</v>
      </c>
      <c r="O431" s="184">
        <f t="shared" ref="O431:O438" si="4">ROUND(E431*N431,2)</f>
        <v>0</v>
      </c>
      <c r="P431" s="184">
        <v>0</v>
      </c>
      <c r="Q431" s="184">
        <f t="shared" ref="Q431:Q438" si="5">ROUND(E431*P431,2)</f>
        <v>0</v>
      </c>
      <c r="R431" s="186"/>
      <c r="S431" s="186" t="s">
        <v>472</v>
      </c>
      <c r="T431" s="187" t="s">
        <v>532</v>
      </c>
      <c r="U431" s="154">
        <v>0</v>
      </c>
      <c r="V431" s="154">
        <f t="shared" ref="V431:V438" si="6">ROUND(E431*U431,2)</f>
        <v>0</v>
      </c>
      <c r="W431" s="154"/>
      <c r="X431" s="154" t="s">
        <v>148</v>
      </c>
      <c r="Y431" s="154" t="s">
        <v>149</v>
      </c>
      <c r="Z431" s="144"/>
      <c r="AA431" s="144"/>
      <c r="AB431" s="144"/>
      <c r="AC431" s="144"/>
      <c r="AD431" s="144"/>
      <c r="AE431" s="144"/>
      <c r="AF431" s="144"/>
      <c r="AG431" s="144" t="s">
        <v>150</v>
      </c>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row>
    <row r="432" spans="1:60" ht="20.399999999999999" outlineLevel="1" x14ac:dyDescent="0.25">
      <c r="A432" s="181">
        <v>112</v>
      </c>
      <c r="B432" s="182" t="s">
        <v>612</v>
      </c>
      <c r="C432" s="196" t="s">
        <v>613</v>
      </c>
      <c r="D432" s="183" t="s">
        <v>157</v>
      </c>
      <c r="E432" s="184">
        <v>1</v>
      </c>
      <c r="F432" s="185"/>
      <c r="G432" s="186">
        <f t="shared" si="0"/>
        <v>0</v>
      </c>
      <c r="H432" s="185"/>
      <c r="I432" s="186">
        <f t="shared" si="1"/>
        <v>0</v>
      </c>
      <c r="J432" s="185"/>
      <c r="K432" s="186">
        <f t="shared" si="2"/>
        <v>0</v>
      </c>
      <c r="L432" s="186">
        <v>21</v>
      </c>
      <c r="M432" s="186">
        <f t="shared" si="3"/>
        <v>0</v>
      </c>
      <c r="N432" s="184">
        <v>5.1000000000000004E-3</v>
      </c>
      <c r="O432" s="184">
        <f t="shared" si="4"/>
        <v>0.01</v>
      </c>
      <c r="P432" s="184">
        <v>0</v>
      </c>
      <c r="Q432" s="184">
        <f t="shared" si="5"/>
        <v>0</v>
      </c>
      <c r="R432" s="186" t="s">
        <v>350</v>
      </c>
      <c r="S432" s="186" t="s">
        <v>147</v>
      </c>
      <c r="T432" s="187" t="s">
        <v>147</v>
      </c>
      <c r="U432" s="154">
        <v>0</v>
      </c>
      <c r="V432" s="154">
        <f t="shared" si="6"/>
        <v>0</v>
      </c>
      <c r="W432" s="154"/>
      <c r="X432" s="154" t="s">
        <v>351</v>
      </c>
      <c r="Y432" s="154" t="s">
        <v>149</v>
      </c>
      <c r="Z432" s="144"/>
      <c r="AA432" s="144"/>
      <c r="AB432" s="144"/>
      <c r="AC432" s="144"/>
      <c r="AD432" s="144"/>
      <c r="AE432" s="144"/>
      <c r="AF432" s="144"/>
      <c r="AG432" s="144" t="s">
        <v>352</v>
      </c>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row>
    <row r="433" spans="1:60" ht="20.399999999999999" outlineLevel="1" x14ac:dyDescent="0.25">
      <c r="A433" s="181">
        <v>113</v>
      </c>
      <c r="B433" s="182" t="s">
        <v>614</v>
      </c>
      <c r="C433" s="196" t="s">
        <v>615</v>
      </c>
      <c r="D433" s="183" t="s">
        <v>157</v>
      </c>
      <c r="E433" s="184">
        <v>1</v>
      </c>
      <c r="F433" s="185"/>
      <c r="G433" s="186">
        <f t="shared" si="0"/>
        <v>0</v>
      </c>
      <c r="H433" s="185"/>
      <c r="I433" s="186">
        <f t="shared" si="1"/>
        <v>0</v>
      </c>
      <c r="J433" s="185"/>
      <c r="K433" s="186">
        <f t="shared" si="2"/>
        <v>0</v>
      </c>
      <c r="L433" s="186">
        <v>21</v>
      </c>
      <c r="M433" s="186">
        <f t="shared" si="3"/>
        <v>0</v>
      </c>
      <c r="N433" s="184">
        <v>5.1000000000000004E-3</v>
      </c>
      <c r="O433" s="184">
        <f t="shared" si="4"/>
        <v>0.01</v>
      </c>
      <c r="P433" s="184">
        <v>0</v>
      </c>
      <c r="Q433" s="184">
        <f t="shared" si="5"/>
        <v>0</v>
      </c>
      <c r="R433" s="186" t="s">
        <v>350</v>
      </c>
      <c r="S433" s="186" t="s">
        <v>147</v>
      </c>
      <c r="T433" s="187" t="s">
        <v>147</v>
      </c>
      <c r="U433" s="154">
        <v>0</v>
      </c>
      <c r="V433" s="154">
        <f t="shared" si="6"/>
        <v>0</v>
      </c>
      <c r="W433" s="154"/>
      <c r="X433" s="154" t="s">
        <v>351</v>
      </c>
      <c r="Y433" s="154" t="s">
        <v>149</v>
      </c>
      <c r="Z433" s="144"/>
      <c r="AA433" s="144"/>
      <c r="AB433" s="144"/>
      <c r="AC433" s="144"/>
      <c r="AD433" s="144"/>
      <c r="AE433" s="144"/>
      <c r="AF433" s="144"/>
      <c r="AG433" s="144" t="s">
        <v>352</v>
      </c>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row>
    <row r="434" spans="1:60" outlineLevel="1" x14ac:dyDescent="0.25">
      <c r="A434" s="181">
        <v>114</v>
      </c>
      <c r="B434" s="182" t="s">
        <v>616</v>
      </c>
      <c r="C434" s="196" t="s">
        <v>617</v>
      </c>
      <c r="D434" s="183" t="s">
        <v>157</v>
      </c>
      <c r="E434" s="184">
        <v>2</v>
      </c>
      <c r="F434" s="185"/>
      <c r="G434" s="186">
        <f t="shared" si="0"/>
        <v>0</v>
      </c>
      <c r="H434" s="185"/>
      <c r="I434" s="186">
        <f t="shared" si="1"/>
        <v>0</v>
      </c>
      <c r="J434" s="185"/>
      <c r="K434" s="186">
        <f t="shared" si="2"/>
        <v>0</v>
      </c>
      <c r="L434" s="186">
        <v>21</v>
      </c>
      <c r="M434" s="186">
        <f t="shared" si="3"/>
        <v>0</v>
      </c>
      <c r="N434" s="184">
        <v>0</v>
      </c>
      <c r="O434" s="184">
        <f t="shared" si="4"/>
        <v>0</v>
      </c>
      <c r="P434" s="184">
        <v>0</v>
      </c>
      <c r="Q434" s="184">
        <f t="shared" si="5"/>
        <v>0</v>
      </c>
      <c r="R434" s="186" t="s">
        <v>350</v>
      </c>
      <c r="S434" s="186" t="s">
        <v>147</v>
      </c>
      <c r="T434" s="187" t="s">
        <v>147</v>
      </c>
      <c r="U434" s="154">
        <v>0</v>
      </c>
      <c r="V434" s="154">
        <f t="shared" si="6"/>
        <v>0</v>
      </c>
      <c r="W434" s="154"/>
      <c r="X434" s="154" t="s">
        <v>351</v>
      </c>
      <c r="Y434" s="154" t="s">
        <v>149</v>
      </c>
      <c r="Z434" s="144"/>
      <c r="AA434" s="144"/>
      <c r="AB434" s="144"/>
      <c r="AC434" s="144"/>
      <c r="AD434" s="144"/>
      <c r="AE434" s="144"/>
      <c r="AF434" s="144"/>
      <c r="AG434" s="144" t="s">
        <v>352</v>
      </c>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row>
    <row r="435" spans="1:60" outlineLevel="1" x14ac:dyDescent="0.25">
      <c r="A435" s="181">
        <v>115</v>
      </c>
      <c r="B435" s="182" t="s">
        <v>618</v>
      </c>
      <c r="C435" s="196" t="s">
        <v>619</v>
      </c>
      <c r="D435" s="183" t="s">
        <v>157</v>
      </c>
      <c r="E435" s="184">
        <v>3</v>
      </c>
      <c r="F435" s="185"/>
      <c r="G435" s="186">
        <f t="shared" si="0"/>
        <v>0</v>
      </c>
      <c r="H435" s="185"/>
      <c r="I435" s="186">
        <f t="shared" si="1"/>
        <v>0</v>
      </c>
      <c r="J435" s="185"/>
      <c r="K435" s="186">
        <f t="shared" si="2"/>
        <v>0</v>
      </c>
      <c r="L435" s="186">
        <v>21</v>
      </c>
      <c r="M435" s="186">
        <f t="shared" si="3"/>
        <v>0</v>
      </c>
      <c r="N435" s="184">
        <v>0</v>
      </c>
      <c r="O435" s="184">
        <f t="shared" si="4"/>
        <v>0</v>
      </c>
      <c r="P435" s="184">
        <v>0</v>
      </c>
      <c r="Q435" s="184">
        <f t="shared" si="5"/>
        <v>0</v>
      </c>
      <c r="R435" s="186" t="s">
        <v>350</v>
      </c>
      <c r="S435" s="186" t="s">
        <v>147</v>
      </c>
      <c r="T435" s="187" t="s">
        <v>147</v>
      </c>
      <c r="U435" s="154">
        <v>0</v>
      </c>
      <c r="V435" s="154">
        <f t="shared" si="6"/>
        <v>0</v>
      </c>
      <c r="W435" s="154"/>
      <c r="X435" s="154" t="s">
        <v>351</v>
      </c>
      <c r="Y435" s="154" t="s">
        <v>149</v>
      </c>
      <c r="Z435" s="144"/>
      <c r="AA435" s="144"/>
      <c r="AB435" s="144"/>
      <c r="AC435" s="144"/>
      <c r="AD435" s="144"/>
      <c r="AE435" s="144"/>
      <c r="AF435" s="144"/>
      <c r="AG435" s="144" t="s">
        <v>352</v>
      </c>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row>
    <row r="436" spans="1:60" ht="20.399999999999999" outlineLevel="1" x14ac:dyDescent="0.25">
      <c r="A436" s="181">
        <v>116</v>
      </c>
      <c r="B436" s="182" t="s">
        <v>620</v>
      </c>
      <c r="C436" s="196" t="s">
        <v>621</v>
      </c>
      <c r="D436" s="183" t="s">
        <v>157</v>
      </c>
      <c r="E436" s="184">
        <v>4</v>
      </c>
      <c r="F436" s="185"/>
      <c r="G436" s="186">
        <f t="shared" si="0"/>
        <v>0</v>
      </c>
      <c r="H436" s="185"/>
      <c r="I436" s="186">
        <f t="shared" si="1"/>
        <v>0</v>
      </c>
      <c r="J436" s="185"/>
      <c r="K436" s="186">
        <f t="shared" si="2"/>
        <v>0</v>
      </c>
      <c r="L436" s="186">
        <v>21</v>
      </c>
      <c r="M436" s="186">
        <f t="shared" si="3"/>
        <v>0</v>
      </c>
      <c r="N436" s="184">
        <v>0</v>
      </c>
      <c r="O436" s="184">
        <f t="shared" si="4"/>
        <v>0</v>
      </c>
      <c r="P436" s="184">
        <v>0</v>
      </c>
      <c r="Q436" s="184">
        <f t="shared" si="5"/>
        <v>0</v>
      </c>
      <c r="R436" s="186" t="s">
        <v>350</v>
      </c>
      <c r="S436" s="186" t="s">
        <v>147</v>
      </c>
      <c r="T436" s="187" t="s">
        <v>147</v>
      </c>
      <c r="U436" s="154">
        <v>0</v>
      </c>
      <c r="V436" s="154">
        <f t="shared" si="6"/>
        <v>0</v>
      </c>
      <c r="W436" s="154"/>
      <c r="X436" s="154" t="s">
        <v>351</v>
      </c>
      <c r="Y436" s="154" t="s">
        <v>149</v>
      </c>
      <c r="Z436" s="144"/>
      <c r="AA436" s="144"/>
      <c r="AB436" s="144"/>
      <c r="AC436" s="144"/>
      <c r="AD436" s="144"/>
      <c r="AE436" s="144"/>
      <c r="AF436" s="144"/>
      <c r="AG436" s="144" t="s">
        <v>352</v>
      </c>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row>
    <row r="437" spans="1:60" outlineLevel="1" x14ac:dyDescent="0.25">
      <c r="A437" s="181">
        <v>117</v>
      </c>
      <c r="B437" s="182" t="s">
        <v>622</v>
      </c>
      <c r="C437" s="196" t="s">
        <v>623</v>
      </c>
      <c r="D437" s="183" t="s">
        <v>157</v>
      </c>
      <c r="E437" s="184">
        <v>2</v>
      </c>
      <c r="F437" s="185"/>
      <c r="G437" s="186">
        <f t="shared" si="0"/>
        <v>0</v>
      </c>
      <c r="H437" s="185"/>
      <c r="I437" s="186">
        <f t="shared" si="1"/>
        <v>0</v>
      </c>
      <c r="J437" s="185"/>
      <c r="K437" s="186">
        <f t="shared" si="2"/>
        <v>0</v>
      </c>
      <c r="L437" s="186">
        <v>21</v>
      </c>
      <c r="M437" s="186">
        <f t="shared" si="3"/>
        <v>0</v>
      </c>
      <c r="N437" s="184">
        <v>0</v>
      </c>
      <c r="O437" s="184">
        <f t="shared" si="4"/>
        <v>0</v>
      </c>
      <c r="P437" s="184">
        <v>0</v>
      </c>
      <c r="Q437" s="184">
        <f t="shared" si="5"/>
        <v>0</v>
      </c>
      <c r="R437" s="186" t="s">
        <v>350</v>
      </c>
      <c r="S437" s="186" t="s">
        <v>147</v>
      </c>
      <c r="T437" s="187" t="s">
        <v>147</v>
      </c>
      <c r="U437" s="154">
        <v>0</v>
      </c>
      <c r="V437" s="154">
        <f t="shared" si="6"/>
        <v>0</v>
      </c>
      <c r="W437" s="154"/>
      <c r="X437" s="154" t="s">
        <v>351</v>
      </c>
      <c r="Y437" s="154" t="s">
        <v>149</v>
      </c>
      <c r="Z437" s="144"/>
      <c r="AA437" s="144"/>
      <c r="AB437" s="144"/>
      <c r="AC437" s="144"/>
      <c r="AD437" s="144"/>
      <c r="AE437" s="144"/>
      <c r="AF437" s="144"/>
      <c r="AG437" s="144" t="s">
        <v>352</v>
      </c>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row>
    <row r="438" spans="1:60" outlineLevel="1" x14ac:dyDescent="0.25">
      <c r="A438" s="173">
        <v>118</v>
      </c>
      <c r="B438" s="174" t="s">
        <v>624</v>
      </c>
      <c r="C438" s="189" t="s">
        <v>625</v>
      </c>
      <c r="D438" s="175" t="s">
        <v>157</v>
      </c>
      <c r="E438" s="176">
        <v>577.47979999999995</v>
      </c>
      <c r="F438" s="177"/>
      <c r="G438" s="178">
        <f t="shared" si="0"/>
        <v>0</v>
      </c>
      <c r="H438" s="177"/>
      <c r="I438" s="178">
        <f t="shared" si="1"/>
        <v>0</v>
      </c>
      <c r="J438" s="177"/>
      <c r="K438" s="178">
        <f t="shared" si="2"/>
        <v>0</v>
      </c>
      <c r="L438" s="178">
        <v>21</v>
      </c>
      <c r="M438" s="178">
        <f t="shared" si="3"/>
        <v>0</v>
      </c>
      <c r="N438" s="176">
        <v>2.3E-2</v>
      </c>
      <c r="O438" s="176">
        <f t="shared" si="4"/>
        <v>13.28</v>
      </c>
      <c r="P438" s="176">
        <v>0</v>
      </c>
      <c r="Q438" s="176">
        <f t="shared" si="5"/>
        <v>0</v>
      </c>
      <c r="R438" s="178" t="s">
        <v>350</v>
      </c>
      <c r="S438" s="178" t="s">
        <v>147</v>
      </c>
      <c r="T438" s="179" t="s">
        <v>147</v>
      </c>
      <c r="U438" s="154">
        <v>0</v>
      </c>
      <c r="V438" s="154">
        <f t="shared" si="6"/>
        <v>0</v>
      </c>
      <c r="W438" s="154"/>
      <c r="X438" s="154" t="s">
        <v>351</v>
      </c>
      <c r="Y438" s="154" t="s">
        <v>149</v>
      </c>
      <c r="Z438" s="144"/>
      <c r="AA438" s="144"/>
      <c r="AB438" s="144"/>
      <c r="AC438" s="144"/>
      <c r="AD438" s="144"/>
      <c r="AE438" s="144"/>
      <c r="AF438" s="144"/>
      <c r="AG438" s="144" t="s">
        <v>352</v>
      </c>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row>
    <row r="439" spans="1:60" ht="20.399999999999999" outlineLevel="2" x14ac:dyDescent="0.25">
      <c r="A439" s="151"/>
      <c r="B439" s="152"/>
      <c r="C439" s="190" t="s">
        <v>626</v>
      </c>
      <c r="D439" s="155"/>
      <c r="E439" s="156">
        <v>560.66</v>
      </c>
      <c r="F439" s="154"/>
      <c r="G439" s="154"/>
      <c r="H439" s="154"/>
      <c r="I439" s="154"/>
      <c r="J439" s="154"/>
      <c r="K439" s="154"/>
      <c r="L439" s="154"/>
      <c r="M439" s="154"/>
      <c r="N439" s="153"/>
      <c r="O439" s="153"/>
      <c r="P439" s="153"/>
      <c r="Q439" s="153"/>
      <c r="R439" s="154"/>
      <c r="S439" s="154"/>
      <c r="T439" s="154"/>
      <c r="U439" s="154"/>
      <c r="V439" s="154"/>
      <c r="W439" s="154"/>
      <c r="X439" s="154"/>
      <c r="Y439" s="154"/>
      <c r="Z439" s="144"/>
      <c r="AA439" s="144"/>
      <c r="AB439" s="144"/>
      <c r="AC439" s="144"/>
      <c r="AD439" s="144"/>
      <c r="AE439" s="144"/>
      <c r="AF439" s="144"/>
      <c r="AG439" s="144" t="s">
        <v>154</v>
      </c>
      <c r="AH439" s="144">
        <v>0</v>
      </c>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row>
    <row r="440" spans="1:60" outlineLevel="3" x14ac:dyDescent="0.25">
      <c r="A440" s="151"/>
      <c r="B440" s="152"/>
      <c r="C440" s="195" t="s">
        <v>507</v>
      </c>
      <c r="D440" s="163"/>
      <c r="E440" s="164">
        <v>16.819800000000001</v>
      </c>
      <c r="F440" s="154"/>
      <c r="G440" s="154"/>
      <c r="H440" s="154"/>
      <c r="I440" s="154"/>
      <c r="J440" s="154"/>
      <c r="K440" s="154"/>
      <c r="L440" s="154"/>
      <c r="M440" s="154"/>
      <c r="N440" s="153"/>
      <c r="O440" s="153"/>
      <c r="P440" s="153"/>
      <c r="Q440" s="153"/>
      <c r="R440" s="154"/>
      <c r="S440" s="154"/>
      <c r="T440" s="154"/>
      <c r="U440" s="154"/>
      <c r="V440" s="154"/>
      <c r="W440" s="154"/>
      <c r="X440" s="154"/>
      <c r="Y440" s="154"/>
      <c r="Z440" s="144"/>
      <c r="AA440" s="144"/>
      <c r="AB440" s="144"/>
      <c r="AC440" s="144"/>
      <c r="AD440" s="144"/>
      <c r="AE440" s="144"/>
      <c r="AF440" s="144"/>
      <c r="AG440" s="144" t="s">
        <v>154</v>
      </c>
      <c r="AH440" s="144">
        <v>4</v>
      </c>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row>
    <row r="441" spans="1:60" outlineLevel="1" x14ac:dyDescent="0.25">
      <c r="A441" s="173">
        <v>119</v>
      </c>
      <c r="B441" s="174" t="s">
        <v>627</v>
      </c>
      <c r="C441" s="189" t="s">
        <v>628</v>
      </c>
      <c r="D441" s="175" t="s">
        <v>157</v>
      </c>
      <c r="E441" s="176">
        <v>205.2687</v>
      </c>
      <c r="F441" s="177"/>
      <c r="G441" s="178">
        <f>ROUND(E441*F441,2)</f>
        <v>0</v>
      </c>
      <c r="H441" s="177"/>
      <c r="I441" s="178">
        <f>ROUND(E441*H441,2)</f>
        <v>0</v>
      </c>
      <c r="J441" s="177"/>
      <c r="K441" s="178">
        <f>ROUND(E441*J441,2)</f>
        <v>0</v>
      </c>
      <c r="L441" s="178">
        <v>21</v>
      </c>
      <c r="M441" s="178">
        <f>G441*(1+L441/100)</f>
        <v>0</v>
      </c>
      <c r="N441" s="176">
        <v>3.5999999999999997E-2</v>
      </c>
      <c r="O441" s="176">
        <f>ROUND(E441*N441,2)</f>
        <v>7.39</v>
      </c>
      <c r="P441" s="176">
        <v>0</v>
      </c>
      <c r="Q441" s="176">
        <f>ROUND(E441*P441,2)</f>
        <v>0</v>
      </c>
      <c r="R441" s="178" t="s">
        <v>350</v>
      </c>
      <c r="S441" s="178" t="s">
        <v>147</v>
      </c>
      <c r="T441" s="179" t="s">
        <v>147</v>
      </c>
      <c r="U441" s="154">
        <v>0</v>
      </c>
      <c r="V441" s="154">
        <f>ROUND(E441*U441,2)</f>
        <v>0</v>
      </c>
      <c r="W441" s="154"/>
      <c r="X441" s="154" t="s">
        <v>351</v>
      </c>
      <c r="Y441" s="154" t="s">
        <v>149</v>
      </c>
      <c r="Z441" s="144"/>
      <c r="AA441" s="144"/>
      <c r="AB441" s="144"/>
      <c r="AC441" s="144"/>
      <c r="AD441" s="144"/>
      <c r="AE441" s="144"/>
      <c r="AF441" s="144"/>
      <c r="AG441" s="144" t="s">
        <v>352</v>
      </c>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row>
    <row r="442" spans="1:60" ht="30.6" outlineLevel="2" x14ac:dyDescent="0.25">
      <c r="A442" s="151"/>
      <c r="B442" s="152"/>
      <c r="C442" s="190" t="s">
        <v>587</v>
      </c>
      <c r="D442" s="155"/>
      <c r="E442" s="156">
        <v>102.59</v>
      </c>
      <c r="F442" s="154"/>
      <c r="G442" s="154"/>
      <c r="H442" s="154"/>
      <c r="I442" s="154"/>
      <c r="J442" s="154"/>
      <c r="K442" s="154"/>
      <c r="L442" s="154"/>
      <c r="M442" s="154"/>
      <c r="N442" s="153"/>
      <c r="O442" s="153"/>
      <c r="P442" s="153"/>
      <c r="Q442" s="153"/>
      <c r="R442" s="154"/>
      <c r="S442" s="154"/>
      <c r="T442" s="154"/>
      <c r="U442" s="154"/>
      <c r="V442" s="154"/>
      <c r="W442" s="154"/>
      <c r="X442" s="154"/>
      <c r="Y442" s="154"/>
      <c r="Z442" s="144"/>
      <c r="AA442" s="144"/>
      <c r="AB442" s="144"/>
      <c r="AC442" s="144"/>
      <c r="AD442" s="144"/>
      <c r="AE442" s="144"/>
      <c r="AF442" s="144"/>
      <c r="AG442" s="144" t="s">
        <v>154</v>
      </c>
      <c r="AH442" s="144">
        <v>0</v>
      </c>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row>
    <row r="443" spans="1:60" ht="20.399999999999999" outlineLevel="3" x14ac:dyDescent="0.25">
      <c r="A443" s="151"/>
      <c r="B443" s="152"/>
      <c r="C443" s="190" t="s">
        <v>588</v>
      </c>
      <c r="D443" s="155"/>
      <c r="E443" s="156">
        <v>96.7</v>
      </c>
      <c r="F443" s="154"/>
      <c r="G443" s="154"/>
      <c r="H443" s="154"/>
      <c r="I443" s="154"/>
      <c r="J443" s="154"/>
      <c r="K443" s="154"/>
      <c r="L443" s="154"/>
      <c r="M443" s="154"/>
      <c r="N443" s="153"/>
      <c r="O443" s="153"/>
      <c r="P443" s="153"/>
      <c r="Q443" s="153"/>
      <c r="R443" s="154"/>
      <c r="S443" s="154"/>
      <c r="T443" s="154"/>
      <c r="U443" s="154"/>
      <c r="V443" s="154"/>
      <c r="W443" s="154"/>
      <c r="X443" s="154"/>
      <c r="Y443" s="154"/>
      <c r="Z443" s="144"/>
      <c r="AA443" s="144"/>
      <c r="AB443" s="144"/>
      <c r="AC443" s="144"/>
      <c r="AD443" s="144"/>
      <c r="AE443" s="144"/>
      <c r="AF443" s="144"/>
      <c r="AG443" s="144" t="s">
        <v>154</v>
      </c>
      <c r="AH443" s="144">
        <v>0</v>
      </c>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row>
    <row r="444" spans="1:60" outlineLevel="3" x14ac:dyDescent="0.25">
      <c r="A444" s="151"/>
      <c r="B444" s="152"/>
      <c r="C444" s="195" t="s">
        <v>507</v>
      </c>
      <c r="D444" s="163"/>
      <c r="E444" s="164">
        <v>5.9786999999999999</v>
      </c>
      <c r="F444" s="154"/>
      <c r="G444" s="154"/>
      <c r="H444" s="154"/>
      <c r="I444" s="154"/>
      <c r="J444" s="154"/>
      <c r="K444" s="154"/>
      <c r="L444" s="154"/>
      <c r="M444" s="154"/>
      <c r="N444" s="153"/>
      <c r="O444" s="153"/>
      <c r="P444" s="153"/>
      <c r="Q444" s="153"/>
      <c r="R444" s="154"/>
      <c r="S444" s="154"/>
      <c r="T444" s="154"/>
      <c r="U444" s="154"/>
      <c r="V444" s="154"/>
      <c r="W444" s="154"/>
      <c r="X444" s="154"/>
      <c r="Y444" s="154"/>
      <c r="Z444" s="144"/>
      <c r="AA444" s="144"/>
      <c r="AB444" s="144"/>
      <c r="AC444" s="144"/>
      <c r="AD444" s="144"/>
      <c r="AE444" s="144"/>
      <c r="AF444" s="144"/>
      <c r="AG444" s="144" t="s">
        <v>154</v>
      </c>
      <c r="AH444" s="144">
        <v>4</v>
      </c>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row>
    <row r="445" spans="1:60" outlineLevel="1" x14ac:dyDescent="0.25">
      <c r="A445" s="173">
        <v>120</v>
      </c>
      <c r="B445" s="174" t="s">
        <v>629</v>
      </c>
      <c r="C445" s="189" t="s">
        <v>630</v>
      </c>
      <c r="D445" s="175" t="s">
        <v>157</v>
      </c>
      <c r="E445" s="176">
        <v>305.08600000000001</v>
      </c>
      <c r="F445" s="177"/>
      <c r="G445" s="178">
        <f>ROUND(E445*F445,2)</f>
        <v>0</v>
      </c>
      <c r="H445" s="177"/>
      <c r="I445" s="178">
        <f>ROUND(E445*H445,2)</f>
        <v>0</v>
      </c>
      <c r="J445" s="177"/>
      <c r="K445" s="178">
        <f>ROUND(E445*J445,2)</f>
        <v>0</v>
      </c>
      <c r="L445" s="178">
        <v>21</v>
      </c>
      <c r="M445" s="178">
        <f>G445*(1+L445/100)</f>
        <v>0</v>
      </c>
      <c r="N445" s="176">
        <v>0.08</v>
      </c>
      <c r="O445" s="176">
        <f>ROUND(E445*N445,2)</f>
        <v>24.41</v>
      </c>
      <c r="P445" s="176">
        <v>0</v>
      </c>
      <c r="Q445" s="176">
        <f>ROUND(E445*P445,2)</f>
        <v>0</v>
      </c>
      <c r="R445" s="178" t="s">
        <v>350</v>
      </c>
      <c r="S445" s="178" t="s">
        <v>147</v>
      </c>
      <c r="T445" s="179" t="s">
        <v>147</v>
      </c>
      <c r="U445" s="154">
        <v>0</v>
      </c>
      <c r="V445" s="154">
        <f>ROUND(E445*U445,2)</f>
        <v>0</v>
      </c>
      <c r="W445" s="154"/>
      <c r="X445" s="154" t="s">
        <v>351</v>
      </c>
      <c r="Y445" s="154" t="s">
        <v>149</v>
      </c>
      <c r="Z445" s="144"/>
      <c r="AA445" s="144"/>
      <c r="AB445" s="144"/>
      <c r="AC445" s="144"/>
      <c r="AD445" s="144"/>
      <c r="AE445" s="144"/>
      <c r="AF445" s="144"/>
      <c r="AG445" s="144" t="s">
        <v>352</v>
      </c>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row>
    <row r="446" spans="1:60" ht="30.6" outlineLevel="2" x14ac:dyDescent="0.25">
      <c r="A446" s="151"/>
      <c r="B446" s="152"/>
      <c r="C446" s="190" t="s">
        <v>584</v>
      </c>
      <c r="D446" s="155"/>
      <c r="E446" s="156">
        <v>187.54</v>
      </c>
      <c r="F446" s="154"/>
      <c r="G446" s="154"/>
      <c r="H446" s="154"/>
      <c r="I446" s="154"/>
      <c r="J446" s="154"/>
      <c r="K446" s="154"/>
      <c r="L446" s="154"/>
      <c r="M446" s="154"/>
      <c r="N446" s="153"/>
      <c r="O446" s="153"/>
      <c r="P446" s="153"/>
      <c r="Q446" s="153"/>
      <c r="R446" s="154"/>
      <c r="S446" s="154"/>
      <c r="T446" s="154"/>
      <c r="U446" s="154"/>
      <c r="V446" s="154"/>
      <c r="W446" s="154"/>
      <c r="X446" s="154"/>
      <c r="Y446" s="154"/>
      <c r="Z446" s="144"/>
      <c r="AA446" s="144"/>
      <c r="AB446" s="144"/>
      <c r="AC446" s="144"/>
      <c r="AD446" s="144"/>
      <c r="AE446" s="144"/>
      <c r="AF446" s="144"/>
      <c r="AG446" s="144" t="s">
        <v>154</v>
      </c>
      <c r="AH446" s="144">
        <v>0</v>
      </c>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row>
    <row r="447" spans="1:60" outlineLevel="3" x14ac:dyDescent="0.25">
      <c r="A447" s="151"/>
      <c r="B447" s="152"/>
      <c r="C447" s="190" t="s">
        <v>585</v>
      </c>
      <c r="D447" s="155"/>
      <c r="E447" s="156">
        <v>108.66</v>
      </c>
      <c r="F447" s="154"/>
      <c r="G447" s="154"/>
      <c r="H447" s="154"/>
      <c r="I447" s="154"/>
      <c r="J447" s="154"/>
      <c r="K447" s="154"/>
      <c r="L447" s="154"/>
      <c r="M447" s="154"/>
      <c r="N447" s="153"/>
      <c r="O447" s="153"/>
      <c r="P447" s="153"/>
      <c r="Q447" s="153"/>
      <c r="R447" s="154"/>
      <c r="S447" s="154"/>
      <c r="T447" s="154"/>
      <c r="U447" s="154"/>
      <c r="V447" s="154"/>
      <c r="W447" s="154"/>
      <c r="X447" s="154"/>
      <c r="Y447" s="154"/>
      <c r="Z447" s="144"/>
      <c r="AA447" s="144"/>
      <c r="AB447" s="144"/>
      <c r="AC447" s="144"/>
      <c r="AD447" s="144"/>
      <c r="AE447" s="144"/>
      <c r="AF447" s="144"/>
      <c r="AG447" s="144" t="s">
        <v>154</v>
      </c>
      <c r="AH447" s="144">
        <v>0</v>
      </c>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row>
    <row r="448" spans="1:60" outlineLevel="3" x14ac:dyDescent="0.25">
      <c r="A448" s="151"/>
      <c r="B448" s="152"/>
      <c r="C448" s="195" t="s">
        <v>507</v>
      </c>
      <c r="D448" s="163"/>
      <c r="E448" s="164">
        <v>8.8859999999999992</v>
      </c>
      <c r="F448" s="154"/>
      <c r="G448" s="154"/>
      <c r="H448" s="154"/>
      <c r="I448" s="154"/>
      <c r="J448" s="154"/>
      <c r="K448" s="154"/>
      <c r="L448" s="154"/>
      <c r="M448" s="154"/>
      <c r="N448" s="153"/>
      <c r="O448" s="153"/>
      <c r="P448" s="153"/>
      <c r="Q448" s="153"/>
      <c r="R448" s="154"/>
      <c r="S448" s="154"/>
      <c r="T448" s="154"/>
      <c r="U448" s="154"/>
      <c r="V448" s="154"/>
      <c r="W448" s="154"/>
      <c r="X448" s="154"/>
      <c r="Y448" s="154"/>
      <c r="Z448" s="144"/>
      <c r="AA448" s="144"/>
      <c r="AB448" s="144"/>
      <c r="AC448" s="144"/>
      <c r="AD448" s="144"/>
      <c r="AE448" s="144"/>
      <c r="AF448" s="144"/>
      <c r="AG448" s="144" t="s">
        <v>154</v>
      </c>
      <c r="AH448" s="144">
        <v>4</v>
      </c>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row>
    <row r="449" spans="1:60" ht="20.399999999999999" outlineLevel="1" x14ac:dyDescent="0.25">
      <c r="A449" s="173">
        <v>121</v>
      </c>
      <c r="B449" s="174" t="s">
        <v>631</v>
      </c>
      <c r="C449" s="189" t="s">
        <v>632</v>
      </c>
      <c r="D449" s="175" t="s">
        <v>157</v>
      </c>
      <c r="E449" s="176">
        <v>102.9485</v>
      </c>
      <c r="F449" s="177"/>
      <c r="G449" s="178">
        <f>ROUND(E449*F449,2)</f>
        <v>0</v>
      </c>
      <c r="H449" s="177"/>
      <c r="I449" s="178">
        <f>ROUND(E449*H449,2)</f>
        <v>0</v>
      </c>
      <c r="J449" s="177"/>
      <c r="K449" s="178">
        <f>ROUND(E449*J449,2)</f>
        <v>0</v>
      </c>
      <c r="L449" s="178">
        <v>21</v>
      </c>
      <c r="M449" s="178">
        <f>G449*(1+L449/100)</f>
        <v>0</v>
      </c>
      <c r="N449" s="176">
        <v>5.1999999999999998E-2</v>
      </c>
      <c r="O449" s="176">
        <f>ROUND(E449*N449,2)</f>
        <v>5.35</v>
      </c>
      <c r="P449" s="176">
        <v>0</v>
      </c>
      <c r="Q449" s="176">
        <f>ROUND(E449*P449,2)</f>
        <v>0</v>
      </c>
      <c r="R449" s="178" t="s">
        <v>350</v>
      </c>
      <c r="S449" s="178" t="s">
        <v>147</v>
      </c>
      <c r="T449" s="179" t="s">
        <v>147</v>
      </c>
      <c r="U449" s="154">
        <v>0</v>
      </c>
      <c r="V449" s="154">
        <f>ROUND(E449*U449,2)</f>
        <v>0</v>
      </c>
      <c r="W449" s="154"/>
      <c r="X449" s="154" t="s">
        <v>351</v>
      </c>
      <c r="Y449" s="154" t="s">
        <v>149</v>
      </c>
      <c r="Z449" s="144"/>
      <c r="AA449" s="144"/>
      <c r="AB449" s="144"/>
      <c r="AC449" s="144"/>
      <c r="AD449" s="144"/>
      <c r="AE449" s="144"/>
      <c r="AF449" s="144"/>
      <c r="AG449" s="144" t="s">
        <v>352</v>
      </c>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row>
    <row r="450" spans="1:60" outlineLevel="2" x14ac:dyDescent="0.25">
      <c r="A450" s="151"/>
      <c r="B450" s="152"/>
      <c r="C450" s="190" t="s">
        <v>583</v>
      </c>
      <c r="D450" s="155"/>
      <c r="E450" s="156">
        <v>99.95</v>
      </c>
      <c r="F450" s="154"/>
      <c r="G450" s="154"/>
      <c r="H450" s="154"/>
      <c r="I450" s="154"/>
      <c r="J450" s="154"/>
      <c r="K450" s="154"/>
      <c r="L450" s="154"/>
      <c r="M450" s="154"/>
      <c r="N450" s="153"/>
      <c r="O450" s="153"/>
      <c r="P450" s="153"/>
      <c r="Q450" s="153"/>
      <c r="R450" s="154"/>
      <c r="S450" s="154"/>
      <c r="T450" s="154"/>
      <c r="U450" s="154"/>
      <c r="V450" s="154"/>
      <c r="W450" s="154"/>
      <c r="X450" s="154"/>
      <c r="Y450" s="154"/>
      <c r="Z450" s="144"/>
      <c r="AA450" s="144"/>
      <c r="AB450" s="144"/>
      <c r="AC450" s="144"/>
      <c r="AD450" s="144"/>
      <c r="AE450" s="144"/>
      <c r="AF450" s="144"/>
      <c r="AG450" s="144" t="s">
        <v>154</v>
      </c>
      <c r="AH450" s="144">
        <v>0</v>
      </c>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row>
    <row r="451" spans="1:60" outlineLevel="3" x14ac:dyDescent="0.25">
      <c r="A451" s="151"/>
      <c r="B451" s="152"/>
      <c r="C451" s="195" t="s">
        <v>507</v>
      </c>
      <c r="D451" s="163"/>
      <c r="E451" s="164">
        <v>2.9984999999999999</v>
      </c>
      <c r="F451" s="154"/>
      <c r="G451" s="154"/>
      <c r="H451" s="154"/>
      <c r="I451" s="154"/>
      <c r="J451" s="154"/>
      <c r="K451" s="154"/>
      <c r="L451" s="154"/>
      <c r="M451" s="154"/>
      <c r="N451" s="153"/>
      <c r="O451" s="153"/>
      <c r="P451" s="153"/>
      <c r="Q451" s="153"/>
      <c r="R451" s="154"/>
      <c r="S451" s="154"/>
      <c r="T451" s="154"/>
      <c r="U451" s="154"/>
      <c r="V451" s="154"/>
      <c r="W451" s="154"/>
      <c r="X451" s="154"/>
      <c r="Y451" s="154"/>
      <c r="Z451" s="144"/>
      <c r="AA451" s="144"/>
      <c r="AB451" s="144"/>
      <c r="AC451" s="144"/>
      <c r="AD451" s="144"/>
      <c r="AE451" s="144"/>
      <c r="AF451" s="144"/>
      <c r="AG451" s="144" t="s">
        <v>154</v>
      </c>
      <c r="AH451" s="144">
        <v>4</v>
      </c>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row>
    <row r="452" spans="1:60" ht="20.399999999999999" outlineLevel="1" x14ac:dyDescent="0.25">
      <c r="A452" s="181">
        <v>122</v>
      </c>
      <c r="B452" s="182" t="s">
        <v>633</v>
      </c>
      <c r="C452" s="196" t="s">
        <v>634</v>
      </c>
      <c r="D452" s="183" t="s">
        <v>157</v>
      </c>
      <c r="E452" s="184">
        <v>10</v>
      </c>
      <c r="F452" s="185"/>
      <c r="G452" s="186">
        <f>ROUND(E452*F452,2)</f>
        <v>0</v>
      </c>
      <c r="H452" s="185"/>
      <c r="I452" s="186">
        <f>ROUND(E452*H452,2)</f>
        <v>0</v>
      </c>
      <c r="J452" s="185"/>
      <c r="K452" s="186">
        <f>ROUND(E452*J452,2)</f>
        <v>0</v>
      </c>
      <c r="L452" s="186">
        <v>21</v>
      </c>
      <c r="M452" s="186">
        <f>G452*(1+L452/100)</f>
        <v>0</v>
      </c>
      <c r="N452" s="184">
        <v>6.9000000000000006E-2</v>
      </c>
      <c r="O452" s="184">
        <f>ROUND(E452*N452,2)</f>
        <v>0.69</v>
      </c>
      <c r="P452" s="184">
        <v>0</v>
      </c>
      <c r="Q452" s="184">
        <f>ROUND(E452*P452,2)</f>
        <v>0</v>
      </c>
      <c r="R452" s="186" t="s">
        <v>350</v>
      </c>
      <c r="S452" s="186" t="s">
        <v>147</v>
      </c>
      <c r="T452" s="187" t="s">
        <v>147</v>
      </c>
      <c r="U452" s="154">
        <v>0</v>
      </c>
      <c r="V452" s="154">
        <f>ROUND(E452*U452,2)</f>
        <v>0</v>
      </c>
      <c r="W452" s="154"/>
      <c r="X452" s="154" t="s">
        <v>351</v>
      </c>
      <c r="Y452" s="154" t="s">
        <v>149</v>
      </c>
      <c r="Z452" s="144"/>
      <c r="AA452" s="144"/>
      <c r="AB452" s="144"/>
      <c r="AC452" s="144"/>
      <c r="AD452" s="144"/>
      <c r="AE452" s="144"/>
      <c r="AF452" s="144"/>
      <c r="AG452" s="144" t="s">
        <v>352</v>
      </c>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row>
    <row r="453" spans="1:60" ht="20.399999999999999" outlineLevel="1" x14ac:dyDescent="0.25">
      <c r="A453" s="181">
        <v>123</v>
      </c>
      <c r="B453" s="182" t="s">
        <v>635</v>
      </c>
      <c r="C453" s="196" t="s">
        <v>636</v>
      </c>
      <c r="D453" s="183" t="s">
        <v>157</v>
      </c>
      <c r="E453" s="184">
        <v>10</v>
      </c>
      <c r="F453" s="185"/>
      <c r="G453" s="186">
        <f>ROUND(E453*F453,2)</f>
        <v>0</v>
      </c>
      <c r="H453" s="185"/>
      <c r="I453" s="186">
        <f>ROUND(E453*H453,2)</f>
        <v>0</v>
      </c>
      <c r="J453" s="185"/>
      <c r="K453" s="186">
        <f>ROUND(E453*J453,2)</f>
        <v>0</v>
      </c>
      <c r="L453" s="186">
        <v>21</v>
      </c>
      <c r="M453" s="186">
        <f>G453*(1+L453/100)</f>
        <v>0</v>
      </c>
      <c r="N453" s="184">
        <v>6.9000000000000006E-2</v>
      </c>
      <c r="O453" s="184">
        <f>ROUND(E453*N453,2)</f>
        <v>0.69</v>
      </c>
      <c r="P453" s="184">
        <v>0</v>
      </c>
      <c r="Q453" s="184">
        <f>ROUND(E453*P453,2)</f>
        <v>0</v>
      </c>
      <c r="R453" s="186" t="s">
        <v>350</v>
      </c>
      <c r="S453" s="186" t="s">
        <v>147</v>
      </c>
      <c r="T453" s="187" t="s">
        <v>147</v>
      </c>
      <c r="U453" s="154">
        <v>0</v>
      </c>
      <c r="V453" s="154">
        <f>ROUND(E453*U453,2)</f>
        <v>0</v>
      </c>
      <c r="W453" s="154"/>
      <c r="X453" s="154" t="s">
        <v>351</v>
      </c>
      <c r="Y453" s="154" t="s">
        <v>149</v>
      </c>
      <c r="Z453" s="144"/>
      <c r="AA453" s="144"/>
      <c r="AB453" s="144"/>
      <c r="AC453" s="144"/>
      <c r="AD453" s="144"/>
      <c r="AE453" s="144"/>
      <c r="AF453" s="144"/>
      <c r="AG453" s="144" t="s">
        <v>352</v>
      </c>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row>
    <row r="454" spans="1:60" x14ac:dyDescent="0.25">
      <c r="A454" s="166" t="s">
        <v>141</v>
      </c>
      <c r="B454" s="167" t="s">
        <v>95</v>
      </c>
      <c r="C454" s="188" t="s">
        <v>96</v>
      </c>
      <c r="D454" s="168"/>
      <c r="E454" s="169"/>
      <c r="F454" s="170"/>
      <c r="G454" s="170">
        <f>SUMIF(AG455:AG455,"&lt;&gt;NOR",G455:G455)</f>
        <v>0</v>
      </c>
      <c r="H454" s="170"/>
      <c r="I454" s="170">
        <f>SUM(I455:I455)</f>
        <v>0</v>
      </c>
      <c r="J454" s="170"/>
      <c r="K454" s="170">
        <f>SUM(K455:K455)</f>
        <v>0</v>
      </c>
      <c r="L454" s="170"/>
      <c r="M454" s="170">
        <f>SUM(M455:M455)</f>
        <v>0</v>
      </c>
      <c r="N454" s="169"/>
      <c r="O454" s="169">
        <f>SUM(O455:O455)</f>
        <v>0</v>
      </c>
      <c r="P454" s="169"/>
      <c r="Q454" s="169">
        <f>SUM(Q455:Q455)</f>
        <v>0</v>
      </c>
      <c r="R454" s="170"/>
      <c r="S454" s="170"/>
      <c r="T454" s="171"/>
      <c r="U454" s="165"/>
      <c r="V454" s="165">
        <f>SUM(V455:V455)</f>
        <v>0</v>
      </c>
      <c r="W454" s="165"/>
      <c r="X454" s="165"/>
      <c r="Y454" s="165"/>
      <c r="AG454" t="s">
        <v>142</v>
      </c>
    </row>
    <row r="455" spans="1:60" ht="20.399999999999999" outlineLevel="1" x14ac:dyDescent="0.25">
      <c r="A455" s="181">
        <v>124</v>
      </c>
      <c r="B455" s="182" t="s">
        <v>637</v>
      </c>
      <c r="C455" s="196" t="s">
        <v>638</v>
      </c>
      <c r="D455" s="183" t="s">
        <v>540</v>
      </c>
      <c r="E455" s="184">
        <v>1</v>
      </c>
      <c r="F455" s="185"/>
      <c r="G455" s="186">
        <f>ROUND(E455*F455,2)</f>
        <v>0</v>
      </c>
      <c r="H455" s="185"/>
      <c r="I455" s="186">
        <f>ROUND(E455*H455,2)</f>
        <v>0</v>
      </c>
      <c r="J455" s="185"/>
      <c r="K455" s="186">
        <f>ROUND(E455*J455,2)</f>
        <v>0</v>
      </c>
      <c r="L455" s="186">
        <v>21</v>
      </c>
      <c r="M455" s="186">
        <f>G455*(1+L455/100)</f>
        <v>0</v>
      </c>
      <c r="N455" s="184">
        <v>0</v>
      </c>
      <c r="O455" s="184">
        <f>ROUND(E455*N455,2)</f>
        <v>0</v>
      </c>
      <c r="P455" s="184">
        <v>0</v>
      </c>
      <c r="Q455" s="184">
        <f>ROUND(E455*P455,2)</f>
        <v>0</v>
      </c>
      <c r="R455" s="186"/>
      <c r="S455" s="186" t="s">
        <v>472</v>
      </c>
      <c r="T455" s="187" t="s">
        <v>532</v>
      </c>
      <c r="U455" s="154">
        <v>0</v>
      </c>
      <c r="V455" s="154">
        <f>ROUND(E455*U455,2)</f>
        <v>0</v>
      </c>
      <c r="W455" s="154"/>
      <c r="X455" s="154" t="s">
        <v>148</v>
      </c>
      <c r="Y455" s="154" t="s">
        <v>149</v>
      </c>
      <c r="Z455" s="144"/>
      <c r="AA455" s="144"/>
      <c r="AB455" s="144"/>
      <c r="AC455" s="144"/>
      <c r="AD455" s="144"/>
      <c r="AE455" s="144"/>
      <c r="AF455" s="144"/>
      <c r="AG455" s="144" t="s">
        <v>150</v>
      </c>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row>
    <row r="456" spans="1:60" x14ac:dyDescent="0.25">
      <c r="A456" s="166" t="s">
        <v>141</v>
      </c>
      <c r="B456" s="167" t="s">
        <v>97</v>
      </c>
      <c r="C456" s="188" t="s">
        <v>98</v>
      </c>
      <c r="D456" s="168"/>
      <c r="E456" s="169"/>
      <c r="F456" s="170"/>
      <c r="G456" s="170">
        <f>SUMIF(AG457:AG474,"&lt;&gt;NOR",G457:G474)</f>
        <v>0</v>
      </c>
      <c r="H456" s="170"/>
      <c r="I456" s="170">
        <f>SUM(I457:I474)</f>
        <v>0</v>
      </c>
      <c r="J456" s="170"/>
      <c r="K456" s="170">
        <f>SUM(K457:K474)</f>
        <v>0</v>
      </c>
      <c r="L456" s="170"/>
      <c r="M456" s="170">
        <f>SUM(M457:M474)</f>
        <v>0</v>
      </c>
      <c r="N456" s="169"/>
      <c r="O456" s="169">
        <f>SUM(O457:O474)</f>
        <v>0</v>
      </c>
      <c r="P456" s="169"/>
      <c r="Q456" s="169">
        <f>SUM(Q457:Q474)</f>
        <v>2.7600000000000002</v>
      </c>
      <c r="R456" s="170"/>
      <c r="S456" s="170"/>
      <c r="T456" s="171"/>
      <c r="U456" s="165"/>
      <c r="V456" s="165">
        <f>SUM(V457:V474)</f>
        <v>10.16</v>
      </c>
      <c r="W456" s="165"/>
      <c r="X456" s="165"/>
      <c r="Y456" s="165"/>
      <c r="AG456" t="s">
        <v>142</v>
      </c>
    </row>
    <row r="457" spans="1:60" outlineLevel="1" x14ac:dyDescent="0.25">
      <c r="A457" s="173">
        <v>125</v>
      </c>
      <c r="B457" s="174" t="s">
        <v>639</v>
      </c>
      <c r="C457" s="189" t="s">
        <v>640</v>
      </c>
      <c r="D457" s="175" t="s">
        <v>222</v>
      </c>
      <c r="E457" s="176">
        <v>1.1539999999999999</v>
      </c>
      <c r="F457" s="177"/>
      <c r="G457" s="178">
        <f>ROUND(E457*F457,2)</f>
        <v>0</v>
      </c>
      <c r="H457" s="177"/>
      <c r="I457" s="178">
        <f>ROUND(E457*H457,2)</f>
        <v>0</v>
      </c>
      <c r="J457" s="177"/>
      <c r="K457" s="178">
        <f>ROUND(E457*J457,2)</f>
        <v>0</v>
      </c>
      <c r="L457" s="178">
        <v>21</v>
      </c>
      <c r="M457" s="178">
        <f>G457*(1+L457/100)</f>
        <v>0</v>
      </c>
      <c r="N457" s="176">
        <v>1.47E-3</v>
      </c>
      <c r="O457" s="176">
        <f>ROUND(E457*N457,2)</f>
        <v>0</v>
      </c>
      <c r="P457" s="176">
        <v>2.2000000000000002</v>
      </c>
      <c r="Q457" s="176">
        <f>ROUND(E457*P457,2)</f>
        <v>2.54</v>
      </c>
      <c r="R457" s="178" t="s">
        <v>641</v>
      </c>
      <c r="S457" s="178" t="s">
        <v>147</v>
      </c>
      <c r="T457" s="179" t="s">
        <v>147</v>
      </c>
      <c r="U457" s="154">
        <v>4.9960000000000004</v>
      </c>
      <c r="V457" s="154">
        <f>ROUND(E457*U457,2)</f>
        <v>5.77</v>
      </c>
      <c r="W457" s="154"/>
      <c r="X457" s="154" t="s">
        <v>148</v>
      </c>
      <c r="Y457" s="154" t="s">
        <v>149</v>
      </c>
      <c r="Z457" s="144"/>
      <c r="AA457" s="144"/>
      <c r="AB457" s="144"/>
      <c r="AC457" s="144"/>
      <c r="AD457" s="144"/>
      <c r="AE457" s="144"/>
      <c r="AF457" s="144"/>
      <c r="AG457" s="144" t="s">
        <v>150</v>
      </c>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row>
    <row r="458" spans="1:60" ht="21" outlineLevel="2" x14ac:dyDescent="0.25">
      <c r="A458" s="151"/>
      <c r="B458" s="152"/>
      <c r="C458" s="259" t="s">
        <v>642</v>
      </c>
      <c r="D458" s="260"/>
      <c r="E458" s="260"/>
      <c r="F458" s="260"/>
      <c r="G458" s="260"/>
      <c r="H458" s="154"/>
      <c r="I458" s="154"/>
      <c r="J458" s="154"/>
      <c r="K458" s="154"/>
      <c r="L458" s="154"/>
      <c r="M458" s="154"/>
      <c r="N458" s="153"/>
      <c r="O458" s="153"/>
      <c r="P458" s="153"/>
      <c r="Q458" s="153"/>
      <c r="R458" s="154"/>
      <c r="S458" s="154"/>
      <c r="T458" s="154"/>
      <c r="U458" s="154"/>
      <c r="V458" s="154"/>
      <c r="W458" s="154"/>
      <c r="X458" s="154"/>
      <c r="Y458" s="154"/>
      <c r="Z458" s="144"/>
      <c r="AA458" s="144"/>
      <c r="AB458" s="144"/>
      <c r="AC458" s="144"/>
      <c r="AD458" s="144"/>
      <c r="AE458" s="144"/>
      <c r="AF458" s="144"/>
      <c r="AG458" s="144" t="s">
        <v>152</v>
      </c>
      <c r="AH458" s="144"/>
      <c r="AI458" s="144"/>
      <c r="AJ458" s="144"/>
      <c r="AK458" s="144"/>
      <c r="AL458" s="144"/>
      <c r="AM458" s="144"/>
      <c r="AN458" s="144"/>
      <c r="AO458" s="144"/>
      <c r="AP458" s="144"/>
      <c r="AQ458" s="144"/>
      <c r="AR458" s="144"/>
      <c r="AS458" s="144"/>
      <c r="AT458" s="144"/>
      <c r="AU458" s="144"/>
      <c r="AV458" s="144"/>
      <c r="AW458" s="144"/>
      <c r="AX458" s="144"/>
      <c r="AY458" s="144"/>
      <c r="AZ458" s="144"/>
      <c r="BA458" s="180" t="str">
        <f>C458</f>
        <v>nebo vybourání otvorů průřezové plochy přes 4 m2 ve zdivu z betonu prostého, včetně pomocného lešení o výšce podlahy do 1900 mm a pro zatížení do 1,5 kPa  (150 kg/m2),</v>
      </c>
      <c r="BB458" s="144"/>
      <c r="BC458" s="144"/>
      <c r="BD458" s="144"/>
      <c r="BE458" s="144"/>
      <c r="BF458" s="144"/>
      <c r="BG458" s="144"/>
      <c r="BH458" s="144"/>
    </row>
    <row r="459" spans="1:60" outlineLevel="2" x14ac:dyDescent="0.25">
      <c r="A459" s="151"/>
      <c r="B459" s="152"/>
      <c r="C459" s="190" t="s">
        <v>643</v>
      </c>
      <c r="D459" s="155"/>
      <c r="E459" s="156">
        <v>1.1539999999999999</v>
      </c>
      <c r="F459" s="154"/>
      <c r="G459" s="154"/>
      <c r="H459" s="154"/>
      <c r="I459" s="154"/>
      <c r="J459" s="154"/>
      <c r="K459" s="154"/>
      <c r="L459" s="154"/>
      <c r="M459" s="154"/>
      <c r="N459" s="153"/>
      <c r="O459" s="153"/>
      <c r="P459" s="153"/>
      <c r="Q459" s="153"/>
      <c r="R459" s="154"/>
      <c r="S459" s="154"/>
      <c r="T459" s="154"/>
      <c r="U459" s="154"/>
      <c r="V459" s="154"/>
      <c r="W459" s="154"/>
      <c r="X459" s="154"/>
      <c r="Y459" s="154"/>
      <c r="Z459" s="144"/>
      <c r="AA459" s="144"/>
      <c r="AB459" s="144"/>
      <c r="AC459" s="144"/>
      <c r="AD459" s="144"/>
      <c r="AE459" s="144"/>
      <c r="AF459" s="144"/>
      <c r="AG459" s="144" t="s">
        <v>154</v>
      </c>
      <c r="AH459" s="144">
        <v>0</v>
      </c>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row>
    <row r="460" spans="1:60" ht="20.399999999999999" outlineLevel="1" x14ac:dyDescent="0.25">
      <c r="A460" s="173">
        <v>126</v>
      </c>
      <c r="B460" s="174" t="s">
        <v>644</v>
      </c>
      <c r="C460" s="189" t="s">
        <v>645</v>
      </c>
      <c r="D460" s="175" t="s">
        <v>157</v>
      </c>
      <c r="E460" s="176">
        <v>1</v>
      </c>
      <c r="F460" s="177"/>
      <c r="G460" s="178">
        <f>ROUND(E460*F460,2)</f>
        <v>0</v>
      </c>
      <c r="H460" s="177"/>
      <c r="I460" s="178">
        <f>ROUND(E460*H460,2)</f>
        <v>0</v>
      </c>
      <c r="J460" s="177"/>
      <c r="K460" s="178">
        <f>ROUND(E460*J460,2)</f>
        <v>0</v>
      </c>
      <c r="L460" s="178">
        <v>21</v>
      </c>
      <c r="M460" s="178">
        <f>G460*(1+L460/100)</f>
        <v>0</v>
      </c>
      <c r="N460" s="176">
        <v>0</v>
      </c>
      <c r="O460" s="176">
        <f>ROUND(E460*N460,2)</f>
        <v>0</v>
      </c>
      <c r="P460" s="176">
        <v>8.2000000000000003E-2</v>
      </c>
      <c r="Q460" s="176">
        <f>ROUND(E460*P460,2)</f>
        <v>0.08</v>
      </c>
      <c r="R460" s="178" t="s">
        <v>166</v>
      </c>
      <c r="S460" s="178" t="s">
        <v>147</v>
      </c>
      <c r="T460" s="179" t="s">
        <v>147</v>
      </c>
      <c r="U460" s="154">
        <v>0.58799999999999997</v>
      </c>
      <c r="V460" s="154">
        <f>ROUND(E460*U460,2)</f>
        <v>0.59</v>
      </c>
      <c r="W460" s="154"/>
      <c r="X460" s="154" t="s">
        <v>148</v>
      </c>
      <c r="Y460" s="154" t="s">
        <v>149</v>
      </c>
      <c r="Z460" s="144"/>
      <c r="AA460" s="144"/>
      <c r="AB460" s="144"/>
      <c r="AC460" s="144"/>
      <c r="AD460" s="144"/>
      <c r="AE460" s="144"/>
      <c r="AF460" s="144"/>
      <c r="AG460" s="144" t="s">
        <v>150</v>
      </c>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row>
    <row r="461" spans="1:60" outlineLevel="2" x14ac:dyDescent="0.25">
      <c r="A461" s="151"/>
      <c r="B461" s="152"/>
      <c r="C461" s="259" t="s">
        <v>646</v>
      </c>
      <c r="D461" s="260"/>
      <c r="E461" s="260"/>
      <c r="F461" s="260"/>
      <c r="G461" s="260"/>
      <c r="H461" s="154"/>
      <c r="I461" s="154"/>
      <c r="J461" s="154"/>
      <c r="K461" s="154"/>
      <c r="L461" s="154"/>
      <c r="M461" s="154"/>
      <c r="N461" s="153"/>
      <c r="O461" s="153"/>
      <c r="P461" s="153"/>
      <c r="Q461" s="153"/>
      <c r="R461" s="154"/>
      <c r="S461" s="154"/>
      <c r="T461" s="154"/>
      <c r="U461" s="154"/>
      <c r="V461" s="154"/>
      <c r="W461" s="154"/>
      <c r="X461" s="154"/>
      <c r="Y461" s="154"/>
      <c r="Z461" s="144"/>
      <c r="AA461" s="144"/>
      <c r="AB461" s="144"/>
      <c r="AC461" s="144"/>
      <c r="AD461" s="144"/>
      <c r="AE461" s="144"/>
      <c r="AF461" s="144"/>
      <c r="AG461" s="144" t="s">
        <v>152</v>
      </c>
      <c r="AH461" s="144"/>
      <c r="AI461" s="144"/>
      <c r="AJ461" s="144"/>
      <c r="AK461" s="144"/>
      <c r="AL461" s="144"/>
      <c r="AM461" s="144"/>
      <c r="AN461" s="144"/>
      <c r="AO461" s="144"/>
      <c r="AP461" s="144"/>
      <c r="AQ461" s="144"/>
      <c r="AR461" s="144"/>
      <c r="AS461" s="144"/>
      <c r="AT461" s="144"/>
      <c r="AU461" s="144"/>
      <c r="AV461" s="144"/>
      <c r="AW461" s="144"/>
      <c r="AX461" s="144"/>
      <c r="AY461" s="144"/>
      <c r="AZ461" s="144"/>
      <c r="BA461" s="180" t="str">
        <f>C461</f>
        <v>s uložením hmot na skládku na vzdálenost do 3 m nebo s naložením na dopravní prostředek, se zásypem jam a jeho zhutněním</v>
      </c>
      <c r="BB461" s="144"/>
      <c r="BC461" s="144"/>
      <c r="BD461" s="144"/>
      <c r="BE461" s="144"/>
      <c r="BF461" s="144"/>
      <c r="BG461" s="144"/>
      <c r="BH461" s="144"/>
    </row>
    <row r="462" spans="1:60" outlineLevel="2" x14ac:dyDescent="0.25">
      <c r="A462" s="151"/>
      <c r="B462" s="152"/>
      <c r="C462" s="190" t="s">
        <v>647</v>
      </c>
      <c r="D462" s="155"/>
      <c r="E462" s="156">
        <v>1</v>
      </c>
      <c r="F462" s="154"/>
      <c r="G462" s="154"/>
      <c r="H462" s="154"/>
      <c r="I462" s="154"/>
      <c r="J462" s="154"/>
      <c r="K462" s="154"/>
      <c r="L462" s="154"/>
      <c r="M462" s="154"/>
      <c r="N462" s="153"/>
      <c r="O462" s="153"/>
      <c r="P462" s="153"/>
      <c r="Q462" s="153"/>
      <c r="R462" s="154"/>
      <c r="S462" s="154"/>
      <c r="T462" s="154"/>
      <c r="U462" s="154"/>
      <c r="V462" s="154"/>
      <c r="W462" s="154"/>
      <c r="X462" s="154"/>
      <c r="Y462" s="154"/>
      <c r="Z462" s="144"/>
      <c r="AA462" s="144"/>
      <c r="AB462" s="144"/>
      <c r="AC462" s="144"/>
      <c r="AD462" s="144"/>
      <c r="AE462" s="144"/>
      <c r="AF462" s="144"/>
      <c r="AG462" s="144" t="s">
        <v>154</v>
      </c>
      <c r="AH462" s="144">
        <v>0</v>
      </c>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row>
    <row r="463" spans="1:60" outlineLevel="1" x14ac:dyDescent="0.25">
      <c r="A463" s="173">
        <v>127</v>
      </c>
      <c r="B463" s="174" t="s">
        <v>648</v>
      </c>
      <c r="C463" s="189" t="s">
        <v>649</v>
      </c>
      <c r="D463" s="175" t="s">
        <v>157</v>
      </c>
      <c r="E463" s="176">
        <v>1</v>
      </c>
      <c r="F463" s="177"/>
      <c r="G463" s="178">
        <f>ROUND(E463*F463,2)</f>
        <v>0</v>
      </c>
      <c r="H463" s="177"/>
      <c r="I463" s="178">
        <f>ROUND(E463*H463,2)</f>
        <v>0</v>
      </c>
      <c r="J463" s="177"/>
      <c r="K463" s="178">
        <f>ROUND(E463*J463,2)</f>
        <v>0</v>
      </c>
      <c r="L463" s="178">
        <v>21</v>
      </c>
      <c r="M463" s="178">
        <f>G463*(1+L463/100)</f>
        <v>0</v>
      </c>
      <c r="N463" s="176">
        <v>0</v>
      </c>
      <c r="O463" s="176">
        <f>ROUND(E463*N463,2)</f>
        <v>0</v>
      </c>
      <c r="P463" s="176">
        <v>4.0000000000000001E-3</v>
      </c>
      <c r="Q463" s="176">
        <f>ROUND(E463*P463,2)</f>
        <v>0</v>
      </c>
      <c r="R463" s="178" t="s">
        <v>166</v>
      </c>
      <c r="S463" s="178" t="s">
        <v>147</v>
      </c>
      <c r="T463" s="179" t="s">
        <v>147</v>
      </c>
      <c r="U463" s="154">
        <v>0.17399999999999999</v>
      </c>
      <c r="V463" s="154">
        <f>ROUND(E463*U463,2)</f>
        <v>0.17</v>
      </c>
      <c r="W463" s="154"/>
      <c r="X463" s="154" t="s">
        <v>148</v>
      </c>
      <c r="Y463" s="154" t="s">
        <v>149</v>
      </c>
      <c r="Z463" s="144"/>
      <c r="AA463" s="144"/>
      <c r="AB463" s="144"/>
      <c r="AC463" s="144"/>
      <c r="AD463" s="144"/>
      <c r="AE463" s="144"/>
      <c r="AF463" s="144"/>
      <c r="AG463" s="144" t="s">
        <v>150</v>
      </c>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row>
    <row r="464" spans="1:60" outlineLevel="2" x14ac:dyDescent="0.25">
      <c r="A464" s="151"/>
      <c r="B464" s="152"/>
      <c r="C464" s="259" t="s">
        <v>650</v>
      </c>
      <c r="D464" s="260"/>
      <c r="E464" s="260"/>
      <c r="F464" s="260"/>
      <c r="G464" s="260"/>
      <c r="H464" s="154"/>
      <c r="I464" s="154"/>
      <c r="J464" s="154"/>
      <c r="K464" s="154"/>
      <c r="L464" s="154"/>
      <c r="M464" s="154"/>
      <c r="N464" s="153"/>
      <c r="O464" s="153"/>
      <c r="P464" s="153"/>
      <c r="Q464" s="153"/>
      <c r="R464" s="154"/>
      <c r="S464" s="154"/>
      <c r="T464" s="154"/>
      <c r="U464" s="154"/>
      <c r="V464" s="154"/>
      <c r="W464" s="154"/>
      <c r="X464" s="154"/>
      <c r="Y464" s="154"/>
      <c r="Z464" s="144"/>
      <c r="AA464" s="144"/>
      <c r="AB464" s="144"/>
      <c r="AC464" s="144"/>
      <c r="AD464" s="144"/>
      <c r="AE464" s="144"/>
      <c r="AF464" s="144"/>
      <c r="AG464" s="144" t="s">
        <v>152</v>
      </c>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row>
    <row r="465" spans="1:60" outlineLevel="2" x14ac:dyDescent="0.25">
      <c r="A465" s="151"/>
      <c r="B465" s="152"/>
      <c r="C465" s="190" t="s">
        <v>651</v>
      </c>
      <c r="D465" s="155"/>
      <c r="E465" s="156">
        <v>1</v>
      </c>
      <c r="F465" s="154"/>
      <c r="G465" s="154"/>
      <c r="H465" s="154"/>
      <c r="I465" s="154"/>
      <c r="J465" s="154"/>
      <c r="K465" s="154"/>
      <c r="L465" s="154"/>
      <c r="M465" s="154"/>
      <c r="N465" s="153"/>
      <c r="O465" s="153"/>
      <c r="P465" s="153"/>
      <c r="Q465" s="153"/>
      <c r="R465" s="154"/>
      <c r="S465" s="154"/>
      <c r="T465" s="154"/>
      <c r="U465" s="154"/>
      <c r="V465" s="154"/>
      <c r="W465" s="154"/>
      <c r="X465" s="154"/>
      <c r="Y465" s="154"/>
      <c r="Z465" s="144"/>
      <c r="AA465" s="144"/>
      <c r="AB465" s="144"/>
      <c r="AC465" s="144"/>
      <c r="AD465" s="144"/>
      <c r="AE465" s="144"/>
      <c r="AF465" s="144"/>
      <c r="AG465" s="144" t="s">
        <v>154</v>
      </c>
      <c r="AH465" s="144">
        <v>0</v>
      </c>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row>
    <row r="466" spans="1:60" ht="20.399999999999999" outlineLevel="1" x14ac:dyDescent="0.25">
      <c r="A466" s="173">
        <v>128</v>
      </c>
      <c r="B466" s="174" t="s">
        <v>652</v>
      </c>
      <c r="C466" s="189" t="s">
        <v>653</v>
      </c>
      <c r="D466" s="175" t="s">
        <v>157</v>
      </c>
      <c r="E466" s="176">
        <v>3</v>
      </c>
      <c r="F466" s="177"/>
      <c r="G466" s="178">
        <f>ROUND(E466*F466,2)</f>
        <v>0</v>
      </c>
      <c r="H466" s="177"/>
      <c r="I466" s="178">
        <f>ROUND(E466*H466,2)</f>
        <v>0</v>
      </c>
      <c r="J466" s="177"/>
      <c r="K466" s="178">
        <f>ROUND(E466*J466,2)</f>
        <v>0</v>
      </c>
      <c r="L466" s="178">
        <v>21</v>
      </c>
      <c r="M466" s="178">
        <f>G466*(1+L466/100)</f>
        <v>0</v>
      </c>
      <c r="N466" s="176">
        <v>0</v>
      </c>
      <c r="O466" s="176">
        <f>ROUND(E466*N466,2)</f>
        <v>0</v>
      </c>
      <c r="P466" s="176">
        <v>4.4999999999999998E-2</v>
      </c>
      <c r="Q466" s="176">
        <f>ROUND(E466*P466,2)</f>
        <v>0.14000000000000001</v>
      </c>
      <c r="R466" s="178" t="s">
        <v>641</v>
      </c>
      <c r="S466" s="178" t="s">
        <v>147</v>
      </c>
      <c r="T466" s="179" t="s">
        <v>147</v>
      </c>
      <c r="U466" s="154">
        <v>0.26</v>
      </c>
      <c r="V466" s="154">
        <f>ROUND(E466*U466,2)</f>
        <v>0.78</v>
      </c>
      <c r="W466" s="154"/>
      <c r="X466" s="154" t="s">
        <v>148</v>
      </c>
      <c r="Y466" s="154" t="s">
        <v>149</v>
      </c>
      <c r="Z466" s="144"/>
      <c r="AA466" s="144"/>
      <c r="AB466" s="144"/>
      <c r="AC466" s="144"/>
      <c r="AD466" s="144"/>
      <c r="AE466" s="144"/>
      <c r="AF466" s="144"/>
      <c r="AG466" s="144" t="s">
        <v>150</v>
      </c>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row>
    <row r="467" spans="1:60" outlineLevel="2" x14ac:dyDescent="0.25">
      <c r="A467" s="151"/>
      <c r="B467" s="152"/>
      <c r="C467" s="190" t="s">
        <v>654</v>
      </c>
      <c r="D467" s="155"/>
      <c r="E467" s="156">
        <v>3</v>
      </c>
      <c r="F467" s="154"/>
      <c r="G467" s="154"/>
      <c r="H467" s="154"/>
      <c r="I467" s="154"/>
      <c r="J467" s="154"/>
      <c r="K467" s="154"/>
      <c r="L467" s="154"/>
      <c r="M467" s="154"/>
      <c r="N467" s="153"/>
      <c r="O467" s="153"/>
      <c r="P467" s="153"/>
      <c r="Q467" s="153"/>
      <c r="R467" s="154"/>
      <c r="S467" s="154"/>
      <c r="T467" s="154"/>
      <c r="U467" s="154"/>
      <c r="V467" s="154"/>
      <c r="W467" s="154"/>
      <c r="X467" s="154"/>
      <c r="Y467" s="154"/>
      <c r="Z467" s="144"/>
      <c r="AA467" s="144"/>
      <c r="AB467" s="144"/>
      <c r="AC467" s="144"/>
      <c r="AD467" s="144"/>
      <c r="AE467" s="144"/>
      <c r="AF467" s="144"/>
      <c r="AG467" s="144" t="s">
        <v>154</v>
      </c>
      <c r="AH467" s="144">
        <v>0</v>
      </c>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row>
    <row r="468" spans="1:60" ht="20.399999999999999" outlineLevel="1" x14ac:dyDescent="0.25">
      <c r="A468" s="173">
        <v>129</v>
      </c>
      <c r="B468" s="174" t="s">
        <v>655</v>
      </c>
      <c r="C468" s="189" t="s">
        <v>656</v>
      </c>
      <c r="D468" s="175" t="s">
        <v>145</v>
      </c>
      <c r="E468" s="176">
        <v>24.82</v>
      </c>
      <c r="F468" s="177"/>
      <c r="G468" s="178">
        <f>ROUND(E468*F468,2)</f>
        <v>0</v>
      </c>
      <c r="H468" s="177"/>
      <c r="I468" s="178">
        <f>ROUND(E468*H468,2)</f>
        <v>0</v>
      </c>
      <c r="J468" s="177"/>
      <c r="K468" s="178">
        <f>ROUND(E468*J468,2)</f>
        <v>0</v>
      </c>
      <c r="L468" s="178">
        <v>21</v>
      </c>
      <c r="M468" s="178">
        <f>G468*(1+L468/100)</f>
        <v>0</v>
      </c>
      <c r="N468" s="176">
        <v>0</v>
      </c>
      <c r="O468" s="176">
        <f>ROUND(E468*N468,2)</f>
        <v>0</v>
      </c>
      <c r="P468" s="176">
        <v>0</v>
      </c>
      <c r="Q468" s="176">
        <f>ROUND(E468*P468,2)</f>
        <v>0</v>
      </c>
      <c r="R468" s="178" t="s">
        <v>166</v>
      </c>
      <c r="S468" s="178" t="s">
        <v>147</v>
      </c>
      <c r="T468" s="179" t="s">
        <v>147</v>
      </c>
      <c r="U468" s="154">
        <v>0.115</v>
      </c>
      <c r="V468" s="154">
        <f>ROUND(E468*U468,2)</f>
        <v>2.85</v>
      </c>
      <c r="W468" s="154"/>
      <c r="X468" s="154" t="s">
        <v>148</v>
      </c>
      <c r="Y468" s="154" t="s">
        <v>149</v>
      </c>
      <c r="Z468" s="144"/>
      <c r="AA468" s="144"/>
      <c r="AB468" s="144"/>
      <c r="AC468" s="144"/>
      <c r="AD468" s="144"/>
      <c r="AE468" s="144"/>
      <c r="AF468" s="144"/>
      <c r="AG468" s="144" t="s">
        <v>150</v>
      </c>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row>
    <row r="469" spans="1:60" ht="21" outlineLevel="2" x14ac:dyDescent="0.25">
      <c r="A469" s="151"/>
      <c r="B469" s="152"/>
      <c r="C469" s="259" t="s">
        <v>657</v>
      </c>
      <c r="D469" s="260"/>
      <c r="E469" s="260"/>
      <c r="F469" s="260"/>
      <c r="G469" s="260"/>
      <c r="H469" s="154"/>
      <c r="I469" s="154"/>
      <c r="J469" s="154"/>
      <c r="K469" s="154"/>
      <c r="L469" s="154"/>
      <c r="M469" s="154"/>
      <c r="N469" s="153"/>
      <c r="O469" s="153"/>
      <c r="P469" s="153"/>
      <c r="Q469" s="153"/>
      <c r="R469" s="154"/>
      <c r="S469" s="154"/>
      <c r="T469" s="154"/>
      <c r="U469" s="154"/>
      <c r="V469" s="154"/>
      <c r="W469" s="154"/>
      <c r="X469" s="154"/>
      <c r="Y469" s="154"/>
      <c r="Z469" s="144"/>
      <c r="AA469" s="144"/>
      <c r="AB469" s="144"/>
      <c r="AC469" s="144"/>
      <c r="AD469" s="144"/>
      <c r="AE469" s="144"/>
      <c r="AF469" s="144"/>
      <c r="AG469" s="144" t="s">
        <v>152</v>
      </c>
      <c r="AH469" s="144"/>
      <c r="AI469" s="144"/>
      <c r="AJ469" s="144"/>
      <c r="AK469" s="144"/>
      <c r="AL469" s="144"/>
      <c r="AM469" s="144"/>
      <c r="AN469" s="144"/>
      <c r="AO469" s="144"/>
      <c r="AP469" s="144"/>
      <c r="AQ469" s="144"/>
      <c r="AR469" s="144"/>
      <c r="AS469" s="144"/>
      <c r="AT469" s="144"/>
      <c r="AU469" s="144"/>
      <c r="AV469" s="144"/>
      <c r="AW469" s="144"/>
      <c r="AX469" s="144"/>
      <c r="AY469" s="144"/>
      <c r="AZ469" s="144"/>
      <c r="BA469" s="180" t="str">
        <f>C469</f>
        <v>krajníků, desek nebo panelů od spojovacího materiálu s odklizením a uložením očištěných hmot a spojovacího materiálu na skládku na vzdálenost do 10 m</v>
      </c>
      <c r="BB469" s="144"/>
      <c r="BC469" s="144"/>
      <c r="BD469" s="144"/>
      <c r="BE469" s="144"/>
      <c r="BF469" s="144"/>
      <c r="BG469" s="144"/>
      <c r="BH469" s="144"/>
    </row>
    <row r="470" spans="1:60" outlineLevel="2" x14ac:dyDescent="0.25">
      <c r="A470" s="151"/>
      <c r="B470" s="152"/>
      <c r="C470" s="190" t="s">
        <v>658</v>
      </c>
      <c r="D470" s="155"/>
      <c r="E470" s="156"/>
      <c r="F470" s="154"/>
      <c r="G470" s="154"/>
      <c r="H470" s="154"/>
      <c r="I470" s="154"/>
      <c r="J470" s="154"/>
      <c r="K470" s="154"/>
      <c r="L470" s="154"/>
      <c r="M470" s="154"/>
      <c r="N470" s="153"/>
      <c r="O470" s="153"/>
      <c r="P470" s="153"/>
      <c r="Q470" s="153"/>
      <c r="R470" s="154"/>
      <c r="S470" s="154"/>
      <c r="T470" s="154"/>
      <c r="U470" s="154"/>
      <c r="V470" s="154"/>
      <c r="W470" s="154"/>
      <c r="X470" s="154"/>
      <c r="Y470" s="154"/>
      <c r="Z470" s="144"/>
      <c r="AA470" s="144"/>
      <c r="AB470" s="144"/>
      <c r="AC470" s="144"/>
      <c r="AD470" s="144"/>
      <c r="AE470" s="144"/>
      <c r="AF470" s="144"/>
      <c r="AG470" s="144" t="s">
        <v>154</v>
      </c>
      <c r="AH470" s="144">
        <v>0</v>
      </c>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row>
    <row r="471" spans="1:60" outlineLevel="3" x14ac:dyDescent="0.25">
      <c r="A471" s="151"/>
      <c r="B471" s="152"/>
      <c r="C471" s="190" t="s">
        <v>176</v>
      </c>
      <c r="D471" s="155"/>
      <c r="E471" s="156">
        <v>14.94</v>
      </c>
      <c r="F471" s="154"/>
      <c r="G471" s="154"/>
      <c r="H471" s="154"/>
      <c r="I471" s="154"/>
      <c r="J471" s="154"/>
      <c r="K471" s="154"/>
      <c r="L471" s="154"/>
      <c r="M471" s="154"/>
      <c r="N471" s="153"/>
      <c r="O471" s="153"/>
      <c r="P471" s="153"/>
      <c r="Q471" s="153"/>
      <c r="R471" s="154"/>
      <c r="S471" s="154"/>
      <c r="T471" s="154"/>
      <c r="U471" s="154"/>
      <c r="V471" s="154"/>
      <c r="W471" s="154"/>
      <c r="X471" s="154"/>
      <c r="Y471" s="154"/>
      <c r="Z471" s="144"/>
      <c r="AA471" s="144"/>
      <c r="AB471" s="144"/>
      <c r="AC471" s="144"/>
      <c r="AD471" s="144"/>
      <c r="AE471" s="144"/>
      <c r="AF471" s="144"/>
      <c r="AG471" s="144" t="s">
        <v>154</v>
      </c>
      <c r="AH471" s="144">
        <v>0</v>
      </c>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row>
    <row r="472" spans="1:60" outlineLevel="3" x14ac:dyDescent="0.25">
      <c r="A472" s="151"/>
      <c r="B472" s="152"/>
      <c r="C472" s="190" t="s">
        <v>659</v>
      </c>
      <c r="D472" s="155"/>
      <c r="E472" s="156"/>
      <c r="F472" s="154"/>
      <c r="G472" s="154"/>
      <c r="H472" s="154"/>
      <c r="I472" s="154"/>
      <c r="J472" s="154"/>
      <c r="K472" s="154"/>
      <c r="L472" s="154"/>
      <c r="M472" s="154"/>
      <c r="N472" s="153"/>
      <c r="O472" s="153"/>
      <c r="P472" s="153"/>
      <c r="Q472" s="153"/>
      <c r="R472" s="154"/>
      <c r="S472" s="154"/>
      <c r="T472" s="154"/>
      <c r="U472" s="154"/>
      <c r="V472" s="154"/>
      <c r="W472" s="154"/>
      <c r="X472" s="154"/>
      <c r="Y472" s="154"/>
      <c r="Z472" s="144"/>
      <c r="AA472" s="144"/>
      <c r="AB472" s="144"/>
      <c r="AC472" s="144"/>
      <c r="AD472" s="144"/>
      <c r="AE472" s="144"/>
      <c r="AF472" s="144"/>
      <c r="AG472" s="144" t="s">
        <v>154</v>
      </c>
      <c r="AH472" s="144">
        <v>0</v>
      </c>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row>
    <row r="473" spans="1:60" outlineLevel="3" x14ac:dyDescent="0.25">
      <c r="A473" s="151"/>
      <c r="B473" s="152"/>
      <c r="C473" s="190" t="s">
        <v>171</v>
      </c>
      <c r="D473" s="155"/>
      <c r="E473" s="156">
        <v>9.8800000000000008</v>
      </c>
      <c r="F473" s="154"/>
      <c r="G473" s="154"/>
      <c r="H473" s="154"/>
      <c r="I473" s="154"/>
      <c r="J473" s="154"/>
      <c r="K473" s="154"/>
      <c r="L473" s="154"/>
      <c r="M473" s="154"/>
      <c r="N473" s="153"/>
      <c r="O473" s="153"/>
      <c r="P473" s="153"/>
      <c r="Q473" s="153"/>
      <c r="R473" s="154"/>
      <c r="S473" s="154"/>
      <c r="T473" s="154"/>
      <c r="U473" s="154"/>
      <c r="V473" s="154"/>
      <c r="W473" s="154"/>
      <c r="X473" s="154"/>
      <c r="Y473" s="154"/>
      <c r="Z473" s="144"/>
      <c r="AA473" s="144"/>
      <c r="AB473" s="144"/>
      <c r="AC473" s="144"/>
      <c r="AD473" s="144"/>
      <c r="AE473" s="144"/>
      <c r="AF473" s="144"/>
      <c r="AG473" s="144" t="s">
        <v>154</v>
      </c>
      <c r="AH473" s="144">
        <v>0</v>
      </c>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row>
    <row r="474" spans="1:60" outlineLevel="1" x14ac:dyDescent="0.25">
      <c r="A474" s="181">
        <v>130</v>
      </c>
      <c r="B474" s="182" t="s">
        <v>660</v>
      </c>
      <c r="C474" s="196" t="s">
        <v>661</v>
      </c>
      <c r="D474" s="183" t="s">
        <v>540</v>
      </c>
      <c r="E474" s="184">
        <v>1</v>
      </c>
      <c r="F474" s="185"/>
      <c r="G474" s="186">
        <f>ROUND(E474*F474,2)</f>
        <v>0</v>
      </c>
      <c r="H474" s="185"/>
      <c r="I474" s="186">
        <f>ROUND(E474*H474,2)</f>
        <v>0</v>
      </c>
      <c r="J474" s="185"/>
      <c r="K474" s="186">
        <f>ROUND(E474*J474,2)</f>
        <v>0</v>
      </c>
      <c r="L474" s="186">
        <v>21</v>
      </c>
      <c r="M474" s="186">
        <f>G474*(1+L474/100)</f>
        <v>0</v>
      </c>
      <c r="N474" s="184">
        <v>0</v>
      </c>
      <c r="O474" s="184">
        <f>ROUND(E474*N474,2)</f>
        <v>0</v>
      </c>
      <c r="P474" s="184">
        <v>0</v>
      </c>
      <c r="Q474" s="184">
        <f>ROUND(E474*P474,2)</f>
        <v>0</v>
      </c>
      <c r="R474" s="186"/>
      <c r="S474" s="186" t="s">
        <v>472</v>
      </c>
      <c r="T474" s="187" t="s">
        <v>532</v>
      </c>
      <c r="U474" s="154">
        <v>0</v>
      </c>
      <c r="V474" s="154">
        <f>ROUND(E474*U474,2)</f>
        <v>0</v>
      </c>
      <c r="W474" s="154"/>
      <c r="X474" s="154" t="s">
        <v>148</v>
      </c>
      <c r="Y474" s="154" t="s">
        <v>149</v>
      </c>
      <c r="Z474" s="144"/>
      <c r="AA474" s="144"/>
      <c r="AB474" s="144"/>
      <c r="AC474" s="144"/>
      <c r="AD474" s="144"/>
      <c r="AE474" s="144"/>
      <c r="AF474" s="144"/>
      <c r="AG474" s="144" t="s">
        <v>150</v>
      </c>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row>
    <row r="475" spans="1:60" x14ac:dyDescent="0.25">
      <c r="A475" s="166" t="s">
        <v>141</v>
      </c>
      <c r="B475" s="167" t="s">
        <v>99</v>
      </c>
      <c r="C475" s="188" t="s">
        <v>100</v>
      </c>
      <c r="D475" s="168"/>
      <c r="E475" s="169"/>
      <c r="F475" s="170"/>
      <c r="G475" s="170">
        <f>SUMIF(AG476:AG478,"&lt;&gt;NOR",G476:G478)</f>
        <v>0</v>
      </c>
      <c r="H475" s="170"/>
      <c r="I475" s="170">
        <f>SUM(I476:I478)</f>
        <v>0</v>
      </c>
      <c r="J475" s="170"/>
      <c r="K475" s="170">
        <f>SUM(K476:K478)</f>
        <v>0</v>
      </c>
      <c r="L475" s="170"/>
      <c r="M475" s="170">
        <f>SUM(M476:M478)</f>
        <v>0</v>
      </c>
      <c r="N475" s="169"/>
      <c r="O475" s="169">
        <f>SUM(O476:O478)</f>
        <v>0.04</v>
      </c>
      <c r="P475" s="169"/>
      <c r="Q475" s="169">
        <f>SUM(Q476:Q478)</f>
        <v>9.69</v>
      </c>
      <c r="R475" s="170"/>
      <c r="S475" s="170"/>
      <c r="T475" s="171"/>
      <c r="U475" s="165"/>
      <c r="V475" s="165">
        <f>SUM(V476:V478)</f>
        <v>17.7</v>
      </c>
      <c r="W475" s="165"/>
      <c r="X475" s="165"/>
      <c r="Y475" s="165"/>
      <c r="AG475" t="s">
        <v>142</v>
      </c>
    </row>
    <row r="476" spans="1:60" ht="20.399999999999999" outlineLevel="1" x14ac:dyDescent="0.25">
      <c r="A476" s="173">
        <v>131</v>
      </c>
      <c r="B476" s="174" t="s">
        <v>662</v>
      </c>
      <c r="C476" s="189" t="s">
        <v>663</v>
      </c>
      <c r="D476" s="175" t="s">
        <v>222</v>
      </c>
      <c r="E476" s="176">
        <v>64.597499999999997</v>
      </c>
      <c r="F476" s="177"/>
      <c r="G476" s="178">
        <f>ROUND(E476*F476,2)</f>
        <v>0</v>
      </c>
      <c r="H476" s="177"/>
      <c r="I476" s="178">
        <f>ROUND(E476*H476,2)</f>
        <v>0</v>
      </c>
      <c r="J476" s="177"/>
      <c r="K476" s="178">
        <f>ROUND(E476*J476,2)</f>
        <v>0</v>
      </c>
      <c r="L476" s="178">
        <v>21</v>
      </c>
      <c r="M476" s="178">
        <f>G476*(1+L476/100)</f>
        <v>0</v>
      </c>
      <c r="N476" s="176">
        <v>6.0999999999999997E-4</v>
      </c>
      <c r="O476" s="176">
        <f>ROUND(E476*N476,2)</f>
        <v>0.04</v>
      </c>
      <c r="P476" s="176">
        <v>0.15</v>
      </c>
      <c r="Q476" s="176">
        <f>ROUND(E476*P476,2)</f>
        <v>9.69</v>
      </c>
      <c r="R476" s="178" t="s">
        <v>664</v>
      </c>
      <c r="S476" s="178" t="s">
        <v>147</v>
      </c>
      <c r="T476" s="179" t="s">
        <v>147</v>
      </c>
      <c r="U476" s="154">
        <v>0.27400000000000002</v>
      </c>
      <c r="V476" s="154">
        <f>ROUND(E476*U476,2)</f>
        <v>17.7</v>
      </c>
      <c r="W476" s="154"/>
      <c r="X476" s="154" t="s">
        <v>148</v>
      </c>
      <c r="Y476" s="154" t="s">
        <v>149</v>
      </c>
      <c r="Z476" s="144"/>
      <c r="AA476" s="144"/>
      <c r="AB476" s="144"/>
      <c r="AC476" s="144"/>
      <c r="AD476" s="144"/>
      <c r="AE476" s="144"/>
      <c r="AF476" s="144"/>
      <c r="AG476" s="144" t="s">
        <v>150</v>
      </c>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row>
    <row r="477" spans="1:60" outlineLevel="2" x14ac:dyDescent="0.25">
      <c r="A477" s="151"/>
      <c r="B477" s="152"/>
      <c r="C477" s="257" t="s">
        <v>665</v>
      </c>
      <c r="D477" s="258"/>
      <c r="E477" s="258"/>
      <c r="F477" s="258"/>
      <c r="G477" s="258"/>
      <c r="H477" s="154"/>
      <c r="I477" s="154"/>
      <c r="J477" s="154"/>
      <c r="K477" s="154"/>
      <c r="L477" s="154"/>
      <c r="M477" s="154"/>
      <c r="N477" s="153"/>
      <c r="O477" s="153"/>
      <c r="P477" s="153"/>
      <c r="Q477" s="153"/>
      <c r="R477" s="154"/>
      <c r="S477" s="154"/>
      <c r="T477" s="154"/>
      <c r="U477" s="154"/>
      <c r="V477" s="154"/>
      <c r="W477" s="154"/>
      <c r="X477" s="154"/>
      <c r="Y477" s="154"/>
      <c r="Z477" s="144"/>
      <c r="AA477" s="144"/>
      <c r="AB477" s="144"/>
      <c r="AC477" s="144"/>
      <c r="AD477" s="144"/>
      <c r="AE477" s="144"/>
      <c r="AF477" s="144"/>
      <c r="AG477" s="144" t="s">
        <v>295</v>
      </c>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row>
    <row r="478" spans="1:60" outlineLevel="2" x14ac:dyDescent="0.25">
      <c r="A478" s="151"/>
      <c r="B478" s="152"/>
      <c r="C478" s="190" t="s">
        <v>666</v>
      </c>
      <c r="D478" s="155"/>
      <c r="E478" s="156">
        <v>64.597499999999997</v>
      </c>
      <c r="F478" s="154"/>
      <c r="G478" s="154"/>
      <c r="H478" s="154"/>
      <c r="I478" s="154"/>
      <c r="J478" s="154"/>
      <c r="K478" s="154"/>
      <c r="L478" s="154"/>
      <c r="M478" s="154"/>
      <c r="N478" s="153"/>
      <c r="O478" s="153"/>
      <c r="P478" s="153"/>
      <c r="Q478" s="153"/>
      <c r="R478" s="154"/>
      <c r="S478" s="154"/>
      <c r="T478" s="154"/>
      <c r="U478" s="154"/>
      <c r="V478" s="154"/>
      <c r="W478" s="154"/>
      <c r="X478" s="154"/>
      <c r="Y478" s="154"/>
      <c r="Z478" s="144"/>
      <c r="AA478" s="144"/>
      <c r="AB478" s="144"/>
      <c r="AC478" s="144"/>
      <c r="AD478" s="144"/>
      <c r="AE478" s="144"/>
      <c r="AF478" s="144"/>
      <c r="AG478" s="144" t="s">
        <v>154</v>
      </c>
      <c r="AH478" s="144">
        <v>0</v>
      </c>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row>
    <row r="479" spans="1:60" x14ac:dyDescent="0.25">
      <c r="A479" s="166" t="s">
        <v>141</v>
      </c>
      <c r="B479" s="167" t="s">
        <v>101</v>
      </c>
      <c r="C479" s="188" t="s">
        <v>102</v>
      </c>
      <c r="D479" s="168"/>
      <c r="E479" s="169"/>
      <c r="F479" s="170"/>
      <c r="G479" s="170">
        <f>SUMIF(AG480:AG481,"&lt;&gt;NOR",G480:G481)</f>
        <v>0</v>
      </c>
      <c r="H479" s="170"/>
      <c r="I479" s="170">
        <f>SUM(I480:I481)</f>
        <v>0</v>
      </c>
      <c r="J479" s="170"/>
      <c r="K479" s="170">
        <f>SUM(K480:K481)</f>
        <v>0</v>
      </c>
      <c r="L479" s="170"/>
      <c r="M479" s="170">
        <f>SUM(M480:M481)</f>
        <v>0</v>
      </c>
      <c r="N479" s="169"/>
      <c r="O479" s="169">
        <f>SUM(O480:O481)</f>
        <v>0</v>
      </c>
      <c r="P479" s="169"/>
      <c r="Q479" s="169">
        <f>SUM(Q480:Q481)</f>
        <v>0</v>
      </c>
      <c r="R479" s="170"/>
      <c r="S479" s="170"/>
      <c r="T479" s="171"/>
      <c r="U479" s="165"/>
      <c r="V479" s="165">
        <f>SUM(V480:V481)</f>
        <v>55.98</v>
      </c>
      <c r="W479" s="165"/>
      <c r="X479" s="165"/>
      <c r="Y479" s="165"/>
      <c r="AG479" t="s">
        <v>142</v>
      </c>
    </row>
    <row r="480" spans="1:60" outlineLevel="1" x14ac:dyDescent="0.25">
      <c r="A480" s="173">
        <v>132</v>
      </c>
      <c r="B480" s="174" t="s">
        <v>667</v>
      </c>
      <c r="C480" s="189" t="s">
        <v>668</v>
      </c>
      <c r="D480" s="175" t="s">
        <v>289</v>
      </c>
      <c r="E480" s="176">
        <v>3498.9897900000001</v>
      </c>
      <c r="F480" s="177"/>
      <c r="G480" s="178">
        <f>ROUND(E480*F480,2)</f>
        <v>0</v>
      </c>
      <c r="H480" s="177"/>
      <c r="I480" s="178">
        <f>ROUND(E480*H480,2)</f>
        <v>0</v>
      </c>
      <c r="J480" s="177"/>
      <c r="K480" s="178">
        <f>ROUND(E480*J480,2)</f>
        <v>0</v>
      </c>
      <c r="L480" s="178">
        <v>21</v>
      </c>
      <c r="M480" s="178">
        <f>G480*(1+L480/100)</f>
        <v>0</v>
      </c>
      <c r="N480" s="176">
        <v>0</v>
      </c>
      <c r="O480" s="176">
        <f>ROUND(E480*N480,2)</f>
        <v>0</v>
      </c>
      <c r="P480" s="176">
        <v>0</v>
      </c>
      <c r="Q480" s="176">
        <f>ROUND(E480*P480,2)</f>
        <v>0</v>
      </c>
      <c r="R480" s="178" t="s">
        <v>166</v>
      </c>
      <c r="S480" s="178" t="s">
        <v>147</v>
      </c>
      <c r="T480" s="179" t="s">
        <v>147</v>
      </c>
      <c r="U480" s="154">
        <v>1.6E-2</v>
      </c>
      <c r="V480" s="154">
        <f>ROUND(E480*U480,2)</f>
        <v>55.98</v>
      </c>
      <c r="W480" s="154"/>
      <c r="X480" s="154" t="s">
        <v>669</v>
      </c>
      <c r="Y480" s="154" t="s">
        <v>149</v>
      </c>
      <c r="Z480" s="144"/>
      <c r="AA480" s="144"/>
      <c r="AB480" s="144"/>
      <c r="AC480" s="144"/>
      <c r="AD480" s="144"/>
      <c r="AE480" s="144"/>
      <c r="AF480" s="144"/>
      <c r="AG480" s="144" t="s">
        <v>670</v>
      </c>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row>
    <row r="481" spans="1:60" outlineLevel="2" x14ac:dyDescent="0.25">
      <c r="A481" s="151"/>
      <c r="B481" s="152"/>
      <c r="C481" s="259" t="s">
        <v>671</v>
      </c>
      <c r="D481" s="260"/>
      <c r="E481" s="260"/>
      <c r="F481" s="260"/>
      <c r="G481" s="260"/>
      <c r="H481" s="154"/>
      <c r="I481" s="154"/>
      <c r="J481" s="154"/>
      <c r="K481" s="154"/>
      <c r="L481" s="154"/>
      <c r="M481" s="154"/>
      <c r="N481" s="153"/>
      <c r="O481" s="153"/>
      <c r="P481" s="153"/>
      <c r="Q481" s="153"/>
      <c r="R481" s="154"/>
      <c r="S481" s="154"/>
      <c r="T481" s="154"/>
      <c r="U481" s="154"/>
      <c r="V481" s="154"/>
      <c r="W481" s="154"/>
      <c r="X481" s="154"/>
      <c r="Y481" s="154"/>
      <c r="Z481" s="144"/>
      <c r="AA481" s="144"/>
      <c r="AB481" s="144"/>
      <c r="AC481" s="144"/>
      <c r="AD481" s="144"/>
      <c r="AE481" s="144"/>
      <c r="AF481" s="144"/>
      <c r="AG481" s="144" t="s">
        <v>152</v>
      </c>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row>
    <row r="482" spans="1:60" x14ac:dyDescent="0.25">
      <c r="A482" s="166" t="s">
        <v>141</v>
      </c>
      <c r="B482" s="167" t="s">
        <v>109</v>
      </c>
      <c r="C482" s="188" t="s">
        <v>110</v>
      </c>
      <c r="D482" s="168"/>
      <c r="E482" s="169"/>
      <c r="F482" s="170"/>
      <c r="G482" s="170">
        <f>SUMIF(AG483:AG511,"&lt;&gt;NOR",G483:G511)</f>
        <v>0</v>
      </c>
      <c r="H482" s="170"/>
      <c r="I482" s="170">
        <f>SUM(I483:I511)</f>
        <v>0</v>
      </c>
      <c r="J482" s="170"/>
      <c r="K482" s="170">
        <f>SUM(K483:K511)</f>
        <v>0</v>
      </c>
      <c r="L482" s="170"/>
      <c r="M482" s="170">
        <f>SUM(M483:M511)</f>
        <v>0</v>
      </c>
      <c r="N482" s="169"/>
      <c r="O482" s="169">
        <f>SUM(O483:O511)</f>
        <v>0</v>
      </c>
      <c r="P482" s="169"/>
      <c r="Q482" s="169">
        <f>SUM(Q483:Q511)</f>
        <v>0</v>
      </c>
      <c r="R482" s="170"/>
      <c r="S482" s="170"/>
      <c r="T482" s="171"/>
      <c r="U482" s="165"/>
      <c r="V482" s="165">
        <f>SUM(V483:V511)</f>
        <v>682.35</v>
      </c>
      <c r="W482" s="165"/>
      <c r="X482" s="165"/>
      <c r="Y482" s="165"/>
      <c r="AG482" t="s">
        <v>142</v>
      </c>
    </row>
    <row r="483" spans="1:60" outlineLevel="1" x14ac:dyDescent="0.25">
      <c r="A483" s="173">
        <v>133</v>
      </c>
      <c r="B483" s="174" t="s">
        <v>672</v>
      </c>
      <c r="C483" s="189" t="s">
        <v>673</v>
      </c>
      <c r="D483" s="175" t="s">
        <v>289</v>
      </c>
      <c r="E483" s="176">
        <v>9.6896299999999993</v>
      </c>
      <c r="F483" s="177"/>
      <c r="G483" s="178">
        <f>ROUND(E483*F483,2)</f>
        <v>0</v>
      </c>
      <c r="H483" s="177"/>
      <c r="I483" s="178">
        <f>ROUND(E483*H483,2)</f>
        <v>0</v>
      </c>
      <c r="J483" s="177"/>
      <c r="K483" s="178">
        <f>ROUND(E483*J483,2)</f>
        <v>0</v>
      </c>
      <c r="L483" s="178">
        <v>21</v>
      </c>
      <c r="M483" s="178">
        <f>G483*(1+L483/100)</f>
        <v>0</v>
      </c>
      <c r="N483" s="176">
        <v>0</v>
      </c>
      <c r="O483" s="176">
        <f>ROUND(E483*N483,2)</f>
        <v>0</v>
      </c>
      <c r="P483" s="176">
        <v>0</v>
      </c>
      <c r="Q483" s="176">
        <f>ROUND(E483*P483,2)</f>
        <v>0</v>
      </c>
      <c r="R483" s="178" t="s">
        <v>641</v>
      </c>
      <c r="S483" s="178" t="s">
        <v>147</v>
      </c>
      <c r="T483" s="179" t="s">
        <v>147</v>
      </c>
      <c r="U483" s="154">
        <v>0</v>
      </c>
      <c r="V483" s="154">
        <f>ROUND(E483*U483,2)</f>
        <v>0</v>
      </c>
      <c r="W483" s="154"/>
      <c r="X483" s="154" t="s">
        <v>148</v>
      </c>
      <c r="Y483" s="154" t="s">
        <v>149</v>
      </c>
      <c r="Z483" s="144"/>
      <c r="AA483" s="144"/>
      <c r="AB483" s="144"/>
      <c r="AC483" s="144"/>
      <c r="AD483" s="144"/>
      <c r="AE483" s="144"/>
      <c r="AF483" s="144"/>
      <c r="AG483" s="144" t="s">
        <v>150</v>
      </c>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row>
    <row r="484" spans="1:60" outlineLevel="2" x14ac:dyDescent="0.25">
      <c r="A484" s="151"/>
      <c r="B484" s="152"/>
      <c r="C484" s="257" t="s">
        <v>674</v>
      </c>
      <c r="D484" s="258"/>
      <c r="E484" s="258"/>
      <c r="F484" s="258"/>
      <c r="G484" s="258"/>
      <c r="H484" s="154"/>
      <c r="I484" s="154"/>
      <c r="J484" s="154"/>
      <c r="K484" s="154"/>
      <c r="L484" s="154"/>
      <c r="M484" s="154"/>
      <c r="N484" s="153"/>
      <c r="O484" s="153"/>
      <c r="P484" s="153"/>
      <c r="Q484" s="153"/>
      <c r="R484" s="154"/>
      <c r="S484" s="154"/>
      <c r="T484" s="154"/>
      <c r="U484" s="154"/>
      <c r="V484" s="154"/>
      <c r="W484" s="154"/>
      <c r="X484" s="154"/>
      <c r="Y484" s="154"/>
      <c r="Z484" s="144"/>
      <c r="AA484" s="144"/>
      <c r="AB484" s="144"/>
      <c r="AC484" s="144"/>
      <c r="AD484" s="144"/>
      <c r="AE484" s="144"/>
      <c r="AF484" s="144"/>
      <c r="AG484" s="144" t="s">
        <v>295</v>
      </c>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row>
    <row r="485" spans="1:60" outlineLevel="2" x14ac:dyDescent="0.25">
      <c r="A485" s="151"/>
      <c r="B485" s="152"/>
      <c r="C485" s="190" t="s">
        <v>675</v>
      </c>
      <c r="D485" s="155"/>
      <c r="E485" s="156">
        <v>9.6896299999999993</v>
      </c>
      <c r="F485" s="154"/>
      <c r="G485" s="154"/>
      <c r="H485" s="154"/>
      <c r="I485" s="154"/>
      <c r="J485" s="154"/>
      <c r="K485" s="154"/>
      <c r="L485" s="154"/>
      <c r="M485" s="154"/>
      <c r="N485" s="153"/>
      <c r="O485" s="153"/>
      <c r="P485" s="153"/>
      <c r="Q485" s="153"/>
      <c r="R485" s="154"/>
      <c r="S485" s="154"/>
      <c r="T485" s="154"/>
      <c r="U485" s="154"/>
      <c r="V485" s="154"/>
      <c r="W485" s="154"/>
      <c r="X485" s="154"/>
      <c r="Y485" s="154"/>
      <c r="Z485" s="144"/>
      <c r="AA485" s="144"/>
      <c r="AB485" s="144"/>
      <c r="AC485" s="144"/>
      <c r="AD485" s="144"/>
      <c r="AE485" s="144"/>
      <c r="AF485" s="144"/>
      <c r="AG485" s="144" t="s">
        <v>154</v>
      </c>
      <c r="AH485" s="144">
        <v>7</v>
      </c>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row>
    <row r="486" spans="1:60" outlineLevel="1" x14ac:dyDescent="0.25">
      <c r="A486" s="173">
        <v>134</v>
      </c>
      <c r="B486" s="174" t="s">
        <v>676</v>
      </c>
      <c r="C486" s="189" t="s">
        <v>677</v>
      </c>
      <c r="D486" s="175" t="s">
        <v>289</v>
      </c>
      <c r="E486" s="176">
        <v>277.41505000000001</v>
      </c>
      <c r="F486" s="177"/>
      <c r="G486" s="178">
        <f>ROUND(E486*F486,2)</f>
        <v>0</v>
      </c>
      <c r="H486" s="177"/>
      <c r="I486" s="178">
        <f>ROUND(E486*H486,2)</f>
        <v>0</v>
      </c>
      <c r="J486" s="177"/>
      <c r="K486" s="178">
        <f>ROUND(E486*J486,2)</f>
        <v>0</v>
      </c>
      <c r="L486" s="178">
        <v>21</v>
      </c>
      <c r="M486" s="178">
        <f>G486*(1+L486/100)</f>
        <v>0</v>
      </c>
      <c r="N486" s="176">
        <v>0</v>
      </c>
      <c r="O486" s="176">
        <f>ROUND(E486*N486,2)</f>
        <v>0</v>
      </c>
      <c r="P486" s="176">
        <v>0</v>
      </c>
      <c r="Q486" s="176">
        <f>ROUND(E486*P486,2)</f>
        <v>0</v>
      </c>
      <c r="R486" s="178" t="s">
        <v>641</v>
      </c>
      <c r="S486" s="178" t="s">
        <v>147</v>
      </c>
      <c r="T486" s="179" t="s">
        <v>147</v>
      </c>
      <c r="U486" s="154">
        <v>0</v>
      </c>
      <c r="V486" s="154">
        <f>ROUND(E486*U486,2)</f>
        <v>0</v>
      </c>
      <c r="W486" s="154"/>
      <c r="X486" s="154" t="s">
        <v>148</v>
      </c>
      <c r="Y486" s="154" t="s">
        <v>149</v>
      </c>
      <c r="Z486" s="144"/>
      <c r="AA486" s="144"/>
      <c r="AB486" s="144"/>
      <c r="AC486" s="144"/>
      <c r="AD486" s="144"/>
      <c r="AE486" s="144"/>
      <c r="AF486" s="144"/>
      <c r="AG486" s="144" t="s">
        <v>150</v>
      </c>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row>
    <row r="487" spans="1:60" outlineLevel="2" x14ac:dyDescent="0.25">
      <c r="A487" s="151"/>
      <c r="B487" s="152"/>
      <c r="C487" s="190" t="s">
        <v>678</v>
      </c>
      <c r="D487" s="155"/>
      <c r="E487" s="156">
        <v>34.65</v>
      </c>
      <c r="F487" s="154"/>
      <c r="G487" s="154"/>
      <c r="H487" s="154"/>
      <c r="I487" s="154"/>
      <c r="J487" s="154"/>
      <c r="K487" s="154"/>
      <c r="L487" s="154"/>
      <c r="M487" s="154"/>
      <c r="N487" s="153"/>
      <c r="O487" s="153"/>
      <c r="P487" s="153"/>
      <c r="Q487" s="153"/>
      <c r="R487" s="154"/>
      <c r="S487" s="154"/>
      <c r="T487" s="154"/>
      <c r="U487" s="154"/>
      <c r="V487" s="154"/>
      <c r="W487" s="154"/>
      <c r="X487" s="154"/>
      <c r="Y487" s="154"/>
      <c r="Z487" s="144"/>
      <c r="AA487" s="144"/>
      <c r="AB487" s="144"/>
      <c r="AC487" s="144"/>
      <c r="AD487" s="144"/>
      <c r="AE487" s="144"/>
      <c r="AF487" s="144"/>
      <c r="AG487" s="144" t="s">
        <v>154</v>
      </c>
      <c r="AH487" s="144">
        <v>7</v>
      </c>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row>
    <row r="488" spans="1:60" outlineLevel="3" x14ac:dyDescent="0.25">
      <c r="A488" s="151"/>
      <c r="B488" s="152"/>
      <c r="C488" s="190" t="s">
        <v>679</v>
      </c>
      <c r="D488" s="155"/>
      <c r="E488" s="156">
        <v>26.897200000000002</v>
      </c>
      <c r="F488" s="154"/>
      <c r="G488" s="154"/>
      <c r="H488" s="154"/>
      <c r="I488" s="154"/>
      <c r="J488" s="154"/>
      <c r="K488" s="154"/>
      <c r="L488" s="154"/>
      <c r="M488" s="154"/>
      <c r="N488" s="153"/>
      <c r="O488" s="153"/>
      <c r="P488" s="153"/>
      <c r="Q488" s="153"/>
      <c r="R488" s="154"/>
      <c r="S488" s="154"/>
      <c r="T488" s="154"/>
      <c r="U488" s="154"/>
      <c r="V488" s="154"/>
      <c r="W488" s="154"/>
      <c r="X488" s="154"/>
      <c r="Y488" s="154"/>
      <c r="Z488" s="144"/>
      <c r="AA488" s="144"/>
      <c r="AB488" s="144"/>
      <c r="AC488" s="144"/>
      <c r="AD488" s="144"/>
      <c r="AE488" s="144"/>
      <c r="AF488" s="144"/>
      <c r="AG488" s="144" t="s">
        <v>154</v>
      </c>
      <c r="AH488" s="144">
        <v>7</v>
      </c>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row>
    <row r="489" spans="1:60" outlineLevel="3" x14ac:dyDescent="0.25">
      <c r="A489" s="151"/>
      <c r="B489" s="152"/>
      <c r="C489" s="190" t="s">
        <v>680</v>
      </c>
      <c r="D489" s="155"/>
      <c r="E489" s="156">
        <v>215.86785</v>
      </c>
      <c r="F489" s="154"/>
      <c r="G489" s="154"/>
      <c r="H489" s="154"/>
      <c r="I489" s="154"/>
      <c r="J489" s="154"/>
      <c r="K489" s="154"/>
      <c r="L489" s="154"/>
      <c r="M489" s="154"/>
      <c r="N489" s="153"/>
      <c r="O489" s="153"/>
      <c r="P489" s="153"/>
      <c r="Q489" s="153"/>
      <c r="R489" s="154"/>
      <c r="S489" s="154"/>
      <c r="T489" s="154"/>
      <c r="U489" s="154"/>
      <c r="V489" s="154"/>
      <c r="W489" s="154"/>
      <c r="X489" s="154"/>
      <c r="Y489" s="154"/>
      <c r="Z489" s="144"/>
      <c r="AA489" s="144"/>
      <c r="AB489" s="144"/>
      <c r="AC489" s="144"/>
      <c r="AD489" s="144"/>
      <c r="AE489" s="144"/>
      <c r="AF489" s="144"/>
      <c r="AG489" s="144" t="s">
        <v>154</v>
      </c>
      <c r="AH489" s="144">
        <v>7</v>
      </c>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row>
    <row r="490" spans="1:60" outlineLevel="1" x14ac:dyDescent="0.25">
      <c r="A490" s="173">
        <v>135</v>
      </c>
      <c r="B490" s="174" t="s">
        <v>681</v>
      </c>
      <c r="C490" s="189" t="s">
        <v>682</v>
      </c>
      <c r="D490" s="175" t="s">
        <v>289</v>
      </c>
      <c r="E490" s="176">
        <v>475.91746000000001</v>
      </c>
      <c r="F490" s="177"/>
      <c r="G490" s="178">
        <f>ROUND(E490*F490,2)</f>
        <v>0</v>
      </c>
      <c r="H490" s="177"/>
      <c r="I490" s="178">
        <f>ROUND(E490*H490,2)</f>
        <v>0</v>
      </c>
      <c r="J490" s="177"/>
      <c r="K490" s="178">
        <f>ROUND(E490*J490,2)</f>
        <v>0</v>
      </c>
      <c r="L490" s="178">
        <v>21</v>
      </c>
      <c r="M490" s="178">
        <f>G490*(1+L490/100)</f>
        <v>0</v>
      </c>
      <c r="N490" s="176">
        <v>0</v>
      </c>
      <c r="O490" s="176">
        <f>ROUND(E490*N490,2)</f>
        <v>0</v>
      </c>
      <c r="P490" s="176">
        <v>0</v>
      </c>
      <c r="Q490" s="176">
        <f>ROUND(E490*P490,2)</f>
        <v>0</v>
      </c>
      <c r="R490" s="178" t="s">
        <v>641</v>
      </c>
      <c r="S490" s="178" t="s">
        <v>147</v>
      </c>
      <c r="T490" s="179" t="s">
        <v>147</v>
      </c>
      <c r="U490" s="154">
        <v>0</v>
      </c>
      <c r="V490" s="154">
        <f>ROUND(E490*U490,2)</f>
        <v>0</v>
      </c>
      <c r="W490" s="154"/>
      <c r="X490" s="154" t="s">
        <v>148</v>
      </c>
      <c r="Y490" s="154" t="s">
        <v>149</v>
      </c>
      <c r="Z490" s="144"/>
      <c r="AA490" s="144"/>
      <c r="AB490" s="144"/>
      <c r="AC490" s="144"/>
      <c r="AD490" s="144"/>
      <c r="AE490" s="144"/>
      <c r="AF490" s="144"/>
      <c r="AG490" s="144" t="s">
        <v>150</v>
      </c>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row>
    <row r="491" spans="1:60" outlineLevel="2" x14ac:dyDescent="0.25">
      <c r="A491" s="151"/>
      <c r="B491" s="152"/>
      <c r="C491" s="190" t="s">
        <v>683</v>
      </c>
      <c r="D491" s="155"/>
      <c r="E491" s="156">
        <v>66.281400000000005</v>
      </c>
      <c r="F491" s="154"/>
      <c r="G491" s="154"/>
      <c r="H491" s="154"/>
      <c r="I491" s="154"/>
      <c r="J491" s="154"/>
      <c r="K491" s="154"/>
      <c r="L491" s="154"/>
      <c r="M491" s="154"/>
      <c r="N491" s="153"/>
      <c r="O491" s="153"/>
      <c r="P491" s="153"/>
      <c r="Q491" s="153"/>
      <c r="R491" s="154"/>
      <c r="S491" s="154"/>
      <c r="T491" s="154"/>
      <c r="U491" s="154"/>
      <c r="V491" s="154"/>
      <c r="W491" s="154"/>
      <c r="X491" s="154"/>
      <c r="Y491" s="154"/>
      <c r="Z491" s="144"/>
      <c r="AA491" s="144"/>
      <c r="AB491" s="144"/>
      <c r="AC491" s="144"/>
      <c r="AD491" s="144"/>
      <c r="AE491" s="144"/>
      <c r="AF491" s="144"/>
      <c r="AG491" s="144" t="s">
        <v>154</v>
      </c>
      <c r="AH491" s="144">
        <v>7</v>
      </c>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row>
    <row r="492" spans="1:60" outlineLevel="3" x14ac:dyDescent="0.25">
      <c r="A492" s="151"/>
      <c r="B492" s="152"/>
      <c r="C492" s="190" t="s">
        <v>684</v>
      </c>
      <c r="D492" s="155"/>
      <c r="E492" s="156">
        <v>13.754250000000001</v>
      </c>
      <c r="F492" s="154"/>
      <c r="G492" s="154"/>
      <c r="H492" s="154"/>
      <c r="I492" s="154"/>
      <c r="J492" s="154"/>
      <c r="K492" s="154"/>
      <c r="L492" s="154"/>
      <c r="M492" s="154"/>
      <c r="N492" s="153"/>
      <c r="O492" s="153"/>
      <c r="P492" s="153"/>
      <c r="Q492" s="153"/>
      <c r="R492" s="154"/>
      <c r="S492" s="154"/>
      <c r="T492" s="154"/>
      <c r="U492" s="154"/>
      <c r="V492" s="154"/>
      <c r="W492" s="154"/>
      <c r="X492" s="154"/>
      <c r="Y492" s="154"/>
      <c r="Z492" s="144"/>
      <c r="AA492" s="144"/>
      <c r="AB492" s="144"/>
      <c r="AC492" s="144"/>
      <c r="AD492" s="144"/>
      <c r="AE492" s="144"/>
      <c r="AF492" s="144"/>
      <c r="AG492" s="144" t="s">
        <v>154</v>
      </c>
      <c r="AH492" s="144">
        <v>7</v>
      </c>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row>
    <row r="493" spans="1:60" outlineLevel="3" x14ac:dyDescent="0.25">
      <c r="A493" s="151"/>
      <c r="B493" s="152"/>
      <c r="C493" s="190" t="s">
        <v>685</v>
      </c>
      <c r="D493" s="155"/>
      <c r="E493" s="156">
        <v>30.235389999999999</v>
      </c>
      <c r="F493" s="154"/>
      <c r="G493" s="154"/>
      <c r="H493" s="154"/>
      <c r="I493" s="154"/>
      <c r="J493" s="154"/>
      <c r="K493" s="154"/>
      <c r="L493" s="154"/>
      <c r="M493" s="154"/>
      <c r="N493" s="153"/>
      <c r="O493" s="153"/>
      <c r="P493" s="153"/>
      <c r="Q493" s="153"/>
      <c r="R493" s="154"/>
      <c r="S493" s="154"/>
      <c r="T493" s="154"/>
      <c r="U493" s="154"/>
      <c r="V493" s="154"/>
      <c r="W493" s="154"/>
      <c r="X493" s="154"/>
      <c r="Y493" s="154"/>
      <c r="Z493" s="144"/>
      <c r="AA493" s="144"/>
      <c r="AB493" s="144"/>
      <c r="AC493" s="144"/>
      <c r="AD493" s="144"/>
      <c r="AE493" s="144"/>
      <c r="AF493" s="144"/>
      <c r="AG493" s="144" t="s">
        <v>154</v>
      </c>
      <c r="AH493" s="144">
        <v>7</v>
      </c>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row>
    <row r="494" spans="1:60" outlineLevel="3" x14ac:dyDescent="0.25">
      <c r="A494" s="151"/>
      <c r="B494" s="152"/>
      <c r="C494" s="190" t="s">
        <v>686</v>
      </c>
      <c r="D494" s="155"/>
      <c r="E494" s="156">
        <v>2.5388000000000002</v>
      </c>
      <c r="F494" s="154"/>
      <c r="G494" s="154"/>
      <c r="H494" s="154"/>
      <c r="I494" s="154"/>
      <c r="J494" s="154"/>
      <c r="K494" s="154"/>
      <c r="L494" s="154"/>
      <c r="M494" s="154"/>
      <c r="N494" s="153"/>
      <c r="O494" s="153"/>
      <c r="P494" s="153"/>
      <c r="Q494" s="153"/>
      <c r="R494" s="154"/>
      <c r="S494" s="154"/>
      <c r="T494" s="154"/>
      <c r="U494" s="154"/>
      <c r="V494" s="154"/>
      <c r="W494" s="154"/>
      <c r="X494" s="154"/>
      <c r="Y494" s="154"/>
      <c r="Z494" s="144"/>
      <c r="AA494" s="144"/>
      <c r="AB494" s="144"/>
      <c r="AC494" s="144"/>
      <c r="AD494" s="144"/>
      <c r="AE494" s="144"/>
      <c r="AF494" s="144"/>
      <c r="AG494" s="144" t="s">
        <v>154</v>
      </c>
      <c r="AH494" s="144">
        <v>7</v>
      </c>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row>
    <row r="495" spans="1:60" outlineLevel="3" x14ac:dyDescent="0.25">
      <c r="A495" s="151"/>
      <c r="B495" s="152"/>
      <c r="C495" s="190" t="s">
        <v>687</v>
      </c>
      <c r="D495" s="155"/>
      <c r="E495" s="156">
        <v>9.0874199999999998</v>
      </c>
      <c r="F495" s="154"/>
      <c r="G495" s="154"/>
      <c r="H495" s="154"/>
      <c r="I495" s="154"/>
      <c r="J495" s="154"/>
      <c r="K495" s="154"/>
      <c r="L495" s="154"/>
      <c r="M495" s="154"/>
      <c r="N495" s="153"/>
      <c r="O495" s="153"/>
      <c r="P495" s="153"/>
      <c r="Q495" s="153"/>
      <c r="R495" s="154"/>
      <c r="S495" s="154"/>
      <c r="T495" s="154"/>
      <c r="U495" s="154"/>
      <c r="V495" s="154"/>
      <c r="W495" s="154"/>
      <c r="X495" s="154"/>
      <c r="Y495" s="154"/>
      <c r="Z495" s="144"/>
      <c r="AA495" s="144"/>
      <c r="AB495" s="144"/>
      <c r="AC495" s="144"/>
      <c r="AD495" s="144"/>
      <c r="AE495" s="144"/>
      <c r="AF495" s="144"/>
      <c r="AG495" s="144" t="s">
        <v>154</v>
      </c>
      <c r="AH495" s="144">
        <v>7</v>
      </c>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row>
    <row r="496" spans="1:60" outlineLevel="3" x14ac:dyDescent="0.25">
      <c r="A496" s="151"/>
      <c r="B496" s="152"/>
      <c r="C496" s="190" t="s">
        <v>688</v>
      </c>
      <c r="D496" s="155"/>
      <c r="E496" s="156">
        <v>31.05</v>
      </c>
      <c r="F496" s="154"/>
      <c r="G496" s="154"/>
      <c r="H496" s="154"/>
      <c r="I496" s="154"/>
      <c r="J496" s="154"/>
      <c r="K496" s="154"/>
      <c r="L496" s="154"/>
      <c r="M496" s="154"/>
      <c r="N496" s="153"/>
      <c r="O496" s="153"/>
      <c r="P496" s="153"/>
      <c r="Q496" s="153"/>
      <c r="R496" s="154"/>
      <c r="S496" s="154"/>
      <c r="T496" s="154"/>
      <c r="U496" s="154"/>
      <c r="V496" s="154"/>
      <c r="W496" s="154"/>
      <c r="X496" s="154"/>
      <c r="Y496" s="154"/>
      <c r="Z496" s="144"/>
      <c r="AA496" s="144"/>
      <c r="AB496" s="144"/>
      <c r="AC496" s="144"/>
      <c r="AD496" s="144"/>
      <c r="AE496" s="144"/>
      <c r="AF496" s="144"/>
      <c r="AG496" s="144" t="s">
        <v>154</v>
      </c>
      <c r="AH496" s="144">
        <v>7</v>
      </c>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row>
    <row r="497" spans="1:60" outlineLevel="3" x14ac:dyDescent="0.25">
      <c r="A497" s="151"/>
      <c r="B497" s="152"/>
      <c r="C497" s="190" t="s">
        <v>689</v>
      </c>
      <c r="D497" s="155"/>
      <c r="E497" s="156">
        <v>204.09324000000001</v>
      </c>
      <c r="F497" s="154"/>
      <c r="G497" s="154"/>
      <c r="H497" s="154"/>
      <c r="I497" s="154"/>
      <c r="J497" s="154"/>
      <c r="K497" s="154"/>
      <c r="L497" s="154"/>
      <c r="M497" s="154"/>
      <c r="N497" s="153"/>
      <c r="O497" s="153"/>
      <c r="P497" s="153"/>
      <c r="Q497" s="153"/>
      <c r="R497" s="154"/>
      <c r="S497" s="154"/>
      <c r="T497" s="154"/>
      <c r="U497" s="154"/>
      <c r="V497" s="154"/>
      <c r="W497" s="154"/>
      <c r="X497" s="154"/>
      <c r="Y497" s="154"/>
      <c r="Z497" s="144"/>
      <c r="AA497" s="144"/>
      <c r="AB497" s="144"/>
      <c r="AC497" s="144"/>
      <c r="AD497" s="144"/>
      <c r="AE497" s="144"/>
      <c r="AF497" s="144"/>
      <c r="AG497" s="144" t="s">
        <v>154</v>
      </c>
      <c r="AH497" s="144">
        <v>7</v>
      </c>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row>
    <row r="498" spans="1:60" outlineLevel="3" x14ac:dyDescent="0.25">
      <c r="A498" s="151"/>
      <c r="B498" s="152"/>
      <c r="C498" s="190" t="s">
        <v>690</v>
      </c>
      <c r="D498" s="155"/>
      <c r="E498" s="156">
        <v>4.1208600000000004</v>
      </c>
      <c r="F498" s="154"/>
      <c r="G498" s="154"/>
      <c r="H498" s="154"/>
      <c r="I498" s="154"/>
      <c r="J498" s="154"/>
      <c r="K498" s="154"/>
      <c r="L498" s="154"/>
      <c r="M498" s="154"/>
      <c r="N498" s="153"/>
      <c r="O498" s="153"/>
      <c r="P498" s="153"/>
      <c r="Q498" s="153"/>
      <c r="R498" s="154"/>
      <c r="S498" s="154"/>
      <c r="T498" s="154"/>
      <c r="U498" s="154"/>
      <c r="V498" s="154"/>
      <c r="W498" s="154"/>
      <c r="X498" s="154"/>
      <c r="Y498" s="154"/>
      <c r="Z498" s="144"/>
      <c r="AA498" s="144"/>
      <c r="AB498" s="144"/>
      <c r="AC498" s="144"/>
      <c r="AD498" s="144"/>
      <c r="AE498" s="144"/>
      <c r="AF498" s="144"/>
      <c r="AG498" s="144" t="s">
        <v>154</v>
      </c>
      <c r="AH498" s="144">
        <v>7</v>
      </c>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row>
    <row r="499" spans="1:60" outlineLevel="3" x14ac:dyDescent="0.25">
      <c r="A499" s="151"/>
      <c r="B499" s="152"/>
      <c r="C499" s="190" t="s">
        <v>691</v>
      </c>
      <c r="D499" s="155"/>
      <c r="E499" s="156">
        <v>1.8919999999999999</v>
      </c>
      <c r="F499" s="154"/>
      <c r="G499" s="154"/>
      <c r="H499" s="154"/>
      <c r="I499" s="154"/>
      <c r="J499" s="154"/>
      <c r="K499" s="154"/>
      <c r="L499" s="154"/>
      <c r="M499" s="154"/>
      <c r="N499" s="153"/>
      <c r="O499" s="153"/>
      <c r="P499" s="153"/>
      <c r="Q499" s="153"/>
      <c r="R499" s="154"/>
      <c r="S499" s="154"/>
      <c r="T499" s="154"/>
      <c r="U499" s="154"/>
      <c r="V499" s="154"/>
      <c r="W499" s="154"/>
      <c r="X499" s="154"/>
      <c r="Y499" s="154"/>
      <c r="Z499" s="144"/>
      <c r="AA499" s="144"/>
      <c r="AB499" s="144"/>
      <c r="AC499" s="144"/>
      <c r="AD499" s="144"/>
      <c r="AE499" s="144"/>
      <c r="AF499" s="144"/>
      <c r="AG499" s="144" t="s">
        <v>154</v>
      </c>
      <c r="AH499" s="144">
        <v>7</v>
      </c>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row>
    <row r="500" spans="1:60" outlineLevel="3" x14ac:dyDescent="0.25">
      <c r="A500" s="151"/>
      <c r="B500" s="152"/>
      <c r="C500" s="190" t="s">
        <v>692</v>
      </c>
      <c r="D500" s="155"/>
      <c r="E500" s="156">
        <v>86.826599999999999</v>
      </c>
      <c r="F500" s="154"/>
      <c r="G500" s="154"/>
      <c r="H500" s="154"/>
      <c r="I500" s="154"/>
      <c r="J500" s="154"/>
      <c r="K500" s="154"/>
      <c r="L500" s="154"/>
      <c r="M500" s="154"/>
      <c r="N500" s="153"/>
      <c r="O500" s="153"/>
      <c r="P500" s="153"/>
      <c r="Q500" s="153"/>
      <c r="R500" s="154"/>
      <c r="S500" s="154"/>
      <c r="T500" s="154"/>
      <c r="U500" s="154"/>
      <c r="V500" s="154"/>
      <c r="W500" s="154"/>
      <c r="X500" s="154"/>
      <c r="Y500" s="154"/>
      <c r="Z500" s="144"/>
      <c r="AA500" s="144"/>
      <c r="AB500" s="144"/>
      <c r="AC500" s="144"/>
      <c r="AD500" s="144"/>
      <c r="AE500" s="144"/>
      <c r="AF500" s="144"/>
      <c r="AG500" s="144" t="s">
        <v>154</v>
      </c>
      <c r="AH500" s="144">
        <v>7</v>
      </c>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row>
    <row r="501" spans="1:60" outlineLevel="3" x14ac:dyDescent="0.25">
      <c r="A501" s="151"/>
      <c r="B501" s="152"/>
      <c r="C501" s="190" t="s">
        <v>693</v>
      </c>
      <c r="D501" s="155"/>
      <c r="E501" s="156">
        <v>26.037500000000001</v>
      </c>
      <c r="F501" s="154"/>
      <c r="G501" s="154"/>
      <c r="H501" s="154"/>
      <c r="I501" s="154"/>
      <c r="J501" s="154"/>
      <c r="K501" s="154"/>
      <c r="L501" s="154"/>
      <c r="M501" s="154"/>
      <c r="N501" s="153"/>
      <c r="O501" s="153"/>
      <c r="P501" s="153"/>
      <c r="Q501" s="153"/>
      <c r="R501" s="154"/>
      <c r="S501" s="154"/>
      <c r="T501" s="154"/>
      <c r="U501" s="154"/>
      <c r="V501" s="154"/>
      <c r="W501" s="154"/>
      <c r="X501" s="154"/>
      <c r="Y501" s="154"/>
      <c r="Z501" s="144"/>
      <c r="AA501" s="144"/>
      <c r="AB501" s="144"/>
      <c r="AC501" s="144"/>
      <c r="AD501" s="144"/>
      <c r="AE501" s="144"/>
      <c r="AF501" s="144"/>
      <c r="AG501" s="144" t="s">
        <v>154</v>
      </c>
      <c r="AH501" s="144">
        <v>7</v>
      </c>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row>
    <row r="502" spans="1:60" ht="20.399999999999999" outlineLevel="1" x14ac:dyDescent="0.25">
      <c r="A502" s="173">
        <v>136</v>
      </c>
      <c r="B502" s="174" t="s">
        <v>694</v>
      </c>
      <c r="C502" s="189" t="s">
        <v>695</v>
      </c>
      <c r="D502" s="175" t="s">
        <v>289</v>
      </c>
      <c r="E502" s="176">
        <v>133.41075000000001</v>
      </c>
      <c r="F502" s="177"/>
      <c r="G502" s="178">
        <f>ROUND(E502*F502,2)</f>
        <v>0</v>
      </c>
      <c r="H502" s="177"/>
      <c r="I502" s="178">
        <f>ROUND(E502*H502,2)</f>
        <v>0</v>
      </c>
      <c r="J502" s="177"/>
      <c r="K502" s="178">
        <f>ROUND(E502*J502,2)</f>
        <v>0</v>
      </c>
      <c r="L502" s="178">
        <v>21</v>
      </c>
      <c r="M502" s="178">
        <f>G502*(1+L502/100)</f>
        <v>0</v>
      </c>
      <c r="N502" s="176">
        <v>0</v>
      </c>
      <c r="O502" s="176">
        <f>ROUND(E502*N502,2)</f>
        <v>0</v>
      </c>
      <c r="P502" s="176">
        <v>0</v>
      </c>
      <c r="Q502" s="176">
        <f>ROUND(E502*P502,2)</f>
        <v>0</v>
      </c>
      <c r="R502" s="178" t="s">
        <v>641</v>
      </c>
      <c r="S502" s="178" t="s">
        <v>147</v>
      </c>
      <c r="T502" s="179" t="s">
        <v>147</v>
      </c>
      <c r="U502" s="154">
        <v>0</v>
      </c>
      <c r="V502" s="154">
        <f>ROUND(E502*U502,2)</f>
        <v>0</v>
      </c>
      <c r="W502" s="154"/>
      <c r="X502" s="154" t="s">
        <v>148</v>
      </c>
      <c r="Y502" s="154" t="s">
        <v>149</v>
      </c>
      <c r="Z502" s="144"/>
      <c r="AA502" s="144"/>
      <c r="AB502" s="144"/>
      <c r="AC502" s="144"/>
      <c r="AD502" s="144"/>
      <c r="AE502" s="144"/>
      <c r="AF502" s="144"/>
      <c r="AG502" s="144" t="s">
        <v>150</v>
      </c>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row>
    <row r="503" spans="1:60" outlineLevel="2" x14ac:dyDescent="0.25">
      <c r="A503" s="151"/>
      <c r="B503" s="152"/>
      <c r="C503" s="257" t="s">
        <v>696</v>
      </c>
      <c r="D503" s="258"/>
      <c r="E503" s="258"/>
      <c r="F503" s="258"/>
      <c r="G503" s="258"/>
      <c r="H503" s="154"/>
      <c r="I503" s="154"/>
      <c r="J503" s="154"/>
      <c r="K503" s="154"/>
      <c r="L503" s="154"/>
      <c r="M503" s="154"/>
      <c r="N503" s="153"/>
      <c r="O503" s="153"/>
      <c r="P503" s="153"/>
      <c r="Q503" s="153"/>
      <c r="R503" s="154"/>
      <c r="S503" s="154"/>
      <c r="T503" s="154"/>
      <c r="U503" s="154"/>
      <c r="V503" s="154"/>
      <c r="W503" s="154"/>
      <c r="X503" s="154"/>
      <c r="Y503" s="154"/>
      <c r="Z503" s="144"/>
      <c r="AA503" s="144"/>
      <c r="AB503" s="144"/>
      <c r="AC503" s="144"/>
      <c r="AD503" s="144"/>
      <c r="AE503" s="144"/>
      <c r="AF503" s="144"/>
      <c r="AG503" s="144" t="s">
        <v>295</v>
      </c>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row>
    <row r="504" spans="1:60" outlineLevel="2" x14ac:dyDescent="0.25">
      <c r="A504" s="151"/>
      <c r="B504" s="152"/>
      <c r="C504" s="190" t="s">
        <v>697</v>
      </c>
      <c r="D504" s="155"/>
      <c r="E504" s="156">
        <v>4.1387499999999999</v>
      </c>
      <c r="F504" s="154"/>
      <c r="G504" s="154"/>
      <c r="H504" s="154"/>
      <c r="I504" s="154"/>
      <c r="J504" s="154"/>
      <c r="K504" s="154"/>
      <c r="L504" s="154"/>
      <c r="M504" s="154"/>
      <c r="N504" s="153"/>
      <c r="O504" s="153"/>
      <c r="P504" s="153"/>
      <c r="Q504" s="153"/>
      <c r="R504" s="154"/>
      <c r="S504" s="154"/>
      <c r="T504" s="154"/>
      <c r="U504" s="154"/>
      <c r="V504" s="154"/>
      <c r="W504" s="154"/>
      <c r="X504" s="154"/>
      <c r="Y504" s="154"/>
      <c r="Z504" s="144"/>
      <c r="AA504" s="144"/>
      <c r="AB504" s="144"/>
      <c r="AC504" s="144"/>
      <c r="AD504" s="144"/>
      <c r="AE504" s="144"/>
      <c r="AF504" s="144"/>
      <c r="AG504" s="144" t="s">
        <v>154</v>
      </c>
      <c r="AH504" s="144">
        <v>7</v>
      </c>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row>
    <row r="505" spans="1:60" outlineLevel="3" x14ac:dyDescent="0.25">
      <c r="A505" s="151"/>
      <c r="B505" s="152"/>
      <c r="C505" s="190" t="s">
        <v>698</v>
      </c>
      <c r="D505" s="155"/>
      <c r="E505" s="156">
        <v>129.27199999999999</v>
      </c>
      <c r="F505" s="154"/>
      <c r="G505" s="154"/>
      <c r="H505" s="154"/>
      <c r="I505" s="154"/>
      <c r="J505" s="154"/>
      <c r="K505" s="154"/>
      <c r="L505" s="154"/>
      <c r="M505" s="154"/>
      <c r="N505" s="153"/>
      <c r="O505" s="153"/>
      <c r="P505" s="153"/>
      <c r="Q505" s="153"/>
      <c r="R505" s="154"/>
      <c r="S505" s="154"/>
      <c r="T505" s="154"/>
      <c r="U505" s="154"/>
      <c r="V505" s="154"/>
      <c r="W505" s="154"/>
      <c r="X505" s="154"/>
      <c r="Y505" s="154"/>
      <c r="Z505" s="144"/>
      <c r="AA505" s="144"/>
      <c r="AB505" s="144"/>
      <c r="AC505" s="144"/>
      <c r="AD505" s="144"/>
      <c r="AE505" s="144"/>
      <c r="AF505" s="144"/>
      <c r="AG505" s="144" t="s">
        <v>154</v>
      </c>
      <c r="AH505" s="144">
        <v>7</v>
      </c>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row>
    <row r="506" spans="1:60" outlineLevel="1" x14ac:dyDescent="0.25">
      <c r="A506" s="181">
        <v>137</v>
      </c>
      <c r="B506" s="182" t="s">
        <v>699</v>
      </c>
      <c r="C506" s="196" t="s">
        <v>700</v>
      </c>
      <c r="D506" s="183" t="s">
        <v>289</v>
      </c>
      <c r="E506" s="184">
        <v>896.65389000000005</v>
      </c>
      <c r="F506" s="185"/>
      <c r="G506" s="186">
        <f>ROUND(E506*F506,2)</f>
        <v>0</v>
      </c>
      <c r="H506" s="185"/>
      <c r="I506" s="186">
        <f>ROUND(E506*H506,2)</f>
        <v>0</v>
      </c>
      <c r="J506" s="185"/>
      <c r="K506" s="186">
        <f>ROUND(E506*J506,2)</f>
        <v>0</v>
      </c>
      <c r="L506" s="186">
        <v>21</v>
      </c>
      <c r="M506" s="186">
        <f>G506*(1+L506/100)</f>
        <v>0</v>
      </c>
      <c r="N506" s="184">
        <v>0</v>
      </c>
      <c r="O506" s="184">
        <f>ROUND(E506*N506,2)</f>
        <v>0</v>
      </c>
      <c r="P506" s="184">
        <v>0</v>
      </c>
      <c r="Q506" s="184">
        <f>ROUND(E506*P506,2)</f>
        <v>0</v>
      </c>
      <c r="R506" s="186"/>
      <c r="S506" s="186" t="s">
        <v>147</v>
      </c>
      <c r="T506" s="187" t="s">
        <v>147</v>
      </c>
      <c r="U506" s="154">
        <v>0.26500000000000001</v>
      </c>
      <c r="V506" s="154">
        <f>ROUND(E506*U506,2)</f>
        <v>237.61</v>
      </c>
      <c r="W506" s="154"/>
      <c r="X506" s="154" t="s">
        <v>701</v>
      </c>
      <c r="Y506" s="154" t="s">
        <v>149</v>
      </c>
      <c r="Z506" s="144"/>
      <c r="AA506" s="144"/>
      <c r="AB506" s="144"/>
      <c r="AC506" s="144"/>
      <c r="AD506" s="144"/>
      <c r="AE506" s="144"/>
      <c r="AF506" s="144"/>
      <c r="AG506" s="144" t="s">
        <v>702</v>
      </c>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row>
    <row r="507" spans="1:60" outlineLevel="1" x14ac:dyDescent="0.25">
      <c r="A507" s="173">
        <v>138</v>
      </c>
      <c r="B507" s="174" t="s">
        <v>703</v>
      </c>
      <c r="C507" s="189" t="s">
        <v>704</v>
      </c>
      <c r="D507" s="175" t="s">
        <v>289</v>
      </c>
      <c r="E507" s="176">
        <v>896.65389000000005</v>
      </c>
      <c r="F507" s="177"/>
      <c r="G507" s="178">
        <f>ROUND(E507*F507,2)</f>
        <v>0</v>
      </c>
      <c r="H507" s="177"/>
      <c r="I507" s="178">
        <f>ROUND(E507*H507,2)</f>
        <v>0</v>
      </c>
      <c r="J507" s="177"/>
      <c r="K507" s="178">
        <f>ROUND(E507*J507,2)</f>
        <v>0</v>
      </c>
      <c r="L507" s="178">
        <v>21</v>
      </c>
      <c r="M507" s="178">
        <f>G507*(1+L507/100)</f>
        <v>0</v>
      </c>
      <c r="N507" s="176">
        <v>0</v>
      </c>
      <c r="O507" s="176">
        <f>ROUND(E507*N507,2)</f>
        <v>0</v>
      </c>
      <c r="P507" s="176">
        <v>0</v>
      </c>
      <c r="Q507" s="176">
        <f>ROUND(E507*P507,2)</f>
        <v>0</v>
      </c>
      <c r="R507" s="178" t="s">
        <v>641</v>
      </c>
      <c r="S507" s="178" t="s">
        <v>147</v>
      </c>
      <c r="T507" s="179" t="s">
        <v>147</v>
      </c>
      <c r="U507" s="154">
        <v>0.49</v>
      </c>
      <c r="V507" s="154">
        <f>ROUND(E507*U507,2)</f>
        <v>439.36</v>
      </c>
      <c r="W507" s="154"/>
      <c r="X507" s="154" t="s">
        <v>701</v>
      </c>
      <c r="Y507" s="154" t="s">
        <v>149</v>
      </c>
      <c r="Z507" s="144"/>
      <c r="AA507" s="144"/>
      <c r="AB507" s="144"/>
      <c r="AC507" s="144"/>
      <c r="AD507" s="144"/>
      <c r="AE507" s="144"/>
      <c r="AF507" s="144"/>
      <c r="AG507" s="144" t="s">
        <v>702</v>
      </c>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row>
    <row r="508" spans="1:60" outlineLevel="2" x14ac:dyDescent="0.25">
      <c r="A508" s="151"/>
      <c r="B508" s="152"/>
      <c r="C508" s="257" t="s">
        <v>705</v>
      </c>
      <c r="D508" s="258"/>
      <c r="E508" s="258"/>
      <c r="F508" s="258"/>
      <c r="G508" s="258"/>
      <c r="H508" s="154"/>
      <c r="I508" s="154"/>
      <c r="J508" s="154"/>
      <c r="K508" s="154"/>
      <c r="L508" s="154"/>
      <c r="M508" s="154"/>
      <c r="N508" s="153"/>
      <c r="O508" s="153"/>
      <c r="P508" s="153"/>
      <c r="Q508" s="153"/>
      <c r="R508" s="154"/>
      <c r="S508" s="154"/>
      <c r="T508" s="154"/>
      <c r="U508" s="154"/>
      <c r="V508" s="154"/>
      <c r="W508" s="154"/>
      <c r="X508" s="154"/>
      <c r="Y508" s="154"/>
      <c r="Z508" s="144"/>
      <c r="AA508" s="144"/>
      <c r="AB508" s="144"/>
      <c r="AC508" s="144"/>
      <c r="AD508" s="144"/>
      <c r="AE508" s="144"/>
      <c r="AF508" s="144"/>
      <c r="AG508" s="144" t="s">
        <v>295</v>
      </c>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row>
    <row r="509" spans="1:60" outlineLevel="1" x14ac:dyDescent="0.25">
      <c r="A509" s="181">
        <v>139</v>
      </c>
      <c r="B509" s="182" t="s">
        <v>706</v>
      </c>
      <c r="C509" s="196" t="s">
        <v>707</v>
      </c>
      <c r="D509" s="183" t="s">
        <v>289</v>
      </c>
      <c r="E509" s="184">
        <v>17036.42383</v>
      </c>
      <c r="F509" s="185"/>
      <c r="G509" s="186">
        <f>ROUND(E509*F509,2)</f>
        <v>0</v>
      </c>
      <c r="H509" s="185"/>
      <c r="I509" s="186">
        <f>ROUND(E509*H509,2)</f>
        <v>0</v>
      </c>
      <c r="J509" s="185"/>
      <c r="K509" s="186">
        <f>ROUND(E509*J509,2)</f>
        <v>0</v>
      </c>
      <c r="L509" s="186">
        <v>21</v>
      </c>
      <c r="M509" s="186">
        <f>G509*(1+L509/100)</f>
        <v>0</v>
      </c>
      <c r="N509" s="184">
        <v>0</v>
      </c>
      <c r="O509" s="184">
        <f>ROUND(E509*N509,2)</f>
        <v>0</v>
      </c>
      <c r="P509" s="184">
        <v>0</v>
      </c>
      <c r="Q509" s="184">
        <f>ROUND(E509*P509,2)</f>
        <v>0</v>
      </c>
      <c r="R509" s="186" t="s">
        <v>641</v>
      </c>
      <c r="S509" s="186" t="s">
        <v>147</v>
      </c>
      <c r="T509" s="187" t="s">
        <v>147</v>
      </c>
      <c r="U509" s="154">
        <v>0</v>
      </c>
      <c r="V509" s="154">
        <f>ROUND(E509*U509,2)</f>
        <v>0</v>
      </c>
      <c r="W509" s="154"/>
      <c r="X509" s="154" t="s">
        <v>701</v>
      </c>
      <c r="Y509" s="154" t="s">
        <v>149</v>
      </c>
      <c r="Z509" s="144"/>
      <c r="AA509" s="144"/>
      <c r="AB509" s="144"/>
      <c r="AC509" s="144"/>
      <c r="AD509" s="144"/>
      <c r="AE509" s="144"/>
      <c r="AF509" s="144"/>
      <c r="AG509" s="144" t="s">
        <v>702</v>
      </c>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row>
    <row r="510" spans="1:60" outlineLevel="1" x14ac:dyDescent="0.25">
      <c r="A510" s="173">
        <v>140</v>
      </c>
      <c r="B510" s="174" t="s">
        <v>708</v>
      </c>
      <c r="C510" s="189" t="s">
        <v>709</v>
      </c>
      <c r="D510" s="175" t="s">
        <v>289</v>
      </c>
      <c r="E510" s="176">
        <v>896.65389000000005</v>
      </c>
      <c r="F510" s="177"/>
      <c r="G510" s="178">
        <f>ROUND(E510*F510,2)</f>
        <v>0</v>
      </c>
      <c r="H510" s="177"/>
      <c r="I510" s="178">
        <f>ROUND(E510*H510,2)</f>
        <v>0</v>
      </c>
      <c r="J510" s="177"/>
      <c r="K510" s="178">
        <f>ROUND(E510*J510,2)</f>
        <v>0</v>
      </c>
      <c r="L510" s="178">
        <v>21</v>
      </c>
      <c r="M510" s="178">
        <f>G510*(1+L510/100)</f>
        <v>0</v>
      </c>
      <c r="N510" s="176">
        <v>0</v>
      </c>
      <c r="O510" s="176">
        <f>ROUND(E510*N510,2)</f>
        <v>0</v>
      </c>
      <c r="P510" s="176">
        <v>0</v>
      </c>
      <c r="Q510" s="176">
        <f>ROUND(E510*P510,2)</f>
        <v>0</v>
      </c>
      <c r="R510" s="178" t="s">
        <v>664</v>
      </c>
      <c r="S510" s="178" t="s">
        <v>147</v>
      </c>
      <c r="T510" s="179" t="s">
        <v>147</v>
      </c>
      <c r="U510" s="154">
        <v>6.0000000000000001E-3</v>
      </c>
      <c r="V510" s="154">
        <f>ROUND(E510*U510,2)</f>
        <v>5.38</v>
      </c>
      <c r="W510" s="154"/>
      <c r="X510" s="154" t="s">
        <v>701</v>
      </c>
      <c r="Y510" s="154" t="s">
        <v>149</v>
      </c>
      <c r="Z510" s="144"/>
      <c r="AA510" s="144"/>
      <c r="AB510" s="144"/>
      <c r="AC510" s="144"/>
      <c r="AD510" s="144"/>
      <c r="AE510" s="144"/>
      <c r="AF510" s="144"/>
      <c r="AG510" s="144" t="s">
        <v>702</v>
      </c>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row>
    <row r="511" spans="1:60" outlineLevel="2" x14ac:dyDescent="0.25">
      <c r="A511" s="151"/>
      <c r="B511" s="152"/>
      <c r="C511" s="259" t="s">
        <v>710</v>
      </c>
      <c r="D511" s="260"/>
      <c r="E511" s="260"/>
      <c r="F511" s="260"/>
      <c r="G511" s="260"/>
      <c r="H511" s="154"/>
      <c r="I511" s="154"/>
      <c r="J511" s="154"/>
      <c r="K511" s="154"/>
      <c r="L511" s="154"/>
      <c r="M511" s="154"/>
      <c r="N511" s="153"/>
      <c r="O511" s="153"/>
      <c r="P511" s="153"/>
      <c r="Q511" s="153"/>
      <c r="R511" s="154"/>
      <c r="S511" s="154"/>
      <c r="T511" s="154"/>
      <c r="U511" s="154"/>
      <c r="V511" s="154"/>
      <c r="W511" s="154"/>
      <c r="X511" s="154"/>
      <c r="Y511" s="154"/>
      <c r="Z511" s="144"/>
      <c r="AA511" s="144"/>
      <c r="AB511" s="144"/>
      <c r="AC511" s="144"/>
      <c r="AD511" s="144"/>
      <c r="AE511" s="144"/>
      <c r="AF511" s="144"/>
      <c r="AG511" s="144" t="s">
        <v>152</v>
      </c>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row>
    <row r="512" spans="1:60" x14ac:dyDescent="0.25">
      <c r="A512" s="3"/>
      <c r="B512" s="4"/>
      <c r="C512" s="197"/>
      <c r="D512" s="6"/>
      <c r="E512" s="3"/>
      <c r="F512" s="3"/>
      <c r="G512" s="3"/>
      <c r="H512" s="3"/>
      <c r="I512" s="3"/>
      <c r="J512" s="3"/>
      <c r="K512" s="3"/>
      <c r="L512" s="3"/>
      <c r="M512" s="3"/>
      <c r="N512" s="3"/>
      <c r="O512" s="3"/>
      <c r="P512" s="3"/>
      <c r="Q512" s="3"/>
      <c r="R512" s="3"/>
      <c r="S512" s="3"/>
      <c r="T512" s="3"/>
      <c r="U512" s="3"/>
      <c r="V512" s="3"/>
      <c r="W512" s="3"/>
      <c r="X512" s="3"/>
      <c r="Y512" s="3"/>
      <c r="AE512">
        <v>12</v>
      </c>
      <c r="AF512">
        <v>21</v>
      </c>
      <c r="AG512" t="s">
        <v>127</v>
      </c>
    </row>
    <row r="513" spans="1:33" x14ac:dyDescent="0.25">
      <c r="A513" s="147"/>
      <c r="B513" s="148" t="s">
        <v>27</v>
      </c>
      <c r="C513" s="198"/>
      <c r="D513" s="149"/>
      <c r="E513" s="150"/>
      <c r="F513" s="150"/>
      <c r="G513" s="172">
        <f>G8+G206+G231+G360+G393+G454+G456+G475+G479+G482</f>
        <v>0</v>
      </c>
      <c r="H513" s="3"/>
      <c r="I513" s="3"/>
      <c r="J513" s="3"/>
      <c r="K513" s="3"/>
      <c r="L513" s="3"/>
      <c r="M513" s="3"/>
      <c r="N513" s="3"/>
      <c r="O513" s="3"/>
      <c r="P513" s="3"/>
      <c r="Q513" s="3"/>
      <c r="R513" s="3"/>
      <c r="S513" s="3"/>
      <c r="T513" s="3"/>
      <c r="U513" s="3"/>
      <c r="V513" s="3"/>
      <c r="W513" s="3"/>
      <c r="X513" s="3"/>
      <c r="Y513" s="3"/>
      <c r="AE513">
        <f>SUMIF(L7:L511,AE512,G7:G511)</f>
        <v>0</v>
      </c>
      <c r="AF513">
        <f>SUMIF(L7:L511,AF512,G7:G511)</f>
        <v>0</v>
      </c>
      <c r="AG513" t="s">
        <v>711</v>
      </c>
    </row>
    <row r="514" spans="1:33" x14ac:dyDescent="0.25">
      <c r="C514" s="199"/>
      <c r="D514" s="10"/>
      <c r="AG514" t="s">
        <v>712</v>
      </c>
    </row>
    <row r="515" spans="1:33" x14ac:dyDescent="0.25">
      <c r="D515" s="10"/>
    </row>
    <row r="516" spans="1:33" x14ac:dyDescent="0.25">
      <c r="D516" s="10"/>
    </row>
    <row r="517" spans="1:33" x14ac:dyDescent="0.25">
      <c r="D517" s="10"/>
    </row>
    <row r="518" spans="1:33" x14ac:dyDescent="0.25">
      <c r="D518" s="10"/>
    </row>
    <row r="519" spans="1:33" x14ac:dyDescent="0.25">
      <c r="D519" s="10"/>
    </row>
    <row r="520" spans="1:33" x14ac:dyDescent="0.25">
      <c r="D520" s="10"/>
    </row>
    <row r="521" spans="1:33" x14ac:dyDescent="0.25">
      <c r="D521" s="10"/>
    </row>
    <row r="522" spans="1:33" x14ac:dyDescent="0.25">
      <c r="D522" s="10"/>
    </row>
    <row r="523" spans="1:33" x14ac:dyDescent="0.25">
      <c r="D523" s="10"/>
    </row>
    <row r="524" spans="1:33" x14ac:dyDescent="0.25">
      <c r="D524" s="10"/>
    </row>
    <row r="525" spans="1:33" x14ac:dyDescent="0.25">
      <c r="D525" s="10"/>
    </row>
    <row r="526" spans="1:33" x14ac:dyDescent="0.25">
      <c r="D526" s="10"/>
    </row>
    <row r="527" spans="1:33" x14ac:dyDescent="0.25">
      <c r="D527" s="10"/>
    </row>
    <row r="528" spans="1:33"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B5Kf/1yZfbfb0l7G6Uc4ttM8MaaWTSQUdi8OYYf1OaTkT+0JxuNkn4o1BFE2ieUx2vF0QqmhS7umIPsrpBKnwg==" saltValue="EPMVHxUN1RMrQmiHK36BZQ==" spinCount="100000" sheet="1" formatRows="0"/>
  <mergeCells count="75">
    <mergeCell ref="C13:G13"/>
    <mergeCell ref="A1:G1"/>
    <mergeCell ref="C2:G2"/>
    <mergeCell ref="C3:G3"/>
    <mergeCell ref="C4:G4"/>
    <mergeCell ref="C10:G10"/>
    <mergeCell ref="C105:G105"/>
    <mergeCell ref="C16:G16"/>
    <mergeCell ref="C19:G19"/>
    <mergeCell ref="C25:G25"/>
    <mergeCell ref="C53:G53"/>
    <mergeCell ref="C58:G58"/>
    <mergeCell ref="C62:G62"/>
    <mergeCell ref="C66:G66"/>
    <mergeCell ref="C71:G71"/>
    <mergeCell ref="C77:G77"/>
    <mergeCell ref="C99:G99"/>
    <mergeCell ref="C102:G102"/>
    <mergeCell ref="C161:G161"/>
    <mergeCell ref="C108:G108"/>
    <mergeCell ref="C111:G111"/>
    <mergeCell ref="C114:G114"/>
    <mergeCell ref="C117:G117"/>
    <mergeCell ref="C120:G120"/>
    <mergeCell ref="C128:G128"/>
    <mergeCell ref="C131:G131"/>
    <mergeCell ref="C134:G134"/>
    <mergeCell ref="C137:G137"/>
    <mergeCell ref="C140:G140"/>
    <mergeCell ref="C145:G145"/>
    <mergeCell ref="C260:G260"/>
    <mergeCell ref="C162:G162"/>
    <mergeCell ref="C168:G168"/>
    <mergeCell ref="C171:G171"/>
    <mergeCell ref="C182:G182"/>
    <mergeCell ref="C193:G193"/>
    <mergeCell ref="C208:G208"/>
    <mergeCell ref="C211:G211"/>
    <mergeCell ref="C215:G215"/>
    <mergeCell ref="C218:G218"/>
    <mergeCell ref="C223:G223"/>
    <mergeCell ref="C255:G255"/>
    <mergeCell ref="C327:G327"/>
    <mergeCell ref="C267:G267"/>
    <mergeCell ref="C276:G276"/>
    <mergeCell ref="C285:G285"/>
    <mergeCell ref="C292:G292"/>
    <mergeCell ref="C304:G304"/>
    <mergeCell ref="C307:G307"/>
    <mergeCell ref="C311:G311"/>
    <mergeCell ref="C315:G315"/>
    <mergeCell ref="C316:G316"/>
    <mergeCell ref="C319:G319"/>
    <mergeCell ref="C322:G322"/>
    <mergeCell ref="C458:G458"/>
    <mergeCell ref="C362:G362"/>
    <mergeCell ref="C365:G365"/>
    <mergeCell ref="C368:G368"/>
    <mergeCell ref="C371:G371"/>
    <mergeCell ref="C375:G375"/>
    <mergeCell ref="C402:G402"/>
    <mergeCell ref="C405:G405"/>
    <mergeCell ref="C408:G408"/>
    <mergeCell ref="C418:G418"/>
    <mergeCell ref="C422:G422"/>
    <mergeCell ref="C425:G425"/>
    <mergeCell ref="C503:G503"/>
    <mergeCell ref="C508:G508"/>
    <mergeCell ref="C511:G511"/>
    <mergeCell ref="C461:G461"/>
    <mergeCell ref="C464:G464"/>
    <mergeCell ref="C469:G469"/>
    <mergeCell ref="C477:G477"/>
    <mergeCell ref="C481:G481"/>
    <mergeCell ref="C484:G48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activeCell="F9" sqref="F9"/>
    </sheetView>
  </sheetViews>
  <sheetFormatPr defaultRowHeight="13.2" outlineLevelRow="3" x14ac:dyDescent="0.25"/>
  <cols>
    <col min="1" max="1" width="3.44140625" customWidth="1"/>
    <col min="2" max="2" width="12.5546875" style="118" customWidth="1"/>
    <col min="3" max="3" width="63.33203125" style="118" customWidth="1"/>
    <col min="4" max="4" width="4.88671875" customWidth="1"/>
    <col min="5" max="5" width="10.5546875" customWidth="1"/>
    <col min="6" max="6" width="9.88671875" customWidth="1"/>
    <col min="7" max="7" width="12.664062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263" t="s">
        <v>114</v>
      </c>
      <c r="B1" s="263"/>
      <c r="C1" s="263"/>
      <c r="D1" s="263"/>
      <c r="E1" s="263"/>
      <c r="F1" s="263"/>
      <c r="G1" s="263"/>
      <c r="AG1" t="s">
        <v>115</v>
      </c>
    </row>
    <row r="2" spans="1:60" ht="24.9" customHeight="1" x14ac:dyDescent="0.25">
      <c r="A2" s="47" t="s">
        <v>6</v>
      </c>
      <c r="B2" s="46" t="s">
        <v>42</v>
      </c>
      <c r="C2" s="264" t="s">
        <v>43</v>
      </c>
      <c r="D2" s="265"/>
      <c r="E2" s="265"/>
      <c r="F2" s="265"/>
      <c r="G2" s="266"/>
      <c r="AG2" t="s">
        <v>116</v>
      </c>
    </row>
    <row r="3" spans="1:60" ht="24.9" customHeight="1" x14ac:dyDescent="0.25">
      <c r="A3" s="47" t="s">
        <v>7</v>
      </c>
      <c r="B3" s="46" t="s">
        <v>61</v>
      </c>
      <c r="C3" s="264" t="s">
        <v>62</v>
      </c>
      <c r="D3" s="265"/>
      <c r="E3" s="265"/>
      <c r="F3" s="265"/>
      <c r="G3" s="266"/>
      <c r="AC3" s="118" t="s">
        <v>116</v>
      </c>
      <c r="AG3" t="s">
        <v>117</v>
      </c>
    </row>
    <row r="4" spans="1:60" ht="24.9" customHeight="1" x14ac:dyDescent="0.25">
      <c r="A4" s="137" t="s">
        <v>8</v>
      </c>
      <c r="B4" s="138" t="s">
        <v>63</v>
      </c>
      <c r="C4" s="267" t="s">
        <v>64</v>
      </c>
      <c r="D4" s="268"/>
      <c r="E4" s="268"/>
      <c r="F4" s="268"/>
      <c r="G4" s="269"/>
      <c r="AG4" t="s">
        <v>118</v>
      </c>
    </row>
    <row r="5" spans="1:60" x14ac:dyDescent="0.25">
      <c r="D5" s="10"/>
    </row>
    <row r="6" spans="1:60" ht="39.6" x14ac:dyDescent="0.25">
      <c r="A6" s="140" t="s">
        <v>119</v>
      </c>
      <c r="B6" s="142" t="s">
        <v>120</v>
      </c>
      <c r="C6" s="142" t="s">
        <v>121</v>
      </c>
      <c r="D6" s="141" t="s">
        <v>122</v>
      </c>
      <c r="E6" s="140" t="s">
        <v>123</v>
      </c>
      <c r="F6" s="139" t="s">
        <v>124</v>
      </c>
      <c r="G6" s="140" t="s">
        <v>27</v>
      </c>
      <c r="H6" s="143" t="s">
        <v>28</v>
      </c>
      <c r="I6" s="143" t="s">
        <v>125</v>
      </c>
      <c r="J6" s="143" t="s">
        <v>29</v>
      </c>
      <c r="K6" s="143" t="s">
        <v>126</v>
      </c>
      <c r="L6" s="143" t="s">
        <v>127</v>
      </c>
      <c r="M6" s="143" t="s">
        <v>128</v>
      </c>
      <c r="N6" s="143" t="s">
        <v>129</v>
      </c>
      <c r="O6" s="143" t="s">
        <v>130</v>
      </c>
      <c r="P6" s="143" t="s">
        <v>131</v>
      </c>
      <c r="Q6" s="143" t="s">
        <v>132</v>
      </c>
      <c r="R6" s="143" t="s">
        <v>133</v>
      </c>
      <c r="S6" s="143" t="s">
        <v>134</v>
      </c>
      <c r="T6" s="143" t="s">
        <v>135</v>
      </c>
      <c r="U6" s="143" t="s">
        <v>136</v>
      </c>
      <c r="V6" s="143" t="s">
        <v>137</v>
      </c>
      <c r="W6" s="143" t="s">
        <v>138</v>
      </c>
      <c r="X6" s="143" t="s">
        <v>139</v>
      </c>
      <c r="Y6" s="143" t="s">
        <v>140</v>
      </c>
    </row>
    <row r="7" spans="1:60" hidden="1" x14ac:dyDescent="0.25">
      <c r="A7" s="3"/>
      <c r="B7" s="4"/>
      <c r="C7" s="4"/>
      <c r="D7" s="6"/>
      <c r="E7" s="145"/>
      <c r="F7" s="146"/>
      <c r="G7" s="146"/>
      <c r="H7" s="146"/>
      <c r="I7" s="146"/>
      <c r="J7" s="146"/>
      <c r="K7" s="146"/>
      <c r="L7" s="146"/>
      <c r="M7" s="146"/>
      <c r="N7" s="145"/>
      <c r="O7" s="145"/>
      <c r="P7" s="145"/>
      <c r="Q7" s="145"/>
      <c r="R7" s="146"/>
      <c r="S7" s="146"/>
      <c r="T7" s="146"/>
      <c r="U7" s="146"/>
      <c r="V7" s="146"/>
      <c r="W7" s="146"/>
      <c r="X7" s="146"/>
      <c r="Y7" s="146"/>
    </row>
    <row r="8" spans="1:60" x14ac:dyDescent="0.25">
      <c r="A8" s="166" t="s">
        <v>141</v>
      </c>
      <c r="B8" s="167" t="s">
        <v>105</v>
      </c>
      <c r="C8" s="188" t="s">
        <v>106</v>
      </c>
      <c r="D8" s="168"/>
      <c r="E8" s="169"/>
      <c r="F8" s="170"/>
      <c r="G8" s="170">
        <f>SUMIF(AG9:AG34,"&lt;&gt;NOR",G9:G34)</f>
        <v>0</v>
      </c>
      <c r="H8" s="170"/>
      <c r="I8" s="170">
        <f>SUM(I9:I34)</f>
        <v>0</v>
      </c>
      <c r="J8" s="170"/>
      <c r="K8" s="170">
        <f>SUM(K9:K34)</f>
        <v>0</v>
      </c>
      <c r="L8" s="170"/>
      <c r="M8" s="170">
        <f>SUM(M9:M34)</f>
        <v>0</v>
      </c>
      <c r="N8" s="169"/>
      <c r="O8" s="169">
        <f>SUM(O9:O34)</f>
        <v>0.9</v>
      </c>
      <c r="P8" s="169"/>
      <c r="Q8" s="169">
        <f>SUM(Q9:Q34)</f>
        <v>0</v>
      </c>
      <c r="R8" s="170"/>
      <c r="S8" s="170"/>
      <c r="T8" s="171"/>
      <c r="U8" s="165"/>
      <c r="V8" s="165">
        <f>SUM(V9:V34)</f>
        <v>194.75</v>
      </c>
      <c r="W8" s="165"/>
      <c r="X8" s="165"/>
      <c r="Y8" s="165"/>
      <c r="AG8" t="s">
        <v>142</v>
      </c>
    </row>
    <row r="9" spans="1:60" outlineLevel="1" x14ac:dyDescent="0.25">
      <c r="A9" s="181">
        <v>1</v>
      </c>
      <c r="B9" s="182" t="s">
        <v>713</v>
      </c>
      <c r="C9" s="196" t="s">
        <v>714</v>
      </c>
      <c r="D9" s="183" t="s">
        <v>206</v>
      </c>
      <c r="E9" s="184">
        <v>230</v>
      </c>
      <c r="F9" s="185"/>
      <c r="G9" s="186">
        <f>ROUND(E9*F9,2)</f>
        <v>0</v>
      </c>
      <c r="H9" s="185"/>
      <c r="I9" s="186">
        <f>ROUND(E9*H9,2)</f>
        <v>0</v>
      </c>
      <c r="J9" s="185"/>
      <c r="K9" s="186">
        <f>ROUND(E9*J9,2)</f>
        <v>0</v>
      </c>
      <c r="L9" s="186">
        <v>21</v>
      </c>
      <c r="M9" s="186">
        <f>G9*(1+L9/100)</f>
        <v>0</v>
      </c>
      <c r="N9" s="184">
        <v>6.4000000000000005E-4</v>
      </c>
      <c r="O9" s="184">
        <f>ROUND(E9*N9,2)</f>
        <v>0.15</v>
      </c>
      <c r="P9" s="184">
        <v>0</v>
      </c>
      <c r="Q9" s="184">
        <f>ROUND(E9*P9,2)</f>
        <v>0</v>
      </c>
      <c r="R9" s="186"/>
      <c r="S9" s="186" t="s">
        <v>147</v>
      </c>
      <c r="T9" s="187" t="s">
        <v>147</v>
      </c>
      <c r="U9" s="154">
        <v>0.11586</v>
      </c>
      <c r="V9" s="154">
        <f>ROUND(E9*U9,2)</f>
        <v>26.65</v>
      </c>
      <c r="W9" s="154"/>
      <c r="X9" s="154" t="s">
        <v>148</v>
      </c>
      <c r="Y9" s="154" t="s">
        <v>149</v>
      </c>
      <c r="Z9" s="144"/>
      <c r="AA9" s="144"/>
      <c r="AB9" s="144"/>
      <c r="AC9" s="144"/>
      <c r="AD9" s="144"/>
      <c r="AE9" s="144"/>
      <c r="AF9" s="144"/>
      <c r="AG9" s="144" t="s">
        <v>150</v>
      </c>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row>
    <row r="10" spans="1:60" outlineLevel="1" x14ac:dyDescent="0.25">
      <c r="A10" s="181">
        <v>2</v>
      </c>
      <c r="B10" s="182" t="s">
        <v>715</v>
      </c>
      <c r="C10" s="196" t="s">
        <v>716</v>
      </c>
      <c r="D10" s="183" t="s">
        <v>206</v>
      </c>
      <c r="E10" s="184">
        <v>45</v>
      </c>
      <c r="F10" s="185"/>
      <c r="G10" s="186">
        <f>ROUND(E10*F10,2)</f>
        <v>0</v>
      </c>
      <c r="H10" s="185"/>
      <c r="I10" s="186">
        <f>ROUND(E10*H10,2)</f>
        <v>0</v>
      </c>
      <c r="J10" s="185"/>
      <c r="K10" s="186">
        <f>ROUND(E10*J10,2)</f>
        <v>0</v>
      </c>
      <c r="L10" s="186">
        <v>21</v>
      </c>
      <c r="M10" s="186">
        <f>G10*(1+L10/100)</f>
        <v>0</v>
      </c>
      <c r="N10" s="184">
        <v>1.6000000000000001E-4</v>
      </c>
      <c r="O10" s="184">
        <f>ROUND(E10*N10,2)</f>
        <v>0.01</v>
      </c>
      <c r="P10" s="184">
        <v>0</v>
      </c>
      <c r="Q10" s="184">
        <f>ROUND(E10*P10,2)</f>
        <v>0</v>
      </c>
      <c r="R10" s="186"/>
      <c r="S10" s="186" t="s">
        <v>147</v>
      </c>
      <c r="T10" s="187" t="s">
        <v>147</v>
      </c>
      <c r="U10" s="154">
        <v>9.955E-2</v>
      </c>
      <c r="V10" s="154">
        <f>ROUND(E10*U10,2)</f>
        <v>4.4800000000000004</v>
      </c>
      <c r="W10" s="154"/>
      <c r="X10" s="154" t="s">
        <v>148</v>
      </c>
      <c r="Y10" s="154" t="s">
        <v>149</v>
      </c>
      <c r="Z10" s="144"/>
      <c r="AA10" s="144"/>
      <c r="AB10" s="144"/>
      <c r="AC10" s="144"/>
      <c r="AD10" s="144"/>
      <c r="AE10" s="144"/>
      <c r="AF10" s="144"/>
      <c r="AG10" s="144" t="s">
        <v>150</v>
      </c>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row>
    <row r="11" spans="1:60" outlineLevel="1" x14ac:dyDescent="0.25">
      <c r="A11" s="181">
        <v>3</v>
      </c>
      <c r="B11" s="182" t="s">
        <v>717</v>
      </c>
      <c r="C11" s="196" t="s">
        <v>718</v>
      </c>
      <c r="D11" s="183" t="s">
        <v>157</v>
      </c>
      <c r="E11" s="184">
        <v>40</v>
      </c>
      <c r="F11" s="185"/>
      <c r="G11" s="186">
        <f>ROUND(E11*F11,2)</f>
        <v>0</v>
      </c>
      <c r="H11" s="185"/>
      <c r="I11" s="186">
        <f>ROUND(E11*H11,2)</f>
        <v>0</v>
      </c>
      <c r="J11" s="185"/>
      <c r="K11" s="186">
        <f>ROUND(E11*J11,2)</f>
        <v>0</v>
      </c>
      <c r="L11" s="186">
        <v>21</v>
      </c>
      <c r="M11" s="186">
        <f>G11*(1+L11/100)</f>
        <v>0</v>
      </c>
      <c r="N11" s="184">
        <v>0</v>
      </c>
      <c r="O11" s="184">
        <f>ROUND(E11*N11,2)</f>
        <v>0</v>
      </c>
      <c r="P11" s="184">
        <v>0</v>
      </c>
      <c r="Q11" s="184">
        <f>ROUND(E11*P11,2)</f>
        <v>0</v>
      </c>
      <c r="R11" s="186"/>
      <c r="S11" s="186" t="s">
        <v>147</v>
      </c>
      <c r="T11" s="187" t="s">
        <v>147</v>
      </c>
      <c r="U11" s="154">
        <v>5.0500000000000003E-2</v>
      </c>
      <c r="V11" s="154">
        <f>ROUND(E11*U11,2)</f>
        <v>2.02</v>
      </c>
      <c r="W11" s="154"/>
      <c r="X11" s="154" t="s">
        <v>148</v>
      </c>
      <c r="Y11" s="154" t="s">
        <v>149</v>
      </c>
      <c r="Z11" s="144"/>
      <c r="AA11" s="144"/>
      <c r="AB11" s="144"/>
      <c r="AC11" s="144"/>
      <c r="AD11" s="144"/>
      <c r="AE11" s="144"/>
      <c r="AF11" s="144"/>
      <c r="AG11" s="144" t="s">
        <v>150</v>
      </c>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row>
    <row r="12" spans="1:60" outlineLevel="1" x14ac:dyDescent="0.25">
      <c r="A12" s="181">
        <v>4</v>
      </c>
      <c r="B12" s="182" t="s">
        <v>719</v>
      </c>
      <c r="C12" s="196" t="s">
        <v>720</v>
      </c>
      <c r="D12" s="183" t="s">
        <v>157</v>
      </c>
      <c r="E12" s="184">
        <v>60</v>
      </c>
      <c r="F12" s="185"/>
      <c r="G12" s="186">
        <f>ROUND(E12*F12,2)</f>
        <v>0</v>
      </c>
      <c r="H12" s="185"/>
      <c r="I12" s="186">
        <f>ROUND(E12*H12,2)</f>
        <v>0</v>
      </c>
      <c r="J12" s="185"/>
      <c r="K12" s="186">
        <f>ROUND(E12*J12,2)</f>
        <v>0</v>
      </c>
      <c r="L12" s="186">
        <v>21</v>
      </c>
      <c r="M12" s="186">
        <f>G12*(1+L12/100)</f>
        <v>0</v>
      </c>
      <c r="N12" s="184">
        <v>0</v>
      </c>
      <c r="O12" s="184">
        <f>ROUND(E12*N12,2)</f>
        <v>0</v>
      </c>
      <c r="P12" s="184">
        <v>0</v>
      </c>
      <c r="Q12" s="184">
        <f>ROUND(E12*P12,2)</f>
        <v>0</v>
      </c>
      <c r="R12" s="186"/>
      <c r="S12" s="186" t="s">
        <v>147</v>
      </c>
      <c r="T12" s="187" t="s">
        <v>147</v>
      </c>
      <c r="U12" s="154">
        <v>8.2170000000000007E-2</v>
      </c>
      <c r="V12" s="154">
        <f>ROUND(E12*U12,2)</f>
        <v>4.93</v>
      </c>
      <c r="W12" s="154"/>
      <c r="X12" s="154" t="s">
        <v>148</v>
      </c>
      <c r="Y12" s="154" t="s">
        <v>149</v>
      </c>
      <c r="Z12" s="144"/>
      <c r="AA12" s="144"/>
      <c r="AB12" s="144"/>
      <c r="AC12" s="144"/>
      <c r="AD12" s="144"/>
      <c r="AE12" s="144"/>
      <c r="AF12" s="144"/>
      <c r="AG12" s="144" t="s">
        <v>150</v>
      </c>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row>
    <row r="13" spans="1:60" outlineLevel="1" x14ac:dyDescent="0.25">
      <c r="A13" s="173">
        <v>5</v>
      </c>
      <c r="B13" s="174" t="s">
        <v>721</v>
      </c>
      <c r="C13" s="189" t="s">
        <v>722</v>
      </c>
      <c r="D13" s="175" t="s">
        <v>206</v>
      </c>
      <c r="E13" s="176">
        <v>15</v>
      </c>
      <c r="F13" s="177"/>
      <c r="G13" s="178">
        <f>ROUND(E13*F13,2)</f>
        <v>0</v>
      </c>
      <c r="H13" s="177"/>
      <c r="I13" s="178">
        <f>ROUND(E13*H13,2)</f>
        <v>0</v>
      </c>
      <c r="J13" s="177"/>
      <c r="K13" s="178">
        <f>ROUND(E13*J13,2)</f>
        <v>0</v>
      </c>
      <c r="L13" s="178">
        <v>21</v>
      </c>
      <c r="M13" s="178">
        <f>G13*(1+L13/100)</f>
        <v>0</v>
      </c>
      <c r="N13" s="176">
        <v>1.0499999999999999E-3</v>
      </c>
      <c r="O13" s="176">
        <f>ROUND(E13*N13,2)</f>
        <v>0.02</v>
      </c>
      <c r="P13" s="176">
        <v>0</v>
      </c>
      <c r="Q13" s="176">
        <f>ROUND(E13*P13,2)</f>
        <v>0</v>
      </c>
      <c r="R13" s="178"/>
      <c r="S13" s="178" t="s">
        <v>147</v>
      </c>
      <c r="T13" s="179" t="s">
        <v>147</v>
      </c>
      <c r="U13" s="154">
        <v>0.16</v>
      </c>
      <c r="V13" s="154">
        <f>ROUND(E13*U13,2)</f>
        <v>2.4</v>
      </c>
      <c r="W13" s="154"/>
      <c r="X13" s="154" t="s">
        <v>148</v>
      </c>
      <c r="Y13" s="154" t="s">
        <v>149</v>
      </c>
      <c r="Z13" s="144"/>
      <c r="AA13" s="144"/>
      <c r="AB13" s="144"/>
      <c r="AC13" s="144"/>
      <c r="AD13" s="144"/>
      <c r="AE13" s="144"/>
      <c r="AF13" s="144"/>
      <c r="AG13" s="144" t="s">
        <v>150</v>
      </c>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row>
    <row r="14" spans="1:60" outlineLevel="2" x14ac:dyDescent="0.25">
      <c r="A14" s="151"/>
      <c r="B14" s="152"/>
      <c r="C14" s="257" t="s">
        <v>723</v>
      </c>
      <c r="D14" s="258"/>
      <c r="E14" s="258"/>
      <c r="F14" s="258"/>
      <c r="G14" s="258"/>
      <c r="H14" s="154"/>
      <c r="I14" s="154"/>
      <c r="J14" s="154"/>
      <c r="K14" s="154"/>
      <c r="L14" s="154"/>
      <c r="M14" s="154"/>
      <c r="N14" s="153"/>
      <c r="O14" s="153"/>
      <c r="P14" s="153"/>
      <c r="Q14" s="153"/>
      <c r="R14" s="154"/>
      <c r="S14" s="154"/>
      <c r="T14" s="154"/>
      <c r="U14" s="154"/>
      <c r="V14" s="154"/>
      <c r="W14" s="154"/>
      <c r="X14" s="154"/>
      <c r="Y14" s="154"/>
      <c r="Z14" s="144"/>
      <c r="AA14" s="144"/>
      <c r="AB14" s="144"/>
      <c r="AC14" s="144"/>
      <c r="AD14" s="144"/>
      <c r="AE14" s="144"/>
      <c r="AF14" s="144"/>
      <c r="AG14" s="144" t="s">
        <v>295</v>
      </c>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row>
    <row r="15" spans="1:60" ht="20.399999999999999" outlineLevel="1" x14ac:dyDescent="0.25">
      <c r="A15" s="173">
        <v>6</v>
      </c>
      <c r="B15" s="174" t="s">
        <v>724</v>
      </c>
      <c r="C15" s="189" t="s">
        <v>725</v>
      </c>
      <c r="D15" s="175" t="s">
        <v>206</v>
      </c>
      <c r="E15" s="176">
        <v>215</v>
      </c>
      <c r="F15" s="177"/>
      <c r="G15" s="178">
        <f>ROUND(E15*F15,2)</f>
        <v>0</v>
      </c>
      <c r="H15" s="177"/>
      <c r="I15" s="178">
        <f>ROUND(E15*H15,2)</f>
        <v>0</v>
      </c>
      <c r="J15" s="177"/>
      <c r="K15" s="178">
        <f>ROUND(E15*J15,2)</f>
        <v>0</v>
      </c>
      <c r="L15" s="178">
        <v>21</v>
      </c>
      <c r="M15" s="178">
        <f>G15*(1+L15/100)</f>
        <v>0</v>
      </c>
      <c r="N15" s="176">
        <v>1E-3</v>
      </c>
      <c r="O15" s="176">
        <f>ROUND(E15*N15,2)</f>
        <v>0.22</v>
      </c>
      <c r="P15" s="176">
        <v>0</v>
      </c>
      <c r="Q15" s="176">
        <f>ROUND(E15*P15,2)</f>
        <v>0</v>
      </c>
      <c r="R15" s="178"/>
      <c r="S15" s="178" t="s">
        <v>147</v>
      </c>
      <c r="T15" s="179" t="s">
        <v>147</v>
      </c>
      <c r="U15" s="154">
        <v>0.13</v>
      </c>
      <c r="V15" s="154">
        <f>ROUND(E15*U15,2)</f>
        <v>27.95</v>
      </c>
      <c r="W15" s="154"/>
      <c r="X15" s="154" t="s">
        <v>148</v>
      </c>
      <c r="Y15" s="154" t="s">
        <v>149</v>
      </c>
      <c r="Z15" s="144"/>
      <c r="AA15" s="144"/>
      <c r="AB15" s="144"/>
      <c r="AC15" s="144"/>
      <c r="AD15" s="144"/>
      <c r="AE15" s="144"/>
      <c r="AF15" s="144"/>
      <c r="AG15" s="144" t="s">
        <v>150</v>
      </c>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row>
    <row r="16" spans="1:60" outlineLevel="2" x14ac:dyDescent="0.25">
      <c r="A16" s="151"/>
      <c r="B16" s="152"/>
      <c r="C16" s="257" t="s">
        <v>723</v>
      </c>
      <c r="D16" s="258"/>
      <c r="E16" s="258"/>
      <c r="F16" s="258"/>
      <c r="G16" s="258"/>
      <c r="H16" s="154"/>
      <c r="I16" s="154"/>
      <c r="J16" s="154"/>
      <c r="K16" s="154"/>
      <c r="L16" s="154"/>
      <c r="M16" s="154"/>
      <c r="N16" s="153"/>
      <c r="O16" s="153"/>
      <c r="P16" s="153"/>
      <c r="Q16" s="153"/>
      <c r="R16" s="154"/>
      <c r="S16" s="154"/>
      <c r="T16" s="154"/>
      <c r="U16" s="154"/>
      <c r="V16" s="154"/>
      <c r="W16" s="154"/>
      <c r="X16" s="154"/>
      <c r="Y16" s="154"/>
      <c r="Z16" s="144"/>
      <c r="AA16" s="144"/>
      <c r="AB16" s="144"/>
      <c r="AC16" s="144"/>
      <c r="AD16" s="144"/>
      <c r="AE16" s="144"/>
      <c r="AF16" s="144"/>
      <c r="AG16" s="144" t="s">
        <v>295</v>
      </c>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row>
    <row r="17" spans="1:60" outlineLevel="1" x14ac:dyDescent="0.25">
      <c r="A17" s="181">
        <v>7</v>
      </c>
      <c r="B17" s="182" t="s">
        <v>726</v>
      </c>
      <c r="C17" s="196" t="s">
        <v>727</v>
      </c>
      <c r="D17" s="183" t="s">
        <v>157</v>
      </c>
      <c r="E17" s="184">
        <v>6</v>
      </c>
      <c r="F17" s="185"/>
      <c r="G17" s="186">
        <f t="shared" ref="G17:G22" si="0">ROUND(E17*F17,2)</f>
        <v>0</v>
      </c>
      <c r="H17" s="185"/>
      <c r="I17" s="186">
        <f t="shared" ref="I17:I22" si="1">ROUND(E17*H17,2)</f>
        <v>0</v>
      </c>
      <c r="J17" s="185"/>
      <c r="K17" s="186">
        <f t="shared" ref="K17:K22" si="2">ROUND(E17*J17,2)</f>
        <v>0</v>
      </c>
      <c r="L17" s="186">
        <v>21</v>
      </c>
      <c r="M17" s="186">
        <f t="shared" ref="M17:M22" si="3">G17*(1+L17/100)</f>
        <v>0</v>
      </c>
      <c r="N17" s="184">
        <v>2.9999999999999997E-4</v>
      </c>
      <c r="O17" s="184">
        <f t="shared" ref="O17:O22" si="4">ROUND(E17*N17,2)</f>
        <v>0</v>
      </c>
      <c r="P17" s="184">
        <v>0</v>
      </c>
      <c r="Q17" s="184">
        <f t="shared" ref="Q17:Q22" si="5">ROUND(E17*P17,2)</f>
        <v>0</v>
      </c>
      <c r="R17" s="186"/>
      <c r="S17" s="186" t="s">
        <v>147</v>
      </c>
      <c r="T17" s="187" t="s">
        <v>147</v>
      </c>
      <c r="U17" s="154">
        <v>0.35216999999999998</v>
      </c>
      <c r="V17" s="154">
        <f t="shared" ref="V17:V22" si="6">ROUND(E17*U17,2)</f>
        <v>2.11</v>
      </c>
      <c r="W17" s="154"/>
      <c r="X17" s="154" t="s">
        <v>148</v>
      </c>
      <c r="Y17" s="154" t="s">
        <v>149</v>
      </c>
      <c r="Z17" s="144"/>
      <c r="AA17" s="144"/>
      <c r="AB17" s="144"/>
      <c r="AC17" s="144"/>
      <c r="AD17" s="144"/>
      <c r="AE17" s="144"/>
      <c r="AF17" s="144"/>
      <c r="AG17" s="144" t="s">
        <v>150</v>
      </c>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row>
    <row r="18" spans="1:60" outlineLevel="1" x14ac:dyDescent="0.25">
      <c r="A18" s="181">
        <v>8</v>
      </c>
      <c r="B18" s="182" t="s">
        <v>728</v>
      </c>
      <c r="C18" s="196" t="s">
        <v>729</v>
      </c>
      <c r="D18" s="183" t="s">
        <v>157</v>
      </c>
      <c r="E18" s="184">
        <v>6</v>
      </c>
      <c r="F18" s="185"/>
      <c r="G18" s="186">
        <f t="shared" si="0"/>
        <v>0</v>
      </c>
      <c r="H18" s="185"/>
      <c r="I18" s="186">
        <f t="shared" si="1"/>
        <v>0</v>
      </c>
      <c r="J18" s="185"/>
      <c r="K18" s="186">
        <f t="shared" si="2"/>
        <v>0</v>
      </c>
      <c r="L18" s="186">
        <v>21</v>
      </c>
      <c r="M18" s="186">
        <f t="shared" si="3"/>
        <v>0</v>
      </c>
      <c r="N18" s="184">
        <v>1.2999999999999999E-4</v>
      </c>
      <c r="O18" s="184">
        <f t="shared" si="4"/>
        <v>0</v>
      </c>
      <c r="P18" s="184">
        <v>0</v>
      </c>
      <c r="Q18" s="184">
        <f t="shared" si="5"/>
        <v>0</v>
      </c>
      <c r="R18" s="186"/>
      <c r="S18" s="186" t="s">
        <v>147</v>
      </c>
      <c r="T18" s="187" t="s">
        <v>147</v>
      </c>
      <c r="U18" s="154">
        <v>0.35216999999999998</v>
      </c>
      <c r="V18" s="154">
        <f t="shared" si="6"/>
        <v>2.11</v>
      </c>
      <c r="W18" s="154"/>
      <c r="X18" s="154" t="s">
        <v>148</v>
      </c>
      <c r="Y18" s="154" t="s">
        <v>149</v>
      </c>
      <c r="Z18" s="144"/>
      <c r="AA18" s="144"/>
      <c r="AB18" s="144"/>
      <c r="AC18" s="144"/>
      <c r="AD18" s="144"/>
      <c r="AE18" s="144"/>
      <c r="AF18" s="144"/>
      <c r="AG18" s="144" t="s">
        <v>150</v>
      </c>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row>
    <row r="19" spans="1:60" outlineLevel="1" x14ac:dyDescent="0.25">
      <c r="A19" s="181">
        <v>9</v>
      </c>
      <c r="B19" s="182" t="s">
        <v>730</v>
      </c>
      <c r="C19" s="196" t="s">
        <v>731</v>
      </c>
      <c r="D19" s="183" t="s">
        <v>157</v>
      </c>
      <c r="E19" s="184">
        <v>1</v>
      </c>
      <c r="F19" s="185"/>
      <c r="G19" s="186">
        <f t="shared" si="0"/>
        <v>0</v>
      </c>
      <c r="H19" s="185"/>
      <c r="I19" s="186">
        <f t="shared" si="1"/>
        <v>0</v>
      </c>
      <c r="J19" s="185"/>
      <c r="K19" s="186">
        <f t="shared" si="2"/>
        <v>0</v>
      </c>
      <c r="L19" s="186">
        <v>21</v>
      </c>
      <c r="M19" s="186">
        <f t="shared" si="3"/>
        <v>0</v>
      </c>
      <c r="N19" s="184">
        <v>8.9999999999999993E-3</v>
      </c>
      <c r="O19" s="184">
        <f t="shared" si="4"/>
        <v>0.01</v>
      </c>
      <c r="P19" s="184">
        <v>0</v>
      </c>
      <c r="Q19" s="184">
        <f t="shared" si="5"/>
        <v>0</v>
      </c>
      <c r="R19" s="186"/>
      <c r="S19" s="186" t="s">
        <v>472</v>
      </c>
      <c r="T19" s="187" t="s">
        <v>532</v>
      </c>
      <c r="U19" s="154">
        <v>0</v>
      </c>
      <c r="V19" s="154">
        <f t="shared" si="6"/>
        <v>0</v>
      </c>
      <c r="W19" s="154"/>
      <c r="X19" s="154" t="s">
        <v>351</v>
      </c>
      <c r="Y19" s="154" t="s">
        <v>149</v>
      </c>
      <c r="Z19" s="144"/>
      <c r="AA19" s="144"/>
      <c r="AB19" s="144"/>
      <c r="AC19" s="144"/>
      <c r="AD19" s="144"/>
      <c r="AE19" s="144"/>
      <c r="AF19" s="144"/>
      <c r="AG19" s="144" t="s">
        <v>352</v>
      </c>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row>
    <row r="20" spans="1:60" outlineLevel="1" x14ac:dyDescent="0.25">
      <c r="A20" s="181">
        <v>10</v>
      </c>
      <c r="B20" s="182" t="s">
        <v>732</v>
      </c>
      <c r="C20" s="196" t="s">
        <v>733</v>
      </c>
      <c r="D20" s="183" t="s">
        <v>157</v>
      </c>
      <c r="E20" s="184">
        <v>5</v>
      </c>
      <c r="F20" s="185"/>
      <c r="G20" s="186">
        <f t="shared" si="0"/>
        <v>0</v>
      </c>
      <c r="H20" s="185"/>
      <c r="I20" s="186">
        <f t="shared" si="1"/>
        <v>0</v>
      </c>
      <c r="J20" s="185"/>
      <c r="K20" s="186">
        <f t="shared" si="2"/>
        <v>0</v>
      </c>
      <c r="L20" s="186">
        <v>21</v>
      </c>
      <c r="M20" s="186">
        <f t="shared" si="3"/>
        <v>0</v>
      </c>
      <c r="N20" s="184">
        <v>8.9999999999999993E-3</v>
      </c>
      <c r="O20" s="184">
        <f t="shared" si="4"/>
        <v>0.05</v>
      </c>
      <c r="P20" s="184">
        <v>0</v>
      </c>
      <c r="Q20" s="184">
        <f t="shared" si="5"/>
        <v>0</v>
      </c>
      <c r="R20" s="186"/>
      <c r="S20" s="186" t="s">
        <v>472</v>
      </c>
      <c r="T20" s="187" t="s">
        <v>532</v>
      </c>
      <c r="U20" s="154">
        <v>0</v>
      </c>
      <c r="V20" s="154">
        <f t="shared" si="6"/>
        <v>0</v>
      </c>
      <c r="W20" s="154"/>
      <c r="X20" s="154" t="s">
        <v>351</v>
      </c>
      <c r="Y20" s="154" t="s">
        <v>149</v>
      </c>
      <c r="Z20" s="144"/>
      <c r="AA20" s="144"/>
      <c r="AB20" s="144"/>
      <c r="AC20" s="144"/>
      <c r="AD20" s="144"/>
      <c r="AE20" s="144"/>
      <c r="AF20" s="144"/>
      <c r="AG20" s="144" t="s">
        <v>352</v>
      </c>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row>
    <row r="21" spans="1:60" outlineLevel="1" x14ac:dyDescent="0.25">
      <c r="A21" s="181">
        <v>11</v>
      </c>
      <c r="B21" s="182" t="s">
        <v>734</v>
      </c>
      <c r="C21" s="196" t="s">
        <v>735</v>
      </c>
      <c r="D21" s="183" t="s">
        <v>157</v>
      </c>
      <c r="E21" s="184">
        <v>6</v>
      </c>
      <c r="F21" s="185"/>
      <c r="G21" s="186">
        <f t="shared" si="0"/>
        <v>0</v>
      </c>
      <c r="H21" s="185"/>
      <c r="I21" s="186">
        <f t="shared" si="1"/>
        <v>0</v>
      </c>
      <c r="J21" s="185"/>
      <c r="K21" s="186">
        <f t="shared" si="2"/>
        <v>0</v>
      </c>
      <c r="L21" s="186">
        <v>21</v>
      </c>
      <c r="M21" s="186">
        <f t="shared" si="3"/>
        <v>0</v>
      </c>
      <c r="N21" s="184">
        <v>0</v>
      </c>
      <c r="O21" s="184">
        <f t="shared" si="4"/>
        <v>0</v>
      </c>
      <c r="P21" s="184">
        <v>0</v>
      </c>
      <c r="Q21" s="184">
        <f t="shared" si="5"/>
        <v>0</v>
      </c>
      <c r="R21" s="186"/>
      <c r="S21" s="186" t="s">
        <v>147</v>
      </c>
      <c r="T21" s="187" t="s">
        <v>147</v>
      </c>
      <c r="U21" s="154">
        <v>1.17</v>
      </c>
      <c r="V21" s="154">
        <f t="shared" si="6"/>
        <v>7.02</v>
      </c>
      <c r="W21" s="154"/>
      <c r="X21" s="154" t="s">
        <v>148</v>
      </c>
      <c r="Y21" s="154" t="s">
        <v>149</v>
      </c>
      <c r="Z21" s="144"/>
      <c r="AA21" s="144"/>
      <c r="AB21" s="144"/>
      <c r="AC21" s="144"/>
      <c r="AD21" s="144"/>
      <c r="AE21" s="144"/>
      <c r="AF21" s="144"/>
      <c r="AG21" s="144" t="s">
        <v>150</v>
      </c>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row>
    <row r="22" spans="1:60" outlineLevel="1" x14ac:dyDescent="0.25">
      <c r="A22" s="173">
        <v>12</v>
      </c>
      <c r="B22" s="174" t="s">
        <v>736</v>
      </c>
      <c r="C22" s="189" t="s">
        <v>737</v>
      </c>
      <c r="D22" s="175" t="s">
        <v>157</v>
      </c>
      <c r="E22" s="176">
        <v>6</v>
      </c>
      <c r="F22" s="177"/>
      <c r="G22" s="178">
        <f t="shared" si="0"/>
        <v>0</v>
      </c>
      <c r="H22" s="177"/>
      <c r="I22" s="178">
        <f t="shared" si="1"/>
        <v>0</v>
      </c>
      <c r="J22" s="177"/>
      <c r="K22" s="178">
        <f t="shared" si="2"/>
        <v>0</v>
      </c>
      <c r="L22" s="178">
        <v>21</v>
      </c>
      <c r="M22" s="178">
        <f t="shared" si="3"/>
        <v>0</v>
      </c>
      <c r="N22" s="176">
        <v>4.4999999999999999E-4</v>
      </c>
      <c r="O22" s="176">
        <f t="shared" si="4"/>
        <v>0</v>
      </c>
      <c r="P22" s="176">
        <v>0</v>
      </c>
      <c r="Q22" s="176">
        <f t="shared" si="5"/>
        <v>0</v>
      </c>
      <c r="R22" s="178"/>
      <c r="S22" s="178" t="s">
        <v>472</v>
      </c>
      <c r="T22" s="179" t="s">
        <v>532</v>
      </c>
      <c r="U22" s="154">
        <v>1.37</v>
      </c>
      <c r="V22" s="154">
        <f t="shared" si="6"/>
        <v>8.2200000000000006</v>
      </c>
      <c r="W22" s="154"/>
      <c r="X22" s="154" t="s">
        <v>148</v>
      </c>
      <c r="Y22" s="154" t="s">
        <v>149</v>
      </c>
      <c r="Z22" s="144"/>
      <c r="AA22" s="144"/>
      <c r="AB22" s="144"/>
      <c r="AC22" s="144"/>
      <c r="AD22" s="144"/>
      <c r="AE22" s="144"/>
      <c r="AF22" s="144"/>
      <c r="AG22" s="144" t="s">
        <v>150</v>
      </c>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row>
    <row r="23" spans="1:60" ht="21" outlineLevel="2" x14ac:dyDescent="0.25">
      <c r="A23" s="151"/>
      <c r="B23" s="152"/>
      <c r="C23" s="257" t="s">
        <v>738</v>
      </c>
      <c r="D23" s="258"/>
      <c r="E23" s="258"/>
      <c r="F23" s="258"/>
      <c r="G23" s="258"/>
      <c r="H23" s="154"/>
      <c r="I23" s="154"/>
      <c r="J23" s="154"/>
      <c r="K23" s="154"/>
      <c r="L23" s="154"/>
      <c r="M23" s="154"/>
      <c r="N23" s="153"/>
      <c r="O23" s="153"/>
      <c r="P23" s="153"/>
      <c r="Q23" s="153"/>
      <c r="R23" s="154"/>
      <c r="S23" s="154"/>
      <c r="T23" s="154"/>
      <c r="U23" s="154"/>
      <c r="V23" s="154"/>
      <c r="W23" s="154"/>
      <c r="X23" s="154"/>
      <c r="Y23" s="154"/>
      <c r="Z23" s="144"/>
      <c r="AA23" s="144"/>
      <c r="AB23" s="144"/>
      <c r="AC23" s="144"/>
      <c r="AD23" s="144"/>
      <c r="AE23" s="144"/>
      <c r="AF23" s="144"/>
      <c r="AG23" s="144" t="s">
        <v>295</v>
      </c>
      <c r="AH23" s="144"/>
      <c r="AI23" s="144"/>
      <c r="AJ23" s="144"/>
      <c r="AK23" s="144"/>
      <c r="AL23" s="144"/>
      <c r="AM23" s="144"/>
      <c r="AN23" s="144"/>
      <c r="AO23" s="144"/>
      <c r="AP23" s="144"/>
      <c r="AQ23" s="144"/>
      <c r="AR23" s="144"/>
      <c r="AS23" s="144"/>
      <c r="AT23" s="144"/>
      <c r="AU23" s="144"/>
      <c r="AV23" s="144"/>
      <c r="AW23" s="144"/>
      <c r="AX23" s="144"/>
      <c r="AY23" s="144"/>
      <c r="AZ23" s="144"/>
      <c r="BA23" s="180" t="str">
        <f>C23</f>
        <v>Montáž stožárové rozvodnice, montáže kabelu mezi rozvodnicí a vlastním svítidlem včetně jeho ukončení a zapojení v rozvodnici. U stožárů typu Ž je v položce zakalkulováno i zapojení dotykové spojky.</v>
      </c>
      <c r="BB23" s="144"/>
      <c r="BC23" s="144"/>
      <c r="BD23" s="144"/>
      <c r="BE23" s="144"/>
      <c r="BF23" s="144"/>
      <c r="BG23" s="144"/>
      <c r="BH23" s="144"/>
    </row>
    <row r="24" spans="1:60" outlineLevel="1" x14ac:dyDescent="0.25">
      <c r="A24" s="173">
        <v>13</v>
      </c>
      <c r="B24" s="174" t="s">
        <v>739</v>
      </c>
      <c r="C24" s="189" t="s">
        <v>740</v>
      </c>
      <c r="D24" s="175" t="s">
        <v>157</v>
      </c>
      <c r="E24" s="176">
        <v>6</v>
      </c>
      <c r="F24" s="177"/>
      <c r="G24" s="178">
        <f>ROUND(E24*F24,2)</f>
        <v>0</v>
      </c>
      <c r="H24" s="177"/>
      <c r="I24" s="178">
        <f>ROUND(E24*H24,2)</f>
        <v>0</v>
      </c>
      <c r="J24" s="177"/>
      <c r="K24" s="178">
        <f>ROUND(E24*J24,2)</f>
        <v>0</v>
      </c>
      <c r="L24" s="178">
        <v>21</v>
      </c>
      <c r="M24" s="178">
        <f>G24*(1+L24/100)</f>
        <v>0</v>
      </c>
      <c r="N24" s="176">
        <v>0</v>
      </c>
      <c r="O24" s="176">
        <f>ROUND(E24*N24,2)</f>
        <v>0</v>
      </c>
      <c r="P24" s="176">
        <v>0</v>
      </c>
      <c r="Q24" s="176">
        <f>ROUND(E24*P24,2)</f>
        <v>0</v>
      </c>
      <c r="R24" s="178"/>
      <c r="S24" s="178" t="s">
        <v>147</v>
      </c>
      <c r="T24" s="179" t="s">
        <v>147</v>
      </c>
      <c r="U24" s="154">
        <v>1.68333</v>
      </c>
      <c r="V24" s="154">
        <f>ROUND(E24*U24,2)</f>
        <v>10.1</v>
      </c>
      <c r="W24" s="154"/>
      <c r="X24" s="154" t="s">
        <v>148</v>
      </c>
      <c r="Y24" s="154" t="s">
        <v>149</v>
      </c>
      <c r="Z24" s="144"/>
      <c r="AA24" s="144"/>
      <c r="AB24" s="144"/>
      <c r="AC24" s="144"/>
      <c r="AD24" s="144"/>
      <c r="AE24" s="144"/>
      <c r="AF24" s="144"/>
      <c r="AG24" s="144" t="s">
        <v>150</v>
      </c>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row>
    <row r="25" spans="1:60" outlineLevel="2" x14ac:dyDescent="0.25">
      <c r="A25" s="151"/>
      <c r="B25" s="152"/>
      <c r="C25" s="257" t="s">
        <v>741</v>
      </c>
      <c r="D25" s="258"/>
      <c r="E25" s="258"/>
      <c r="F25" s="258"/>
      <c r="G25" s="258"/>
      <c r="H25" s="154"/>
      <c r="I25" s="154"/>
      <c r="J25" s="154"/>
      <c r="K25" s="154"/>
      <c r="L25" s="154"/>
      <c r="M25" s="154"/>
      <c r="N25" s="153"/>
      <c r="O25" s="153"/>
      <c r="P25" s="153"/>
      <c r="Q25" s="153"/>
      <c r="R25" s="154"/>
      <c r="S25" s="154"/>
      <c r="T25" s="154"/>
      <c r="U25" s="154"/>
      <c r="V25" s="154"/>
      <c r="W25" s="154"/>
      <c r="X25" s="154"/>
      <c r="Y25" s="154"/>
      <c r="Z25" s="144"/>
      <c r="AA25" s="144"/>
      <c r="AB25" s="144"/>
      <c r="AC25" s="144"/>
      <c r="AD25" s="144"/>
      <c r="AE25" s="144"/>
      <c r="AF25" s="144"/>
      <c r="AG25" s="144" t="s">
        <v>295</v>
      </c>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row>
    <row r="26" spans="1:60" outlineLevel="1" x14ac:dyDescent="0.25">
      <c r="A26" s="173">
        <v>14</v>
      </c>
      <c r="B26" s="174" t="s">
        <v>742</v>
      </c>
      <c r="C26" s="189" t="s">
        <v>743</v>
      </c>
      <c r="D26" s="175" t="s">
        <v>157</v>
      </c>
      <c r="E26" s="176">
        <v>6</v>
      </c>
      <c r="F26" s="177"/>
      <c r="G26" s="178">
        <f>ROUND(E26*F26,2)</f>
        <v>0</v>
      </c>
      <c r="H26" s="177"/>
      <c r="I26" s="178">
        <f>ROUND(E26*H26,2)</f>
        <v>0</v>
      </c>
      <c r="J26" s="177"/>
      <c r="K26" s="178">
        <f>ROUND(E26*J26,2)</f>
        <v>0</v>
      </c>
      <c r="L26" s="178">
        <v>21</v>
      </c>
      <c r="M26" s="178">
        <f>G26*(1+L26/100)</f>
        <v>0</v>
      </c>
      <c r="N26" s="176">
        <v>7.0999999999999994E-2</v>
      </c>
      <c r="O26" s="176">
        <f>ROUND(E26*N26,2)</f>
        <v>0.43</v>
      </c>
      <c r="P26" s="176">
        <v>0</v>
      </c>
      <c r="Q26" s="176">
        <f>ROUND(E26*P26,2)</f>
        <v>0</v>
      </c>
      <c r="R26" s="178"/>
      <c r="S26" s="178" t="s">
        <v>472</v>
      </c>
      <c r="T26" s="179" t="s">
        <v>532</v>
      </c>
      <c r="U26" s="154">
        <v>0</v>
      </c>
      <c r="V26" s="154">
        <f>ROUND(E26*U26,2)</f>
        <v>0</v>
      </c>
      <c r="W26" s="154"/>
      <c r="X26" s="154" t="s">
        <v>351</v>
      </c>
      <c r="Y26" s="154" t="s">
        <v>149</v>
      </c>
      <c r="Z26" s="144"/>
      <c r="AA26" s="144"/>
      <c r="AB26" s="144"/>
      <c r="AC26" s="144"/>
      <c r="AD26" s="144"/>
      <c r="AE26" s="144"/>
      <c r="AF26" s="144"/>
      <c r="AG26" s="144" t="s">
        <v>352</v>
      </c>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row>
    <row r="27" spans="1:60" outlineLevel="2" x14ac:dyDescent="0.25">
      <c r="A27" s="151"/>
      <c r="B27" s="152"/>
      <c r="C27" s="257" t="s">
        <v>744</v>
      </c>
      <c r="D27" s="258"/>
      <c r="E27" s="258"/>
      <c r="F27" s="258"/>
      <c r="G27" s="258"/>
      <c r="H27" s="154"/>
      <c r="I27" s="154"/>
      <c r="J27" s="154"/>
      <c r="K27" s="154"/>
      <c r="L27" s="154"/>
      <c r="M27" s="154"/>
      <c r="N27" s="153"/>
      <c r="O27" s="153"/>
      <c r="P27" s="153"/>
      <c r="Q27" s="153"/>
      <c r="R27" s="154"/>
      <c r="S27" s="154"/>
      <c r="T27" s="154"/>
      <c r="U27" s="154"/>
      <c r="V27" s="154"/>
      <c r="W27" s="154"/>
      <c r="X27" s="154"/>
      <c r="Y27" s="154"/>
      <c r="Z27" s="144"/>
      <c r="AA27" s="144"/>
      <c r="AB27" s="144"/>
      <c r="AC27" s="144"/>
      <c r="AD27" s="144"/>
      <c r="AE27" s="144"/>
      <c r="AF27" s="144"/>
      <c r="AG27" s="144" t="s">
        <v>295</v>
      </c>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row>
    <row r="28" spans="1:60" outlineLevel="3" x14ac:dyDescent="0.25">
      <c r="A28" s="151"/>
      <c r="B28" s="152"/>
      <c r="C28" s="261" t="s">
        <v>745</v>
      </c>
      <c r="D28" s="262"/>
      <c r="E28" s="262"/>
      <c r="F28" s="262"/>
      <c r="G28" s="262"/>
      <c r="H28" s="154"/>
      <c r="I28" s="154"/>
      <c r="J28" s="154"/>
      <c r="K28" s="154"/>
      <c r="L28" s="154"/>
      <c r="M28" s="154"/>
      <c r="N28" s="153"/>
      <c r="O28" s="153"/>
      <c r="P28" s="153"/>
      <c r="Q28" s="153"/>
      <c r="R28" s="154"/>
      <c r="S28" s="154"/>
      <c r="T28" s="154"/>
      <c r="U28" s="154"/>
      <c r="V28" s="154"/>
      <c r="W28" s="154"/>
      <c r="X28" s="154"/>
      <c r="Y28" s="154"/>
      <c r="Z28" s="144"/>
      <c r="AA28" s="144"/>
      <c r="AB28" s="144"/>
      <c r="AC28" s="144"/>
      <c r="AD28" s="144"/>
      <c r="AE28" s="144"/>
      <c r="AF28" s="144"/>
      <c r="AG28" s="144" t="s">
        <v>295</v>
      </c>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row>
    <row r="29" spans="1:60" outlineLevel="3" x14ac:dyDescent="0.25">
      <c r="A29" s="151"/>
      <c r="B29" s="152"/>
      <c r="C29" s="261" t="s">
        <v>746</v>
      </c>
      <c r="D29" s="262"/>
      <c r="E29" s="262"/>
      <c r="F29" s="262"/>
      <c r="G29" s="262"/>
      <c r="H29" s="154"/>
      <c r="I29" s="154"/>
      <c r="J29" s="154"/>
      <c r="K29" s="154"/>
      <c r="L29" s="154"/>
      <c r="M29" s="154"/>
      <c r="N29" s="153"/>
      <c r="O29" s="153"/>
      <c r="P29" s="153"/>
      <c r="Q29" s="153"/>
      <c r="R29" s="154"/>
      <c r="S29" s="154"/>
      <c r="T29" s="154"/>
      <c r="U29" s="154"/>
      <c r="V29" s="154"/>
      <c r="W29" s="154"/>
      <c r="X29" s="154"/>
      <c r="Y29" s="154"/>
      <c r="Z29" s="144"/>
      <c r="AA29" s="144"/>
      <c r="AB29" s="144"/>
      <c r="AC29" s="144"/>
      <c r="AD29" s="144"/>
      <c r="AE29" s="144"/>
      <c r="AF29" s="144"/>
      <c r="AG29" s="144" t="s">
        <v>295</v>
      </c>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row>
    <row r="30" spans="1:60" ht="20.399999999999999" outlineLevel="1" x14ac:dyDescent="0.25">
      <c r="A30" s="181">
        <v>15</v>
      </c>
      <c r="B30" s="182" t="s">
        <v>747</v>
      </c>
      <c r="C30" s="196" t="s">
        <v>748</v>
      </c>
      <c r="D30" s="183" t="s">
        <v>206</v>
      </c>
      <c r="E30" s="184">
        <v>40</v>
      </c>
      <c r="F30" s="185"/>
      <c r="G30" s="186">
        <f>ROUND(E30*F30,2)</f>
        <v>0</v>
      </c>
      <c r="H30" s="185"/>
      <c r="I30" s="186">
        <f>ROUND(E30*H30,2)</f>
        <v>0</v>
      </c>
      <c r="J30" s="185"/>
      <c r="K30" s="186">
        <f>ROUND(E30*J30,2)</f>
        <v>0</v>
      </c>
      <c r="L30" s="186">
        <v>21</v>
      </c>
      <c r="M30" s="186">
        <f>G30*(1+L30/100)</f>
        <v>0</v>
      </c>
      <c r="N30" s="184">
        <v>1.4999999999999999E-4</v>
      </c>
      <c r="O30" s="184">
        <f>ROUND(E30*N30,2)</f>
        <v>0.01</v>
      </c>
      <c r="P30" s="184">
        <v>0</v>
      </c>
      <c r="Q30" s="184">
        <f>ROUND(E30*P30,2)</f>
        <v>0</v>
      </c>
      <c r="R30" s="186"/>
      <c r="S30" s="186" t="s">
        <v>147</v>
      </c>
      <c r="T30" s="187" t="s">
        <v>147</v>
      </c>
      <c r="U30" s="154">
        <v>9.4E-2</v>
      </c>
      <c r="V30" s="154">
        <f>ROUND(E30*U30,2)</f>
        <v>3.76</v>
      </c>
      <c r="W30" s="154"/>
      <c r="X30" s="154" t="s">
        <v>148</v>
      </c>
      <c r="Y30" s="154" t="s">
        <v>149</v>
      </c>
      <c r="Z30" s="144"/>
      <c r="AA30" s="144"/>
      <c r="AB30" s="144"/>
      <c r="AC30" s="144"/>
      <c r="AD30" s="144"/>
      <c r="AE30" s="144"/>
      <c r="AF30" s="144"/>
      <c r="AG30" s="144" t="s">
        <v>150</v>
      </c>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row>
    <row r="31" spans="1:60" outlineLevel="1" x14ac:dyDescent="0.25">
      <c r="A31" s="181">
        <v>16</v>
      </c>
      <c r="B31" s="182" t="s">
        <v>749</v>
      </c>
      <c r="C31" s="196" t="s">
        <v>750</v>
      </c>
      <c r="D31" s="183" t="s">
        <v>751</v>
      </c>
      <c r="E31" s="184">
        <v>15</v>
      </c>
      <c r="F31" s="185"/>
      <c r="G31" s="186">
        <f>ROUND(E31*F31,2)</f>
        <v>0</v>
      </c>
      <c r="H31" s="185"/>
      <c r="I31" s="186">
        <f>ROUND(E31*H31,2)</f>
        <v>0</v>
      </c>
      <c r="J31" s="185"/>
      <c r="K31" s="186">
        <f>ROUND(E31*J31,2)</f>
        <v>0</v>
      </c>
      <c r="L31" s="186">
        <v>21</v>
      </c>
      <c r="M31" s="186">
        <f>G31*(1+L31/100)</f>
        <v>0</v>
      </c>
      <c r="N31" s="184">
        <v>0</v>
      </c>
      <c r="O31" s="184">
        <f>ROUND(E31*N31,2)</f>
        <v>0</v>
      </c>
      <c r="P31" s="184">
        <v>0</v>
      </c>
      <c r="Q31" s="184">
        <f>ROUND(E31*P31,2)</f>
        <v>0</v>
      </c>
      <c r="R31" s="186"/>
      <c r="S31" s="186" t="s">
        <v>472</v>
      </c>
      <c r="T31" s="187" t="s">
        <v>532</v>
      </c>
      <c r="U31" s="154">
        <v>1</v>
      </c>
      <c r="V31" s="154">
        <f>ROUND(E31*U31,2)</f>
        <v>15</v>
      </c>
      <c r="W31" s="154"/>
      <c r="X31" s="154" t="s">
        <v>148</v>
      </c>
      <c r="Y31" s="154" t="s">
        <v>149</v>
      </c>
      <c r="Z31" s="144"/>
      <c r="AA31" s="144"/>
      <c r="AB31" s="144"/>
      <c r="AC31" s="144"/>
      <c r="AD31" s="144"/>
      <c r="AE31" s="144"/>
      <c r="AF31" s="144"/>
      <c r="AG31" s="144" t="s">
        <v>150</v>
      </c>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row>
    <row r="32" spans="1:60" outlineLevel="1" x14ac:dyDescent="0.25">
      <c r="A32" s="181">
        <v>17</v>
      </c>
      <c r="B32" s="182" t="s">
        <v>752</v>
      </c>
      <c r="C32" s="196" t="s">
        <v>753</v>
      </c>
      <c r="D32" s="183" t="s">
        <v>751</v>
      </c>
      <c r="E32" s="184">
        <v>40</v>
      </c>
      <c r="F32" s="185"/>
      <c r="G32" s="186">
        <f>ROUND(E32*F32,2)</f>
        <v>0</v>
      </c>
      <c r="H32" s="185"/>
      <c r="I32" s="186">
        <f>ROUND(E32*H32,2)</f>
        <v>0</v>
      </c>
      <c r="J32" s="185"/>
      <c r="K32" s="186">
        <f>ROUND(E32*J32,2)</f>
        <v>0</v>
      </c>
      <c r="L32" s="186">
        <v>21</v>
      </c>
      <c r="M32" s="186">
        <f>G32*(1+L32/100)</f>
        <v>0</v>
      </c>
      <c r="N32" s="184">
        <v>0</v>
      </c>
      <c r="O32" s="184">
        <f>ROUND(E32*N32,2)</f>
        <v>0</v>
      </c>
      <c r="P32" s="184">
        <v>0</v>
      </c>
      <c r="Q32" s="184">
        <f>ROUND(E32*P32,2)</f>
        <v>0</v>
      </c>
      <c r="R32" s="186"/>
      <c r="S32" s="186" t="s">
        <v>472</v>
      </c>
      <c r="T32" s="187" t="s">
        <v>532</v>
      </c>
      <c r="U32" s="154">
        <v>1</v>
      </c>
      <c r="V32" s="154">
        <f>ROUND(E32*U32,2)</f>
        <v>40</v>
      </c>
      <c r="W32" s="154"/>
      <c r="X32" s="154" t="s">
        <v>148</v>
      </c>
      <c r="Y32" s="154" t="s">
        <v>149</v>
      </c>
      <c r="Z32" s="144"/>
      <c r="AA32" s="144"/>
      <c r="AB32" s="144"/>
      <c r="AC32" s="144"/>
      <c r="AD32" s="144"/>
      <c r="AE32" s="144"/>
      <c r="AF32" s="144"/>
      <c r="AG32" s="144" t="s">
        <v>150</v>
      </c>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row>
    <row r="33" spans="1:60" outlineLevel="1" x14ac:dyDescent="0.25">
      <c r="A33" s="181">
        <v>18</v>
      </c>
      <c r="B33" s="182" t="s">
        <v>754</v>
      </c>
      <c r="C33" s="196" t="s">
        <v>755</v>
      </c>
      <c r="D33" s="183" t="s">
        <v>751</v>
      </c>
      <c r="E33" s="184">
        <v>30</v>
      </c>
      <c r="F33" s="185"/>
      <c r="G33" s="186">
        <f>ROUND(E33*F33,2)</f>
        <v>0</v>
      </c>
      <c r="H33" s="185"/>
      <c r="I33" s="186">
        <f>ROUND(E33*H33,2)</f>
        <v>0</v>
      </c>
      <c r="J33" s="185"/>
      <c r="K33" s="186">
        <f>ROUND(E33*J33,2)</f>
        <v>0</v>
      </c>
      <c r="L33" s="186">
        <v>21</v>
      </c>
      <c r="M33" s="186">
        <f>G33*(1+L33/100)</f>
        <v>0</v>
      </c>
      <c r="N33" s="184">
        <v>0</v>
      </c>
      <c r="O33" s="184">
        <f>ROUND(E33*N33,2)</f>
        <v>0</v>
      </c>
      <c r="P33" s="184">
        <v>0</v>
      </c>
      <c r="Q33" s="184">
        <f>ROUND(E33*P33,2)</f>
        <v>0</v>
      </c>
      <c r="R33" s="186"/>
      <c r="S33" s="186" t="s">
        <v>472</v>
      </c>
      <c r="T33" s="187" t="s">
        <v>532</v>
      </c>
      <c r="U33" s="154">
        <v>1</v>
      </c>
      <c r="V33" s="154">
        <f>ROUND(E33*U33,2)</f>
        <v>30</v>
      </c>
      <c r="W33" s="154"/>
      <c r="X33" s="154" t="s">
        <v>148</v>
      </c>
      <c r="Y33" s="154" t="s">
        <v>149</v>
      </c>
      <c r="Z33" s="144"/>
      <c r="AA33" s="144"/>
      <c r="AB33" s="144"/>
      <c r="AC33" s="144"/>
      <c r="AD33" s="144"/>
      <c r="AE33" s="144"/>
      <c r="AF33" s="144"/>
      <c r="AG33" s="144" t="s">
        <v>150</v>
      </c>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row>
    <row r="34" spans="1:60" outlineLevel="1" x14ac:dyDescent="0.25">
      <c r="A34" s="181">
        <v>19</v>
      </c>
      <c r="B34" s="182" t="s">
        <v>756</v>
      </c>
      <c r="C34" s="196" t="s">
        <v>757</v>
      </c>
      <c r="D34" s="183" t="s">
        <v>751</v>
      </c>
      <c r="E34" s="184">
        <v>8</v>
      </c>
      <c r="F34" s="185"/>
      <c r="G34" s="186">
        <f>ROUND(E34*F34,2)</f>
        <v>0</v>
      </c>
      <c r="H34" s="185"/>
      <c r="I34" s="186">
        <f>ROUND(E34*H34,2)</f>
        <v>0</v>
      </c>
      <c r="J34" s="185"/>
      <c r="K34" s="186">
        <f>ROUND(E34*J34,2)</f>
        <v>0</v>
      </c>
      <c r="L34" s="186">
        <v>21</v>
      </c>
      <c r="M34" s="186">
        <f>G34*(1+L34/100)</f>
        <v>0</v>
      </c>
      <c r="N34" s="184">
        <v>0</v>
      </c>
      <c r="O34" s="184">
        <f>ROUND(E34*N34,2)</f>
        <v>0</v>
      </c>
      <c r="P34" s="184">
        <v>0</v>
      </c>
      <c r="Q34" s="184">
        <f>ROUND(E34*P34,2)</f>
        <v>0</v>
      </c>
      <c r="R34" s="186"/>
      <c r="S34" s="186" t="s">
        <v>472</v>
      </c>
      <c r="T34" s="187" t="s">
        <v>532</v>
      </c>
      <c r="U34" s="154">
        <v>1</v>
      </c>
      <c r="V34" s="154">
        <f>ROUND(E34*U34,2)</f>
        <v>8</v>
      </c>
      <c r="W34" s="154"/>
      <c r="X34" s="154" t="s">
        <v>148</v>
      </c>
      <c r="Y34" s="154" t="s">
        <v>149</v>
      </c>
      <c r="Z34" s="144"/>
      <c r="AA34" s="144"/>
      <c r="AB34" s="144"/>
      <c r="AC34" s="144"/>
      <c r="AD34" s="144"/>
      <c r="AE34" s="144"/>
      <c r="AF34" s="144"/>
      <c r="AG34" s="144" t="s">
        <v>150</v>
      </c>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row>
    <row r="35" spans="1:60" x14ac:dyDescent="0.25">
      <c r="A35" s="166" t="s">
        <v>141</v>
      </c>
      <c r="B35" s="167" t="s">
        <v>107</v>
      </c>
      <c r="C35" s="188" t="s">
        <v>108</v>
      </c>
      <c r="D35" s="168"/>
      <c r="E35" s="169"/>
      <c r="F35" s="170"/>
      <c r="G35" s="170">
        <f>SUMIF(AG36:AG59,"&lt;&gt;NOR",G36:G59)</f>
        <v>0</v>
      </c>
      <c r="H35" s="170"/>
      <c r="I35" s="170">
        <f>SUM(I36:I59)</f>
        <v>0</v>
      </c>
      <c r="J35" s="170"/>
      <c r="K35" s="170">
        <f>SUM(K36:K59)</f>
        <v>0</v>
      </c>
      <c r="L35" s="170"/>
      <c r="M35" s="170">
        <f>SUM(M36:M59)</f>
        <v>0</v>
      </c>
      <c r="N35" s="169"/>
      <c r="O35" s="169">
        <f>SUM(O36:O59)</f>
        <v>58.759999999999991</v>
      </c>
      <c r="P35" s="169"/>
      <c r="Q35" s="169">
        <f>SUM(Q36:Q59)</f>
        <v>0</v>
      </c>
      <c r="R35" s="170"/>
      <c r="S35" s="170"/>
      <c r="T35" s="171"/>
      <c r="U35" s="165"/>
      <c r="V35" s="165">
        <f>SUM(V36:V59)</f>
        <v>169.06</v>
      </c>
      <c r="W35" s="165"/>
      <c r="X35" s="165"/>
      <c r="Y35" s="165"/>
      <c r="AG35" t="s">
        <v>142</v>
      </c>
    </row>
    <row r="36" spans="1:60" outlineLevel="1" x14ac:dyDescent="0.25">
      <c r="A36" s="181">
        <v>20</v>
      </c>
      <c r="B36" s="182" t="s">
        <v>758</v>
      </c>
      <c r="C36" s="196" t="s">
        <v>759</v>
      </c>
      <c r="D36" s="183" t="s">
        <v>760</v>
      </c>
      <c r="E36" s="184">
        <v>0.2</v>
      </c>
      <c r="F36" s="185"/>
      <c r="G36" s="186">
        <f t="shared" ref="G36:G44" si="7">ROUND(E36*F36,2)</f>
        <v>0</v>
      </c>
      <c r="H36" s="185"/>
      <c r="I36" s="186">
        <f t="shared" ref="I36:I44" si="8">ROUND(E36*H36,2)</f>
        <v>0</v>
      </c>
      <c r="J36" s="185"/>
      <c r="K36" s="186">
        <f t="shared" ref="K36:K44" si="9">ROUND(E36*J36,2)</f>
        <v>0</v>
      </c>
      <c r="L36" s="186">
        <v>21</v>
      </c>
      <c r="M36" s="186">
        <f t="shared" ref="M36:M44" si="10">G36*(1+L36/100)</f>
        <v>0</v>
      </c>
      <c r="N36" s="184">
        <v>0</v>
      </c>
      <c r="O36" s="184">
        <f t="shared" ref="O36:O44" si="11">ROUND(E36*N36,2)</f>
        <v>0</v>
      </c>
      <c r="P36" s="184">
        <v>0</v>
      </c>
      <c r="Q36" s="184">
        <f t="shared" ref="Q36:Q44" si="12">ROUND(E36*P36,2)</f>
        <v>0</v>
      </c>
      <c r="R36" s="186"/>
      <c r="S36" s="186" t="s">
        <v>147</v>
      </c>
      <c r="T36" s="187" t="s">
        <v>147</v>
      </c>
      <c r="U36" s="154">
        <v>6.8540000000000001</v>
      </c>
      <c r="V36" s="154">
        <f t="shared" ref="V36:V44" si="13">ROUND(E36*U36,2)</f>
        <v>1.37</v>
      </c>
      <c r="W36" s="154"/>
      <c r="X36" s="154" t="s">
        <v>148</v>
      </c>
      <c r="Y36" s="154" t="s">
        <v>149</v>
      </c>
      <c r="Z36" s="144"/>
      <c r="AA36" s="144"/>
      <c r="AB36" s="144"/>
      <c r="AC36" s="144"/>
      <c r="AD36" s="144"/>
      <c r="AE36" s="144"/>
      <c r="AF36" s="144"/>
      <c r="AG36" s="144" t="s">
        <v>150</v>
      </c>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row>
    <row r="37" spans="1:60" outlineLevel="1" x14ac:dyDescent="0.25">
      <c r="A37" s="181">
        <v>21</v>
      </c>
      <c r="B37" s="182" t="s">
        <v>761</v>
      </c>
      <c r="C37" s="196" t="s">
        <v>762</v>
      </c>
      <c r="D37" s="183" t="s">
        <v>206</v>
      </c>
      <c r="E37" s="184">
        <v>175</v>
      </c>
      <c r="F37" s="185"/>
      <c r="G37" s="186">
        <f t="shared" si="7"/>
        <v>0</v>
      </c>
      <c r="H37" s="185"/>
      <c r="I37" s="186">
        <f t="shared" si="8"/>
        <v>0</v>
      </c>
      <c r="J37" s="185"/>
      <c r="K37" s="186">
        <f t="shared" si="9"/>
        <v>0</v>
      </c>
      <c r="L37" s="186">
        <v>21</v>
      </c>
      <c r="M37" s="186">
        <f t="shared" si="10"/>
        <v>0</v>
      </c>
      <c r="N37" s="184">
        <v>0</v>
      </c>
      <c r="O37" s="184">
        <f t="shared" si="11"/>
        <v>0</v>
      </c>
      <c r="P37" s="184">
        <v>0</v>
      </c>
      <c r="Q37" s="184">
        <f t="shared" si="12"/>
        <v>0</v>
      </c>
      <c r="R37" s="186"/>
      <c r="S37" s="186" t="s">
        <v>147</v>
      </c>
      <c r="T37" s="187" t="s">
        <v>147</v>
      </c>
      <c r="U37" s="154">
        <v>8.1759999999999999E-2</v>
      </c>
      <c r="V37" s="154">
        <f t="shared" si="13"/>
        <v>14.31</v>
      </c>
      <c r="W37" s="154"/>
      <c r="X37" s="154" t="s">
        <v>148</v>
      </c>
      <c r="Y37" s="154" t="s">
        <v>149</v>
      </c>
      <c r="Z37" s="144"/>
      <c r="AA37" s="144"/>
      <c r="AB37" s="144"/>
      <c r="AC37" s="144"/>
      <c r="AD37" s="144"/>
      <c r="AE37" s="144"/>
      <c r="AF37" s="144"/>
      <c r="AG37" s="144" t="s">
        <v>150</v>
      </c>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row>
    <row r="38" spans="1:60" outlineLevel="1" x14ac:dyDescent="0.25">
      <c r="A38" s="181">
        <v>22</v>
      </c>
      <c r="B38" s="182" t="s">
        <v>763</v>
      </c>
      <c r="C38" s="196" t="s">
        <v>764</v>
      </c>
      <c r="D38" s="183" t="s">
        <v>206</v>
      </c>
      <c r="E38" s="184">
        <v>20</v>
      </c>
      <c r="F38" s="185"/>
      <c r="G38" s="186">
        <f t="shared" si="7"/>
        <v>0</v>
      </c>
      <c r="H38" s="185"/>
      <c r="I38" s="186">
        <f t="shared" si="8"/>
        <v>0</v>
      </c>
      <c r="J38" s="185"/>
      <c r="K38" s="186">
        <f t="shared" si="9"/>
        <v>0</v>
      </c>
      <c r="L38" s="186">
        <v>21</v>
      </c>
      <c r="M38" s="186">
        <f t="shared" si="10"/>
        <v>0</v>
      </c>
      <c r="N38" s="184">
        <v>0</v>
      </c>
      <c r="O38" s="184">
        <f t="shared" si="11"/>
        <v>0</v>
      </c>
      <c r="P38" s="184">
        <v>0</v>
      </c>
      <c r="Q38" s="184">
        <f t="shared" si="12"/>
        <v>0</v>
      </c>
      <c r="R38" s="186"/>
      <c r="S38" s="186" t="s">
        <v>147</v>
      </c>
      <c r="T38" s="187" t="s">
        <v>147</v>
      </c>
      <c r="U38" s="154">
        <v>0.17519999999999999</v>
      </c>
      <c r="V38" s="154">
        <f t="shared" si="13"/>
        <v>3.5</v>
      </c>
      <c r="W38" s="154"/>
      <c r="X38" s="154" t="s">
        <v>148</v>
      </c>
      <c r="Y38" s="154" t="s">
        <v>149</v>
      </c>
      <c r="Z38" s="144"/>
      <c r="AA38" s="144"/>
      <c r="AB38" s="144"/>
      <c r="AC38" s="144"/>
      <c r="AD38" s="144"/>
      <c r="AE38" s="144"/>
      <c r="AF38" s="144"/>
      <c r="AG38" s="144" t="s">
        <v>150</v>
      </c>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row>
    <row r="39" spans="1:60" outlineLevel="1" x14ac:dyDescent="0.25">
      <c r="A39" s="181">
        <v>23</v>
      </c>
      <c r="B39" s="182" t="s">
        <v>765</v>
      </c>
      <c r="C39" s="196" t="s">
        <v>766</v>
      </c>
      <c r="D39" s="183" t="s">
        <v>206</v>
      </c>
      <c r="E39" s="184">
        <v>175</v>
      </c>
      <c r="F39" s="185"/>
      <c r="G39" s="186">
        <f t="shared" si="7"/>
        <v>0</v>
      </c>
      <c r="H39" s="185"/>
      <c r="I39" s="186">
        <f t="shared" si="8"/>
        <v>0</v>
      </c>
      <c r="J39" s="185"/>
      <c r="K39" s="186">
        <f t="shared" si="9"/>
        <v>0</v>
      </c>
      <c r="L39" s="186">
        <v>21</v>
      </c>
      <c r="M39" s="186">
        <f t="shared" si="10"/>
        <v>0</v>
      </c>
      <c r="N39" s="184">
        <v>0</v>
      </c>
      <c r="O39" s="184">
        <f t="shared" si="11"/>
        <v>0</v>
      </c>
      <c r="P39" s="184">
        <v>0</v>
      </c>
      <c r="Q39" s="184">
        <f t="shared" si="12"/>
        <v>0</v>
      </c>
      <c r="R39" s="186"/>
      <c r="S39" s="186" t="s">
        <v>147</v>
      </c>
      <c r="T39" s="187" t="s">
        <v>147</v>
      </c>
      <c r="U39" s="154">
        <v>0.13</v>
      </c>
      <c r="V39" s="154">
        <f t="shared" si="13"/>
        <v>22.75</v>
      </c>
      <c r="W39" s="154"/>
      <c r="X39" s="154" t="s">
        <v>148</v>
      </c>
      <c r="Y39" s="154" t="s">
        <v>149</v>
      </c>
      <c r="Z39" s="144"/>
      <c r="AA39" s="144"/>
      <c r="AB39" s="144"/>
      <c r="AC39" s="144"/>
      <c r="AD39" s="144"/>
      <c r="AE39" s="144"/>
      <c r="AF39" s="144"/>
      <c r="AG39" s="144" t="s">
        <v>150</v>
      </c>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row>
    <row r="40" spans="1:60" outlineLevel="1" x14ac:dyDescent="0.25">
      <c r="A40" s="181">
        <v>24</v>
      </c>
      <c r="B40" s="182" t="s">
        <v>767</v>
      </c>
      <c r="C40" s="196" t="s">
        <v>768</v>
      </c>
      <c r="D40" s="183" t="s">
        <v>206</v>
      </c>
      <c r="E40" s="184">
        <v>20</v>
      </c>
      <c r="F40" s="185"/>
      <c r="G40" s="186">
        <f t="shared" si="7"/>
        <v>0</v>
      </c>
      <c r="H40" s="185"/>
      <c r="I40" s="186">
        <f t="shared" si="8"/>
        <v>0</v>
      </c>
      <c r="J40" s="185"/>
      <c r="K40" s="186">
        <f t="shared" si="9"/>
        <v>0</v>
      </c>
      <c r="L40" s="186">
        <v>21</v>
      </c>
      <c r="M40" s="186">
        <f t="shared" si="10"/>
        <v>0</v>
      </c>
      <c r="N40" s="184">
        <v>0</v>
      </c>
      <c r="O40" s="184">
        <f t="shared" si="11"/>
        <v>0</v>
      </c>
      <c r="P40" s="184">
        <v>0</v>
      </c>
      <c r="Q40" s="184">
        <f t="shared" si="12"/>
        <v>0</v>
      </c>
      <c r="R40" s="186"/>
      <c r="S40" s="186" t="s">
        <v>147</v>
      </c>
      <c r="T40" s="187" t="s">
        <v>147</v>
      </c>
      <c r="U40" s="154">
        <v>0.28100000000000003</v>
      </c>
      <c r="V40" s="154">
        <f t="shared" si="13"/>
        <v>5.62</v>
      </c>
      <c r="W40" s="154"/>
      <c r="X40" s="154" t="s">
        <v>148</v>
      </c>
      <c r="Y40" s="154" t="s">
        <v>149</v>
      </c>
      <c r="Z40" s="144"/>
      <c r="AA40" s="144"/>
      <c r="AB40" s="144"/>
      <c r="AC40" s="144"/>
      <c r="AD40" s="144"/>
      <c r="AE40" s="144"/>
      <c r="AF40" s="144"/>
      <c r="AG40" s="144" t="s">
        <v>150</v>
      </c>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row>
    <row r="41" spans="1:60" outlineLevel="1" x14ac:dyDescent="0.25">
      <c r="A41" s="181">
        <v>25</v>
      </c>
      <c r="B41" s="182" t="s">
        <v>769</v>
      </c>
      <c r="C41" s="196" t="s">
        <v>770</v>
      </c>
      <c r="D41" s="183" t="s">
        <v>222</v>
      </c>
      <c r="E41" s="184">
        <v>5</v>
      </c>
      <c r="F41" s="185"/>
      <c r="G41" s="186">
        <f t="shared" si="7"/>
        <v>0</v>
      </c>
      <c r="H41" s="185"/>
      <c r="I41" s="186">
        <f t="shared" si="8"/>
        <v>0</v>
      </c>
      <c r="J41" s="185"/>
      <c r="K41" s="186">
        <f t="shared" si="9"/>
        <v>0</v>
      </c>
      <c r="L41" s="186">
        <v>21</v>
      </c>
      <c r="M41" s="186">
        <f t="shared" si="10"/>
        <v>0</v>
      </c>
      <c r="N41" s="184">
        <v>0</v>
      </c>
      <c r="O41" s="184">
        <f t="shared" si="11"/>
        <v>0</v>
      </c>
      <c r="P41" s="184">
        <v>0</v>
      </c>
      <c r="Q41" s="184">
        <f t="shared" si="12"/>
        <v>0</v>
      </c>
      <c r="R41" s="186"/>
      <c r="S41" s="186" t="s">
        <v>147</v>
      </c>
      <c r="T41" s="187" t="s">
        <v>147</v>
      </c>
      <c r="U41" s="154">
        <v>3.44</v>
      </c>
      <c r="V41" s="154">
        <f t="shared" si="13"/>
        <v>17.2</v>
      </c>
      <c r="W41" s="154"/>
      <c r="X41" s="154" t="s">
        <v>148</v>
      </c>
      <c r="Y41" s="154" t="s">
        <v>149</v>
      </c>
      <c r="Z41" s="144"/>
      <c r="AA41" s="144"/>
      <c r="AB41" s="144"/>
      <c r="AC41" s="144"/>
      <c r="AD41" s="144"/>
      <c r="AE41" s="144"/>
      <c r="AF41" s="144"/>
      <c r="AG41" s="144" t="s">
        <v>150</v>
      </c>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row>
    <row r="42" spans="1:60" outlineLevel="1" x14ac:dyDescent="0.25">
      <c r="A42" s="181">
        <v>26</v>
      </c>
      <c r="B42" s="182" t="s">
        <v>771</v>
      </c>
      <c r="C42" s="196" t="s">
        <v>772</v>
      </c>
      <c r="D42" s="183" t="s">
        <v>157</v>
      </c>
      <c r="E42" s="184">
        <v>7</v>
      </c>
      <c r="F42" s="185"/>
      <c r="G42" s="186">
        <f t="shared" si="7"/>
        <v>0</v>
      </c>
      <c r="H42" s="185"/>
      <c r="I42" s="186">
        <f t="shared" si="8"/>
        <v>0</v>
      </c>
      <c r="J42" s="185"/>
      <c r="K42" s="186">
        <f t="shared" si="9"/>
        <v>0</v>
      </c>
      <c r="L42" s="186">
        <v>21</v>
      </c>
      <c r="M42" s="186">
        <f t="shared" si="10"/>
        <v>0</v>
      </c>
      <c r="N42" s="184">
        <v>1.83135</v>
      </c>
      <c r="O42" s="184">
        <f t="shared" si="11"/>
        <v>12.82</v>
      </c>
      <c r="P42" s="184">
        <v>0</v>
      </c>
      <c r="Q42" s="184">
        <f t="shared" si="12"/>
        <v>0</v>
      </c>
      <c r="R42" s="186"/>
      <c r="S42" s="186" t="s">
        <v>472</v>
      </c>
      <c r="T42" s="187" t="s">
        <v>532</v>
      </c>
      <c r="U42" s="154">
        <v>2.71</v>
      </c>
      <c r="V42" s="154">
        <f t="shared" si="13"/>
        <v>18.97</v>
      </c>
      <c r="W42" s="154"/>
      <c r="X42" s="154" t="s">
        <v>148</v>
      </c>
      <c r="Y42" s="154" t="s">
        <v>149</v>
      </c>
      <c r="Z42" s="144"/>
      <c r="AA42" s="144"/>
      <c r="AB42" s="144"/>
      <c r="AC42" s="144"/>
      <c r="AD42" s="144"/>
      <c r="AE42" s="144"/>
      <c r="AF42" s="144"/>
      <c r="AG42" s="144" t="s">
        <v>150</v>
      </c>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row>
    <row r="43" spans="1:60" outlineLevel="1" x14ac:dyDescent="0.25">
      <c r="A43" s="181">
        <v>27</v>
      </c>
      <c r="B43" s="182" t="s">
        <v>773</v>
      </c>
      <c r="C43" s="196" t="s">
        <v>774</v>
      </c>
      <c r="D43" s="183" t="s">
        <v>222</v>
      </c>
      <c r="E43" s="184">
        <v>5</v>
      </c>
      <c r="F43" s="185"/>
      <c r="G43" s="186">
        <f t="shared" si="7"/>
        <v>0</v>
      </c>
      <c r="H43" s="185"/>
      <c r="I43" s="186">
        <f t="shared" si="8"/>
        <v>0</v>
      </c>
      <c r="J43" s="185"/>
      <c r="K43" s="186">
        <f t="shared" si="9"/>
        <v>0</v>
      </c>
      <c r="L43" s="186">
        <v>21</v>
      </c>
      <c r="M43" s="186">
        <f t="shared" si="10"/>
        <v>0</v>
      </c>
      <c r="N43" s="184">
        <v>0</v>
      </c>
      <c r="O43" s="184">
        <f t="shared" si="11"/>
        <v>0</v>
      </c>
      <c r="P43" s="184">
        <v>0</v>
      </c>
      <c r="Q43" s="184">
        <f t="shared" si="12"/>
        <v>0</v>
      </c>
      <c r="R43" s="186"/>
      <c r="S43" s="186" t="s">
        <v>147</v>
      </c>
      <c r="T43" s="187" t="s">
        <v>147</v>
      </c>
      <c r="U43" s="154">
        <v>0.66300000000000003</v>
      </c>
      <c r="V43" s="154">
        <f t="shared" si="13"/>
        <v>3.32</v>
      </c>
      <c r="W43" s="154"/>
      <c r="X43" s="154" t="s">
        <v>148</v>
      </c>
      <c r="Y43" s="154" t="s">
        <v>149</v>
      </c>
      <c r="Z43" s="144"/>
      <c r="AA43" s="144"/>
      <c r="AB43" s="144"/>
      <c r="AC43" s="144"/>
      <c r="AD43" s="144"/>
      <c r="AE43" s="144"/>
      <c r="AF43" s="144"/>
      <c r="AG43" s="144" t="s">
        <v>150</v>
      </c>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row>
    <row r="44" spans="1:60" outlineLevel="1" x14ac:dyDescent="0.25">
      <c r="A44" s="173">
        <v>28</v>
      </c>
      <c r="B44" s="174" t="s">
        <v>775</v>
      </c>
      <c r="C44" s="189" t="s">
        <v>776</v>
      </c>
      <c r="D44" s="175" t="s">
        <v>222</v>
      </c>
      <c r="E44" s="176">
        <v>50</v>
      </c>
      <c r="F44" s="177"/>
      <c r="G44" s="178">
        <f t="shared" si="7"/>
        <v>0</v>
      </c>
      <c r="H44" s="177"/>
      <c r="I44" s="178">
        <f t="shared" si="8"/>
        <v>0</v>
      </c>
      <c r="J44" s="177"/>
      <c r="K44" s="178">
        <f t="shared" si="9"/>
        <v>0</v>
      </c>
      <c r="L44" s="178">
        <v>21</v>
      </c>
      <c r="M44" s="178">
        <f t="shared" si="10"/>
        <v>0</v>
      </c>
      <c r="N44" s="176">
        <v>0</v>
      </c>
      <c r="O44" s="176">
        <f t="shared" si="11"/>
        <v>0</v>
      </c>
      <c r="P44" s="176">
        <v>0</v>
      </c>
      <c r="Q44" s="176">
        <f t="shared" si="12"/>
        <v>0</v>
      </c>
      <c r="R44" s="178"/>
      <c r="S44" s="178" t="s">
        <v>147</v>
      </c>
      <c r="T44" s="179" t="s">
        <v>147</v>
      </c>
      <c r="U44" s="154">
        <v>0</v>
      </c>
      <c r="V44" s="154">
        <f t="shared" si="13"/>
        <v>0</v>
      </c>
      <c r="W44" s="154"/>
      <c r="X44" s="154" t="s">
        <v>148</v>
      </c>
      <c r="Y44" s="154" t="s">
        <v>149</v>
      </c>
      <c r="Z44" s="144"/>
      <c r="AA44" s="144"/>
      <c r="AB44" s="144"/>
      <c r="AC44" s="144"/>
      <c r="AD44" s="144"/>
      <c r="AE44" s="144"/>
      <c r="AF44" s="144"/>
      <c r="AG44" s="144" t="s">
        <v>150</v>
      </c>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row>
    <row r="45" spans="1:60" outlineLevel="2" x14ac:dyDescent="0.25">
      <c r="A45" s="151"/>
      <c r="B45" s="152"/>
      <c r="C45" s="190" t="s">
        <v>777</v>
      </c>
      <c r="D45" s="155"/>
      <c r="E45" s="156">
        <v>50</v>
      </c>
      <c r="F45" s="154"/>
      <c r="G45" s="154"/>
      <c r="H45" s="154"/>
      <c r="I45" s="154"/>
      <c r="J45" s="154"/>
      <c r="K45" s="154"/>
      <c r="L45" s="154"/>
      <c r="M45" s="154"/>
      <c r="N45" s="153"/>
      <c r="O45" s="153"/>
      <c r="P45" s="153"/>
      <c r="Q45" s="153"/>
      <c r="R45" s="154"/>
      <c r="S45" s="154"/>
      <c r="T45" s="154"/>
      <c r="U45" s="154"/>
      <c r="V45" s="154"/>
      <c r="W45" s="154"/>
      <c r="X45" s="154"/>
      <c r="Y45" s="154"/>
      <c r="Z45" s="144"/>
      <c r="AA45" s="144"/>
      <c r="AB45" s="144"/>
      <c r="AC45" s="144"/>
      <c r="AD45" s="144"/>
      <c r="AE45" s="144"/>
      <c r="AF45" s="144"/>
      <c r="AG45" s="144" t="s">
        <v>154</v>
      </c>
      <c r="AH45" s="144">
        <v>5</v>
      </c>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row>
    <row r="46" spans="1:60" ht="20.399999999999999" outlineLevel="1" x14ac:dyDescent="0.25">
      <c r="A46" s="181">
        <v>29</v>
      </c>
      <c r="B46" s="182" t="s">
        <v>303</v>
      </c>
      <c r="C46" s="196" t="s">
        <v>304</v>
      </c>
      <c r="D46" s="183" t="s">
        <v>222</v>
      </c>
      <c r="E46" s="184">
        <v>5</v>
      </c>
      <c r="F46" s="185"/>
      <c r="G46" s="186">
        <f t="shared" ref="G46:G56" si="14">ROUND(E46*F46,2)</f>
        <v>0</v>
      </c>
      <c r="H46" s="185"/>
      <c r="I46" s="186">
        <f t="shared" ref="I46:I56" si="15">ROUND(E46*H46,2)</f>
        <v>0</v>
      </c>
      <c r="J46" s="185"/>
      <c r="K46" s="186">
        <f t="shared" ref="K46:K56" si="16">ROUND(E46*J46,2)</f>
        <v>0</v>
      </c>
      <c r="L46" s="186">
        <v>21</v>
      </c>
      <c r="M46" s="186">
        <f t="shared" ref="M46:M56" si="17">G46*(1+L46/100)</f>
        <v>0</v>
      </c>
      <c r="N46" s="184">
        <v>0</v>
      </c>
      <c r="O46" s="184">
        <f t="shared" ref="O46:O56" si="18">ROUND(E46*N46,2)</f>
        <v>0</v>
      </c>
      <c r="P46" s="184">
        <v>0</v>
      </c>
      <c r="Q46" s="184">
        <f t="shared" ref="Q46:Q56" si="19">ROUND(E46*P46,2)</f>
        <v>0</v>
      </c>
      <c r="R46" s="186" t="s">
        <v>146</v>
      </c>
      <c r="S46" s="186" t="s">
        <v>147</v>
      </c>
      <c r="T46" s="187" t="s">
        <v>147</v>
      </c>
      <c r="U46" s="154">
        <v>8.9999999999999993E-3</v>
      </c>
      <c r="V46" s="154">
        <f t="shared" ref="V46:V56" si="20">ROUND(E46*U46,2)</f>
        <v>0.05</v>
      </c>
      <c r="W46" s="154"/>
      <c r="X46" s="154" t="s">
        <v>148</v>
      </c>
      <c r="Y46" s="154" t="s">
        <v>149</v>
      </c>
      <c r="Z46" s="144"/>
      <c r="AA46" s="144"/>
      <c r="AB46" s="144"/>
      <c r="AC46" s="144"/>
      <c r="AD46" s="144"/>
      <c r="AE46" s="144"/>
      <c r="AF46" s="144"/>
      <c r="AG46" s="144" t="s">
        <v>150</v>
      </c>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row>
    <row r="47" spans="1:60" outlineLevel="1" x14ac:dyDescent="0.25">
      <c r="A47" s="181">
        <v>30</v>
      </c>
      <c r="B47" s="182" t="s">
        <v>343</v>
      </c>
      <c r="C47" s="196" t="s">
        <v>344</v>
      </c>
      <c r="D47" s="183" t="s">
        <v>222</v>
      </c>
      <c r="E47" s="184">
        <v>5</v>
      </c>
      <c r="F47" s="185"/>
      <c r="G47" s="186">
        <f t="shared" si="14"/>
        <v>0</v>
      </c>
      <c r="H47" s="185"/>
      <c r="I47" s="186">
        <f t="shared" si="15"/>
        <v>0</v>
      </c>
      <c r="J47" s="185"/>
      <c r="K47" s="186">
        <f t="shared" si="16"/>
        <v>0</v>
      </c>
      <c r="L47" s="186">
        <v>21</v>
      </c>
      <c r="M47" s="186">
        <f t="shared" si="17"/>
        <v>0</v>
      </c>
      <c r="N47" s="184">
        <v>0</v>
      </c>
      <c r="O47" s="184">
        <f t="shared" si="18"/>
        <v>0</v>
      </c>
      <c r="P47" s="184">
        <v>0</v>
      </c>
      <c r="Q47" s="184">
        <f t="shared" si="19"/>
        <v>0</v>
      </c>
      <c r="R47" s="186" t="s">
        <v>146</v>
      </c>
      <c r="S47" s="186" t="s">
        <v>147</v>
      </c>
      <c r="T47" s="187" t="s">
        <v>147</v>
      </c>
      <c r="U47" s="154">
        <v>0</v>
      </c>
      <c r="V47" s="154">
        <f t="shared" si="20"/>
        <v>0</v>
      </c>
      <c r="W47" s="154"/>
      <c r="X47" s="154" t="s">
        <v>148</v>
      </c>
      <c r="Y47" s="154" t="s">
        <v>149</v>
      </c>
      <c r="Z47" s="144"/>
      <c r="AA47" s="144"/>
      <c r="AB47" s="144"/>
      <c r="AC47" s="144"/>
      <c r="AD47" s="144"/>
      <c r="AE47" s="144"/>
      <c r="AF47" s="144"/>
      <c r="AG47" s="144" t="s">
        <v>150</v>
      </c>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row>
    <row r="48" spans="1:60" outlineLevel="1" x14ac:dyDescent="0.25">
      <c r="A48" s="181">
        <v>31</v>
      </c>
      <c r="B48" s="182" t="s">
        <v>778</v>
      </c>
      <c r="C48" s="196" t="s">
        <v>779</v>
      </c>
      <c r="D48" s="183" t="s">
        <v>145</v>
      </c>
      <c r="E48" s="184">
        <v>90</v>
      </c>
      <c r="F48" s="185"/>
      <c r="G48" s="186">
        <f t="shared" si="14"/>
        <v>0</v>
      </c>
      <c r="H48" s="185"/>
      <c r="I48" s="186">
        <f t="shared" si="15"/>
        <v>0</v>
      </c>
      <c r="J48" s="185"/>
      <c r="K48" s="186">
        <f t="shared" si="16"/>
        <v>0</v>
      </c>
      <c r="L48" s="186">
        <v>21</v>
      </c>
      <c r="M48" s="186">
        <f t="shared" si="17"/>
        <v>0</v>
      </c>
      <c r="N48" s="184">
        <v>0</v>
      </c>
      <c r="O48" s="184">
        <f t="shared" si="18"/>
        <v>0</v>
      </c>
      <c r="P48" s="184">
        <v>0</v>
      </c>
      <c r="Q48" s="184">
        <f t="shared" si="19"/>
        <v>0</v>
      </c>
      <c r="R48" s="186"/>
      <c r="S48" s="186" t="s">
        <v>147</v>
      </c>
      <c r="T48" s="187" t="s">
        <v>147</v>
      </c>
      <c r="U48" s="154">
        <v>0.129</v>
      </c>
      <c r="V48" s="154">
        <f t="shared" si="20"/>
        <v>11.61</v>
      </c>
      <c r="W48" s="154"/>
      <c r="X48" s="154" t="s">
        <v>148</v>
      </c>
      <c r="Y48" s="154" t="s">
        <v>149</v>
      </c>
      <c r="Z48" s="144"/>
      <c r="AA48" s="144"/>
      <c r="AB48" s="144"/>
      <c r="AC48" s="144"/>
      <c r="AD48" s="144"/>
      <c r="AE48" s="144"/>
      <c r="AF48" s="144"/>
      <c r="AG48" s="144" t="s">
        <v>150</v>
      </c>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row>
    <row r="49" spans="1:60" outlineLevel="1" x14ac:dyDescent="0.25">
      <c r="A49" s="181">
        <v>32</v>
      </c>
      <c r="B49" s="182" t="s">
        <v>780</v>
      </c>
      <c r="C49" s="196" t="s">
        <v>781</v>
      </c>
      <c r="D49" s="183" t="s">
        <v>145</v>
      </c>
      <c r="E49" s="184">
        <v>30</v>
      </c>
      <c r="F49" s="185"/>
      <c r="G49" s="186">
        <f t="shared" si="14"/>
        <v>0</v>
      </c>
      <c r="H49" s="185"/>
      <c r="I49" s="186">
        <f t="shared" si="15"/>
        <v>0</v>
      </c>
      <c r="J49" s="185"/>
      <c r="K49" s="186">
        <f t="shared" si="16"/>
        <v>0</v>
      </c>
      <c r="L49" s="186">
        <v>21</v>
      </c>
      <c r="M49" s="186">
        <f t="shared" si="17"/>
        <v>0</v>
      </c>
      <c r="N49" s="184">
        <v>2.0000000000000002E-5</v>
      </c>
      <c r="O49" s="184">
        <f t="shared" si="18"/>
        <v>0</v>
      </c>
      <c r="P49" s="184">
        <v>0</v>
      </c>
      <c r="Q49" s="184">
        <f t="shared" si="19"/>
        <v>0</v>
      </c>
      <c r="R49" s="186"/>
      <c r="S49" s="186" t="s">
        <v>147</v>
      </c>
      <c r="T49" s="187" t="s">
        <v>147</v>
      </c>
      <c r="U49" s="154">
        <v>0.05</v>
      </c>
      <c r="V49" s="154">
        <f t="shared" si="20"/>
        <v>1.5</v>
      </c>
      <c r="W49" s="154"/>
      <c r="X49" s="154" t="s">
        <v>148</v>
      </c>
      <c r="Y49" s="154" t="s">
        <v>149</v>
      </c>
      <c r="Z49" s="144"/>
      <c r="AA49" s="144"/>
      <c r="AB49" s="144"/>
      <c r="AC49" s="144"/>
      <c r="AD49" s="144"/>
      <c r="AE49" s="144"/>
      <c r="AF49" s="144"/>
      <c r="AG49" s="144" t="s">
        <v>150</v>
      </c>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row>
    <row r="50" spans="1:60" outlineLevel="1" x14ac:dyDescent="0.25">
      <c r="A50" s="181">
        <v>33</v>
      </c>
      <c r="B50" s="182" t="s">
        <v>782</v>
      </c>
      <c r="C50" s="196" t="s">
        <v>783</v>
      </c>
      <c r="D50" s="183" t="s">
        <v>760</v>
      </c>
      <c r="E50" s="184">
        <v>0.2</v>
      </c>
      <c r="F50" s="185"/>
      <c r="G50" s="186">
        <f t="shared" si="14"/>
        <v>0</v>
      </c>
      <c r="H50" s="185"/>
      <c r="I50" s="186">
        <f t="shared" si="15"/>
        <v>0</v>
      </c>
      <c r="J50" s="185"/>
      <c r="K50" s="186">
        <f t="shared" si="16"/>
        <v>0</v>
      </c>
      <c r="L50" s="186">
        <v>21</v>
      </c>
      <c r="M50" s="186">
        <f t="shared" si="17"/>
        <v>0</v>
      </c>
      <c r="N50" s="184">
        <v>0</v>
      </c>
      <c r="O50" s="184">
        <f t="shared" si="18"/>
        <v>0</v>
      </c>
      <c r="P50" s="184">
        <v>0</v>
      </c>
      <c r="Q50" s="184">
        <f t="shared" si="19"/>
        <v>0</v>
      </c>
      <c r="R50" s="186"/>
      <c r="S50" s="186" t="s">
        <v>472</v>
      </c>
      <c r="T50" s="187" t="s">
        <v>532</v>
      </c>
      <c r="U50" s="154">
        <v>0.01</v>
      </c>
      <c r="V50" s="154">
        <f t="shared" si="20"/>
        <v>0</v>
      </c>
      <c r="W50" s="154"/>
      <c r="X50" s="154" t="s">
        <v>148</v>
      </c>
      <c r="Y50" s="154" t="s">
        <v>149</v>
      </c>
      <c r="Z50" s="144"/>
      <c r="AA50" s="144"/>
      <c r="AB50" s="144"/>
      <c r="AC50" s="144"/>
      <c r="AD50" s="144"/>
      <c r="AE50" s="144"/>
      <c r="AF50" s="144"/>
      <c r="AG50" s="144" t="s">
        <v>150</v>
      </c>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row>
    <row r="51" spans="1:60" outlineLevel="1" x14ac:dyDescent="0.25">
      <c r="A51" s="181">
        <v>34</v>
      </c>
      <c r="B51" s="182" t="s">
        <v>784</v>
      </c>
      <c r="C51" s="196" t="s">
        <v>785</v>
      </c>
      <c r="D51" s="183" t="s">
        <v>206</v>
      </c>
      <c r="E51" s="184">
        <v>20</v>
      </c>
      <c r="F51" s="185"/>
      <c r="G51" s="186">
        <f t="shared" si="14"/>
        <v>0</v>
      </c>
      <c r="H51" s="185"/>
      <c r="I51" s="186">
        <f t="shared" si="15"/>
        <v>0</v>
      </c>
      <c r="J51" s="185"/>
      <c r="K51" s="186">
        <f t="shared" si="16"/>
        <v>0</v>
      </c>
      <c r="L51" s="186">
        <v>21</v>
      </c>
      <c r="M51" s="186">
        <f t="shared" si="17"/>
        <v>0</v>
      </c>
      <c r="N51" s="184">
        <v>0</v>
      </c>
      <c r="O51" s="184">
        <f t="shared" si="18"/>
        <v>0</v>
      </c>
      <c r="P51" s="184">
        <v>0</v>
      </c>
      <c r="Q51" s="184">
        <f t="shared" si="19"/>
        <v>0</v>
      </c>
      <c r="R51" s="186"/>
      <c r="S51" s="186" t="s">
        <v>472</v>
      </c>
      <c r="T51" s="187" t="s">
        <v>532</v>
      </c>
      <c r="U51" s="154">
        <v>0.01</v>
      </c>
      <c r="V51" s="154">
        <f t="shared" si="20"/>
        <v>0.2</v>
      </c>
      <c r="W51" s="154"/>
      <c r="X51" s="154" t="s">
        <v>148</v>
      </c>
      <c r="Y51" s="154" t="s">
        <v>149</v>
      </c>
      <c r="Z51" s="144"/>
      <c r="AA51" s="144"/>
      <c r="AB51" s="144"/>
      <c r="AC51" s="144"/>
      <c r="AD51" s="144"/>
      <c r="AE51" s="144"/>
      <c r="AF51" s="144"/>
      <c r="AG51" s="144" t="s">
        <v>150</v>
      </c>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row>
    <row r="52" spans="1:60" outlineLevel="1" x14ac:dyDescent="0.25">
      <c r="A52" s="181">
        <v>35</v>
      </c>
      <c r="B52" s="182" t="s">
        <v>786</v>
      </c>
      <c r="C52" s="196" t="s">
        <v>787</v>
      </c>
      <c r="D52" s="183" t="s">
        <v>157</v>
      </c>
      <c r="E52" s="184">
        <v>3</v>
      </c>
      <c r="F52" s="185"/>
      <c r="G52" s="186">
        <f t="shared" si="14"/>
        <v>0</v>
      </c>
      <c r="H52" s="185"/>
      <c r="I52" s="186">
        <f t="shared" si="15"/>
        <v>0</v>
      </c>
      <c r="J52" s="185"/>
      <c r="K52" s="186">
        <f t="shared" si="16"/>
        <v>0</v>
      </c>
      <c r="L52" s="186">
        <v>21</v>
      </c>
      <c r="M52" s="186">
        <f t="shared" si="17"/>
        <v>0</v>
      </c>
      <c r="N52" s="184">
        <v>2.0000000000000002E-5</v>
      </c>
      <c r="O52" s="184">
        <f t="shared" si="18"/>
        <v>0</v>
      </c>
      <c r="P52" s="184">
        <v>0</v>
      </c>
      <c r="Q52" s="184">
        <f t="shared" si="19"/>
        <v>0</v>
      </c>
      <c r="R52" s="186"/>
      <c r="S52" s="186" t="s">
        <v>472</v>
      </c>
      <c r="T52" s="187" t="s">
        <v>532</v>
      </c>
      <c r="U52" s="154">
        <v>0</v>
      </c>
      <c r="V52" s="154">
        <f t="shared" si="20"/>
        <v>0</v>
      </c>
      <c r="W52" s="154"/>
      <c r="X52" s="154" t="s">
        <v>351</v>
      </c>
      <c r="Y52" s="154" t="s">
        <v>149</v>
      </c>
      <c r="Z52" s="144"/>
      <c r="AA52" s="144"/>
      <c r="AB52" s="144"/>
      <c r="AC52" s="144"/>
      <c r="AD52" s="144"/>
      <c r="AE52" s="144"/>
      <c r="AF52" s="144"/>
      <c r="AG52" s="144" t="s">
        <v>352</v>
      </c>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row>
    <row r="53" spans="1:60" outlineLevel="1" x14ac:dyDescent="0.25">
      <c r="A53" s="181">
        <v>36</v>
      </c>
      <c r="B53" s="182" t="s">
        <v>788</v>
      </c>
      <c r="C53" s="196" t="s">
        <v>789</v>
      </c>
      <c r="D53" s="183" t="s">
        <v>206</v>
      </c>
      <c r="E53" s="184">
        <v>162</v>
      </c>
      <c r="F53" s="185"/>
      <c r="G53" s="186">
        <f t="shared" si="14"/>
        <v>0</v>
      </c>
      <c r="H53" s="185"/>
      <c r="I53" s="186">
        <f t="shared" si="15"/>
        <v>0</v>
      </c>
      <c r="J53" s="185"/>
      <c r="K53" s="186">
        <f t="shared" si="16"/>
        <v>0</v>
      </c>
      <c r="L53" s="186">
        <v>21</v>
      </c>
      <c r="M53" s="186">
        <f t="shared" si="17"/>
        <v>0</v>
      </c>
      <c r="N53" s="184">
        <v>0.27300000000000002</v>
      </c>
      <c r="O53" s="184">
        <f t="shared" si="18"/>
        <v>44.23</v>
      </c>
      <c r="P53" s="184">
        <v>0</v>
      </c>
      <c r="Q53" s="184">
        <f t="shared" si="19"/>
        <v>0</v>
      </c>
      <c r="R53" s="186"/>
      <c r="S53" s="186" t="s">
        <v>147</v>
      </c>
      <c r="T53" s="187" t="s">
        <v>147</v>
      </c>
      <c r="U53" s="154">
        <v>0.111</v>
      </c>
      <c r="V53" s="154">
        <f t="shared" si="20"/>
        <v>17.98</v>
      </c>
      <c r="W53" s="154"/>
      <c r="X53" s="154" t="s">
        <v>148</v>
      </c>
      <c r="Y53" s="154" t="s">
        <v>149</v>
      </c>
      <c r="Z53" s="144"/>
      <c r="AA53" s="144"/>
      <c r="AB53" s="144"/>
      <c r="AC53" s="144"/>
      <c r="AD53" s="144"/>
      <c r="AE53" s="144"/>
      <c r="AF53" s="144"/>
      <c r="AG53" s="144" t="s">
        <v>150</v>
      </c>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row>
    <row r="54" spans="1:60" outlineLevel="1" x14ac:dyDescent="0.25">
      <c r="A54" s="181">
        <v>37</v>
      </c>
      <c r="B54" s="182" t="s">
        <v>790</v>
      </c>
      <c r="C54" s="196" t="s">
        <v>791</v>
      </c>
      <c r="D54" s="183" t="s">
        <v>157</v>
      </c>
      <c r="E54" s="184">
        <v>10</v>
      </c>
      <c r="F54" s="185"/>
      <c r="G54" s="186">
        <f t="shared" si="14"/>
        <v>0</v>
      </c>
      <c r="H54" s="185"/>
      <c r="I54" s="186">
        <f t="shared" si="15"/>
        <v>0</v>
      </c>
      <c r="J54" s="185"/>
      <c r="K54" s="186">
        <f t="shared" si="16"/>
        <v>0</v>
      </c>
      <c r="L54" s="186">
        <v>21</v>
      </c>
      <c r="M54" s="186">
        <f t="shared" si="17"/>
        <v>0</v>
      </c>
      <c r="N54" s="184">
        <v>0.154</v>
      </c>
      <c r="O54" s="184">
        <f t="shared" si="18"/>
        <v>1.54</v>
      </c>
      <c r="P54" s="184">
        <v>0</v>
      </c>
      <c r="Q54" s="184">
        <f t="shared" si="19"/>
        <v>0</v>
      </c>
      <c r="R54" s="186"/>
      <c r="S54" s="186" t="s">
        <v>472</v>
      </c>
      <c r="T54" s="187" t="s">
        <v>532</v>
      </c>
      <c r="U54" s="154">
        <v>0</v>
      </c>
      <c r="V54" s="154">
        <f t="shared" si="20"/>
        <v>0</v>
      </c>
      <c r="W54" s="154"/>
      <c r="X54" s="154" t="s">
        <v>148</v>
      </c>
      <c r="Y54" s="154" t="s">
        <v>149</v>
      </c>
      <c r="Z54" s="144"/>
      <c r="AA54" s="144"/>
      <c r="AB54" s="144"/>
      <c r="AC54" s="144"/>
      <c r="AD54" s="144"/>
      <c r="AE54" s="144"/>
      <c r="AF54" s="144"/>
      <c r="AG54" s="144" t="s">
        <v>150</v>
      </c>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row>
    <row r="55" spans="1:60" outlineLevel="1" x14ac:dyDescent="0.25">
      <c r="A55" s="181">
        <v>38</v>
      </c>
      <c r="B55" s="182" t="s">
        <v>792</v>
      </c>
      <c r="C55" s="196" t="s">
        <v>793</v>
      </c>
      <c r="D55" s="183" t="s">
        <v>206</v>
      </c>
      <c r="E55" s="184">
        <v>180</v>
      </c>
      <c r="F55" s="185"/>
      <c r="G55" s="186">
        <f t="shared" si="14"/>
        <v>0</v>
      </c>
      <c r="H55" s="185"/>
      <c r="I55" s="186">
        <f t="shared" si="15"/>
        <v>0</v>
      </c>
      <c r="J55" s="185"/>
      <c r="K55" s="186">
        <f t="shared" si="16"/>
        <v>0</v>
      </c>
      <c r="L55" s="186">
        <v>21</v>
      </c>
      <c r="M55" s="186">
        <f t="shared" si="17"/>
        <v>0</v>
      </c>
      <c r="N55" s="184">
        <v>6.0000000000000002E-5</v>
      </c>
      <c r="O55" s="184">
        <f t="shared" si="18"/>
        <v>0.01</v>
      </c>
      <c r="P55" s="184">
        <v>0</v>
      </c>
      <c r="Q55" s="184">
        <f t="shared" si="19"/>
        <v>0</v>
      </c>
      <c r="R55" s="186"/>
      <c r="S55" s="186" t="s">
        <v>147</v>
      </c>
      <c r="T55" s="187" t="s">
        <v>147</v>
      </c>
      <c r="U55" s="154">
        <v>2.5999999999999999E-2</v>
      </c>
      <c r="V55" s="154">
        <f t="shared" si="20"/>
        <v>4.68</v>
      </c>
      <c r="W55" s="154"/>
      <c r="X55" s="154" t="s">
        <v>148</v>
      </c>
      <c r="Y55" s="154" t="s">
        <v>149</v>
      </c>
      <c r="Z55" s="144"/>
      <c r="AA55" s="144"/>
      <c r="AB55" s="144"/>
      <c r="AC55" s="144"/>
      <c r="AD55" s="144"/>
      <c r="AE55" s="144"/>
      <c r="AF55" s="144"/>
      <c r="AG55" s="144" t="s">
        <v>150</v>
      </c>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row>
    <row r="56" spans="1:60" outlineLevel="1" x14ac:dyDescent="0.25">
      <c r="A56" s="173">
        <v>39</v>
      </c>
      <c r="B56" s="174" t="s">
        <v>794</v>
      </c>
      <c r="C56" s="189" t="s">
        <v>795</v>
      </c>
      <c r="D56" s="175" t="s">
        <v>206</v>
      </c>
      <c r="E56" s="176">
        <v>440</v>
      </c>
      <c r="F56" s="177"/>
      <c r="G56" s="178">
        <f t="shared" si="14"/>
        <v>0</v>
      </c>
      <c r="H56" s="177"/>
      <c r="I56" s="178">
        <f t="shared" si="15"/>
        <v>0</v>
      </c>
      <c r="J56" s="177"/>
      <c r="K56" s="178">
        <f t="shared" si="16"/>
        <v>0</v>
      </c>
      <c r="L56" s="178">
        <v>21</v>
      </c>
      <c r="M56" s="178">
        <f t="shared" si="17"/>
        <v>0</v>
      </c>
      <c r="N56" s="176">
        <v>3.3E-4</v>
      </c>
      <c r="O56" s="176">
        <f t="shared" si="18"/>
        <v>0.15</v>
      </c>
      <c r="P56" s="176">
        <v>0</v>
      </c>
      <c r="Q56" s="176">
        <f t="shared" si="19"/>
        <v>0</v>
      </c>
      <c r="R56" s="178"/>
      <c r="S56" s="178" t="s">
        <v>472</v>
      </c>
      <c r="T56" s="179" t="s">
        <v>532</v>
      </c>
      <c r="U56" s="154">
        <v>0.1</v>
      </c>
      <c r="V56" s="154">
        <f t="shared" si="20"/>
        <v>44</v>
      </c>
      <c r="W56" s="154"/>
      <c r="X56" s="154" t="s">
        <v>148</v>
      </c>
      <c r="Y56" s="154" t="s">
        <v>149</v>
      </c>
      <c r="Z56" s="144"/>
      <c r="AA56" s="144"/>
      <c r="AB56" s="144"/>
      <c r="AC56" s="144"/>
      <c r="AD56" s="144"/>
      <c r="AE56" s="144"/>
      <c r="AF56" s="144"/>
      <c r="AG56" s="144" t="s">
        <v>150</v>
      </c>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row>
    <row r="57" spans="1:60" outlineLevel="2" x14ac:dyDescent="0.25">
      <c r="A57" s="151"/>
      <c r="B57" s="152"/>
      <c r="C57" s="257" t="s">
        <v>796</v>
      </c>
      <c r="D57" s="258"/>
      <c r="E57" s="258"/>
      <c r="F57" s="258"/>
      <c r="G57" s="258"/>
      <c r="H57" s="154"/>
      <c r="I57" s="154"/>
      <c r="J57" s="154"/>
      <c r="K57" s="154"/>
      <c r="L57" s="154"/>
      <c r="M57" s="154"/>
      <c r="N57" s="153"/>
      <c r="O57" s="153"/>
      <c r="P57" s="153"/>
      <c r="Q57" s="153"/>
      <c r="R57" s="154"/>
      <c r="S57" s="154"/>
      <c r="T57" s="154"/>
      <c r="U57" s="154"/>
      <c r="V57" s="154"/>
      <c r="W57" s="154"/>
      <c r="X57" s="154"/>
      <c r="Y57" s="154"/>
      <c r="Z57" s="144"/>
      <c r="AA57" s="144"/>
      <c r="AB57" s="144"/>
      <c r="AC57" s="144"/>
      <c r="AD57" s="144"/>
      <c r="AE57" s="144"/>
      <c r="AF57" s="144"/>
      <c r="AG57" s="144" t="s">
        <v>295</v>
      </c>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row>
    <row r="58" spans="1:60" outlineLevel="1" x14ac:dyDescent="0.25">
      <c r="A58" s="173">
        <v>40</v>
      </c>
      <c r="B58" s="174" t="s">
        <v>797</v>
      </c>
      <c r="C58" s="189" t="s">
        <v>798</v>
      </c>
      <c r="D58" s="175" t="s">
        <v>206</v>
      </c>
      <c r="E58" s="176">
        <v>20</v>
      </c>
      <c r="F58" s="177"/>
      <c r="G58" s="178">
        <f>ROUND(E58*F58,2)</f>
        <v>0</v>
      </c>
      <c r="H58" s="177"/>
      <c r="I58" s="178">
        <f>ROUND(E58*H58,2)</f>
        <v>0</v>
      </c>
      <c r="J58" s="177"/>
      <c r="K58" s="178">
        <f>ROUND(E58*J58,2)</f>
        <v>0</v>
      </c>
      <c r="L58" s="178">
        <v>21</v>
      </c>
      <c r="M58" s="178">
        <f>G58*(1+L58/100)</f>
        <v>0</v>
      </c>
      <c r="N58" s="176">
        <v>3.3E-4</v>
      </c>
      <c r="O58" s="176">
        <f>ROUND(E58*N58,2)</f>
        <v>0.01</v>
      </c>
      <c r="P58" s="176">
        <v>0</v>
      </c>
      <c r="Q58" s="176">
        <f>ROUND(E58*P58,2)</f>
        <v>0</v>
      </c>
      <c r="R58" s="178"/>
      <c r="S58" s="178" t="s">
        <v>472</v>
      </c>
      <c r="T58" s="179" t="s">
        <v>532</v>
      </c>
      <c r="U58" s="154">
        <v>0.1</v>
      </c>
      <c r="V58" s="154">
        <f>ROUND(E58*U58,2)</f>
        <v>2</v>
      </c>
      <c r="W58" s="154"/>
      <c r="X58" s="154" t="s">
        <v>148</v>
      </c>
      <c r="Y58" s="154" t="s">
        <v>149</v>
      </c>
      <c r="Z58" s="144"/>
      <c r="AA58" s="144"/>
      <c r="AB58" s="144"/>
      <c r="AC58" s="144"/>
      <c r="AD58" s="144"/>
      <c r="AE58" s="144"/>
      <c r="AF58" s="144"/>
      <c r="AG58" s="144" t="s">
        <v>150</v>
      </c>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row>
    <row r="59" spans="1:60" outlineLevel="2" x14ac:dyDescent="0.25">
      <c r="A59" s="151"/>
      <c r="B59" s="152"/>
      <c r="C59" s="257" t="s">
        <v>796</v>
      </c>
      <c r="D59" s="258"/>
      <c r="E59" s="258"/>
      <c r="F59" s="258"/>
      <c r="G59" s="258"/>
      <c r="H59" s="154"/>
      <c r="I59" s="154"/>
      <c r="J59" s="154"/>
      <c r="K59" s="154"/>
      <c r="L59" s="154"/>
      <c r="M59" s="154"/>
      <c r="N59" s="153"/>
      <c r="O59" s="153"/>
      <c r="P59" s="153"/>
      <c r="Q59" s="153"/>
      <c r="R59" s="154"/>
      <c r="S59" s="154"/>
      <c r="T59" s="154"/>
      <c r="U59" s="154"/>
      <c r="V59" s="154"/>
      <c r="W59" s="154"/>
      <c r="X59" s="154"/>
      <c r="Y59" s="154"/>
      <c r="Z59" s="144"/>
      <c r="AA59" s="144"/>
      <c r="AB59" s="144"/>
      <c r="AC59" s="144"/>
      <c r="AD59" s="144"/>
      <c r="AE59" s="144"/>
      <c r="AF59" s="144"/>
      <c r="AG59" s="144" t="s">
        <v>295</v>
      </c>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row>
    <row r="60" spans="1:60" x14ac:dyDescent="0.25">
      <c r="A60" s="3"/>
      <c r="B60" s="4"/>
      <c r="C60" s="197"/>
      <c r="D60" s="6"/>
      <c r="E60" s="3"/>
      <c r="F60" s="3"/>
      <c r="G60" s="3"/>
      <c r="H60" s="3"/>
      <c r="I60" s="3"/>
      <c r="J60" s="3"/>
      <c r="K60" s="3"/>
      <c r="L60" s="3"/>
      <c r="M60" s="3"/>
      <c r="N60" s="3"/>
      <c r="O60" s="3"/>
      <c r="P60" s="3"/>
      <c r="Q60" s="3"/>
      <c r="R60" s="3"/>
      <c r="S60" s="3"/>
      <c r="T60" s="3"/>
      <c r="U60" s="3"/>
      <c r="V60" s="3"/>
      <c r="W60" s="3"/>
      <c r="X60" s="3"/>
      <c r="Y60" s="3"/>
      <c r="AE60">
        <v>12</v>
      </c>
      <c r="AF60">
        <v>21</v>
      </c>
      <c r="AG60" t="s">
        <v>127</v>
      </c>
    </row>
    <row r="61" spans="1:60" x14ac:dyDescent="0.25">
      <c r="A61" s="147"/>
      <c r="B61" s="148" t="s">
        <v>27</v>
      </c>
      <c r="C61" s="198"/>
      <c r="D61" s="149"/>
      <c r="E61" s="150"/>
      <c r="F61" s="150"/>
      <c r="G61" s="172">
        <f>G8+G35</f>
        <v>0</v>
      </c>
      <c r="H61" s="3"/>
      <c r="I61" s="3"/>
      <c r="J61" s="3"/>
      <c r="K61" s="3"/>
      <c r="L61" s="3"/>
      <c r="M61" s="3"/>
      <c r="N61" s="3"/>
      <c r="O61" s="3"/>
      <c r="P61" s="3"/>
      <c r="Q61" s="3"/>
      <c r="R61" s="3"/>
      <c r="S61" s="3"/>
      <c r="T61" s="3"/>
      <c r="U61" s="3"/>
      <c r="V61" s="3"/>
      <c r="W61" s="3"/>
      <c r="X61" s="3"/>
      <c r="Y61" s="3"/>
      <c r="AE61">
        <f>SUMIF(L7:L59,AE60,G7:G59)</f>
        <v>0</v>
      </c>
      <c r="AF61">
        <f>SUMIF(L7:L59,AF60,G7:G59)</f>
        <v>0</v>
      </c>
      <c r="AG61" t="s">
        <v>711</v>
      </c>
    </row>
    <row r="62" spans="1:60" x14ac:dyDescent="0.25">
      <c r="C62" s="199"/>
      <c r="D62" s="10"/>
      <c r="AG62" t="s">
        <v>712</v>
      </c>
    </row>
    <row r="63" spans="1:60" x14ac:dyDescent="0.25">
      <c r="D63" s="10"/>
    </row>
    <row r="64" spans="1:60"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cy7w+E90K9luAiZRJ1uYvSIjZxxraT7mNGixubX8+YefFLPNbVueqQX0rcOSIc8+OwXddnMUAwsdNdObnmMslg==" saltValue="fdq3OrxMwqiX4kLaRZPiGA==" spinCount="100000" sheet="1" formatRows="0"/>
  <mergeCells count="13">
    <mergeCell ref="C16:G16"/>
    <mergeCell ref="A1:G1"/>
    <mergeCell ref="C2:G2"/>
    <mergeCell ref="C3:G3"/>
    <mergeCell ref="C4:G4"/>
    <mergeCell ref="C14:G14"/>
    <mergeCell ref="C59:G59"/>
    <mergeCell ref="C23:G23"/>
    <mergeCell ref="C25:G25"/>
    <mergeCell ref="C27:G27"/>
    <mergeCell ref="C28:G28"/>
    <mergeCell ref="C29:G29"/>
    <mergeCell ref="C57:G57"/>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activeCell="F9" sqref="F9"/>
    </sheetView>
  </sheetViews>
  <sheetFormatPr defaultRowHeight="13.2" outlineLevelRow="3" x14ac:dyDescent="0.25"/>
  <cols>
    <col min="1" max="1" width="3.44140625" customWidth="1"/>
    <col min="2" max="2" width="12.5546875" style="118" customWidth="1"/>
    <col min="3" max="3" width="63.33203125" style="118" customWidth="1"/>
    <col min="4" max="4" width="4.88671875" customWidth="1"/>
    <col min="5" max="5" width="10.5546875" customWidth="1"/>
    <col min="6" max="6" width="9.88671875" customWidth="1"/>
    <col min="7" max="7" width="12.664062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263" t="s">
        <v>114</v>
      </c>
      <c r="B1" s="263"/>
      <c r="C1" s="263"/>
      <c r="D1" s="263"/>
      <c r="E1" s="263"/>
      <c r="F1" s="263"/>
      <c r="G1" s="263"/>
      <c r="AG1" t="s">
        <v>115</v>
      </c>
    </row>
    <row r="2" spans="1:60" ht="24.9" customHeight="1" x14ac:dyDescent="0.25">
      <c r="A2" s="47" t="s">
        <v>6</v>
      </c>
      <c r="B2" s="46" t="s">
        <v>42</v>
      </c>
      <c r="C2" s="264" t="s">
        <v>43</v>
      </c>
      <c r="D2" s="265"/>
      <c r="E2" s="265"/>
      <c r="F2" s="265"/>
      <c r="G2" s="266"/>
      <c r="AG2" t="s">
        <v>116</v>
      </c>
    </row>
    <row r="3" spans="1:60" ht="24.9" customHeight="1" x14ac:dyDescent="0.25">
      <c r="A3" s="47" t="s">
        <v>7</v>
      </c>
      <c r="B3" s="46" t="s">
        <v>65</v>
      </c>
      <c r="C3" s="264" t="s">
        <v>66</v>
      </c>
      <c r="D3" s="265"/>
      <c r="E3" s="265"/>
      <c r="F3" s="265"/>
      <c r="G3" s="266"/>
      <c r="AC3" s="118" t="s">
        <v>116</v>
      </c>
      <c r="AG3" t="s">
        <v>117</v>
      </c>
    </row>
    <row r="4" spans="1:60" ht="24.9" customHeight="1" x14ac:dyDescent="0.25">
      <c r="A4" s="137" t="s">
        <v>8</v>
      </c>
      <c r="B4" s="138" t="s">
        <v>60</v>
      </c>
      <c r="C4" s="267" t="s">
        <v>66</v>
      </c>
      <c r="D4" s="268"/>
      <c r="E4" s="268"/>
      <c r="F4" s="268"/>
      <c r="G4" s="269"/>
      <c r="AG4" t="s">
        <v>118</v>
      </c>
    </row>
    <row r="5" spans="1:60" x14ac:dyDescent="0.25">
      <c r="D5" s="10"/>
    </row>
    <row r="6" spans="1:60" ht="39.6" x14ac:dyDescent="0.25">
      <c r="A6" s="140" t="s">
        <v>119</v>
      </c>
      <c r="B6" s="142" t="s">
        <v>120</v>
      </c>
      <c r="C6" s="142" t="s">
        <v>121</v>
      </c>
      <c r="D6" s="141" t="s">
        <v>122</v>
      </c>
      <c r="E6" s="140" t="s">
        <v>123</v>
      </c>
      <c r="F6" s="139" t="s">
        <v>124</v>
      </c>
      <c r="G6" s="140" t="s">
        <v>27</v>
      </c>
      <c r="H6" s="143" t="s">
        <v>28</v>
      </c>
      <c r="I6" s="143" t="s">
        <v>125</v>
      </c>
      <c r="J6" s="143" t="s">
        <v>29</v>
      </c>
      <c r="K6" s="143" t="s">
        <v>126</v>
      </c>
      <c r="L6" s="143" t="s">
        <v>127</v>
      </c>
      <c r="M6" s="143" t="s">
        <v>128</v>
      </c>
      <c r="N6" s="143" t="s">
        <v>129</v>
      </c>
      <c r="O6" s="143" t="s">
        <v>130</v>
      </c>
      <c r="P6" s="143" t="s">
        <v>131</v>
      </c>
      <c r="Q6" s="143" t="s">
        <v>132</v>
      </c>
      <c r="R6" s="143" t="s">
        <v>133</v>
      </c>
      <c r="S6" s="143" t="s">
        <v>134</v>
      </c>
      <c r="T6" s="143" t="s">
        <v>135</v>
      </c>
      <c r="U6" s="143" t="s">
        <v>136</v>
      </c>
      <c r="V6" s="143" t="s">
        <v>137</v>
      </c>
      <c r="W6" s="143" t="s">
        <v>138</v>
      </c>
      <c r="X6" s="143" t="s">
        <v>139</v>
      </c>
      <c r="Y6" s="143" t="s">
        <v>140</v>
      </c>
    </row>
    <row r="7" spans="1:60" hidden="1" x14ac:dyDescent="0.25">
      <c r="A7" s="3"/>
      <c r="B7" s="4"/>
      <c r="C7" s="4"/>
      <c r="D7" s="6"/>
      <c r="E7" s="145"/>
      <c r="F7" s="146"/>
      <c r="G7" s="146"/>
      <c r="H7" s="146"/>
      <c r="I7" s="146"/>
      <c r="J7" s="146"/>
      <c r="K7" s="146"/>
      <c r="L7" s="146"/>
      <c r="M7" s="146"/>
      <c r="N7" s="145"/>
      <c r="O7" s="145"/>
      <c r="P7" s="145"/>
      <c r="Q7" s="145"/>
      <c r="R7" s="146"/>
      <c r="S7" s="146"/>
      <c r="T7" s="146"/>
      <c r="U7" s="146"/>
      <c r="V7" s="146"/>
      <c r="W7" s="146"/>
      <c r="X7" s="146"/>
      <c r="Y7" s="146"/>
    </row>
    <row r="8" spans="1:60" x14ac:dyDescent="0.25">
      <c r="A8" s="166" t="s">
        <v>141</v>
      </c>
      <c r="B8" s="167" t="s">
        <v>60</v>
      </c>
      <c r="C8" s="188" t="s">
        <v>85</v>
      </c>
      <c r="D8" s="168"/>
      <c r="E8" s="169"/>
      <c r="F8" s="170"/>
      <c r="G8" s="170">
        <f>SUMIF(AG9:AG44,"&lt;&gt;NOR",G9:G44)</f>
        <v>0</v>
      </c>
      <c r="H8" s="170"/>
      <c r="I8" s="170">
        <f>SUM(I9:I44)</f>
        <v>0</v>
      </c>
      <c r="J8" s="170"/>
      <c r="K8" s="170">
        <f>SUM(K9:K44)</f>
        <v>0</v>
      </c>
      <c r="L8" s="170"/>
      <c r="M8" s="170">
        <f>SUM(M9:M44)</f>
        <v>0</v>
      </c>
      <c r="N8" s="169"/>
      <c r="O8" s="169">
        <f>SUM(O9:O44)</f>
        <v>0</v>
      </c>
      <c r="P8" s="169"/>
      <c r="Q8" s="169">
        <f>SUM(Q9:Q44)</f>
        <v>0</v>
      </c>
      <c r="R8" s="170"/>
      <c r="S8" s="170"/>
      <c r="T8" s="171"/>
      <c r="U8" s="165"/>
      <c r="V8" s="165">
        <f>SUM(V9:V44)</f>
        <v>39.46</v>
      </c>
      <c r="W8" s="165"/>
      <c r="X8" s="165"/>
      <c r="Y8" s="165"/>
      <c r="AG8" t="s">
        <v>142</v>
      </c>
    </row>
    <row r="9" spans="1:60" outlineLevel="1" x14ac:dyDescent="0.25">
      <c r="A9" s="173">
        <v>1</v>
      </c>
      <c r="B9" s="174" t="s">
        <v>799</v>
      </c>
      <c r="C9" s="189" t="s">
        <v>800</v>
      </c>
      <c r="D9" s="175" t="s">
        <v>222</v>
      </c>
      <c r="E9" s="176">
        <v>119.67115</v>
      </c>
      <c r="F9" s="177"/>
      <c r="G9" s="178">
        <f>ROUND(E9*F9,2)</f>
        <v>0</v>
      </c>
      <c r="H9" s="177"/>
      <c r="I9" s="178">
        <f>ROUND(E9*H9,2)</f>
        <v>0</v>
      </c>
      <c r="J9" s="177"/>
      <c r="K9" s="178">
        <f>ROUND(E9*J9,2)</f>
        <v>0</v>
      </c>
      <c r="L9" s="178">
        <v>21</v>
      </c>
      <c r="M9" s="178">
        <f>G9*(1+L9/100)</f>
        <v>0</v>
      </c>
      <c r="N9" s="176">
        <v>0</v>
      </c>
      <c r="O9" s="176">
        <f>ROUND(E9*N9,2)</f>
        <v>0</v>
      </c>
      <c r="P9" s="176">
        <v>0</v>
      </c>
      <c r="Q9" s="176">
        <f>ROUND(E9*P9,2)</f>
        <v>0</v>
      </c>
      <c r="R9" s="178" t="s">
        <v>146</v>
      </c>
      <c r="S9" s="178" t="s">
        <v>147</v>
      </c>
      <c r="T9" s="179" t="s">
        <v>147</v>
      </c>
      <c r="U9" s="154">
        <v>0.12</v>
      </c>
      <c r="V9" s="154">
        <f>ROUND(E9*U9,2)</f>
        <v>14.36</v>
      </c>
      <c r="W9" s="154"/>
      <c r="X9" s="154" t="s">
        <v>148</v>
      </c>
      <c r="Y9" s="154" t="s">
        <v>149</v>
      </c>
      <c r="Z9" s="144"/>
      <c r="AA9" s="144"/>
      <c r="AB9" s="144"/>
      <c r="AC9" s="144"/>
      <c r="AD9" s="144"/>
      <c r="AE9" s="144"/>
      <c r="AF9" s="144"/>
      <c r="AG9" s="144" t="s">
        <v>150</v>
      </c>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row>
    <row r="10" spans="1:60" ht="21" outlineLevel="2" x14ac:dyDescent="0.25">
      <c r="A10" s="151"/>
      <c r="B10" s="152"/>
      <c r="C10" s="259" t="s">
        <v>248</v>
      </c>
      <c r="D10" s="260"/>
      <c r="E10" s="260"/>
      <c r="F10" s="260"/>
      <c r="G10" s="260"/>
      <c r="H10" s="154"/>
      <c r="I10" s="154"/>
      <c r="J10" s="154"/>
      <c r="K10" s="154"/>
      <c r="L10" s="154"/>
      <c r="M10" s="154"/>
      <c r="N10" s="153"/>
      <c r="O10" s="153"/>
      <c r="P10" s="153"/>
      <c r="Q10" s="153"/>
      <c r="R10" s="154"/>
      <c r="S10" s="154"/>
      <c r="T10" s="154"/>
      <c r="U10" s="154"/>
      <c r="V10" s="154"/>
      <c r="W10" s="154"/>
      <c r="X10" s="154"/>
      <c r="Y10" s="154"/>
      <c r="Z10" s="144"/>
      <c r="AA10" s="144"/>
      <c r="AB10" s="144"/>
      <c r="AC10" s="144"/>
      <c r="AD10" s="144"/>
      <c r="AE10" s="144"/>
      <c r="AF10" s="144"/>
      <c r="AG10" s="144" t="s">
        <v>152</v>
      </c>
      <c r="AH10" s="144"/>
      <c r="AI10" s="144"/>
      <c r="AJ10" s="144"/>
      <c r="AK10" s="144"/>
      <c r="AL10" s="144"/>
      <c r="AM10" s="144"/>
      <c r="AN10" s="144"/>
      <c r="AO10" s="144"/>
      <c r="AP10" s="144"/>
      <c r="AQ10" s="144"/>
      <c r="AR10" s="144"/>
      <c r="AS10" s="144"/>
      <c r="AT10" s="144"/>
      <c r="AU10" s="144"/>
      <c r="AV10" s="144"/>
      <c r="AW10" s="144"/>
      <c r="AX10" s="144"/>
      <c r="AY10" s="144"/>
      <c r="AZ10" s="144"/>
      <c r="BA10" s="180" t="str">
        <f>C10</f>
        <v>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v>
      </c>
      <c r="BB10" s="144"/>
      <c r="BC10" s="144"/>
      <c r="BD10" s="144"/>
      <c r="BE10" s="144"/>
      <c r="BF10" s="144"/>
      <c r="BG10" s="144"/>
      <c r="BH10" s="144"/>
    </row>
    <row r="11" spans="1:60" outlineLevel="2" x14ac:dyDescent="0.25">
      <c r="A11" s="151"/>
      <c r="B11" s="152"/>
      <c r="C11" s="190" t="s">
        <v>801</v>
      </c>
      <c r="D11" s="155"/>
      <c r="E11" s="156">
        <v>66.218800000000002</v>
      </c>
      <c r="F11" s="154"/>
      <c r="G11" s="154"/>
      <c r="H11" s="154"/>
      <c r="I11" s="154"/>
      <c r="J11" s="154"/>
      <c r="K11" s="154"/>
      <c r="L11" s="154"/>
      <c r="M11" s="154"/>
      <c r="N11" s="153"/>
      <c r="O11" s="153"/>
      <c r="P11" s="153"/>
      <c r="Q11" s="153"/>
      <c r="R11" s="154"/>
      <c r="S11" s="154"/>
      <c r="T11" s="154"/>
      <c r="U11" s="154"/>
      <c r="V11" s="154"/>
      <c r="W11" s="154"/>
      <c r="X11" s="154"/>
      <c r="Y11" s="154"/>
      <c r="Z11" s="144"/>
      <c r="AA11" s="144"/>
      <c r="AB11" s="144"/>
      <c r="AC11" s="144"/>
      <c r="AD11" s="144"/>
      <c r="AE11" s="144"/>
      <c r="AF11" s="144"/>
      <c r="AG11" s="144" t="s">
        <v>154</v>
      </c>
      <c r="AH11" s="144">
        <v>0</v>
      </c>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row>
    <row r="12" spans="1:60" outlineLevel="3" x14ac:dyDescent="0.25">
      <c r="A12" s="151"/>
      <c r="B12" s="152"/>
      <c r="C12" s="190" t="s">
        <v>802</v>
      </c>
      <c r="D12" s="155"/>
      <c r="E12" s="156">
        <v>32.988379999999999</v>
      </c>
      <c r="F12" s="154"/>
      <c r="G12" s="154"/>
      <c r="H12" s="154"/>
      <c r="I12" s="154"/>
      <c r="J12" s="154"/>
      <c r="K12" s="154"/>
      <c r="L12" s="154"/>
      <c r="M12" s="154"/>
      <c r="N12" s="153"/>
      <c r="O12" s="153"/>
      <c r="P12" s="153"/>
      <c r="Q12" s="153"/>
      <c r="R12" s="154"/>
      <c r="S12" s="154"/>
      <c r="T12" s="154"/>
      <c r="U12" s="154"/>
      <c r="V12" s="154"/>
      <c r="W12" s="154"/>
      <c r="X12" s="154"/>
      <c r="Y12" s="154"/>
      <c r="Z12" s="144"/>
      <c r="AA12" s="144"/>
      <c r="AB12" s="144"/>
      <c r="AC12" s="144"/>
      <c r="AD12" s="144"/>
      <c r="AE12" s="144"/>
      <c r="AF12" s="144"/>
      <c r="AG12" s="144" t="s">
        <v>154</v>
      </c>
      <c r="AH12" s="144">
        <v>0</v>
      </c>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row>
    <row r="13" spans="1:60" outlineLevel="3" x14ac:dyDescent="0.25">
      <c r="A13" s="151"/>
      <c r="B13" s="152"/>
      <c r="C13" s="190" t="s">
        <v>803</v>
      </c>
      <c r="D13" s="155"/>
      <c r="E13" s="156">
        <v>20.463979999999999</v>
      </c>
      <c r="F13" s="154"/>
      <c r="G13" s="154"/>
      <c r="H13" s="154"/>
      <c r="I13" s="154"/>
      <c r="J13" s="154"/>
      <c r="K13" s="154"/>
      <c r="L13" s="154"/>
      <c r="M13" s="154"/>
      <c r="N13" s="153"/>
      <c r="O13" s="153"/>
      <c r="P13" s="153"/>
      <c r="Q13" s="153"/>
      <c r="R13" s="154"/>
      <c r="S13" s="154"/>
      <c r="T13" s="154"/>
      <c r="U13" s="154"/>
      <c r="V13" s="154"/>
      <c r="W13" s="154"/>
      <c r="X13" s="154"/>
      <c r="Y13" s="154"/>
      <c r="Z13" s="144"/>
      <c r="AA13" s="144"/>
      <c r="AB13" s="144"/>
      <c r="AC13" s="144"/>
      <c r="AD13" s="144"/>
      <c r="AE13" s="144"/>
      <c r="AF13" s="144"/>
      <c r="AG13" s="144" t="s">
        <v>154</v>
      </c>
      <c r="AH13" s="144">
        <v>0</v>
      </c>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row>
    <row r="14" spans="1:60" outlineLevel="1" x14ac:dyDescent="0.25">
      <c r="A14" s="173">
        <v>2</v>
      </c>
      <c r="B14" s="174" t="s">
        <v>250</v>
      </c>
      <c r="C14" s="189" t="s">
        <v>251</v>
      </c>
      <c r="D14" s="175" t="s">
        <v>222</v>
      </c>
      <c r="E14" s="176">
        <v>119.67115</v>
      </c>
      <c r="F14" s="177"/>
      <c r="G14" s="178">
        <f>ROUND(E14*F14,2)</f>
        <v>0</v>
      </c>
      <c r="H14" s="177"/>
      <c r="I14" s="178">
        <f>ROUND(E14*H14,2)</f>
        <v>0</v>
      </c>
      <c r="J14" s="177"/>
      <c r="K14" s="178">
        <f>ROUND(E14*J14,2)</f>
        <v>0</v>
      </c>
      <c r="L14" s="178">
        <v>21</v>
      </c>
      <c r="M14" s="178">
        <f>G14*(1+L14/100)</f>
        <v>0</v>
      </c>
      <c r="N14" s="176">
        <v>0</v>
      </c>
      <c r="O14" s="176">
        <f>ROUND(E14*N14,2)</f>
        <v>0</v>
      </c>
      <c r="P14" s="176">
        <v>0</v>
      </c>
      <c r="Q14" s="176">
        <f>ROUND(E14*P14,2)</f>
        <v>0</v>
      </c>
      <c r="R14" s="178" t="s">
        <v>146</v>
      </c>
      <c r="S14" s="178" t="s">
        <v>147</v>
      </c>
      <c r="T14" s="179" t="s">
        <v>147</v>
      </c>
      <c r="U14" s="154">
        <v>4.3099999999999999E-2</v>
      </c>
      <c r="V14" s="154">
        <f>ROUND(E14*U14,2)</f>
        <v>5.16</v>
      </c>
      <c r="W14" s="154"/>
      <c r="X14" s="154" t="s">
        <v>148</v>
      </c>
      <c r="Y14" s="154" t="s">
        <v>149</v>
      </c>
      <c r="Z14" s="144"/>
      <c r="AA14" s="144"/>
      <c r="AB14" s="144"/>
      <c r="AC14" s="144"/>
      <c r="AD14" s="144"/>
      <c r="AE14" s="144"/>
      <c r="AF14" s="144"/>
      <c r="AG14" s="144" t="s">
        <v>150</v>
      </c>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row>
    <row r="15" spans="1:60" ht="21" outlineLevel="2" x14ac:dyDescent="0.25">
      <c r="A15" s="151"/>
      <c r="B15" s="152"/>
      <c r="C15" s="259" t="s">
        <v>248</v>
      </c>
      <c r="D15" s="260"/>
      <c r="E15" s="260"/>
      <c r="F15" s="260"/>
      <c r="G15" s="260"/>
      <c r="H15" s="154"/>
      <c r="I15" s="154"/>
      <c r="J15" s="154"/>
      <c r="K15" s="154"/>
      <c r="L15" s="154"/>
      <c r="M15" s="154"/>
      <c r="N15" s="153"/>
      <c r="O15" s="153"/>
      <c r="P15" s="153"/>
      <c r="Q15" s="153"/>
      <c r="R15" s="154"/>
      <c r="S15" s="154"/>
      <c r="T15" s="154"/>
      <c r="U15" s="154"/>
      <c r="V15" s="154"/>
      <c r="W15" s="154"/>
      <c r="X15" s="154"/>
      <c r="Y15" s="154"/>
      <c r="Z15" s="144"/>
      <c r="AA15" s="144"/>
      <c r="AB15" s="144"/>
      <c r="AC15" s="144"/>
      <c r="AD15" s="144"/>
      <c r="AE15" s="144"/>
      <c r="AF15" s="144"/>
      <c r="AG15" s="144" t="s">
        <v>152</v>
      </c>
      <c r="AH15" s="144"/>
      <c r="AI15" s="144"/>
      <c r="AJ15" s="144"/>
      <c r="AK15" s="144"/>
      <c r="AL15" s="144"/>
      <c r="AM15" s="144"/>
      <c r="AN15" s="144"/>
      <c r="AO15" s="144"/>
      <c r="AP15" s="144"/>
      <c r="AQ15" s="144"/>
      <c r="AR15" s="144"/>
      <c r="AS15" s="144"/>
      <c r="AT15" s="144"/>
      <c r="AU15" s="144"/>
      <c r="AV15" s="144"/>
      <c r="AW15" s="144"/>
      <c r="AX15" s="144"/>
      <c r="AY15" s="144"/>
      <c r="AZ15" s="144"/>
      <c r="BA15" s="180" t="str">
        <f>C15</f>
        <v>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v>
      </c>
      <c r="BB15" s="144"/>
      <c r="BC15" s="144"/>
      <c r="BD15" s="144"/>
      <c r="BE15" s="144"/>
      <c r="BF15" s="144"/>
      <c r="BG15" s="144"/>
      <c r="BH15" s="144"/>
    </row>
    <row r="16" spans="1:60" outlineLevel="2" x14ac:dyDescent="0.25">
      <c r="A16" s="151"/>
      <c r="B16" s="152"/>
      <c r="C16" s="190" t="s">
        <v>804</v>
      </c>
      <c r="D16" s="155"/>
      <c r="E16" s="156">
        <v>119.67115</v>
      </c>
      <c r="F16" s="154"/>
      <c r="G16" s="154"/>
      <c r="H16" s="154"/>
      <c r="I16" s="154"/>
      <c r="J16" s="154"/>
      <c r="K16" s="154"/>
      <c r="L16" s="154"/>
      <c r="M16" s="154"/>
      <c r="N16" s="153"/>
      <c r="O16" s="153"/>
      <c r="P16" s="153"/>
      <c r="Q16" s="153"/>
      <c r="R16" s="154"/>
      <c r="S16" s="154"/>
      <c r="T16" s="154"/>
      <c r="U16" s="154"/>
      <c r="V16" s="154"/>
      <c r="W16" s="154"/>
      <c r="X16" s="154"/>
      <c r="Y16" s="154"/>
      <c r="Z16" s="144"/>
      <c r="AA16" s="144"/>
      <c r="AB16" s="144"/>
      <c r="AC16" s="144"/>
      <c r="AD16" s="144"/>
      <c r="AE16" s="144"/>
      <c r="AF16" s="144"/>
      <c r="AG16" s="144" t="s">
        <v>154</v>
      </c>
      <c r="AH16" s="144">
        <v>5</v>
      </c>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row>
    <row r="17" spans="1:60" outlineLevel="1" x14ac:dyDescent="0.25">
      <c r="A17" s="173">
        <v>3</v>
      </c>
      <c r="B17" s="174" t="s">
        <v>805</v>
      </c>
      <c r="C17" s="189" t="s">
        <v>806</v>
      </c>
      <c r="D17" s="175" t="s">
        <v>222</v>
      </c>
      <c r="E17" s="176">
        <v>0.504</v>
      </c>
      <c r="F17" s="177"/>
      <c r="G17" s="178">
        <f>ROUND(E17*F17,2)</f>
        <v>0</v>
      </c>
      <c r="H17" s="177"/>
      <c r="I17" s="178">
        <f>ROUND(E17*H17,2)</f>
        <v>0</v>
      </c>
      <c r="J17" s="177"/>
      <c r="K17" s="178">
        <f>ROUND(E17*J17,2)</f>
        <v>0</v>
      </c>
      <c r="L17" s="178">
        <v>21</v>
      </c>
      <c r="M17" s="178">
        <f>G17*(1+L17/100)</f>
        <v>0</v>
      </c>
      <c r="N17" s="176">
        <v>0</v>
      </c>
      <c r="O17" s="176">
        <f>ROUND(E17*N17,2)</f>
        <v>0</v>
      </c>
      <c r="P17" s="176">
        <v>0</v>
      </c>
      <c r="Q17" s="176">
        <f>ROUND(E17*P17,2)</f>
        <v>0</v>
      </c>
      <c r="R17" s="178" t="s">
        <v>146</v>
      </c>
      <c r="S17" s="178" t="s">
        <v>147</v>
      </c>
      <c r="T17" s="179" t="s">
        <v>147</v>
      </c>
      <c r="U17" s="154">
        <v>3.5329999999999999</v>
      </c>
      <c r="V17" s="154">
        <f>ROUND(E17*U17,2)</f>
        <v>1.78</v>
      </c>
      <c r="W17" s="154"/>
      <c r="X17" s="154" t="s">
        <v>148</v>
      </c>
      <c r="Y17" s="154" t="s">
        <v>149</v>
      </c>
      <c r="Z17" s="144"/>
      <c r="AA17" s="144"/>
      <c r="AB17" s="144"/>
      <c r="AC17" s="144"/>
      <c r="AD17" s="144"/>
      <c r="AE17" s="144"/>
      <c r="AF17" s="144"/>
      <c r="AG17" s="144" t="s">
        <v>150</v>
      </c>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row>
    <row r="18" spans="1:60" outlineLevel="2" x14ac:dyDescent="0.25">
      <c r="A18" s="151"/>
      <c r="B18" s="152"/>
      <c r="C18" s="259" t="s">
        <v>807</v>
      </c>
      <c r="D18" s="260"/>
      <c r="E18" s="260"/>
      <c r="F18" s="260"/>
      <c r="G18" s="260"/>
      <c r="H18" s="154"/>
      <c r="I18" s="154"/>
      <c r="J18" s="154"/>
      <c r="K18" s="154"/>
      <c r="L18" s="154"/>
      <c r="M18" s="154"/>
      <c r="N18" s="153"/>
      <c r="O18" s="153"/>
      <c r="P18" s="153"/>
      <c r="Q18" s="153"/>
      <c r="R18" s="154"/>
      <c r="S18" s="154"/>
      <c r="T18" s="154"/>
      <c r="U18" s="154"/>
      <c r="V18" s="154"/>
      <c r="W18" s="154"/>
      <c r="X18" s="154"/>
      <c r="Y18" s="154"/>
      <c r="Z18" s="144"/>
      <c r="AA18" s="144"/>
      <c r="AB18" s="144"/>
      <c r="AC18" s="144"/>
      <c r="AD18" s="144"/>
      <c r="AE18" s="144"/>
      <c r="AF18" s="144"/>
      <c r="AG18" s="144" t="s">
        <v>152</v>
      </c>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row>
    <row r="19" spans="1:60" outlineLevel="2" x14ac:dyDescent="0.25">
      <c r="A19" s="151"/>
      <c r="B19" s="152"/>
      <c r="C19" s="190" t="s">
        <v>808</v>
      </c>
      <c r="D19" s="155"/>
      <c r="E19" s="156">
        <v>0.504</v>
      </c>
      <c r="F19" s="154"/>
      <c r="G19" s="154"/>
      <c r="H19" s="154"/>
      <c r="I19" s="154"/>
      <c r="J19" s="154"/>
      <c r="K19" s="154"/>
      <c r="L19" s="154"/>
      <c r="M19" s="154"/>
      <c r="N19" s="153"/>
      <c r="O19" s="153"/>
      <c r="P19" s="153"/>
      <c r="Q19" s="153"/>
      <c r="R19" s="154"/>
      <c r="S19" s="154"/>
      <c r="T19" s="154"/>
      <c r="U19" s="154"/>
      <c r="V19" s="154"/>
      <c r="W19" s="154"/>
      <c r="X19" s="154"/>
      <c r="Y19" s="154"/>
      <c r="Z19" s="144"/>
      <c r="AA19" s="144"/>
      <c r="AB19" s="144"/>
      <c r="AC19" s="144"/>
      <c r="AD19" s="144"/>
      <c r="AE19" s="144"/>
      <c r="AF19" s="144"/>
      <c r="AG19" s="144" t="s">
        <v>154</v>
      </c>
      <c r="AH19" s="144">
        <v>0</v>
      </c>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row>
    <row r="20" spans="1:60" outlineLevel="1" x14ac:dyDescent="0.25">
      <c r="A20" s="173">
        <v>4</v>
      </c>
      <c r="B20" s="174" t="s">
        <v>267</v>
      </c>
      <c r="C20" s="189" t="s">
        <v>268</v>
      </c>
      <c r="D20" s="175" t="s">
        <v>222</v>
      </c>
      <c r="E20" s="176">
        <v>29.440940000000001</v>
      </c>
      <c r="F20" s="177"/>
      <c r="G20" s="178">
        <f>ROUND(E20*F20,2)</f>
        <v>0</v>
      </c>
      <c r="H20" s="177"/>
      <c r="I20" s="178">
        <f>ROUND(E20*H20,2)</f>
        <v>0</v>
      </c>
      <c r="J20" s="177"/>
      <c r="K20" s="178">
        <f>ROUND(E20*J20,2)</f>
        <v>0</v>
      </c>
      <c r="L20" s="178">
        <v>21</v>
      </c>
      <c r="M20" s="178">
        <f>G20*(1+L20/100)</f>
        <v>0</v>
      </c>
      <c r="N20" s="176">
        <v>0</v>
      </c>
      <c r="O20" s="176">
        <f>ROUND(E20*N20,2)</f>
        <v>0</v>
      </c>
      <c r="P20" s="176">
        <v>0</v>
      </c>
      <c r="Q20" s="176">
        <f>ROUND(E20*P20,2)</f>
        <v>0</v>
      </c>
      <c r="R20" s="178" t="s">
        <v>146</v>
      </c>
      <c r="S20" s="178" t="s">
        <v>147</v>
      </c>
      <c r="T20" s="179" t="s">
        <v>147</v>
      </c>
      <c r="U20" s="154">
        <v>1.0999999999999999E-2</v>
      </c>
      <c r="V20" s="154">
        <f>ROUND(E20*U20,2)</f>
        <v>0.32</v>
      </c>
      <c r="W20" s="154"/>
      <c r="X20" s="154" t="s">
        <v>148</v>
      </c>
      <c r="Y20" s="154" t="s">
        <v>149</v>
      </c>
      <c r="Z20" s="144"/>
      <c r="AA20" s="144"/>
      <c r="AB20" s="144"/>
      <c r="AC20" s="144"/>
      <c r="AD20" s="144"/>
      <c r="AE20" s="144"/>
      <c r="AF20" s="144"/>
      <c r="AG20" s="144" t="s">
        <v>150</v>
      </c>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row>
    <row r="21" spans="1:60" outlineLevel="2" x14ac:dyDescent="0.25">
      <c r="A21" s="151"/>
      <c r="B21" s="152"/>
      <c r="C21" s="259" t="s">
        <v>269</v>
      </c>
      <c r="D21" s="260"/>
      <c r="E21" s="260"/>
      <c r="F21" s="260"/>
      <c r="G21" s="260"/>
      <c r="H21" s="154"/>
      <c r="I21" s="154"/>
      <c r="J21" s="154"/>
      <c r="K21" s="154"/>
      <c r="L21" s="154"/>
      <c r="M21" s="154"/>
      <c r="N21" s="153"/>
      <c r="O21" s="153"/>
      <c r="P21" s="153"/>
      <c r="Q21" s="153"/>
      <c r="R21" s="154"/>
      <c r="S21" s="154"/>
      <c r="T21" s="154"/>
      <c r="U21" s="154"/>
      <c r="V21" s="154"/>
      <c r="W21" s="154"/>
      <c r="X21" s="154"/>
      <c r="Y21" s="154"/>
      <c r="Z21" s="144"/>
      <c r="AA21" s="144"/>
      <c r="AB21" s="144"/>
      <c r="AC21" s="144"/>
      <c r="AD21" s="144"/>
      <c r="AE21" s="144"/>
      <c r="AF21" s="144"/>
      <c r="AG21" s="144" t="s">
        <v>152</v>
      </c>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row>
    <row r="22" spans="1:60" outlineLevel="2" x14ac:dyDescent="0.25">
      <c r="A22" s="151"/>
      <c r="B22" s="152"/>
      <c r="C22" s="190" t="s">
        <v>804</v>
      </c>
      <c r="D22" s="155"/>
      <c r="E22" s="156">
        <v>119.67115</v>
      </c>
      <c r="F22" s="154"/>
      <c r="G22" s="154"/>
      <c r="H22" s="154"/>
      <c r="I22" s="154"/>
      <c r="J22" s="154"/>
      <c r="K22" s="154"/>
      <c r="L22" s="154"/>
      <c r="M22" s="154"/>
      <c r="N22" s="153"/>
      <c r="O22" s="153"/>
      <c r="P22" s="153"/>
      <c r="Q22" s="153"/>
      <c r="R22" s="154"/>
      <c r="S22" s="154"/>
      <c r="T22" s="154"/>
      <c r="U22" s="154"/>
      <c r="V22" s="154"/>
      <c r="W22" s="154"/>
      <c r="X22" s="154"/>
      <c r="Y22" s="154"/>
      <c r="Z22" s="144"/>
      <c r="AA22" s="144"/>
      <c r="AB22" s="144"/>
      <c r="AC22" s="144"/>
      <c r="AD22" s="144"/>
      <c r="AE22" s="144"/>
      <c r="AF22" s="144"/>
      <c r="AG22" s="144" t="s">
        <v>154</v>
      </c>
      <c r="AH22" s="144">
        <v>5</v>
      </c>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row>
    <row r="23" spans="1:60" outlineLevel="3" x14ac:dyDescent="0.25">
      <c r="A23" s="151"/>
      <c r="B23" s="152"/>
      <c r="C23" s="190" t="s">
        <v>809</v>
      </c>
      <c r="D23" s="155"/>
      <c r="E23" s="156">
        <v>-84.91534</v>
      </c>
      <c r="F23" s="154"/>
      <c r="G23" s="154"/>
      <c r="H23" s="154"/>
      <c r="I23" s="154"/>
      <c r="J23" s="154"/>
      <c r="K23" s="154"/>
      <c r="L23" s="154"/>
      <c r="M23" s="154"/>
      <c r="N23" s="153"/>
      <c r="O23" s="153"/>
      <c r="P23" s="153"/>
      <c r="Q23" s="153"/>
      <c r="R23" s="154"/>
      <c r="S23" s="154"/>
      <c r="T23" s="154"/>
      <c r="U23" s="154"/>
      <c r="V23" s="154"/>
      <c r="W23" s="154"/>
      <c r="X23" s="154"/>
      <c r="Y23" s="154"/>
      <c r="Z23" s="144"/>
      <c r="AA23" s="144"/>
      <c r="AB23" s="144"/>
      <c r="AC23" s="144"/>
      <c r="AD23" s="144"/>
      <c r="AE23" s="144"/>
      <c r="AF23" s="144"/>
      <c r="AG23" s="144" t="s">
        <v>154</v>
      </c>
      <c r="AH23" s="144">
        <v>5</v>
      </c>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row>
    <row r="24" spans="1:60" outlineLevel="3" x14ac:dyDescent="0.25">
      <c r="A24" s="151"/>
      <c r="B24" s="152"/>
      <c r="C24" s="190" t="s">
        <v>810</v>
      </c>
      <c r="D24" s="155"/>
      <c r="E24" s="156">
        <v>-2.32755</v>
      </c>
      <c r="F24" s="154"/>
      <c r="G24" s="154"/>
      <c r="H24" s="154"/>
      <c r="I24" s="154"/>
      <c r="J24" s="154"/>
      <c r="K24" s="154"/>
      <c r="L24" s="154"/>
      <c r="M24" s="154"/>
      <c r="N24" s="153"/>
      <c r="O24" s="153"/>
      <c r="P24" s="153"/>
      <c r="Q24" s="153"/>
      <c r="R24" s="154"/>
      <c r="S24" s="154"/>
      <c r="T24" s="154"/>
      <c r="U24" s="154"/>
      <c r="V24" s="154"/>
      <c r="W24" s="154"/>
      <c r="X24" s="154"/>
      <c r="Y24" s="154"/>
      <c r="Z24" s="144"/>
      <c r="AA24" s="144"/>
      <c r="AB24" s="144"/>
      <c r="AC24" s="144"/>
      <c r="AD24" s="144"/>
      <c r="AE24" s="144"/>
      <c r="AF24" s="144"/>
      <c r="AG24" s="144" t="s">
        <v>154</v>
      </c>
      <c r="AH24" s="144">
        <v>5</v>
      </c>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row>
    <row r="25" spans="1:60" outlineLevel="3" x14ac:dyDescent="0.25">
      <c r="A25" s="151"/>
      <c r="B25" s="152"/>
      <c r="C25" s="190" t="s">
        <v>811</v>
      </c>
      <c r="D25" s="155"/>
      <c r="E25" s="156">
        <v>-3.49133</v>
      </c>
      <c r="F25" s="154"/>
      <c r="G25" s="154"/>
      <c r="H25" s="154"/>
      <c r="I25" s="154"/>
      <c r="J25" s="154"/>
      <c r="K25" s="154"/>
      <c r="L25" s="154"/>
      <c r="M25" s="154"/>
      <c r="N25" s="153"/>
      <c r="O25" s="153"/>
      <c r="P25" s="153"/>
      <c r="Q25" s="153"/>
      <c r="R25" s="154"/>
      <c r="S25" s="154"/>
      <c r="T25" s="154"/>
      <c r="U25" s="154"/>
      <c r="V25" s="154"/>
      <c r="W25" s="154"/>
      <c r="X25" s="154"/>
      <c r="Y25" s="154"/>
      <c r="Z25" s="144"/>
      <c r="AA25" s="144"/>
      <c r="AB25" s="144"/>
      <c r="AC25" s="144"/>
      <c r="AD25" s="144"/>
      <c r="AE25" s="144"/>
      <c r="AF25" s="144"/>
      <c r="AG25" s="144" t="s">
        <v>154</v>
      </c>
      <c r="AH25" s="144">
        <v>5</v>
      </c>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row>
    <row r="26" spans="1:60" outlineLevel="3" x14ac:dyDescent="0.25">
      <c r="A26" s="151"/>
      <c r="B26" s="152"/>
      <c r="C26" s="190" t="s">
        <v>812</v>
      </c>
      <c r="D26" s="155"/>
      <c r="E26" s="156">
        <v>0.504</v>
      </c>
      <c r="F26" s="154"/>
      <c r="G26" s="154"/>
      <c r="H26" s="154"/>
      <c r="I26" s="154"/>
      <c r="J26" s="154"/>
      <c r="K26" s="154"/>
      <c r="L26" s="154"/>
      <c r="M26" s="154"/>
      <c r="N26" s="153"/>
      <c r="O26" s="153"/>
      <c r="P26" s="153"/>
      <c r="Q26" s="153"/>
      <c r="R26" s="154"/>
      <c r="S26" s="154"/>
      <c r="T26" s="154"/>
      <c r="U26" s="154"/>
      <c r="V26" s="154"/>
      <c r="W26" s="154"/>
      <c r="X26" s="154"/>
      <c r="Y26" s="154"/>
      <c r="Z26" s="144"/>
      <c r="AA26" s="144"/>
      <c r="AB26" s="144"/>
      <c r="AC26" s="144"/>
      <c r="AD26" s="144"/>
      <c r="AE26" s="144"/>
      <c r="AF26" s="144"/>
      <c r="AG26" s="144" t="s">
        <v>154</v>
      </c>
      <c r="AH26" s="144">
        <v>5</v>
      </c>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row>
    <row r="27" spans="1:60" ht="20.399999999999999" outlineLevel="1" x14ac:dyDescent="0.25">
      <c r="A27" s="173">
        <v>5</v>
      </c>
      <c r="B27" s="174" t="s">
        <v>272</v>
      </c>
      <c r="C27" s="189" t="s">
        <v>273</v>
      </c>
      <c r="D27" s="175" t="s">
        <v>222</v>
      </c>
      <c r="E27" s="176">
        <v>294.40935000000002</v>
      </c>
      <c r="F27" s="177"/>
      <c r="G27" s="178">
        <f>ROUND(E27*F27,2)</f>
        <v>0</v>
      </c>
      <c r="H27" s="177"/>
      <c r="I27" s="178">
        <f>ROUND(E27*H27,2)</f>
        <v>0</v>
      </c>
      <c r="J27" s="177"/>
      <c r="K27" s="178">
        <f>ROUND(E27*J27,2)</f>
        <v>0</v>
      </c>
      <c r="L27" s="178">
        <v>21</v>
      </c>
      <c r="M27" s="178">
        <f>G27*(1+L27/100)</f>
        <v>0</v>
      </c>
      <c r="N27" s="176">
        <v>0</v>
      </c>
      <c r="O27" s="176">
        <f>ROUND(E27*N27,2)</f>
        <v>0</v>
      </c>
      <c r="P27" s="176">
        <v>0</v>
      </c>
      <c r="Q27" s="176">
        <f>ROUND(E27*P27,2)</f>
        <v>0</v>
      </c>
      <c r="R27" s="178" t="s">
        <v>146</v>
      </c>
      <c r="S27" s="178" t="s">
        <v>147</v>
      </c>
      <c r="T27" s="179" t="s">
        <v>147</v>
      </c>
      <c r="U27" s="154">
        <v>0</v>
      </c>
      <c r="V27" s="154">
        <f>ROUND(E27*U27,2)</f>
        <v>0</v>
      </c>
      <c r="W27" s="154"/>
      <c r="X27" s="154" t="s">
        <v>148</v>
      </c>
      <c r="Y27" s="154" t="s">
        <v>149</v>
      </c>
      <c r="Z27" s="144"/>
      <c r="AA27" s="144"/>
      <c r="AB27" s="144"/>
      <c r="AC27" s="144"/>
      <c r="AD27" s="144"/>
      <c r="AE27" s="144"/>
      <c r="AF27" s="144"/>
      <c r="AG27" s="144" t="s">
        <v>150</v>
      </c>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row>
    <row r="28" spans="1:60" outlineLevel="2" x14ac:dyDescent="0.25">
      <c r="A28" s="151"/>
      <c r="B28" s="152"/>
      <c r="C28" s="259" t="s">
        <v>269</v>
      </c>
      <c r="D28" s="260"/>
      <c r="E28" s="260"/>
      <c r="F28" s="260"/>
      <c r="G28" s="260"/>
      <c r="H28" s="154"/>
      <c r="I28" s="154"/>
      <c r="J28" s="154"/>
      <c r="K28" s="154"/>
      <c r="L28" s="154"/>
      <c r="M28" s="154"/>
      <c r="N28" s="153"/>
      <c r="O28" s="153"/>
      <c r="P28" s="153"/>
      <c r="Q28" s="153"/>
      <c r="R28" s="154"/>
      <c r="S28" s="154"/>
      <c r="T28" s="154"/>
      <c r="U28" s="154"/>
      <c r="V28" s="154"/>
      <c r="W28" s="154"/>
      <c r="X28" s="154"/>
      <c r="Y28" s="154"/>
      <c r="Z28" s="144"/>
      <c r="AA28" s="144"/>
      <c r="AB28" s="144"/>
      <c r="AC28" s="144"/>
      <c r="AD28" s="144"/>
      <c r="AE28" s="144"/>
      <c r="AF28" s="144"/>
      <c r="AG28" s="144" t="s">
        <v>152</v>
      </c>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row>
    <row r="29" spans="1:60" outlineLevel="2" x14ac:dyDescent="0.25">
      <c r="A29" s="151"/>
      <c r="B29" s="152"/>
      <c r="C29" s="190" t="s">
        <v>813</v>
      </c>
      <c r="D29" s="155"/>
      <c r="E29" s="156">
        <v>294.40935000000002</v>
      </c>
      <c r="F29" s="154"/>
      <c r="G29" s="154"/>
      <c r="H29" s="154"/>
      <c r="I29" s="154"/>
      <c r="J29" s="154"/>
      <c r="K29" s="154"/>
      <c r="L29" s="154"/>
      <c r="M29" s="154"/>
      <c r="N29" s="153"/>
      <c r="O29" s="153"/>
      <c r="P29" s="153"/>
      <c r="Q29" s="153"/>
      <c r="R29" s="154"/>
      <c r="S29" s="154"/>
      <c r="T29" s="154"/>
      <c r="U29" s="154"/>
      <c r="V29" s="154"/>
      <c r="W29" s="154"/>
      <c r="X29" s="154"/>
      <c r="Y29" s="154"/>
      <c r="Z29" s="144"/>
      <c r="AA29" s="144"/>
      <c r="AB29" s="144"/>
      <c r="AC29" s="144"/>
      <c r="AD29" s="144"/>
      <c r="AE29" s="144"/>
      <c r="AF29" s="144"/>
      <c r="AG29" s="144" t="s">
        <v>154</v>
      </c>
      <c r="AH29" s="144">
        <v>5</v>
      </c>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row>
    <row r="30" spans="1:60" ht="20.399999999999999" outlineLevel="1" x14ac:dyDescent="0.25">
      <c r="A30" s="173">
        <v>6</v>
      </c>
      <c r="B30" s="174" t="s">
        <v>303</v>
      </c>
      <c r="C30" s="189" t="s">
        <v>304</v>
      </c>
      <c r="D30" s="175" t="s">
        <v>222</v>
      </c>
      <c r="E30" s="176">
        <v>29.440940000000001</v>
      </c>
      <c r="F30" s="177"/>
      <c r="G30" s="178">
        <f>ROUND(E30*F30,2)</f>
        <v>0</v>
      </c>
      <c r="H30" s="177"/>
      <c r="I30" s="178">
        <f>ROUND(E30*H30,2)</f>
        <v>0</v>
      </c>
      <c r="J30" s="177"/>
      <c r="K30" s="178">
        <f>ROUND(E30*J30,2)</f>
        <v>0</v>
      </c>
      <c r="L30" s="178">
        <v>21</v>
      </c>
      <c r="M30" s="178">
        <f>G30*(1+L30/100)</f>
        <v>0</v>
      </c>
      <c r="N30" s="176">
        <v>0</v>
      </c>
      <c r="O30" s="176">
        <f>ROUND(E30*N30,2)</f>
        <v>0</v>
      </c>
      <c r="P30" s="176">
        <v>0</v>
      </c>
      <c r="Q30" s="176">
        <f>ROUND(E30*P30,2)</f>
        <v>0</v>
      </c>
      <c r="R30" s="178" t="s">
        <v>146</v>
      </c>
      <c r="S30" s="178" t="s">
        <v>147</v>
      </c>
      <c r="T30" s="179" t="s">
        <v>147</v>
      </c>
      <c r="U30" s="154">
        <v>8.9999999999999993E-3</v>
      </c>
      <c r="V30" s="154">
        <f>ROUND(E30*U30,2)</f>
        <v>0.26</v>
      </c>
      <c r="W30" s="154"/>
      <c r="X30" s="154" t="s">
        <v>148</v>
      </c>
      <c r="Y30" s="154" t="s">
        <v>149</v>
      </c>
      <c r="Z30" s="144"/>
      <c r="AA30" s="144"/>
      <c r="AB30" s="144"/>
      <c r="AC30" s="144"/>
      <c r="AD30" s="144"/>
      <c r="AE30" s="144"/>
      <c r="AF30" s="144"/>
      <c r="AG30" s="144" t="s">
        <v>150</v>
      </c>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row>
    <row r="31" spans="1:60" outlineLevel="2" x14ac:dyDescent="0.25">
      <c r="A31" s="151"/>
      <c r="B31" s="152"/>
      <c r="C31" s="190" t="s">
        <v>814</v>
      </c>
      <c r="D31" s="155"/>
      <c r="E31" s="156">
        <v>29.440940000000001</v>
      </c>
      <c r="F31" s="154"/>
      <c r="G31" s="154"/>
      <c r="H31" s="154"/>
      <c r="I31" s="154"/>
      <c r="J31" s="154"/>
      <c r="K31" s="154"/>
      <c r="L31" s="154"/>
      <c r="M31" s="154"/>
      <c r="N31" s="153"/>
      <c r="O31" s="153"/>
      <c r="P31" s="153"/>
      <c r="Q31" s="153"/>
      <c r="R31" s="154"/>
      <c r="S31" s="154"/>
      <c r="T31" s="154"/>
      <c r="U31" s="154"/>
      <c r="V31" s="154"/>
      <c r="W31" s="154"/>
      <c r="X31" s="154"/>
      <c r="Y31" s="154"/>
      <c r="Z31" s="144"/>
      <c r="AA31" s="144"/>
      <c r="AB31" s="144"/>
      <c r="AC31" s="144"/>
      <c r="AD31" s="144"/>
      <c r="AE31" s="144"/>
      <c r="AF31" s="144"/>
      <c r="AG31" s="144" t="s">
        <v>154</v>
      </c>
      <c r="AH31" s="144">
        <v>5</v>
      </c>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row>
    <row r="32" spans="1:60" outlineLevel="1" x14ac:dyDescent="0.25">
      <c r="A32" s="173">
        <v>7</v>
      </c>
      <c r="B32" s="174" t="s">
        <v>305</v>
      </c>
      <c r="C32" s="189" t="s">
        <v>306</v>
      </c>
      <c r="D32" s="175" t="s">
        <v>222</v>
      </c>
      <c r="E32" s="176">
        <v>84.91534</v>
      </c>
      <c r="F32" s="177"/>
      <c r="G32" s="178">
        <f>ROUND(E32*F32,2)</f>
        <v>0</v>
      </c>
      <c r="H32" s="177"/>
      <c r="I32" s="178">
        <f>ROUND(E32*H32,2)</f>
        <v>0</v>
      </c>
      <c r="J32" s="177"/>
      <c r="K32" s="178">
        <f>ROUND(E32*J32,2)</f>
        <v>0</v>
      </c>
      <c r="L32" s="178">
        <v>21</v>
      </c>
      <c r="M32" s="178">
        <f>G32*(1+L32/100)</f>
        <v>0</v>
      </c>
      <c r="N32" s="176">
        <v>0</v>
      </c>
      <c r="O32" s="176">
        <f>ROUND(E32*N32,2)</f>
        <v>0</v>
      </c>
      <c r="P32" s="176">
        <v>0</v>
      </c>
      <c r="Q32" s="176">
        <f>ROUND(E32*P32,2)</f>
        <v>0</v>
      </c>
      <c r="R32" s="178" t="s">
        <v>146</v>
      </c>
      <c r="S32" s="178" t="s">
        <v>147</v>
      </c>
      <c r="T32" s="179" t="s">
        <v>147</v>
      </c>
      <c r="U32" s="154">
        <v>0.20200000000000001</v>
      </c>
      <c r="V32" s="154">
        <f>ROUND(E32*U32,2)</f>
        <v>17.149999999999999</v>
      </c>
      <c r="W32" s="154"/>
      <c r="X32" s="154" t="s">
        <v>148</v>
      </c>
      <c r="Y32" s="154" t="s">
        <v>149</v>
      </c>
      <c r="Z32" s="144"/>
      <c r="AA32" s="144"/>
      <c r="AB32" s="144"/>
      <c r="AC32" s="144"/>
      <c r="AD32" s="144"/>
      <c r="AE32" s="144"/>
      <c r="AF32" s="144"/>
      <c r="AG32" s="144" t="s">
        <v>150</v>
      </c>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row>
    <row r="33" spans="1:60" outlineLevel="2" x14ac:dyDescent="0.25">
      <c r="A33" s="151"/>
      <c r="B33" s="152"/>
      <c r="C33" s="259" t="s">
        <v>307</v>
      </c>
      <c r="D33" s="260"/>
      <c r="E33" s="260"/>
      <c r="F33" s="260"/>
      <c r="G33" s="260"/>
      <c r="H33" s="154"/>
      <c r="I33" s="154"/>
      <c r="J33" s="154"/>
      <c r="K33" s="154"/>
      <c r="L33" s="154"/>
      <c r="M33" s="154"/>
      <c r="N33" s="153"/>
      <c r="O33" s="153"/>
      <c r="P33" s="153"/>
      <c r="Q33" s="153"/>
      <c r="R33" s="154"/>
      <c r="S33" s="154"/>
      <c r="T33" s="154"/>
      <c r="U33" s="154"/>
      <c r="V33" s="154"/>
      <c r="W33" s="154"/>
      <c r="X33" s="154"/>
      <c r="Y33" s="154"/>
      <c r="Z33" s="144"/>
      <c r="AA33" s="144"/>
      <c r="AB33" s="144"/>
      <c r="AC33" s="144"/>
      <c r="AD33" s="144"/>
      <c r="AE33" s="144"/>
      <c r="AF33" s="144"/>
      <c r="AG33" s="144" t="s">
        <v>152</v>
      </c>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row>
    <row r="34" spans="1:60" outlineLevel="2" x14ac:dyDescent="0.25">
      <c r="A34" s="151"/>
      <c r="B34" s="152"/>
      <c r="C34" s="261" t="s">
        <v>308</v>
      </c>
      <c r="D34" s="262"/>
      <c r="E34" s="262"/>
      <c r="F34" s="262"/>
      <c r="G34" s="262"/>
      <c r="H34" s="154"/>
      <c r="I34" s="154"/>
      <c r="J34" s="154"/>
      <c r="K34" s="154"/>
      <c r="L34" s="154"/>
      <c r="M34" s="154"/>
      <c r="N34" s="153"/>
      <c r="O34" s="153"/>
      <c r="P34" s="153"/>
      <c r="Q34" s="153"/>
      <c r="R34" s="154"/>
      <c r="S34" s="154"/>
      <c r="T34" s="154"/>
      <c r="U34" s="154"/>
      <c r="V34" s="154"/>
      <c r="W34" s="154"/>
      <c r="X34" s="154"/>
      <c r="Y34" s="154"/>
      <c r="Z34" s="144"/>
      <c r="AA34" s="144"/>
      <c r="AB34" s="144"/>
      <c r="AC34" s="144"/>
      <c r="AD34" s="144"/>
      <c r="AE34" s="144"/>
      <c r="AF34" s="144"/>
      <c r="AG34" s="144" t="s">
        <v>295</v>
      </c>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row>
    <row r="35" spans="1:60" outlineLevel="2" x14ac:dyDescent="0.25">
      <c r="A35" s="151"/>
      <c r="B35" s="152"/>
      <c r="C35" s="190" t="s">
        <v>815</v>
      </c>
      <c r="D35" s="155"/>
      <c r="E35" s="156">
        <v>31.462990000000001</v>
      </c>
      <c r="F35" s="154"/>
      <c r="G35" s="154"/>
      <c r="H35" s="154"/>
      <c r="I35" s="154"/>
      <c r="J35" s="154"/>
      <c r="K35" s="154"/>
      <c r="L35" s="154"/>
      <c r="M35" s="154"/>
      <c r="N35" s="153"/>
      <c r="O35" s="153"/>
      <c r="P35" s="153"/>
      <c r="Q35" s="153"/>
      <c r="R35" s="154"/>
      <c r="S35" s="154"/>
      <c r="T35" s="154"/>
      <c r="U35" s="154"/>
      <c r="V35" s="154"/>
      <c r="W35" s="154"/>
      <c r="X35" s="154"/>
      <c r="Y35" s="154"/>
      <c r="Z35" s="144"/>
      <c r="AA35" s="144"/>
      <c r="AB35" s="144"/>
      <c r="AC35" s="144"/>
      <c r="AD35" s="144"/>
      <c r="AE35" s="144"/>
      <c r="AF35" s="144"/>
      <c r="AG35" s="144" t="s">
        <v>154</v>
      </c>
      <c r="AH35" s="144">
        <v>0</v>
      </c>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row>
    <row r="36" spans="1:60" outlineLevel="3" x14ac:dyDescent="0.25">
      <c r="A36" s="151"/>
      <c r="B36" s="152"/>
      <c r="C36" s="190" t="s">
        <v>816</v>
      </c>
      <c r="D36" s="155"/>
      <c r="E36" s="156">
        <v>32.988379999999999</v>
      </c>
      <c r="F36" s="154"/>
      <c r="G36" s="154"/>
      <c r="H36" s="154"/>
      <c r="I36" s="154"/>
      <c r="J36" s="154"/>
      <c r="K36" s="154"/>
      <c r="L36" s="154"/>
      <c r="M36" s="154"/>
      <c r="N36" s="153"/>
      <c r="O36" s="153"/>
      <c r="P36" s="153"/>
      <c r="Q36" s="153"/>
      <c r="R36" s="154"/>
      <c r="S36" s="154"/>
      <c r="T36" s="154"/>
      <c r="U36" s="154"/>
      <c r="V36" s="154"/>
      <c r="W36" s="154"/>
      <c r="X36" s="154"/>
      <c r="Y36" s="154"/>
      <c r="Z36" s="144"/>
      <c r="AA36" s="144"/>
      <c r="AB36" s="144"/>
      <c r="AC36" s="144"/>
      <c r="AD36" s="144"/>
      <c r="AE36" s="144"/>
      <c r="AF36" s="144"/>
      <c r="AG36" s="144" t="s">
        <v>154</v>
      </c>
      <c r="AH36" s="144">
        <v>0</v>
      </c>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row>
    <row r="37" spans="1:60" outlineLevel="3" x14ac:dyDescent="0.25">
      <c r="A37" s="151"/>
      <c r="B37" s="152"/>
      <c r="C37" s="190" t="s">
        <v>817</v>
      </c>
      <c r="D37" s="155"/>
      <c r="E37" s="156">
        <v>20.463979999999999</v>
      </c>
      <c r="F37" s="154"/>
      <c r="G37" s="154"/>
      <c r="H37" s="154"/>
      <c r="I37" s="154"/>
      <c r="J37" s="154"/>
      <c r="K37" s="154"/>
      <c r="L37" s="154"/>
      <c r="M37" s="154"/>
      <c r="N37" s="153"/>
      <c r="O37" s="153"/>
      <c r="P37" s="153"/>
      <c r="Q37" s="153"/>
      <c r="R37" s="154"/>
      <c r="S37" s="154"/>
      <c r="T37" s="154"/>
      <c r="U37" s="154"/>
      <c r="V37" s="154"/>
      <c r="W37" s="154"/>
      <c r="X37" s="154"/>
      <c r="Y37" s="154"/>
      <c r="Z37" s="144"/>
      <c r="AA37" s="144"/>
      <c r="AB37" s="144"/>
      <c r="AC37" s="144"/>
      <c r="AD37" s="144"/>
      <c r="AE37" s="144"/>
      <c r="AF37" s="144"/>
      <c r="AG37" s="144" t="s">
        <v>154</v>
      </c>
      <c r="AH37" s="144">
        <v>0</v>
      </c>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row>
    <row r="38" spans="1:60" outlineLevel="1" x14ac:dyDescent="0.25">
      <c r="A38" s="173">
        <v>8</v>
      </c>
      <c r="B38" s="174" t="s">
        <v>316</v>
      </c>
      <c r="C38" s="189" t="s">
        <v>317</v>
      </c>
      <c r="D38" s="175" t="s">
        <v>145</v>
      </c>
      <c r="E38" s="176">
        <v>23.9955</v>
      </c>
      <c r="F38" s="177"/>
      <c r="G38" s="178">
        <f>ROUND(E38*F38,2)</f>
        <v>0</v>
      </c>
      <c r="H38" s="177"/>
      <c r="I38" s="178">
        <f>ROUND(E38*H38,2)</f>
        <v>0</v>
      </c>
      <c r="J38" s="177"/>
      <c r="K38" s="178">
        <f>ROUND(E38*J38,2)</f>
        <v>0</v>
      </c>
      <c r="L38" s="178">
        <v>21</v>
      </c>
      <c r="M38" s="178">
        <f>G38*(1+L38/100)</f>
        <v>0</v>
      </c>
      <c r="N38" s="176">
        <v>0</v>
      </c>
      <c r="O38" s="176">
        <f>ROUND(E38*N38,2)</f>
        <v>0</v>
      </c>
      <c r="P38" s="176">
        <v>0</v>
      </c>
      <c r="Q38" s="176">
        <f>ROUND(E38*P38,2)</f>
        <v>0</v>
      </c>
      <c r="R38" s="178" t="s">
        <v>146</v>
      </c>
      <c r="S38" s="178" t="s">
        <v>147</v>
      </c>
      <c r="T38" s="179" t="s">
        <v>147</v>
      </c>
      <c r="U38" s="154">
        <v>1.7999999999999999E-2</v>
      </c>
      <c r="V38" s="154">
        <f>ROUND(E38*U38,2)</f>
        <v>0.43</v>
      </c>
      <c r="W38" s="154"/>
      <c r="X38" s="154" t="s">
        <v>148</v>
      </c>
      <c r="Y38" s="154" t="s">
        <v>149</v>
      </c>
      <c r="Z38" s="144"/>
      <c r="AA38" s="144"/>
      <c r="AB38" s="144"/>
      <c r="AC38" s="144"/>
      <c r="AD38" s="144"/>
      <c r="AE38" s="144"/>
      <c r="AF38" s="144"/>
      <c r="AG38" s="144" t="s">
        <v>150</v>
      </c>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row>
    <row r="39" spans="1:60" outlineLevel="2" x14ac:dyDescent="0.25">
      <c r="A39" s="151"/>
      <c r="B39" s="152"/>
      <c r="C39" s="259" t="s">
        <v>318</v>
      </c>
      <c r="D39" s="260"/>
      <c r="E39" s="260"/>
      <c r="F39" s="260"/>
      <c r="G39" s="260"/>
      <c r="H39" s="154"/>
      <c r="I39" s="154"/>
      <c r="J39" s="154"/>
      <c r="K39" s="154"/>
      <c r="L39" s="154"/>
      <c r="M39" s="154"/>
      <c r="N39" s="153"/>
      <c r="O39" s="153"/>
      <c r="P39" s="153"/>
      <c r="Q39" s="153"/>
      <c r="R39" s="154"/>
      <c r="S39" s="154"/>
      <c r="T39" s="154"/>
      <c r="U39" s="154"/>
      <c r="V39" s="154"/>
      <c r="W39" s="154"/>
      <c r="X39" s="154"/>
      <c r="Y39" s="154"/>
      <c r="Z39" s="144"/>
      <c r="AA39" s="144"/>
      <c r="AB39" s="144"/>
      <c r="AC39" s="144"/>
      <c r="AD39" s="144"/>
      <c r="AE39" s="144"/>
      <c r="AF39" s="144"/>
      <c r="AG39" s="144" t="s">
        <v>152</v>
      </c>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row>
    <row r="40" spans="1:60" outlineLevel="2" x14ac:dyDescent="0.25">
      <c r="A40" s="151"/>
      <c r="B40" s="152"/>
      <c r="C40" s="190" t="s">
        <v>818</v>
      </c>
      <c r="D40" s="155"/>
      <c r="E40" s="156">
        <v>23.275500000000001</v>
      </c>
      <c r="F40" s="154"/>
      <c r="G40" s="154"/>
      <c r="H40" s="154"/>
      <c r="I40" s="154"/>
      <c r="J40" s="154"/>
      <c r="K40" s="154"/>
      <c r="L40" s="154"/>
      <c r="M40" s="154"/>
      <c r="N40" s="153"/>
      <c r="O40" s="153"/>
      <c r="P40" s="153"/>
      <c r="Q40" s="153"/>
      <c r="R40" s="154"/>
      <c r="S40" s="154"/>
      <c r="T40" s="154"/>
      <c r="U40" s="154"/>
      <c r="V40" s="154"/>
      <c r="W40" s="154"/>
      <c r="X40" s="154"/>
      <c r="Y40" s="154"/>
      <c r="Z40" s="144"/>
      <c r="AA40" s="144"/>
      <c r="AB40" s="144"/>
      <c r="AC40" s="144"/>
      <c r="AD40" s="144"/>
      <c r="AE40" s="144"/>
      <c r="AF40" s="144"/>
      <c r="AG40" s="144" t="s">
        <v>154</v>
      </c>
      <c r="AH40" s="144">
        <v>0</v>
      </c>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row>
    <row r="41" spans="1:60" outlineLevel="3" x14ac:dyDescent="0.25">
      <c r="A41" s="151"/>
      <c r="B41" s="152"/>
      <c r="C41" s="190" t="s">
        <v>819</v>
      </c>
      <c r="D41" s="155"/>
      <c r="E41" s="156">
        <v>0.72</v>
      </c>
      <c r="F41" s="154"/>
      <c r="G41" s="154"/>
      <c r="H41" s="154"/>
      <c r="I41" s="154"/>
      <c r="J41" s="154"/>
      <c r="K41" s="154"/>
      <c r="L41" s="154"/>
      <c r="M41" s="154"/>
      <c r="N41" s="153"/>
      <c r="O41" s="153"/>
      <c r="P41" s="153"/>
      <c r="Q41" s="153"/>
      <c r="R41" s="154"/>
      <c r="S41" s="154"/>
      <c r="T41" s="154"/>
      <c r="U41" s="154"/>
      <c r="V41" s="154"/>
      <c r="W41" s="154"/>
      <c r="X41" s="154"/>
      <c r="Y41" s="154"/>
      <c r="Z41" s="144"/>
      <c r="AA41" s="144"/>
      <c r="AB41" s="144"/>
      <c r="AC41" s="144"/>
      <c r="AD41" s="144"/>
      <c r="AE41" s="144"/>
      <c r="AF41" s="144"/>
      <c r="AG41" s="144" t="s">
        <v>154</v>
      </c>
      <c r="AH41" s="144">
        <v>0</v>
      </c>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row>
    <row r="42" spans="1:60" outlineLevel="1" x14ac:dyDescent="0.25">
      <c r="A42" s="173">
        <v>9</v>
      </c>
      <c r="B42" s="174" t="s">
        <v>343</v>
      </c>
      <c r="C42" s="189" t="s">
        <v>344</v>
      </c>
      <c r="D42" s="175" t="s">
        <v>222</v>
      </c>
      <c r="E42" s="176">
        <v>29.440940000000001</v>
      </c>
      <c r="F42" s="177"/>
      <c r="G42" s="178">
        <f>ROUND(E42*F42,2)</f>
        <v>0</v>
      </c>
      <c r="H42" s="177"/>
      <c r="I42" s="178">
        <f>ROUND(E42*H42,2)</f>
        <v>0</v>
      </c>
      <c r="J42" s="177"/>
      <c r="K42" s="178">
        <f>ROUND(E42*J42,2)</f>
        <v>0</v>
      </c>
      <c r="L42" s="178">
        <v>21</v>
      </c>
      <c r="M42" s="178">
        <f>G42*(1+L42/100)</f>
        <v>0</v>
      </c>
      <c r="N42" s="176">
        <v>0</v>
      </c>
      <c r="O42" s="176">
        <f>ROUND(E42*N42,2)</f>
        <v>0</v>
      </c>
      <c r="P42" s="176">
        <v>0</v>
      </c>
      <c r="Q42" s="176">
        <f>ROUND(E42*P42,2)</f>
        <v>0</v>
      </c>
      <c r="R42" s="178" t="s">
        <v>146</v>
      </c>
      <c r="S42" s="178" t="s">
        <v>147</v>
      </c>
      <c r="T42" s="179" t="s">
        <v>147</v>
      </c>
      <c r="U42" s="154">
        <v>0</v>
      </c>
      <c r="V42" s="154">
        <f>ROUND(E42*U42,2)</f>
        <v>0</v>
      </c>
      <c r="W42" s="154"/>
      <c r="X42" s="154" t="s">
        <v>148</v>
      </c>
      <c r="Y42" s="154" t="s">
        <v>149</v>
      </c>
      <c r="Z42" s="144"/>
      <c r="AA42" s="144"/>
      <c r="AB42" s="144"/>
      <c r="AC42" s="144"/>
      <c r="AD42" s="144"/>
      <c r="AE42" s="144"/>
      <c r="AF42" s="144"/>
      <c r="AG42" s="144" t="s">
        <v>150</v>
      </c>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row>
    <row r="43" spans="1:60" outlineLevel="2" x14ac:dyDescent="0.25">
      <c r="A43" s="151"/>
      <c r="B43" s="152"/>
      <c r="C43" s="257" t="s">
        <v>345</v>
      </c>
      <c r="D43" s="258"/>
      <c r="E43" s="258"/>
      <c r="F43" s="258"/>
      <c r="G43" s="258"/>
      <c r="H43" s="154"/>
      <c r="I43" s="154"/>
      <c r="J43" s="154"/>
      <c r="K43" s="154"/>
      <c r="L43" s="154"/>
      <c r="M43" s="154"/>
      <c r="N43" s="153"/>
      <c r="O43" s="153"/>
      <c r="P43" s="153"/>
      <c r="Q43" s="153"/>
      <c r="R43" s="154"/>
      <c r="S43" s="154"/>
      <c r="T43" s="154"/>
      <c r="U43" s="154"/>
      <c r="V43" s="154"/>
      <c r="W43" s="154"/>
      <c r="X43" s="154"/>
      <c r="Y43" s="154"/>
      <c r="Z43" s="144"/>
      <c r="AA43" s="144"/>
      <c r="AB43" s="144"/>
      <c r="AC43" s="144"/>
      <c r="AD43" s="144"/>
      <c r="AE43" s="144"/>
      <c r="AF43" s="144"/>
      <c r="AG43" s="144" t="s">
        <v>295</v>
      </c>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row>
    <row r="44" spans="1:60" outlineLevel="2" x14ac:dyDescent="0.25">
      <c r="A44" s="151"/>
      <c r="B44" s="152"/>
      <c r="C44" s="190" t="s">
        <v>820</v>
      </c>
      <c r="D44" s="155"/>
      <c r="E44" s="156">
        <v>29.440940000000001</v>
      </c>
      <c r="F44" s="154"/>
      <c r="G44" s="154"/>
      <c r="H44" s="154"/>
      <c r="I44" s="154"/>
      <c r="J44" s="154"/>
      <c r="K44" s="154"/>
      <c r="L44" s="154"/>
      <c r="M44" s="154"/>
      <c r="N44" s="153"/>
      <c r="O44" s="153"/>
      <c r="P44" s="153"/>
      <c r="Q44" s="153"/>
      <c r="R44" s="154"/>
      <c r="S44" s="154"/>
      <c r="T44" s="154"/>
      <c r="U44" s="154"/>
      <c r="V44" s="154"/>
      <c r="W44" s="154"/>
      <c r="X44" s="154"/>
      <c r="Y44" s="154"/>
      <c r="Z44" s="144"/>
      <c r="AA44" s="144"/>
      <c r="AB44" s="144"/>
      <c r="AC44" s="144"/>
      <c r="AD44" s="144"/>
      <c r="AE44" s="144"/>
      <c r="AF44" s="144"/>
      <c r="AG44" s="144" t="s">
        <v>154</v>
      </c>
      <c r="AH44" s="144">
        <v>5</v>
      </c>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row>
    <row r="45" spans="1:60" x14ac:dyDescent="0.25">
      <c r="A45" s="166" t="s">
        <v>141</v>
      </c>
      <c r="B45" s="167" t="s">
        <v>86</v>
      </c>
      <c r="C45" s="188" t="s">
        <v>87</v>
      </c>
      <c r="D45" s="168"/>
      <c r="E45" s="169"/>
      <c r="F45" s="170"/>
      <c r="G45" s="170">
        <f>SUMIF(AG46:AG62,"&lt;&gt;NOR",G46:G62)</f>
        <v>0</v>
      </c>
      <c r="H45" s="170"/>
      <c r="I45" s="170">
        <f>SUM(I46:I62)</f>
        <v>0</v>
      </c>
      <c r="J45" s="170"/>
      <c r="K45" s="170">
        <f>SUM(K46:K62)</f>
        <v>0</v>
      </c>
      <c r="L45" s="170"/>
      <c r="M45" s="170">
        <f>SUM(M46:M62)</f>
        <v>0</v>
      </c>
      <c r="N45" s="169"/>
      <c r="O45" s="169">
        <f>SUM(O46:O62)</f>
        <v>16.95</v>
      </c>
      <c r="P45" s="169"/>
      <c r="Q45" s="169">
        <f>SUM(Q46:Q62)</f>
        <v>0</v>
      </c>
      <c r="R45" s="170"/>
      <c r="S45" s="170"/>
      <c r="T45" s="171"/>
      <c r="U45" s="165"/>
      <c r="V45" s="165">
        <f>SUM(V46:V62)</f>
        <v>32.909999999999997</v>
      </c>
      <c r="W45" s="165"/>
      <c r="X45" s="165"/>
      <c r="Y45" s="165"/>
      <c r="AG45" t="s">
        <v>142</v>
      </c>
    </row>
    <row r="46" spans="1:60" outlineLevel="1" x14ac:dyDescent="0.25">
      <c r="A46" s="173">
        <v>10</v>
      </c>
      <c r="B46" s="174" t="s">
        <v>821</v>
      </c>
      <c r="C46" s="189" t="s">
        <v>822</v>
      </c>
      <c r="D46" s="175" t="s">
        <v>222</v>
      </c>
      <c r="E46" s="176">
        <v>2.32755</v>
      </c>
      <c r="F46" s="177"/>
      <c r="G46" s="178">
        <f>ROUND(E46*F46,2)</f>
        <v>0</v>
      </c>
      <c r="H46" s="177"/>
      <c r="I46" s="178">
        <f>ROUND(E46*H46,2)</f>
        <v>0</v>
      </c>
      <c r="J46" s="177"/>
      <c r="K46" s="178">
        <f>ROUND(E46*J46,2)</f>
        <v>0</v>
      </c>
      <c r="L46" s="178">
        <v>21</v>
      </c>
      <c r="M46" s="178">
        <f>G46*(1+L46/100)</f>
        <v>0</v>
      </c>
      <c r="N46" s="176">
        <v>2.16</v>
      </c>
      <c r="O46" s="176">
        <f>ROUND(E46*N46,2)</f>
        <v>5.03</v>
      </c>
      <c r="P46" s="176">
        <v>0</v>
      </c>
      <c r="Q46" s="176">
        <f>ROUND(E46*P46,2)</f>
        <v>0</v>
      </c>
      <c r="R46" s="178" t="s">
        <v>368</v>
      </c>
      <c r="S46" s="178" t="s">
        <v>147</v>
      </c>
      <c r="T46" s="179" t="s">
        <v>147</v>
      </c>
      <c r="U46" s="154">
        <v>1.085</v>
      </c>
      <c r="V46" s="154">
        <f>ROUND(E46*U46,2)</f>
        <v>2.5299999999999998</v>
      </c>
      <c r="W46" s="154"/>
      <c r="X46" s="154" t="s">
        <v>148</v>
      </c>
      <c r="Y46" s="154" t="s">
        <v>149</v>
      </c>
      <c r="Z46" s="144"/>
      <c r="AA46" s="144"/>
      <c r="AB46" s="144"/>
      <c r="AC46" s="144"/>
      <c r="AD46" s="144"/>
      <c r="AE46" s="144"/>
      <c r="AF46" s="144"/>
      <c r="AG46" s="144" t="s">
        <v>150</v>
      </c>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row>
    <row r="47" spans="1:60" outlineLevel="2" x14ac:dyDescent="0.25">
      <c r="A47" s="151"/>
      <c r="B47" s="152"/>
      <c r="C47" s="190" t="s">
        <v>823</v>
      </c>
      <c r="D47" s="155"/>
      <c r="E47" s="156">
        <v>2.32755</v>
      </c>
      <c r="F47" s="154"/>
      <c r="G47" s="154"/>
      <c r="H47" s="154"/>
      <c r="I47" s="154"/>
      <c r="J47" s="154"/>
      <c r="K47" s="154"/>
      <c r="L47" s="154"/>
      <c r="M47" s="154"/>
      <c r="N47" s="153"/>
      <c r="O47" s="153"/>
      <c r="P47" s="153"/>
      <c r="Q47" s="153"/>
      <c r="R47" s="154"/>
      <c r="S47" s="154"/>
      <c r="T47" s="154"/>
      <c r="U47" s="154"/>
      <c r="V47" s="154"/>
      <c r="W47" s="154"/>
      <c r="X47" s="154"/>
      <c r="Y47" s="154"/>
      <c r="Z47" s="144"/>
      <c r="AA47" s="144"/>
      <c r="AB47" s="144"/>
      <c r="AC47" s="144"/>
      <c r="AD47" s="144"/>
      <c r="AE47" s="144"/>
      <c r="AF47" s="144"/>
      <c r="AG47" s="144" t="s">
        <v>154</v>
      </c>
      <c r="AH47" s="144">
        <v>0</v>
      </c>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row>
    <row r="48" spans="1:60" outlineLevel="1" x14ac:dyDescent="0.25">
      <c r="A48" s="173">
        <v>11</v>
      </c>
      <c r="B48" s="174" t="s">
        <v>824</v>
      </c>
      <c r="C48" s="189" t="s">
        <v>825</v>
      </c>
      <c r="D48" s="175" t="s">
        <v>222</v>
      </c>
      <c r="E48" s="176">
        <v>3.49133</v>
      </c>
      <c r="F48" s="177"/>
      <c r="G48" s="178">
        <f>ROUND(E48*F48,2)</f>
        <v>0</v>
      </c>
      <c r="H48" s="177"/>
      <c r="I48" s="178">
        <f>ROUND(E48*H48,2)</f>
        <v>0</v>
      </c>
      <c r="J48" s="177"/>
      <c r="K48" s="178">
        <f>ROUND(E48*J48,2)</f>
        <v>0</v>
      </c>
      <c r="L48" s="178">
        <v>21</v>
      </c>
      <c r="M48" s="178">
        <f>G48*(1+L48/100)</f>
        <v>0</v>
      </c>
      <c r="N48" s="176">
        <v>2.5249999999999999</v>
      </c>
      <c r="O48" s="176">
        <f>ROUND(E48*N48,2)</f>
        <v>8.82</v>
      </c>
      <c r="P48" s="176">
        <v>0</v>
      </c>
      <c r="Q48" s="176">
        <f>ROUND(E48*P48,2)</f>
        <v>0</v>
      </c>
      <c r="R48" s="178" t="s">
        <v>826</v>
      </c>
      <c r="S48" s="178" t="s">
        <v>147</v>
      </c>
      <c r="T48" s="179" t="s">
        <v>147</v>
      </c>
      <c r="U48" s="154">
        <v>0.48</v>
      </c>
      <c r="V48" s="154">
        <f>ROUND(E48*U48,2)</f>
        <v>1.68</v>
      </c>
      <c r="W48" s="154"/>
      <c r="X48" s="154" t="s">
        <v>148</v>
      </c>
      <c r="Y48" s="154" t="s">
        <v>149</v>
      </c>
      <c r="Z48" s="144"/>
      <c r="AA48" s="144"/>
      <c r="AB48" s="144"/>
      <c r="AC48" s="144"/>
      <c r="AD48" s="144"/>
      <c r="AE48" s="144"/>
      <c r="AF48" s="144"/>
      <c r="AG48" s="144" t="s">
        <v>150</v>
      </c>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row>
    <row r="49" spans="1:60" outlineLevel="2" x14ac:dyDescent="0.25">
      <c r="A49" s="151"/>
      <c r="B49" s="152"/>
      <c r="C49" s="259" t="s">
        <v>827</v>
      </c>
      <c r="D49" s="260"/>
      <c r="E49" s="260"/>
      <c r="F49" s="260"/>
      <c r="G49" s="260"/>
      <c r="H49" s="154"/>
      <c r="I49" s="154"/>
      <c r="J49" s="154"/>
      <c r="K49" s="154"/>
      <c r="L49" s="154"/>
      <c r="M49" s="154"/>
      <c r="N49" s="153"/>
      <c r="O49" s="153"/>
      <c r="P49" s="153"/>
      <c r="Q49" s="153"/>
      <c r="R49" s="154"/>
      <c r="S49" s="154"/>
      <c r="T49" s="154"/>
      <c r="U49" s="154"/>
      <c r="V49" s="154"/>
      <c r="W49" s="154"/>
      <c r="X49" s="154"/>
      <c r="Y49" s="154"/>
      <c r="Z49" s="144"/>
      <c r="AA49" s="144"/>
      <c r="AB49" s="144"/>
      <c r="AC49" s="144"/>
      <c r="AD49" s="144"/>
      <c r="AE49" s="144"/>
      <c r="AF49" s="144"/>
      <c r="AG49" s="144" t="s">
        <v>152</v>
      </c>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row>
    <row r="50" spans="1:60" outlineLevel="2" x14ac:dyDescent="0.25">
      <c r="A50" s="151"/>
      <c r="B50" s="152"/>
      <c r="C50" s="190" t="s">
        <v>828</v>
      </c>
      <c r="D50" s="155"/>
      <c r="E50" s="156">
        <v>3.49133</v>
      </c>
      <c r="F50" s="154"/>
      <c r="G50" s="154"/>
      <c r="H50" s="154"/>
      <c r="I50" s="154"/>
      <c r="J50" s="154"/>
      <c r="K50" s="154"/>
      <c r="L50" s="154"/>
      <c r="M50" s="154"/>
      <c r="N50" s="153"/>
      <c r="O50" s="153"/>
      <c r="P50" s="153"/>
      <c r="Q50" s="153"/>
      <c r="R50" s="154"/>
      <c r="S50" s="154"/>
      <c r="T50" s="154"/>
      <c r="U50" s="154"/>
      <c r="V50" s="154"/>
      <c r="W50" s="154"/>
      <c r="X50" s="154"/>
      <c r="Y50" s="154"/>
      <c r="Z50" s="144"/>
      <c r="AA50" s="144"/>
      <c r="AB50" s="144"/>
      <c r="AC50" s="144"/>
      <c r="AD50" s="144"/>
      <c r="AE50" s="144"/>
      <c r="AF50" s="144"/>
      <c r="AG50" s="144" t="s">
        <v>154</v>
      </c>
      <c r="AH50" s="144">
        <v>0</v>
      </c>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row>
    <row r="51" spans="1:60" ht="20.399999999999999" outlineLevel="1" x14ac:dyDescent="0.25">
      <c r="A51" s="173">
        <v>12</v>
      </c>
      <c r="B51" s="174" t="s">
        <v>829</v>
      </c>
      <c r="C51" s="189" t="s">
        <v>830</v>
      </c>
      <c r="D51" s="175" t="s">
        <v>289</v>
      </c>
      <c r="E51" s="176">
        <v>1.42334</v>
      </c>
      <c r="F51" s="177"/>
      <c r="G51" s="178">
        <f>ROUND(E51*F51,2)</f>
        <v>0</v>
      </c>
      <c r="H51" s="177"/>
      <c r="I51" s="178">
        <f>ROUND(E51*H51,2)</f>
        <v>0</v>
      </c>
      <c r="J51" s="177"/>
      <c r="K51" s="178">
        <f>ROUND(E51*J51,2)</f>
        <v>0</v>
      </c>
      <c r="L51" s="178">
        <v>21</v>
      </c>
      <c r="M51" s="178">
        <f>G51*(1+L51/100)</f>
        <v>0</v>
      </c>
      <c r="N51" s="176">
        <v>1.07874</v>
      </c>
      <c r="O51" s="176">
        <f>ROUND(E51*N51,2)</f>
        <v>1.54</v>
      </c>
      <c r="P51" s="176">
        <v>0</v>
      </c>
      <c r="Q51" s="176">
        <f>ROUND(E51*P51,2)</f>
        <v>0</v>
      </c>
      <c r="R51" s="178" t="s">
        <v>826</v>
      </c>
      <c r="S51" s="178" t="s">
        <v>147</v>
      </c>
      <c r="T51" s="179" t="s">
        <v>147</v>
      </c>
      <c r="U51" s="154">
        <v>15.231</v>
      </c>
      <c r="V51" s="154">
        <f>ROUND(E51*U51,2)</f>
        <v>21.68</v>
      </c>
      <c r="W51" s="154"/>
      <c r="X51" s="154" t="s">
        <v>148</v>
      </c>
      <c r="Y51" s="154" t="s">
        <v>149</v>
      </c>
      <c r="Z51" s="144"/>
      <c r="AA51" s="144"/>
      <c r="AB51" s="144"/>
      <c r="AC51" s="144"/>
      <c r="AD51" s="144"/>
      <c r="AE51" s="144"/>
      <c r="AF51" s="144"/>
      <c r="AG51" s="144" t="s">
        <v>150</v>
      </c>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row>
    <row r="52" spans="1:60" outlineLevel="2" x14ac:dyDescent="0.25">
      <c r="A52" s="151"/>
      <c r="B52" s="152"/>
      <c r="C52" s="259" t="s">
        <v>831</v>
      </c>
      <c r="D52" s="260"/>
      <c r="E52" s="260"/>
      <c r="F52" s="260"/>
      <c r="G52" s="260"/>
      <c r="H52" s="154"/>
      <c r="I52" s="154"/>
      <c r="J52" s="154"/>
      <c r="K52" s="154"/>
      <c r="L52" s="154"/>
      <c r="M52" s="154"/>
      <c r="N52" s="153"/>
      <c r="O52" s="153"/>
      <c r="P52" s="153"/>
      <c r="Q52" s="153"/>
      <c r="R52" s="154"/>
      <c r="S52" s="154"/>
      <c r="T52" s="154"/>
      <c r="U52" s="154"/>
      <c r="V52" s="154"/>
      <c r="W52" s="154"/>
      <c r="X52" s="154"/>
      <c r="Y52" s="154"/>
      <c r="Z52" s="144"/>
      <c r="AA52" s="144"/>
      <c r="AB52" s="144"/>
      <c r="AC52" s="144"/>
      <c r="AD52" s="144"/>
      <c r="AE52" s="144"/>
      <c r="AF52" s="144"/>
      <c r="AG52" s="144" t="s">
        <v>152</v>
      </c>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row>
    <row r="53" spans="1:60" outlineLevel="2" x14ac:dyDescent="0.25">
      <c r="A53" s="151"/>
      <c r="B53" s="152"/>
      <c r="C53" s="190" t="s">
        <v>832</v>
      </c>
      <c r="D53" s="155"/>
      <c r="E53" s="156">
        <v>1.42334</v>
      </c>
      <c r="F53" s="154"/>
      <c r="G53" s="154"/>
      <c r="H53" s="154"/>
      <c r="I53" s="154"/>
      <c r="J53" s="154"/>
      <c r="K53" s="154"/>
      <c r="L53" s="154"/>
      <c r="M53" s="154"/>
      <c r="N53" s="153"/>
      <c r="O53" s="153"/>
      <c r="P53" s="153"/>
      <c r="Q53" s="153"/>
      <c r="R53" s="154"/>
      <c r="S53" s="154"/>
      <c r="T53" s="154"/>
      <c r="U53" s="154"/>
      <c r="V53" s="154"/>
      <c r="W53" s="154"/>
      <c r="X53" s="154"/>
      <c r="Y53" s="154"/>
      <c r="Z53" s="144"/>
      <c r="AA53" s="144"/>
      <c r="AB53" s="144"/>
      <c r="AC53" s="144"/>
      <c r="AD53" s="144"/>
      <c r="AE53" s="144"/>
      <c r="AF53" s="144"/>
      <c r="AG53" s="144" t="s">
        <v>154</v>
      </c>
      <c r="AH53" s="144">
        <v>0</v>
      </c>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row>
    <row r="54" spans="1:60" outlineLevel="1" x14ac:dyDescent="0.25">
      <c r="A54" s="173">
        <v>13</v>
      </c>
      <c r="B54" s="174" t="s">
        <v>833</v>
      </c>
      <c r="C54" s="189" t="s">
        <v>834</v>
      </c>
      <c r="D54" s="175" t="s">
        <v>222</v>
      </c>
      <c r="E54" s="176">
        <v>0.504</v>
      </c>
      <c r="F54" s="177"/>
      <c r="G54" s="178">
        <f>ROUND(E54*F54,2)</f>
        <v>0</v>
      </c>
      <c r="H54" s="177"/>
      <c r="I54" s="178">
        <f>ROUND(E54*H54,2)</f>
        <v>0</v>
      </c>
      <c r="J54" s="177"/>
      <c r="K54" s="178">
        <f>ROUND(E54*J54,2)</f>
        <v>0</v>
      </c>
      <c r="L54" s="178">
        <v>21</v>
      </c>
      <c r="M54" s="178">
        <f>G54*(1+L54/100)</f>
        <v>0</v>
      </c>
      <c r="N54" s="176">
        <v>2.5249999999999999</v>
      </c>
      <c r="O54" s="176">
        <f>ROUND(E54*N54,2)</f>
        <v>1.27</v>
      </c>
      <c r="P54" s="176">
        <v>0</v>
      </c>
      <c r="Q54" s="176">
        <f>ROUND(E54*P54,2)</f>
        <v>0</v>
      </c>
      <c r="R54" s="178" t="s">
        <v>826</v>
      </c>
      <c r="S54" s="178" t="s">
        <v>147</v>
      </c>
      <c r="T54" s="179" t="s">
        <v>147</v>
      </c>
      <c r="U54" s="154">
        <v>0.47699999999999998</v>
      </c>
      <c r="V54" s="154">
        <f>ROUND(E54*U54,2)</f>
        <v>0.24</v>
      </c>
      <c r="W54" s="154"/>
      <c r="X54" s="154" t="s">
        <v>148</v>
      </c>
      <c r="Y54" s="154" t="s">
        <v>149</v>
      </c>
      <c r="Z54" s="144"/>
      <c r="AA54" s="144"/>
      <c r="AB54" s="144"/>
      <c r="AC54" s="144"/>
      <c r="AD54" s="144"/>
      <c r="AE54" s="144"/>
      <c r="AF54" s="144"/>
      <c r="AG54" s="144" t="s">
        <v>150</v>
      </c>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row>
    <row r="55" spans="1:60" outlineLevel="2" x14ac:dyDescent="0.25">
      <c r="A55" s="151"/>
      <c r="B55" s="152"/>
      <c r="C55" s="190" t="s">
        <v>835</v>
      </c>
      <c r="D55" s="155"/>
      <c r="E55" s="156">
        <v>0.504</v>
      </c>
      <c r="F55" s="154"/>
      <c r="G55" s="154"/>
      <c r="H55" s="154"/>
      <c r="I55" s="154"/>
      <c r="J55" s="154"/>
      <c r="K55" s="154"/>
      <c r="L55" s="154"/>
      <c r="M55" s="154"/>
      <c r="N55" s="153"/>
      <c r="O55" s="153"/>
      <c r="P55" s="153"/>
      <c r="Q55" s="153"/>
      <c r="R55" s="154"/>
      <c r="S55" s="154"/>
      <c r="T55" s="154"/>
      <c r="U55" s="154"/>
      <c r="V55" s="154"/>
      <c r="W55" s="154"/>
      <c r="X55" s="154"/>
      <c r="Y55" s="154"/>
      <c r="Z55" s="144"/>
      <c r="AA55" s="144"/>
      <c r="AB55" s="144"/>
      <c r="AC55" s="144"/>
      <c r="AD55" s="144"/>
      <c r="AE55" s="144"/>
      <c r="AF55" s="144"/>
      <c r="AG55" s="144" t="s">
        <v>154</v>
      </c>
      <c r="AH55" s="144">
        <v>0</v>
      </c>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row>
    <row r="56" spans="1:60" outlineLevel="1" x14ac:dyDescent="0.25">
      <c r="A56" s="173">
        <v>14</v>
      </c>
      <c r="B56" s="174" t="s">
        <v>836</v>
      </c>
      <c r="C56" s="189" t="s">
        <v>837</v>
      </c>
      <c r="D56" s="175" t="s">
        <v>145</v>
      </c>
      <c r="E56" s="176">
        <v>8</v>
      </c>
      <c r="F56" s="177"/>
      <c r="G56" s="178">
        <f>ROUND(E56*F56,2)</f>
        <v>0</v>
      </c>
      <c r="H56" s="177"/>
      <c r="I56" s="178">
        <f>ROUND(E56*H56,2)</f>
        <v>0</v>
      </c>
      <c r="J56" s="177"/>
      <c r="K56" s="178">
        <f>ROUND(E56*J56,2)</f>
        <v>0</v>
      </c>
      <c r="L56" s="178">
        <v>21</v>
      </c>
      <c r="M56" s="178">
        <f>G56*(1+L56/100)</f>
        <v>0</v>
      </c>
      <c r="N56" s="176">
        <v>3.6389999999999999E-2</v>
      </c>
      <c r="O56" s="176">
        <f>ROUND(E56*N56,2)</f>
        <v>0.28999999999999998</v>
      </c>
      <c r="P56" s="176">
        <v>0</v>
      </c>
      <c r="Q56" s="176">
        <f>ROUND(E56*P56,2)</f>
        <v>0</v>
      </c>
      <c r="R56" s="178" t="s">
        <v>826</v>
      </c>
      <c r="S56" s="178" t="s">
        <v>147</v>
      </c>
      <c r="T56" s="179" t="s">
        <v>147</v>
      </c>
      <c r="U56" s="154">
        <v>0.52700000000000002</v>
      </c>
      <c r="V56" s="154">
        <f>ROUND(E56*U56,2)</f>
        <v>4.22</v>
      </c>
      <c r="W56" s="154"/>
      <c r="X56" s="154" t="s">
        <v>148</v>
      </c>
      <c r="Y56" s="154" t="s">
        <v>149</v>
      </c>
      <c r="Z56" s="144"/>
      <c r="AA56" s="144"/>
      <c r="AB56" s="144"/>
      <c r="AC56" s="144"/>
      <c r="AD56" s="144"/>
      <c r="AE56" s="144"/>
      <c r="AF56" s="144"/>
      <c r="AG56" s="144" t="s">
        <v>150</v>
      </c>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row>
    <row r="57" spans="1:60" ht="21" outlineLevel="2" x14ac:dyDescent="0.25">
      <c r="A57" s="151"/>
      <c r="B57" s="152"/>
      <c r="C57" s="259" t="s">
        <v>838</v>
      </c>
      <c r="D57" s="260"/>
      <c r="E57" s="260"/>
      <c r="F57" s="260"/>
      <c r="G57" s="260"/>
      <c r="H57" s="154"/>
      <c r="I57" s="154"/>
      <c r="J57" s="154"/>
      <c r="K57" s="154"/>
      <c r="L57" s="154"/>
      <c r="M57" s="154"/>
      <c r="N57" s="153"/>
      <c r="O57" s="153"/>
      <c r="P57" s="153"/>
      <c r="Q57" s="153"/>
      <c r="R57" s="154"/>
      <c r="S57" s="154"/>
      <c r="T57" s="154"/>
      <c r="U57" s="154"/>
      <c r="V57" s="154"/>
      <c r="W57" s="154"/>
      <c r="X57" s="154"/>
      <c r="Y57" s="154"/>
      <c r="Z57" s="144"/>
      <c r="AA57" s="144"/>
      <c r="AB57" s="144"/>
      <c r="AC57" s="144"/>
      <c r="AD57" s="144"/>
      <c r="AE57" s="144"/>
      <c r="AF57" s="144"/>
      <c r="AG57" s="144" t="s">
        <v>152</v>
      </c>
      <c r="AH57" s="144"/>
      <c r="AI57" s="144"/>
      <c r="AJ57" s="144"/>
      <c r="AK57" s="144"/>
      <c r="AL57" s="144"/>
      <c r="AM57" s="144"/>
      <c r="AN57" s="144"/>
      <c r="AO57" s="144"/>
      <c r="AP57" s="144"/>
      <c r="AQ57" s="144"/>
      <c r="AR57" s="144"/>
      <c r="AS57" s="144"/>
      <c r="AT57" s="144"/>
      <c r="AU57" s="144"/>
      <c r="AV57" s="144"/>
      <c r="AW57" s="144"/>
      <c r="AX57" s="144"/>
      <c r="AY57" s="144"/>
      <c r="AZ57" s="144"/>
      <c r="BA57" s="180" t="str">
        <f>C57</f>
        <v>bednění svislé nebo šikmé (odkloněné), půdorysně přímé nebo zalomené, stěn základových patek ve volných nebo zapažených jámách, rýhách, šachtách, včetně případných vzpěr,</v>
      </c>
      <c r="BB57" s="144"/>
      <c r="BC57" s="144"/>
      <c r="BD57" s="144"/>
      <c r="BE57" s="144"/>
      <c r="BF57" s="144"/>
      <c r="BG57" s="144"/>
      <c r="BH57" s="144"/>
    </row>
    <row r="58" spans="1:60" outlineLevel="2" x14ac:dyDescent="0.25">
      <c r="A58" s="151"/>
      <c r="B58" s="152"/>
      <c r="C58" s="190" t="s">
        <v>839</v>
      </c>
      <c r="D58" s="155"/>
      <c r="E58" s="156">
        <v>8</v>
      </c>
      <c r="F58" s="154"/>
      <c r="G58" s="154"/>
      <c r="H58" s="154"/>
      <c r="I58" s="154"/>
      <c r="J58" s="154"/>
      <c r="K58" s="154"/>
      <c r="L58" s="154"/>
      <c r="M58" s="154"/>
      <c r="N58" s="153"/>
      <c r="O58" s="153"/>
      <c r="P58" s="153"/>
      <c r="Q58" s="153"/>
      <c r="R58" s="154"/>
      <c r="S58" s="154"/>
      <c r="T58" s="154"/>
      <c r="U58" s="154"/>
      <c r="V58" s="154"/>
      <c r="W58" s="154"/>
      <c r="X58" s="154"/>
      <c r="Y58" s="154"/>
      <c r="Z58" s="144"/>
      <c r="AA58" s="144"/>
      <c r="AB58" s="144"/>
      <c r="AC58" s="144"/>
      <c r="AD58" s="144"/>
      <c r="AE58" s="144"/>
      <c r="AF58" s="144"/>
      <c r="AG58" s="144" t="s">
        <v>154</v>
      </c>
      <c r="AH58" s="144">
        <v>5</v>
      </c>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row>
    <row r="59" spans="1:60" outlineLevel="1" x14ac:dyDescent="0.25">
      <c r="A59" s="173">
        <v>15</v>
      </c>
      <c r="B59" s="174" t="s">
        <v>840</v>
      </c>
      <c r="C59" s="189" t="s">
        <v>841</v>
      </c>
      <c r="D59" s="175" t="s">
        <v>145</v>
      </c>
      <c r="E59" s="176">
        <v>8</v>
      </c>
      <c r="F59" s="177"/>
      <c r="G59" s="178">
        <f>ROUND(E59*F59,2)</f>
        <v>0</v>
      </c>
      <c r="H59" s="177"/>
      <c r="I59" s="178">
        <f>ROUND(E59*H59,2)</f>
        <v>0</v>
      </c>
      <c r="J59" s="177"/>
      <c r="K59" s="178">
        <f>ROUND(E59*J59,2)</f>
        <v>0</v>
      </c>
      <c r="L59" s="178">
        <v>21</v>
      </c>
      <c r="M59" s="178">
        <f>G59*(1+L59/100)</f>
        <v>0</v>
      </c>
      <c r="N59" s="176">
        <v>0</v>
      </c>
      <c r="O59" s="176">
        <f>ROUND(E59*N59,2)</f>
        <v>0</v>
      </c>
      <c r="P59" s="176">
        <v>0</v>
      </c>
      <c r="Q59" s="176">
        <f>ROUND(E59*P59,2)</f>
        <v>0</v>
      </c>
      <c r="R59" s="178" t="s">
        <v>826</v>
      </c>
      <c r="S59" s="178" t="s">
        <v>147</v>
      </c>
      <c r="T59" s="179" t="s">
        <v>147</v>
      </c>
      <c r="U59" s="154">
        <v>0.32</v>
      </c>
      <c r="V59" s="154">
        <f>ROUND(E59*U59,2)</f>
        <v>2.56</v>
      </c>
      <c r="W59" s="154"/>
      <c r="X59" s="154" t="s">
        <v>148</v>
      </c>
      <c r="Y59" s="154" t="s">
        <v>149</v>
      </c>
      <c r="Z59" s="144"/>
      <c r="AA59" s="144"/>
      <c r="AB59" s="144"/>
      <c r="AC59" s="144"/>
      <c r="AD59" s="144"/>
      <c r="AE59" s="144"/>
      <c r="AF59" s="144"/>
      <c r="AG59" s="144" t="s">
        <v>150</v>
      </c>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row>
    <row r="60" spans="1:60" ht="21" outlineLevel="2" x14ac:dyDescent="0.25">
      <c r="A60" s="151"/>
      <c r="B60" s="152"/>
      <c r="C60" s="259" t="s">
        <v>838</v>
      </c>
      <c r="D60" s="260"/>
      <c r="E60" s="260"/>
      <c r="F60" s="260"/>
      <c r="G60" s="260"/>
      <c r="H60" s="154"/>
      <c r="I60" s="154"/>
      <c r="J60" s="154"/>
      <c r="K60" s="154"/>
      <c r="L60" s="154"/>
      <c r="M60" s="154"/>
      <c r="N60" s="153"/>
      <c r="O60" s="153"/>
      <c r="P60" s="153"/>
      <c r="Q60" s="153"/>
      <c r="R60" s="154"/>
      <c r="S60" s="154"/>
      <c r="T60" s="154"/>
      <c r="U60" s="154"/>
      <c r="V60" s="154"/>
      <c r="W60" s="154"/>
      <c r="X60" s="154"/>
      <c r="Y60" s="154"/>
      <c r="Z60" s="144"/>
      <c r="AA60" s="144"/>
      <c r="AB60" s="144"/>
      <c r="AC60" s="144"/>
      <c r="AD60" s="144"/>
      <c r="AE60" s="144"/>
      <c r="AF60" s="144"/>
      <c r="AG60" s="144" t="s">
        <v>152</v>
      </c>
      <c r="AH60" s="144"/>
      <c r="AI60" s="144"/>
      <c r="AJ60" s="144"/>
      <c r="AK60" s="144"/>
      <c r="AL60" s="144"/>
      <c r="AM60" s="144"/>
      <c r="AN60" s="144"/>
      <c r="AO60" s="144"/>
      <c r="AP60" s="144"/>
      <c r="AQ60" s="144"/>
      <c r="AR60" s="144"/>
      <c r="AS60" s="144"/>
      <c r="AT60" s="144"/>
      <c r="AU60" s="144"/>
      <c r="AV60" s="144"/>
      <c r="AW60" s="144"/>
      <c r="AX60" s="144"/>
      <c r="AY60" s="144"/>
      <c r="AZ60" s="144"/>
      <c r="BA60" s="180" t="str">
        <f>C60</f>
        <v>bednění svislé nebo šikmé (odkloněné), půdorysně přímé nebo zalomené, stěn základových patek ve volných nebo zapažených jámách, rýhách, šachtách, včetně případných vzpěr,</v>
      </c>
      <c r="BB60" s="144"/>
      <c r="BC60" s="144"/>
      <c r="BD60" s="144"/>
      <c r="BE60" s="144"/>
      <c r="BF60" s="144"/>
      <c r="BG60" s="144"/>
      <c r="BH60" s="144"/>
    </row>
    <row r="61" spans="1:60" outlineLevel="2" x14ac:dyDescent="0.25">
      <c r="A61" s="151"/>
      <c r="B61" s="152"/>
      <c r="C61" s="261" t="s">
        <v>842</v>
      </c>
      <c r="D61" s="262"/>
      <c r="E61" s="262"/>
      <c r="F61" s="262"/>
      <c r="G61" s="262"/>
      <c r="H61" s="154"/>
      <c r="I61" s="154"/>
      <c r="J61" s="154"/>
      <c r="K61" s="154"/>
      <c r="L61" s="154"/>
      <c r="M61" s="154"/>
      <c r="N61" s="153"/>
      <c r="O61" s="153"/>
      <c r="P61" s="153"/>
      <c r="Q61" s="153"/>
      <c r="R61" s="154"/>
      <c r="S61" s="154"/>
      <c r="T61" s="154"/>
      <c r="U61" s="154"/>
      <c r="V61" s="154"/>
      <c r="W61" s="154"/>
      <c r="X61" s="154"/>
      <c r="Y61" s="154"/>
      <c r="Z61" s="144"/>
      <c r="AA61" s="144"/>
      <c r="AB61" s="144"/>
      <c r="AC61" s="144"/>
      <c r="AD61" s="144"/>
      <c r="AE61" s="144"/>
      <c r="AF61" s="144"/>
      <c r="AG61" s="144" t="s">
        <v>295</v>
      </c>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row>
    <row r="62" spans="1:60" outlineLevel="2" x14ac:dyDescent="0.25">
      <c r="A62" s="151"/>
      <c r="B62" s="152"/>
      <c r="C62" s="190" t="s">
        <v>843</v>
      </c>
      <c r="D62" s="155"/>
      <c r="E62" s="156">
        <v>8</v>
      </c>
      <c r="F62" s="154"/>
      <c r="G62" s="154"/>
      <c r="H62" s="154"/>
      <c r="I62" s="154"/>
      <c r="J62" s="154"/>
      <c r="K62" s="154"/>
      <c r="L62" s="154"/>
      <c r="M62" s="154"/>
      <c r="N62" s="153"/>
      <c r="O62" s="153"/>
      <c r="P62" s="153"/>
      <c r="Q62" s="153"/>
      <c r="R62" s="154"/>
      <c r="S62" s="154"/>
      <c r="T62" s="154"/>
      <c r="U62" s="154"/>
      <c r="V62" s="154"/>
      <c r="W62" s="154"/>
      <c r="X62" s="154"/>
      <c r="Y62" s="154"/>
      <c r="Z62" s="144"/>
      <c r="AA62" s="144"/>
      <c r="AB62" s="144"/>
      <c r="AC62" s="144"/>
      <c r="AD62" s="144"/>
      <c r="AE62" s="144"/>
      <c r="AF62" s="144"/>
      <c r="AG62" s="144" t="s">
        <v>154</v>
      </c>
      <c r="AH62" s="144">
        <v>0</v>
      </c>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row>
    <row r="63" spans="1:60" x14ac:dyDescent="0.25">
      <c r="A63" s="166" t="s">
        <v>141</v>
      </c>
      <c r="B63" s="167" t="s">
        <v>89</v>
      </c>
      <c r="C63" s="188" t="s">
        <v>90</v>
      </c>
      <c r="D63" s="168"/>
      <c r="E63" s="169"/>
      <c r="F63" s="170"/>
      <c r="G63" s="170">
        <f>SUMIF(AG64:AG66,"&lt;&gt;NOR",G64:G66)</f>
        <v>0</v>
      </c>
      <c r="H63" s="170"/>
      <c r="I63" s="170">
        <f>SUM(I64:I66)</f>
        <v>0</v>
      </c>
      <c r="J63" s="170"/>
      <c r="K63" s="170">
        <f>SUM(K64:K66)</f>
        <v>0</v>
      </c>
      <c r="L63" s="170"/>
      <c r="M63" s="170">
        <f>SUM(M64:M66)</f>
        <v>0</v>
      </c>
      <c r="N63" s="169"/>
      <c r="O63" s="169">
        <f>SUM(O64:O66)</f>
        <v>1.1599999999999999</v>
      </c>
      <c r="P63" s="169"/>
      <c r="Q63" s="169">
        <f>SUM(Q64:Q66)</f>
        <v>0</v>
      </c>
      <c r="R63" s="170"/>
      <c r="S63" s="170"/>
      <c r="T63" s="171"/>
      <c r="U63" s="165"/>
      <c r="V63" s="165">
        <f>SUM(V64:V66)</f>
        <v>5.82</v>
      </c>
      <c r="W63" s="165"/>
      <c r="X63" s="165"/>
      <c r="Y63" s="165"/>
      <c r="AG63" t="s">
        <v>142</v>
      </c>
    </row>
    <row r="64" spans="1:60" outlineLevel="1" x14ac:dyDescent="0.25">
      <c r="A64" s="173">
        <v>16</v>
      </c>
      <c r="B64" s="174" t="s">
        <v>844</v>
      </c>
      <c r="C64" s="189" t="s">
        <v>845</v>
      </c>
      <c r="D64" s="175" t="s">
        <v>145</v>
      </c>
      <c r="E64" s="176">
        <v>23.275500000000001</v>
      </c>
      <c r="F64" s="177"/>
      <c r="G64" s="178">
        <f>ROUND(E64*F64,2)</f>
        <v>0</v>
      </c>
      <c r="H64" s="177"/>
      <c r="I64" s="178">
        <f>ROUND(E64*H64,2)</f>
        <v>0</v>
      </c>
      <c r="J64" s="177"/>
      <c r="K64" s="178">
        <f>ROUND(E64*J64,2)</f>
        <v>0</v>
      </c>
      <c r="L64" s="178">
        <v>21</v>
      </c>
      <c r="M64" s="178">
        <f>G64*(1+L64/100)</f>
        <v>0</v>
      </c>
      <c r="N64" s="176">
        <v>4.9840000000000002E-2</v>
      </c>
      <c r="O64" s="176">
        <f>ROUND(E64*N64,2)</f>
        <v>1.1599999999999999</v>
      </c>
      <c r="P64" s="176">
        <v>0</v>
      </c>
      <c r="Q64" s="176">
        <f>ROUND(E64*P64,2)</f>
        <v>0</v>
      </c>
      <c r="R64" s="178" t="s">
        <v>826</v>
      </c>
      <c r="S64" s="178" t="s">
        <v>147</v>
      </c>
      <c r="T64" s="179" t="s">
        <v>147</v>
      </c>
      <c r="U64" s="154">
        <v>0.25</v>
      </c>
      <c r="V64" s="154">
        <f>ROUND(E64*U64,2)</f>
        <v>5.82</v>
      </c>
      <c r="W64" s="154"/>
      <c r="X64" s="154" t="s">
        <v>148</v>
      </c>
      <c r="Y64" s="154" t="s">
        <v>149</v>
      </c>
      <c r="Z64" s="144"/>
      <c r="AA64" s="144"/>
      <c r="AB64" s="144"/>
      <c r="AC64" s="144"/>
      <c r="AD64" s="144"/>
      <c r="AE64" s="144"/>
      <c r="AF64" s="144"/>
      <c r="AG64" s="144" t="s">
        <v>150</v>
      </c>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row>
    <row r="65" spans="1:60" ht="31.2" outlineLevel="2" x14ac:dyDescent="0.25">
      <c r="A65" s="151"/>
      <c r="B65" s="152"/>
      <c r="C65" s="259" t="s">
        <v>846</v>
      </c>
      <c r="D65" s="260"/>
      <c r="E65" s="260"/>
      <c r="F65" s="260"/>
      <c r="G65" s="260"/>
      <c r="H65" s="154"/>
      <c r="I65" s="154"/>
      <c r="J65" s="154"/>
      <c r="K65" s="154"/>
      <c r="L65" s="154"/>
      <c r="M65" s="154"/>
      <c r="N65" s="153"/>
      <c r="O65" s="153"/>
      <c r="P65" s="153"/>
      <c r="Q65" s="153"/>
      <c r="R65" s="154"/>
      <c r="S65" s="154"/>
      <c r="T65" s="154"/>
      <c r="U65" s="154"/>
      <c r="V65" s="154"/>
      <c r="W65" s="154"/>
      <c r="X65" s="154"/>
      <c r="Y65" s="154"/>
      <c r="Z65" s="144"/>
      <c r="AA65" s="144"/>
      <c r="AB65" s="144"/>
      <c r="AC65" s="144"/>
      <c r="AD65" s="144"/>
      <c r="AE65" s="144"/>
      <c r="AF65" s="144"/>
      <c r="AG65" s="144" t="s">
        <v>152</v>
      </c>
      <c r="AH65" s="144"/>
      <c r="AI65" s="144"/>
      <c r="AJ65" s="144"/>
      <c r="AK65" s="144"/>
      <c r="AL65" s="144"/>
      <c r="AM65" s="144"/>
      <c r="AN65" s="144"/>
      <c r="AO65" s="144"/>
      <c r="AP65" s="144"/>
      <c r="AQ65" s="144"/>
      <c r="AR65" s="144"/>
      <c r="AS65" s="144"/>
      <c r="AT65" s="144"/>
      <c r="AU65" s="144"/>
      <c r="AV65" s="144"/>
      <c r="AW65" s="144"/>
      <c r="AX65" s="144"/>
      <c r="AY65" s="144"/>
      <c r="AZ65" s="144"/>
      <c r="BA65" s="180" t="str">
        <f>C65</f>
        <v>na stropech z prefabrikovaných dílců jako podklad pod izolaci, pod podlahové konstrukce apod., na mazaninách jen jako podklad pod izolaci proti vodě, jako ochrana izolace shora, tvořící lože při kladení plošných prefa panelů (např. v kanálech), hlazený dřevěným hladítkem anebo podlévání provizorně podklínovaných patek usazených strojů a technologických zařízení, s náležitým zatemováním hutné malty,</v>
      </c>
      <c r="BB65" s="144"/>
      <c r="BC65" s="144"/>
      <c r="BD65" s="144"/>
      <c r="BE65" s="144"/>
      <c r="BF65" s="144"/>
      <c r="BG65" s="144"/>
      <c r="BH65" s="144"/>
    </row>
    <row r="66" spans="1:60" outlineLevel="2" x14ac:dyDescent="0.25">
      <c r="A66" s="151"/>
      <c r="B66" s="152"/>
      <c r="C66" s="190" t="s">
        <v>847</v>
      </c>
      <c r="D66" s="155"/>
      <c r="E66" s="156">
        <v>23.275500000000001</v>
      </c>
      <c r="F66" s="154"/>
      <c r="G66" s="154"/>
      <c r="H66" s="154"/>
      <c r="I66" s="154"/>
      <c r="J66" s="154"/>
      <c r="K66" s="154"/>
      <c r="L66" s="154"/>
      <c r="M66" s="154"/>
      <c r="N66" s="153"/>
      <c r="O66" s="153"/>
      <c r="P66" s="153"/>
      <c r="Q66" s="153"/>
      <c r="R66" s="154"/>
      <c r="S66" s="154"/>
      <c r="T66" s="154"/>
      <c r="U66" s="154"/>
      <c r="V66" s="154"/>
      <c r="W66" s="154"/>
      <c r="X66" s="154"/>
      <c r="Y66" s="154"/>
      <c r="Z66" s="144"/>
      <c r="AA66" s="144"/>
      <c r="AB66" s="144"/>
      <c r="AC66" s="144"/>
      <c r="AD66" s="144"/>
      <c r="AE66" s="144"/>
      <c r="AF66" s="144"/>
      <c r="AG66" s="144" t="s">
        <v>154</v>
      </c>
      <c r="AH66" s="144">
        <v>0</v>
      </c>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row>
    <row r="67" spans="1:60" x14ac:dyDescent="0.25">
      <c r="A67" s="166" t="s">
        <v>141</v>
      </c>
      <c r="B67" s="167" t="s">
        <v>95</v>
      </c>
      <c r="C67" s="188" t="s">
        <v>96</v>
      </c>
      <c r="D67" s="168"/>
      <c r="E67" s="169"/>
      <c r="F67" s="170"/>
      <c r="G67" s="170">
        <f>SUMIF(AG68:AG73,"&lt;&gt;NOR",G68:G73)</f>
        <v>0</v>
      </c>
      <c r="H67" s="170"/>
      <c r="I67" s="170">
        <f>SUM(I68:I73)</f>
        <v>0</v>
      </c>
      <c r="J67" s="170"/>
      <c r="K67" s="170">
        <f>SUM(K68:K73)</f>
        <v>0</v>
      </c>
      <c r="L67" s="170"/>
      <c r="M67" s="170">
        <f>SUM(M68:M73)</f>
        <v>0</v>
      </c>
      <c r="N67" s="169"/>
      <c r="O67" s="169">
        <f>SUM(O68:O73)</f>
        <v>0</v>
      </c>
      <c r="P67" s="169"/>
      <c r="Q67" s="169">
        <f>SUM(Q68:Q73)</f>
        <v>0</v>
      </c>
      <c r="R67" s="170"/>
      <c r="S67" s="170"/>
      <c r="T67" s="171"/>
      <c r="U67" s="165"/>
      <c r="V67" s="165">
        <f>SUM(V68:V73)</f>
        <v>0</v>
      </c>
      <c r="W67" s="165"/>
      <c r="X67" s="165"/>
      <c r="Y67" s="165"/>
      <c r="AG67" t="s">
        <v>142</v>
      </c>
    </row>
    <row r="68" spans="1:60" outlineLevel="1" x14ac:dyDescent="0.25">
      <c r="A68" s="173">
        <v>17</v>
      </c>
      <c r="B68" s="174" t="s">
        <v>660</v>
      </c>
      <c r="C68" s="189" t="s">
        <v>848</v>
      </c>
      <c r="D68" s="175" t="s">
        <v>849</v>
      </c>
      <c r="E68" s="176">
        <v>2</v>
      </c>
      <c r="F68" s="177"/>
      <c r="G68" s="178">
        <f>ROUND(E68*F68,2)</f>
        <v>0</v>
      </c>
      <c r="H68" s="177"/>
      <c r="I68" s="178">
        <f>ROUND(E68*H68,2)</f>
        <v>0</v>
      </c>
      <c r="J68" s="177"/>
      <c r="K68" s="178">
        <f>ROUND(E68*J68,2)</f>
        <v>0</v>
      </c>
      <c r="L68" s="178">
        <v>21</v>
      </c>
      <c r="M68" s="178">
        <f>G68*(1+L68/100)</f>
        <v>0</v>
      </c>
      <c r="N68" s="176">
        <v>0</v>
      </c>
      <c r="O68" s="176">
        <f>ROUND(E68*N68,2)</f>
        <v>0</v>
      </c>
      <c r="P68" s="176">
        <v>0</v>
      </c>
      <c r="Q68" s="176">
        <f>ROUND(E68*P68,2)</f>
        <v>0</v>
      </c>
      <c r="R68" s="178"/>
      <c r="S68" s="178" t="s">
        <v>472</v>
      </c>
      <c r="T68" s="179" t="s">
        <v>532</v>
      </c>
      <c r="U68" s="154">
        <v>0</v>
      </c>
      <c r="V68" s="154">
        <f>ROUND(E68*U68,2)</f>
        <v>0</v>
      </c>
      <c r="W68" s="154"/>
      <c r="X68" s="154" t="s">
        <v>148</v>
      </c>
      <c r="Y68" s="154" t="s">
        <v>149</v>
      </c>
      <c r="Z68" s="144"/>
      <c r="AA68" s="144"/>
      <c r="AB68" s="144"/>
      <c r="AC68" s="144"/>
      <c r="AD68" s="144"/>
      <c r="AE68" s="144"/>
      <c r="AF68" s="144"/>
      <c r="AG68" s="144" t="s">
        <v>150</v>
      </c>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row>
    <row r="69" spans="1:60" outlineLevel="2" x14ac:dyDescent="0.25">
      <c r="A69" s="151"/>
      <c r="B69" s="152"/>
      <c r="C69" s="190" t="s">
        <v>850</v>
      </c>
      <c r="D69" s="155"/>
      <c r="E69" s="156">
        <v>1</v>
      </c>
      <c r="F69" s="154"/>
      <c r="G69" s="154"/>
      <c r="H69" s="154"/>
      <c r="I69" s="154"/>
      <c r="J69" s="154"/>
      <c r="K69" s="154"/>
      <c r="L69" s="154"/>
      <c r="M69" s="154"/>
      <c r="N69" s="153"/>
      <c r="O69" s="153"/>
      <c r="P69" s="153"/>
      <c r="Q69" s="153"/>
      <c r="R69" s="154"/>
      <c r="S69" s="154"/>
      <c r="T69" s="154"/>
      <c r="U69" s="154"/>
      <c r="V69" s="154"/>
      <c r="W69" s="154"/>
      <c r="X69" s="154"/>
      <c r="Y69" s="154"/>
      <c r="Z69" s="144"/>
      <c r="AA69" s="144"/>
      <c r="AB69" s="144"/>
      <c r="AC69" s="144"/>
      <c r="AD69" s="144"/>
      <c r="AE69" s="144"/>
      <c r="AF69" s="144"/>
      <c r="AG69" s="144" t="s">
        <v>154</v>
      </c>
      <c r="AH69" s="144">
        <v>0</v>
      </c>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row>
    <row r="70" spans="1:60" outlineLevel="3" x14ac:dyDescent="0.25">
      <c r="A70" s="151"/>
      <c r="B70" s="152"/>
      <c r="C70" s="190" t="s">
        <v>851</v>
      </c>
      <c r="D70" s="155"/>
      <c r="E70" s="156">
        <v>1</v>
      </c>
      <c r="F70" s="154"/>
      <c r="G70" s="154"/>
      <c r="H70" s="154"/>
      <c r="I70" s="154"/>
      <c r="J70" s="154"/>
      <c r="K70" s="154"/>
      <c r="L70" s="154"/>
      <c r="M70" s="154"/>
      <c r="N70" s="153"/>
      <c r="O70" s="153"/>
      <c r="P70" s="153"/>
      <c r="Q70" s="153"/>
      <c r="R70" s="154"/>
      <c r="S70" s="154"/>
      <c r="T70" s="154"/>
      <c r="U70" s="154"/>
      <c r="V70" s="154"/>
      <c r="W70" s="154"/>
      <c r="X70" s="154"/>
      <c r="Y70" s="154"/>
      <c r="Z70" s="144"/>
      <c r="AA70" s="144"/>
      <c r="AB70" s="144"/>
      <c r="AC70" s="144"/>
      <c r="AD70" s="144"/>
      <c r="AE70" s="144"/>
      <c r="AF70" s="144"/>
      <c r="AG70" s="144" t="s">
        <v>154</v>
      </c>
      <c r="AH70" s="144">
        <v>0</v>
      </c>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row>
    <row r="71" spans="1:60" outlineLevel="1" x14ac:dyDescent="0.25">
      <c r="A71" s="173">
        <v>18</v>
      </c>
      <c r="B71" s="174" t="s">
        <v>637</v>
      </c>
      <c r="C71" s="189" t="s">
        <v>852</v>
      </c>
      <c r="D71" s="175" t="s">
        <v>849</v>
      </c>
      <c r="E71" s="176">
        <v>2</v>
      </c>
      <c r="F71" s="177"/>
      <c r="G71" s="178">
        <f>ROUND(E71*F71,2)</f>
        <v>0</v>
      </c>
      <c r="H71" s="177"/>
      <c r="I71" s="178">
        <f>ROUND(E71*H71,2)</f>
        <v>0</v>
      </c>
      <c r="J71" s="177"/>
      <c r="K71" s="178">
        <f>ROUND(E71*J71,2)</f>
        <v>0</v>
      </c>
      <c r="L71" s="178">
        <v>21</v>
      </c>
      <c r="M71" s="178">
        <f>G71*(1+L71/100)</f>
        <v>0</v>
      </c>
      <c r="N71" s="176">
        <v>0</v>
      </c>
      <c r="O71" s="176">
        <f>ROUND(E71*N71,2)</f>
        <v>0</v>
      </c>
      <c r="P71" s="176">
        <v>0</v>
      </c>
      <c r="Q71" s="176">
        <f>ROUND(E71*P71,2)</f>
        <v>0</v>
      </c>
      <c r="R71" s="178"/>
      <c r="S71" s="178" t="s">
        <v>472</v>
      </c>
      <c r="T71" s="179" t="s">
        <v>532</v>
      </c>
      <c r="U71" s="154">
        <v>0</v>
      </c>
      <c r="V71" s="154">
        <f>ROUND(E71*U71,2)</f>
        <v>0</v>
      </c>
      <c r="W71" s="154"/>
      <c r="X71" s="154" t="s">
        <v>148</v>
      </c>
      <c r="Y71" s="154" t="s">
        <v>149</v>
      </c>
      <c r="Z71" s="144"/>
      <c r="AA71" s="144"/>
      <c r="AB71" s="144"/>
      <c r="AC71" s="144"/>
      <c r="AD71" s="144"/>
      <c r="AE71" s="144"/>
      <c r="AF71" s="144"/>
      <c r="AG71" s="144" t="s">
        <v>150</v>
      </c>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row>
    <row r="72" spans="1:60" outlineLevel="2" x14ac:dyDescent="0.25">
      <c r="A72" s="151"/>
      <c r="B72" s="152"/>
      <c r="C72" s="190" t="s">
        <v>853</v>
      </c>
      <c r="D72" s="155"/>
      <c r="E72" s="156">
        <v>1</v>
      </c>
      <c r="F72" s="154"/>
      <c r="G72" s="154"/>
      <c r="H72" s="154"/>
      <c r="I72" s="154"/>
      <c r="J72" s="154"/>
      <c r="K72" s="154"/>
      <c r="L72" s="154"/>
      <c r="M72" s="154"/>
      <c r="N72" s="153"/>
      <c r="O72" s="153"/>
      <c r="P72" s="153"/>
      <c r="Q72" s="153"/>
      <c r="R72" s="154"/>
      <c r="S72" s="154"/>
      <c r="T72" s="154"/>
      <c r="U72" s="154"/>
      <c r="V72" s="154"/>
      <c r="W72" s="154"/>
      <c r="X72" s="154"/>
      <c r="Y72" s="154"/>
      <c r="Z72" s="144"/>
      <c r="AA72" s="144"/>
      <c r="AB72" s="144"/>
      <c r="AC72" s="144"/>
      <c r="AD72" s="144"/>
      <c r="AE72" s="144"/>
      <c r="AF72" s="144"/>
      <c r="AG72" s="144" t="s">
        <v>154</v>
      </c>
      <c r="AH72" s="144">
        <v>0</v>
      </c>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row>
    <row r="73" spans="1:60" outlineLevel="3" x14ac:dyDescent="0.25">
      <c r="A73" s="151"/>
      <c r="B73" s="152"/>
      <c r="C73" s="190" t="s">
        <v>854</v>
      </c>
      <c r="D73" s="155"/>
      <c r="E73" s="156">
        <v>1</v>
      </c>
      <c r="F73" s="154"/>
      <c r="G73" s="154"/>
      <c r="H73" s="154"/>
      <c r="I73" s="154"/>
      <c r="J73" s="154"/>
      <c r="K73" s="154"/>
      <c r="L73" s="154"/>
      <c r="M73" s="154"/>
      <c r="N73" s="153"/>
      <c r="O73" s="153"/>
      <c r="P73" s="153"/>
      <c r="Q73" s="153"/>
      <c r="R73" s="154"/>
      <c r="S73" s="154"/>
      <c r="T73" s="154"/>
      <c r="U73" s="154"/>
      <c r="V73" s="154"/>
      <c r="W73" s="154"/>
      <c r="X73" s="154"/>
      <c r="Y73" s="154"/>
      <c r="Z73" s="144"/>
      <c r="AA73" s="144"/>
      <c r="AB73" s="144"/>
      <c r="AC73" s="144"/>
      <c r="AD73" s="144"/>
      <c r="AE73" s="144"/>
      <c r="AF73" s="144"/>
      <c r="AG73" s="144" t="s">
        <v>154</v>
      </c>
      <c r="AH73" s="144">
        <v>0</v>
      </c>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row>
    <row r="74" spans="1:60" x14ac:dyDescent="0.25">
      <c r="A74" s="166" t="s">
        <v>141</v>
      </c>
      <c r="B74" s="167" t="s">
        <v>101</v>
      </c>
      <c r="C74" s="188" t="s">
        <v>102</v>
      </c>
      <c r="D74" s="168"/>
      <c r="E74" s="169"/>
      <c r="F74" s="170"/>
      <c r="G74" s="170">
        <f>SUMIF(AG75:AG76,"&lt;&gt;NOR",G75:G76)</f>
        <v>0</v>
      </c>
      <c r="H74" s="170"/>
      <c r="I74" s="170">
        <f>SUM(I75:I76)</f>
        <v>0</v>
      </c>
      <c r="J74" s="170"/>
      <c r="K74" s="170">
        <f>SUM(K75:K76)</f>
        <v>0</v>
      </c>
      <c r="L74" s="170"/>
      <c r="M74" s="170">
        <f>SUM(M75:M76)</f>
        <v>0</v>
      </c>
      <c r="N74" s="169"/>
      <c r="O74" s="169">
        <f>SUM(O75:O76)</f>
        <v>0</v>
      </c>
      <c r="P74" s="169"/>
      <c r="Q74" s="169">
        <f>SUM(Q75:Q76)</f>
        <v>0</v>
      </c>
      <c r="R74" s="170"/>
      <c r="S74" s="170"/>
      <c r="T74" s="171"/>
      <c r="U74" s="165"/>
      <c r="V74" s="165">
        <f>SUM(V75:V76)</f>
        <v>20.67</v>
      </c>
      <c r="W74" s="165"/>
      <c r="X74" s="165"/>
      <c r="Y74" s="165"/>
      <c r="AG74" t="s">
        <v>142</v>
      </c>
    </row>
    <row r="75" spans="1:60" outlineLevel="1" x14ac:dyDescent="0.25">
      <c r="A75" s="173">
        <v>19</v>
      </c>
      <c r="B75" s="174" t="s">
        <v>855</v>
      </c>
      <c r="C75" s="189" t="s">
        <v>856</v>
      </c>
      <c r="D75" s="175" t="s">
        <v>289</v>
      </c>
      <c r="E75" s="176">
        <v>18.1023</v>
      </c>
      <c r="F75" s="177"/>
      <c r="G75" s="178">
        <f>ROUND(E75*F75,2)</f>
        <v>0</v>
      </c>
      <c r="H75" s="177"/>
      <c r="I75" s="178">
        <f>ROUND(E75*H75,2)</f>
        <v>0</v>
      </c>
      <c r="J75" s="177"/>
      <c r="K75" s="178">
        <f>ROUND(E75*J75,2)</f>
        <v>0</v>
      </c>
      <c r="L75" s="178">
        <v>21</v>
      </c>
      <c r="M75" s="178">
        <f>G75*(1+L75/100)</f>
        <v>0</v>
      </c>
      <c r="N75" s="176">
        <v>0</v>
      </c>
      <c r="O75" s="176">
        <f>ROUND(E75*N75,2)</f>
        <v>0</v>
      </c>
      <c r="P75" s="176">
        <v>0</v>
      </c>
      <c r="Q75" s="176">
        <f>ROUND(E75*P75,2)</f>
        <v>0</v>
      </c>
      <c r="R75" s="178" t="s">
        <v>857</v>
      </c>
      <c r="S75" s="178" t="s">
        <v>147</v>
      </c>
      <c r="T75" s="179" t="s">
        <v>147</v>
      </c>
      <c r="U75" s="154">
        <v>1.1419999999999999</v>
      </c>
      <c r="V75" s="154">
        <f>ROUND(E75*U75,2)</f>
        <v>20.67</v>
      </c>
      <c r="W75" s="154"/>
      <c r="X75" s="154" t="s">
        <v>669</v>
      </c>
      <c r="Y75" s="154" t="s">
        <v>149</v>
      </c>
      <c r="Z75" s="144"/>
      <c r="AA75" s="144"/>
      <c r="AB75" s="144"/>
      <c r="AC75" s="144"/>
      <c r="AD75" s="144"/>
      <c r="AE75" s="144"/>
      <c r="AF75" s="144"/>
      <c r="AG75" s="144" t="s">
        <v>670</v>
      </c>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row>
    <row r="76" spans="1:60" ht="21" outlineLevel="2" x14ac:dyDescent="0.25">
      <c r="A76" s="151"/>
      <c r="B76" s="152"/>
      <c r="C76" s="259" t="s">
        <v>858</v>
      </c>
      <c r="D76" s="260"/>
      <c r="E76" s="260"/>
      <c r="F76" s="260"/>
      <c r="G76" s="260"/>
      <c r="H76" s="154"/>
      <c r="I76" s="154"/>
      <c r="J76" s="154"/>
      <c r="K76" s="154"/>
      <c r="L76" s="154"/>
      <c r="M76" s="154"/>
      <c r="N76" s="153"/>
      <c r="O76" s="153"/>
      <c r="P76" s="153"/>
      <c r="Q76" s="153"/>
      <c r="R76" s="154"/>
      <c r="S76" s="154"/>
      <c r="T76" s="154"/>
      <c r="U76" s="154"/>
      <c r="V76" s="154"/>
      <c r="W76" s="154"/>
      <c r="X76" s="154"/>
      <c r="Y76" s="154"/>
      <c r="Z76" s="144"/>
      <c r="AA76" s="144"/>
      <c r="AB76" s="144"/>
      <c r="AC76" s="144"/>
      <c r="AD76" s="144"/>
      <c r="AE76" s="144"/>
      <c r="AF76" s="144"/>
      <c r="AG76" s="144" t="s">
        <v>152</v>
      </c>
      <c r="AH76" s="144"/>
      <c r="AI76" s="144"/>
      <c r="AJ76" s="144"/>
      <c r="AK76" s="144"/>
      <c r="AL76" s="144"/>
      <c r="AM76" s="144"/>
      <c r="AN76" s="144"/>
      <c r="AO76" s="144"/>
      <c r="AP76" s="144"/>
      <c r="AQ76" s="144"/>
      <c r="AR76" s="144"/>
      <c r="AS76" s="144"/>
      <c r="AT76" s="144"/>
      <c r="AU76" s="144"/>
      <c r="AV76" s="144"/>
      <c r="AW76" s="144"/>
      <c r="AX76" s="144"/>
      <c r="AY76" s="144"/>
      <c r="AZ76" s="144"/>
      <c r="BA76" s="180" t="str">
        <f>C76</f>
        <v>na novostavbách a změnách objektů pro oplocení (815 2 JKSo), objekty zvláštní pro chov živočichů (815 3 JKSO), objekty pozemní různé (815 9 JKSO)</v>
      </c>
      <c r="BB76" s="144"/>
      <c r="BC76" s="144"/>
      <c r="BD76" s="144"/>
      <c r="BE76" s="144"/>
      <c r="BF76" s="144"/>
      <c r="BG76" s="144"/>
      <c r="BH76" s="144"/>
    </row>
    <row r="77" spans="1:60" x14ac:dyDescent="0.25">
      <c r="A77" s="166" t="s">
        <v>141</v>
      </c>
      <c r="B77" s="167" t="s">
        <v>103</v>
      </c>
      <c r="C77" s="188" t="s">
        <v>104</v>
      </c>
      <c r="D77" s="168"/>
      <c r="E77" s="169"/>
      <c r="F77" s="170"/>
      <c r="G77" s="170">
        <f>SUMIF(AG78:AG100,"&lt;&gt;NOR",G78:G100)</f>
        <v>0</v>
      </c>
      <c r="H77" s="170"/>
      <c r="I77" s="170">
        <f>SUM(I78:I100)</f>
        <v>0</v>
      </c>
      <c r="J77" s="170"/>
      <c r="K77" s="170">
        <f>SUM(K78:K100)</f>
        <v>0</v>
      </c>
      <c r="L77" s="170"/>
      <c r="M77" s="170">
        <f>SUM(M78:M100)</f>
        <v>0</v>
      </c>
      <c r="N77" s="169"/>
      <c r="O77" s="169">
        <f>SUM(O78:O100)</f>
        <v>0.21</v>
      </c>
      <c r="P77" s="169"/>
      <c r="Q77" s="169">
        <f>SUM(Q78:Q100)</f>
        <v>0</v>
      </c>
      <c r="R77" s="170"/>
      <c r="S77" s="170"/>
      <c r="T77" s="171"/>
      <c r="U77" s="165"/>
      <c r="V77" s="165">
        <f>SUM(V78:V100)</f>
        <v>19.43</v>
      </c>
      <c r="W77" s="165"/>
      <c r="X77" s="165"/>
      <c r="Y77" s="165"/>
      <c r="AG77" t="s">
        <v>142</v>
      </c>
    </row>
    <row r="78" spans="1:60" outlineLevel="1" x14ac:dyDescent="0.25">
      <c r="A78" s="173">
        <v>20</v>
      </c>
      <c r="B78" s="174" t="s">
        <v>859</v>
      </c>
      <c r="C78" s="189" t="s">
        <v>860</v>
      </c>
      <c r="D78" s="175" t="s">
        <v>349</v>
      </c>
      <c r="E78" s="176">
        <v>194.2713</v>
      </c>
      <c r="F78" s="177"/>
      <c r="G78" s="178">
        <f>ROUND(E78*F78,2)</f>
        <v>0</v>
      </c>
      <c r="H78" s="177"/>
      <c r="I78" s="178">
        <f>ROUND(E78*H78,2)</f>
        <v>0</v>
      </c>
      <c r="J78" s="177"/>
      <c r="K78" s="178">
        <f>ROUND(E78*J78,2)</f>
        <v>0</v>
      </c>
      <c r="L78" s="178">
        <v>21</v>
      </c>
      <c r="M78" s="178">
        <f>G78*(1+L78/100)</f>
        <v>0</v>
      </c>
      <c r="N78" s="176">
        <v>5.0000000000000002E-5</v>
      </c>
      <c r="O78" s="176">
        <f>ROUND(E78*N78,2)</f>
        <v>0.01</v>
      </c>
      <c r="P78" s="176">
        <v>0</v>
      </c>
      <c r="Q78" s="176">
        <f>ROUND(E78*P78,2)</f>
        <v>0</v>
      </c>
      <c r="R78" s="178" t="s">
        <v>861</v>
      </c>
      <c r="S78" s="178" t="s">
        <v>147</v>
      </c>
      <c r="T78" s="179" t="s">
        <v>147</v>
      </c>
      <c r="U78" s="154">
        <v>0.1</v>
      </c>
      <c r="V78" s="154">
        <f>ROUND(E78*U78,2)</f>
        <v>19.43</v>
      </c>
      <c r="W78" s="154"/>
      <c r="X78" s="154" t="s">
        <v>148</v>
      </c>
      <c r="Y78" s="154" t="s">
        <v>149</v>
      </c>
      <c r="Z78" s="144"/>
      <c r="AA78" s="144"/>
      <c r="AB78" s="144"/>
      <c r="AC78" s="144"/>
      <c r="AD78" s="144"/>
      <c r="AE78" s="144"/>
      <c r="AF78" s="144"/>
      <c r="AG78" s="144" t="s">
        <v>150</v>
      </c>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row>
    <row r="79" spans="1:60" outlineLevel="2" x14ac:dyDescent="0.25">
      <c r="A79" s="151"/>
      <c r="B79" s="152"/>
      <c r="C79" s="190" t="s">
        <v>862</v>
      </c>
      <c r="D79" s="155"/>
      <c r="E79" s="156"/>
      <c r="F79" s="154"/>
      <c r="G79" s="154"/>
      <c r="H79" s="154"/>
      <c r="I79" s="154"/>
      <c r="J79" s="154"/>
      <c r="K79" s="154"/>
      <c r="L79" s="154"/>
      <c r="M79" s="154"/>
      <c r="N79" s="153"/>
      <c r="O79" s="153"/>
      <c r="P79" s="153"/>
      <c r="Q79" s="153"/>
      <c r="R79" s="154"/>
      <c r="S79" s="154"/>
      <c r="T79" s="154"/>
      <c r="U79" s="154"/>
      <c r="V79" s="154"/>
      <c r="W79" s="154"/>
      <c r="X79" s="154"/>
      <c r="Y79" s="154"/>
      <c r="Z79" s="144"/>
      <c r="AA79" s="144"/>
      <c r="AB79" s="144"/>
      <c r="AC79" s="144"/>
      <c r="AD79" s="144"/>
      <c r="AE79" s="144"/>
      <c r="AF79" s="144"/>
      <c r="AG79" s="144" t="s">
        <v>154</v>
      </c>
      <c r="AH79" s="144">
        <v>0</v>
      </c>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row>
    <row r="80" spans="1:60" outlineLevel="3" x14ac:dyDescent="0.25">
      <c r="A80" s="151"/>
      <c r="B80" s="152"/>
      <c r="C80" s="190" t="s">
        <v>863</v>
      </c>
      <c r="D80" s="155"/>
      <c r="E80" s="156">
        <v>59.608800000000002</v>
      </c>
      <c r="F80" s="154"/>
      <c r="G80" s="154"/>
      <c r="H80" s="154"/>
      <c r="I80" s="154"/>
      <c r="J80" s="154"/>
      <c r="K80" s="154"/>
      <c r="L80" s="154"/>
      <c r="M80" s="154"/>
      <c r="N80" s="153"/>
      <c r="O80" s="153"/>
      <c r="P80" s="153"/>
      <c r="Q80" s="153"/>
      <c r="R80" s="154"/>
      <c r="S80" s="154"/>
      <c r="T80" s="154"/>
      <c r="U80" s="154"/>
      <c r="V80" s="154"/>
      <c r="W80" s="154"/>
      <c r="X80" s="154"/>
      <c r="Y80" s="154"/>
      <c r="Z80" s="144"/>
      <c r="AA80" s="144"/>
      <c r="AB80" s="144"/>
      <c r="AC80" s="144"/>
      <c r="AD80" s="144"/>
      <c r="AE80" s="144"/>
      <c r="AF80" s="144"/>
      <c r="AG80" s="144" t="s">
        <v>154</v>
      </c>
      <c r="AH80" s="144">
        <v>0</v>
      </c>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row>
    <row r="81" spans="1:60" outlineLevel="3" x14ac:dyDescent="0.25">
      <c r="A81" s="151"/>
      <c r="B81" s="152"/>
      <c r="C81" s="190" t="s">
        <v>864</v>
      </c>
      <c r="D81" s="155"/>
      <c r="E81" s="156">
        <v>10</v>
      </c>
      <c r="F81" s="154"/>
      <c r="G81" s="154"/>
      <c r="H81" s="154"/>
      <c r="I81" s="154"/>
      <c r="J81" s="154"/>
      <c r="K81" s="154"/>
      <c r="L81" s="154"/>
      <c r="M81" s="154"/>
      <c r="N81" s="153"/>
      <c r="O81" s="153"/>
      <c r="P81" s="153"/>
      <c r="Q81" s="153"/>
      <c r="R81" s="154"/>
      <c r="S81" s="154"/>
      <c r="T81" s="154"/>
      <c r="U81" s="154"/>
      <c r="V81" s="154"/>
      <c r="W81" s="154"/>
      <c r="X81" s="154"/>
      <c r="Y81" s="154"/>
      <c r="Z81" s="144"/>
      <c r="AA81" s="144"/>
      <c r="AB81" s="144"/>
      <c r="AC81" s="144"/>
      <c r="AD81" s="144"/>
      <c r="AE81" s="144"/>
      <c r="AF81" s="144"/>
      <c r="AG81" s="144" t="s">
        <v>154</v>
      </c>
      <c r="AH81" s="144">
        <v>0</v>
      </c>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row>
    <row r="82" spans="1:60" outlineLevel="3" x14ac:dyDescent="0.25">
      <c r="A82" s="151"/>
      <c r="B82" s="152"/>
      <c r="C82" s="190" t="s">
        <v>865</v>
      </c>
      <c r="D82" s="155"/>
      <c r="E82" s="156">
        <v>8</v>
      </c>
      <c r="F82" s="154"/>
      <c r="G82" s="154"/>
      <c r="H82" s="154"/>
      <c r="I82" s="154"/>
      <c r="J82" s="154"/>
      <c r="K82" s="154"/>
      <c r="L82" s="154"/>
      <c r="M82" s="154"/>
      <c r="N82" s="153"/>
      <c r="O82" s="153"/>
      <c r="P82" s="153"/>
      <c r="Q82" s="153"/>
      <c r="R82" s="154"/>
      <c r="S82" s="154"/>
      <c r="T82" s="154"/>
      <c r="U82" s="154"/>
      <c r="V82" s="154"/>
      <c r="W82" s="154"/>
      <c r="X82" s="154"/>
      <c r="Y82" s="154"/>
      <c r="Z82" s="144"/>
      <c r="AA82" s="144"/>
      <c r="AB82" s="144"/>
      <c r="AC82" s="144"/>
      <c r="AD82" s="144"/>
      <c r="AE82" s="144"/>
      <c r="AF82" s="144"/>
      <c r="AG82" s="144" t="s">
        <v>154</v>
      </c>
      <c r="AH82" s="144">
        <v>0</v>
      </c>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row>
    <row r="83" spans="1:60" outlineLevel="3" x14ac:dyDescent="0.25">
      <c r="A83" s="151"/>
      <c r="B83" s="152"/>
      <c r="C83" s="190" t="s">
        <v>866</v>
      </c>
      <c r="D83" s="155"/>
      <c r="E83" s="156">
        <v>116.66249999999999</v>
      </c>
      <c r="F83" s="154"/>
      <c r="G83" s="154"/>
      <c r="H83" s="154"/>
      <c r="I83" s="154"/>
      <c r="J83" s="154"/>
      <c r="K83" s="154"/>
      <c r="L83" s="154"/>
      <c r="M83" s="154"/>
      <c r="N83" s="153"/>
      <c r="O83" s="153"/>
      <c r="P83" s="153"/>
      <c r="Q83" s="153"/>
      <c r="R83" s="154"/>
      <c r="S83" s="154"/>
      <c r="T83" s="154"/>
      <c r="U83" s="154"/>
      <c r="V83" s="154"/>
      <c r="W83" s="154"/>
      <c r="X83" s="154"/>
      <c r="Y83" s="154"/>
      <c r="Z83" s="144"/>
      <c r="AA83" s="144"/>
      <c r="AB83" s="144"/>
      <c r="AC83" s="144"/>
      <c r="AD83" s="144"/>
      <c r="AE83" s="144"/>
      <c r="AF83" s="144"/>
      <c r="AG83" s="144" t="s">
        <v>154</v>
      </c>
      <c r="AH83" s="144">
        <v>0</v>
      </c>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row>
    <row r="84" spans="1:60" outlineLevel="1" x14ac:dyDescent="0.25">
      <c r="A84" s="173">
        <v>21</v>
      </c>
      <c r="B84" s="174" t="s">
        <v>538</v>
      </c>
      <c r="C84" s="189" t="s">
        <v>867</v>
      </c>
      <c r="D84" s="175" t="s">
        <v>349</v>
      </c>
      <c r="E84" s="176">
        <v>194.2713</v>
      </c>
      <c r="F84" s="177"/>
      <c r="G84" s="178">
        <f>ROUND(E84*F84,2)</f>
        <v>0</v>
      </c>
      <c r="H84" s="177"/>
      <c r="I84" s="178">
        <f>ROUND(E84*H84,2)</f>
        <v>0</v>
      </c>
      <c r="J84" s="177"/>
      <c r="K84" s="178">
        <f>ROUND(E84*J84,2)</f>
        <v>0</v>
      </c>
      <c r="L84" s="178">
        <v>21</v>
      </c>
      <c r="M84" s="178">
        <f>G84*(1+L84/100)</f>
        <v>0</v>
      </c>
      <c r="N84" s="176">
        <v>0</v>
      </c>
      <c r="O84" s="176">
        <f>ROUND(E84*N84,2)</f>
        <v>0</v>
      </c>
      <c r="P84" s="176">
        <v>0</v>
      </c>
      <c r="Q84" s="176">
        <f>ROUND(E84*P84,2)</f>
        <v>0</v>
      </c>
      <c r="R84" s="178"/>
      <c r="S84" s="178" t="s">
        <v>472</v>
      </c>
      <c r="T84" s="179" t="s">
        <v>532</v>
      </c>
      <c r="U84" s="154">
        <v>0</v>
      </c>
      <c r="V84" s="154">
        <f>ROUND(E84*U84,2)</f>
        <v>0</v>
      </c>
      <c r="W84" s="154"/>
      <c r="X84" s="154" t="s">
        <v>148</v>
      </c>
      <c r="Y84" s="154" t="s">
        <v>149</v>
      </c>
      <c r="Z84" s="144"/>
      <c r="AA84" s="144"/>
      <c r="AB84" s="144"/>
      <c r="AC84" s="144"/>
      <c r="AD84" s="144"/>
      <c r="AE84" s="144"/>
      <c r="AF84" s="144"/>
      <c r="AG84" s="144" t="s">
        <v>150</v>
      </c>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row>
    <row r="85" spans="1:60" outlineLevel="2" x14ac:dyDescent="0.25">
      <c r="A85" s="151"/>
      <c r="B85" s="152"/>
      <c r="C85" s="190" t="s">
        <v>868</v>
      </c>
      <c r="D85" s="155"/>
      <c r="E85" s="156">
        <v>194.2713</v>
      </c>
      <c r="F85" s="154"/>
      <c r="G85" s="154"/>
      <c r="H85" s="154"/>
      <c r="I85" s="154"/>
      <c r="J85" s="154"/>
      <c r="K85" s="154"/>
      <c r="L85" s="154"/>
      <c r="M85" s="154"/>
      <c r="N85" s="153"/>
      <c r="O85" s="153"/>
      <c r="P85" s="153"/>
      <c r="Q85" s="153"/>
      <c r="R85" s="154"/>
      <c r="S85" s="154"/>
      <c r="T85" s="154"/>
      <c r="U85" s="154"/>
      <c r="V85" s="154"/>
      <c r="W85" s="154"/>
      <c r="X85" s="154"/>
      <c r="Y85" s="154"/>
      <c r="Z85" s="144"/>
      <c r="AA85" s="144"/>
      <c r="AB85" s="144"/>
      <c r="AC85" s="144"/>
      <c r="AD85" s="144"/>
      <c r="AE85" s="144"/>
      <c r="AF85" s="144"/>
      <c r="AG85" s="144" t="s">
        <v>154</v>
      </c>
      <c r="AH85" s="144">
        <v>5</v>
      </c>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row>
    <row r="86" spans="1:60" outlineLevel="1" x14ac:dyDescent="0.25">
      <c r="A86" s="181">
        <v>22</v>
      </c>
      <c r="B86" s="182" t="s">
        <v>869</v>
      </c>
      <c r="C86" s="196" t="s">
        <v>870</v>
      </c>
      <c r="D86" s="183" t="s">
        <v>540</v>
      </c>
      <c r="E86" s="184">
        <v>1</v>
      </c>
      <c r="F86" s="185"/>
      <c r="G86" s="186">
        <f>ROUND(E86*F86,2)</f>
        <v>0</v>
      </c>
      <c r="H86" s="185"/>
      <c r="I86" s="186">
        <f>ROUND(E86*H86,2)</f>
        <v>0</v>
      </c>
      <c r="J86" s="185"/>
      <c r="K86" s="186">
        <f>ROUND(E86*J86,2)</f>
        <v>0</v>
      </c>
      <c r="L86" s="186">
        <v>21</v>
      </c>
      <c r="M86" s="186">
        <f>G86*(1+L86/100)</f>
        <v>0</v>
      </c>
      <c r="N86" s="184">
        <v>0</v>
      </c>
      <c r="O86" s="184">
        <f>ROUND(E86*N86,2)</f>
        <v>0</v>
      </c>
      <c r="P86" s="184">
        <v>0</v>
      </c>
      <c r="Q86" s="184">
        <f>ROUND(E86*P86,2)</f>
        <v>0</v>
      </c>
      <c r="R86" s="186"/>
      <c r="S86" s="186" t="s">
        <v>472</v>
      </c>
      <c r="T86" s="187" t="s">
        <v>532</v>
      </c>
      <c r="U86" s="154">
        <v>0</v>
      </c>
      <c r="V86" s="154">
        <f>ROUND(E86*U86,2)</f>
        <v>0</v>
      </c>
      <c r="W86" s="154"/>
      <c r="X86" s="154" t="s">
        <v>148</v>
      </c>
      <c r="Y86" s="154" t="s">
        <v>149</v>
      </c>
      <c r="Z86" s="144"/>
      <c r="AA86" s="144"/>
      <c r="AB86" s="144"/>
      <c r="AC86" s="144"/>
      <c r="AD86" s="144"/>
      <c r="AE86" s="144"/>
      <c r="AF86" s="144"/>
      <c r="AG86" s="144" t="s">
        <v>150</v>
      </c>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row>
    <row r="87" spans="1:60" outlineLevel="1" x14ac:dyDescent="0.25">
      <c r="A87" s="173">
        <v>23</v>
      </c>
      <c r="B87" s="174" t="s">
        <v>871</v>
      </c>
      <c r="C87" s="189" t="s">
        <v>872</v>
      </c>
      <c r="D87" s="175" t="s">
        <v>289</v>
      </c>
      <c r="E87" s="176">
        <v>1.0500000000000001E-2</v>
      </c>
      <c r="F87" s="177"/>
      <c r="G87" s="178">
        <f>ROUND(E87*F87,2)</f>
        <v>0</v>
      </c>
      <c r="H87" s="177"/>
      <c r="I87" s="178">
        <f>ROUND(E87*H87,2)</f>
        <v>0</v>
      </c>
      <c r="J87" s="177"/>
      <c r="K87" s="178">
        <f>ROUND(E87*J87,2)</f>
        <v>0</v>
      </c>
      <c r="L87" s="178">
        <v>21</v>
      </c>
      <c r="M87" s="178">
        <f>G87*(1+L87/100)</f>
        <v>0</v>
      </c>
      <c r="N87" s="176">
        <v>1</v>
      </c>
      <c r="O87" s="176">
        <f>ROUND(E87*N87,2)</f>
        <v>0.01</v>
      </c>
      <c r="P87" s="176">
        <v>0</v>
      </c>
      <c r="Q87" s="176">
        <f>ROUND(E87*P87,2)</f>
        <v>0</v>
      </c>
      <c r="R87" s="178" t="s">
        <v>350</v>
      </c>
      <c r="S87" s="178" t="s">
        <v>147</v>
      </c>
      <c r="T87" s="179" t="s">
        <v>147</v>
      </c>
      <c r="U87" s="154">
        <v>0</v>
      </c>
      <c r="V87" s="154">
        <f>ROUND(E87*U87,2)</f>
        <v>0</v>
      </c>
      <c r="W87" s="154"/>
      <c r="X87" s="154" t="s">
        <v>351</v>
      </c>
      <c r="Y87" s="154" t="s">
        <v>149</v>
      </c>
      <c r="Z87" s="144"/>
      <c r="AA87" s="144"/>
      <c r="AB87" s="144"/>
      <c r="AC87" s="144"/>
      <c r="AD87" s="144"/>
      <c r="AE87" s="144"/>
      <c r="AF87" s="144"/>
      <c r="AG87" s="144" t="s">
        <v>352</v>
      </c>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row>
    <row r="88" spans="1:60" outlineLevel="2" x14ac:dyDescent="0.25">
      <c r="A88" s="151"/>
      <c r="B88" s="152"/>
      <c r="C88" s="190" t="s">
        <v>873</v>
      </c>
      <c r="D88" s="155"/>
      <c r="E88" s="156">
        <v>0.01</v>
      </c>
      <c r="F88" s="154"/>
      <c r="G88" s="154"/>
      <c r="H88" s="154"/>
      <c r="I88" s="154"/>
      <c r="J88" s="154"/>
      <c r="K88" s="154"/>
      <c r="L88" s="154"/>
      <c r="M88" s="154"/>
      <c r="N88" s="153"/>
      <c r="O88" s="153"/>
      <c r="P88" s="153"/>
      <c r="Q88" s="153"/>
      <c r="R88" s="154"/>
      <c r="S88" s="154"/>
      <c r="T88" s="154"/>
      <c r="U88" s="154"/>
      <c r="V88" s="154"/>
      <c r="W88" s="154"/>
      <c r="X88" s="154"/>
      <c r="Y88" s="154"/>
      <c r="Z88" s="144"/>
      <c r="AA88" s="144"/>
      <c r="AB88" s="144"/>
      <c r="AC88" s="144"/>
      <c r="AD88" s="144"/>
      <c r="AE88" s="144"/>
      <c r="AF88" s="144"/>
      <c r="AG88" s="144" t="s">
        <v>154</v>
      </c>
      <c r="AH88" s="144">
        <v>0</v>
      </c>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row>
    <row r="89" spans="1:60" outlineLevel="3" x14ac:dyDescent="0.25">
      <c r="A89" s="151"/>
      <c r="B89" s="152"/>
      <c r="C89" s="195" t="s">
        <v>497</v>
      </c>
      <c r="D89" s="163"/>
      <c r="E89" s="164">
        <v>5.0000000000000001E-4</v>
      </c>
      <c r="F89" s="154"/>
      <c r="G89" s="154"/>
      <c r="H89" s="154"/>
      <c r="I89" s="154"/>
      <c r="J89" s="154"/>
      <c r="K89" s="154"/>
      <c r="L89" s="154"/>
      <c r="M89" s="154"/>
      <c r="N89" s="153"/>
      <c r="O89" s="153"/>
      <c r="P89" s="153"/>
      <c r="Q89" s="153"/>
      <c r="R89" s="154"/>
      <c r="S89" s="154"/>
      <c r="T89" s="154"/>
      <c r="U89" s="154"/>
      <c r="V89" s="154"/>
      <c r="W89" s="154"/>
      <c r="X89" s="154"/>
      <c r="Y89" s="154"/>
      <c r="Z89" s="144"/>
      <c r="AA89" s="144"/>
      <c r="AB89" s="144"/>
      <c r="AC89" s="144"/>
      <c r="AD89" s="144"/>
      <c r="AE89" s="144"/>
      <c r="AF89" s="144"/>
      <c r="AG89" s="144" t="s">
        <v>154</v>
      </c>
      <c r="AH89" s="144">
        <v>4</v>
      </c>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row>
    <row r="90" spans="1:60" outlineLevel="1" x14ac:dyDescent="0.25">
      <c r="A90" s="173">
        <v>24</v>
      </c>
      <c r="B90" s="174" t="s">
        <v>874</v>
      </c>
      <c r="C90" s="189" t="s">
        <v>875</v>
      </c>
      <c r="D90" s="175" t="s">
        <v>289</v>
      </c>
      <c r="E90" s="176">
        <v>8.3999999999999995E-3</v>
      </c>
      <c r="F90" s="177"/>
      <c r="G90" s="178">
        <f>ROUND(E90*F90,2)</f>
        <v>0</v>
      </c>
      <c r="H90" s="177"/>
      <c r="I90" s="178">
        <f>ROUND(E90*H90,2)</f>
        <v>0</v>
      </c>
      <c r="J90" s="177"/>
      <c r="K90" s="178">
        <f>ROUND(E90*J90,2)</f>
        <v>0</v>
      </c>
      <c r="L90" s="178">
        <v>21</v>
      </c>
      <c r="M90" s="178">
        <f>G90*(1+L90/100)</f>
        <v>0</v>
      </c>
      <c r="N90" s="176">
        <v>1</v>
      </c>
      <c r="O90" s="176">
        <f>ROUND(E90*N90,2)</f>
        <v>0.01</v>
      </c>
      <c r="P90" s="176">
        <v>0</v>
      </c>
      <c r="Q90" s="176">
        <f>ROUND(E90*P90,2)</f>
        <v>0</v>
      </c>
      <c r="R90" s="178" t="s">
        <v>350</v>
      </c>
      <c r="S90" s="178" t="s">
        <v>147</v>
      </c>
      <c r="T90" s="179" t="s">
        <v>147</v>
      </c>
      <c r="U90" s="154">
        <v>0</v>
      </c>
      <c r="V90" s="154">
        <f>ROUND(E90*U90,2)</f>
        <v>0</v>
      </c>
      <c r="W90" s="154"/>
      <c r="X90" s="154" t="s">
        <v>351</v>
      </c>
      <c r="Y90" s="154" t="s">
        <v>149</v>
      </c>
      <c r="Z90" s="144"/>
      <c r="AA90" s="144"/>
      <c r="AB90" s="144"/>
      <c r="AC90" s="144"/>
      <c r="AD90" s="144"/>
      <c r="AE90" s="144"/>
      <c r="AF90" s="144"/>
      <c r="AG90" s="144" t="s">
        <v>352</v>
      </c>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row>
    <row r="91" spans="1:60" outlineLevel="2" x14ac:dyDescent="0.25">
      <c r="A91" s="151"/>
      <c r="B91" s="152"/>
      <c r="C91" s="190" t="s">
        <v>862</v>
      </c>
      <c r="D91" s="155"/>
      <c r="E91" s="156"/>
      <c r="F91" s="154"/>
      <c r="G91" s="154"/>
      <c r="H91" s="154"/>
      <c r="I91" s="154"/>
      <c r="J91" s="154"/>
      <c r="K91" s="154"/>
      <c r="L91" s="154"/>
      <c r="M91" s="154"/>
      <c r="N91" s="153"/>
      <c r="O91" s="153"/>
      <c r="P91" s="153"/>
      <c r="Q91" s="153"/>
      <c r="R91" s="154"/>
      <c r="S91" s="154"/>
      <c r="T91" s="154"/>
      <c r="U91" s="154"/>
      <c r="V91" s="154"/>
      <c r="W91" s="154"/>
      <c r="X91" s="154"/>
      <c r="Y91" s="154"/>
      <c r="Z91" s="144"/>
      <c r="AA91" s="144"/>
      <c r="AB91" s="144"/>
      <c r="AC91" s="144"/>
      <c r="AD91" s="144"/>
      <c r="AE91" s="144"/>
      <c r="AF91" s="144"/>
      <c r="AG91" s="144" t="s">
        <v>154</v>
      </c>
      <c r="AH91" s="144">
        <v>0</v>
      </c>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row>
    <row r="92" spans="1:60" outlineLevel="3" x14ac:dyDescent="0.25">
      <c r="A92" s="151"/>
      <c r="B92" s="152"/>
      <c r="C92" s="190" t="s">
        <v>876</v>
      </c>
      <c r="D92" s="155"/>
      <c r="E92" s="156">
        <v>8.0000000000000002E-3</v>
      </c>
      <c r="F92" s="154"/>
      <c r="G92" s="154"/>
      <c r="H92" s="154"/>
      <c r="I92" s="154"/>
      <c r="J92" s="154"/>
      <c r="K92" s="154"/>
      <c r="L92" s="154"/>
      <c r="M92" s="154"/>
      <c r="N92" s="153"/>
      <c r="O92" s="153"/>
      <c r="P92" s="153"/>
      <c r="Q92" s="153"/>
      <c r="R92" s="154"/>
      <c r="S92" s="154"/>
      <c r="T92" s="154"/>
      <c r="U92" s="154"/>
      <c r="V92" s="154"/>
      <c r="W92" s="154"/>
      <c r="X92" s="154"/>
      <c r="Y92" s="154"/>
      <c r="Z92" s="144"/>
      <c r="AA92" s="144"/>
      <c r="AB92" s="144"/>
      <c r="AC92" s="144"/>
      <c r="AD92" s="144"/>
      <c r="AE92" s="144"/>
      <c r="AF92" s="144"/>
      <c r="AG92" s="144" t="s">
        <v>154</v>
      </c>
      <c r="AH92" s="144">
        <v>0</v>
      </c>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row>
    <row r="93" spans="1:60" outlineLevel="3" x14ac:dyDescent="0.25">
      <c r="A93" s="151"/>
      <c r="B93" s="152"/>
      <c r="C93" s="195" t="s">
        <v>497</v>
      </c>
      <c r="D93" s="163"/>
      <c r="E93" s="164">
        <v>4.0000000000000002E-4</v>
      </c>
      <c r="F93" s="154"/>
      <c r="G93" s="154"/>
      <c r="H93" s="154"/>
      <c r="I93" s="154"/>
      <c r="J93" s="154"/>
      <c r="K93" s="154"/>
      <c r="L93" s="154"/>
      <c r="M93" s="154"/>
      <c r="N93" s="153"/>
      <c r="O93" s="153"/>
      <c r="P93" s="153"/>
      <c r="Q93" s="153"/>
      <c r="R93" s="154"/>
      <c r="S93" s="154"/>
      <c r="T93" s="154"/>
      <c r="U93" s="154"/>
      <c r="V93" s="154"/>
      <c r="W93" s="154"/>
      <c r="X93" s="154"/>
      <c r="Y93" s="154"/>
      <c r="Z93" s="144"/>
      <c r="AA93" s="144"/>
      <c r="AB93" s="144"/>
      <c r="AC93" s="144"/>
      <c r="AD93" s="144"/>
      <c r="AE93" s="144"/>
      <c r="AF93" s="144"/>
      <c r="AG93" s="144" t="s">
        <v>154</v>
      </c>
      <c r="AH93" s="144">
        <v>4</v>
      </c>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row>
    <row r="94" spans="1:60" outlineLevel="1" x14ac:dyDescent="0.25">
      <c r="A94" s="173">
        <v>25</v>
      </c>
      <c r="B94" s="174" t="s">
        <v>877</v>
      </c>
      <c r="C94" s="189" t="s">
        <v>878</v>
      </c>
      <c r="D94" s="175" t="s">
        <v>289</v>
      </c>
      <c r="E94" s="176">
        <v>6.2590000000000007E-2</v>
      </c>
      <c r="F94" s="177"/>
      <c r="G94" s="178">
        <f>ROUND(E94*F94,2)</f>
        <v>0</v>
      </c>
      <c r="H94" s="177"/>
      <c r="I94" s="178">
        <f>ROUND(E94*H94,2)</f>
        <v>0</v>
      </c>
      <c r="J94" s="177"/>
      <c r="K94" s="178">
        <f>ROUND(E94*J94,2)</f>
        <v>0</v>
      </c>
      <c r="L94" s="178">
        <v>21</v>
      </c>
      <c r="M94" s="178">
        <f>G94*(1+L94/100)</f>
        <v>0</v>
      </c>
      <c r="N94" s="176">
        <v>1</v>
      </c>
      <c r="O94" s="176">
        <f>ROUND(E94*N94,2)</f>
        <v>0.06</v>
      </c>
      <c r="P94" s="176">
        <v>0</v>
      </c>
      <c r="Q94" s="176">
        <f>ROUND(E94*P94,2)</f>
        <v>0</v>
      </c>
      <c r="R94" s="178" t="s">
        <v>350</v>
      </c>
      <c r="S94" s="178" t="s">
        <v>147</v>
      </c>
      <c r="T94" s="179" t="s">
        <v>147</v>
      </c>
      <c r="U94" s="154">
        <v>0</v>
      </c>
      <c r="V94" s="154">
        <f>ROUND(E94*U94,2)</f>
        <v>0</v>
      </c>
      <c r="W94" s="154"/>
      <c r="X94" s="154" t="s">
        <v>351</v>
      </c>
      <c r="Y94" s="154" t="s">
        <v>149</v>
      </c>
      <c r="Z94" s="144"/>
      <c r="AA94" s="144"/>
      <c r="AB94" s="144"/>
      <c r="AC94" s="144"/>
      <c r="AD94" s="144"/>
      <c r="AE94" s="144"/>
      <c r="AF94" s="144"/>
      <c r="AG94" s="144" t="s">
        <v>352</v>
      </c>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row>
    <row r="95" spans="1:60" outlineLevel="2" x14ac:dyDescent="0.25">
      <c r="A95" s="151"/>
      <c r="B95" s="152"/>
      <c r="C95" s="190" t="s">
        <v>862</v>
      </c>
      <c r="D95" s="155"/>
      <c r="E95" s="156"/>
      <c r="F95" s="154"/>
      <c r="G95" s="154"/>
      <c r="H95" s="154"/>
      <c r="I95" s="154"/>
      <c r="J95" s="154"/>
      <c r="K95" s="154"/>
      <c r="L95" s="154"/>
      <c r="M95" s="154"/>
      <c r="N95" s="153"/>
      <c r="O95" s="153"/>
      <c r="P95" s="153"/>
      <c r="Q95" s="153"/>
      <c r="R95" s="154"/>
      <c r="S95" s="154"/>
      <c r="T95" s="154"/>
      <c r="U95" s="154"/>
      <c r="V95" s="154"/>
      <c r="W95" s="154"/>
      <c r="X95" s="154"/>
      <c r="Y95" s="154"/>
      <c r="Z95" s="144"/>
      <c r="AA95" s="144"/>
      <c r="AB95" s="144"/>
      <c r="AC95" s="144"/>
      <c r="AD95" s="144"/>
      <c r="AE95" s="144"/>
      <c r="AF95" s="144"/>
      <c r="AG95" s="144" t="s">
        <v>154</v>
      </c>
      <c r="AH95" s="144">
        <v>0</v>
      </c>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row>
    <row r="96" spans="1:60" outlineLevel="3" x14ac:dyDescent="0.25">
      <c r="A96" s="151"/>
      <c r="B96" s="152"/>
      <c r="C96" s="190" t="s">
        <v>879</v>
      </c>
      <c r="D96" s="155"/>
      <c r="E96" s="156">
        <v>5.9610000000000003E-2</v>
      </c>
      <c r="F96" s="154"/>
      <c r="G96" s="154"/>
      <c r="H96" s="154"/>
      <c r="I96" s="154"/>
      <c r="J96" s="154"/>
      <c r="K96" s="154"/>
      <c r="L96" s="154"/>
      <c r="M96" s="154"/>
      <c r="N96" s="153"/>
      <c r="O96" s="153"/>
      <c r="P96" s="153"/>
      <c r="Q96" s="153"/>
      <c r="R96" s="154"/>
      <c r="S96" s="154"/>
      <c r="T96" s="154"/>
      <c r="U96" s="154"/>
      <c r="V96" s="154"/>
      <c r="W96" s="154"/>
      <c r="X96" s="154"/>
      <c r="Y96" s="154"/>
      <c r="Z96" s="144"/>
      <c r="AA96" s="144"/>
      <c r="AB96" s="144"/>
      <c r="AC96" s="144"/>
      <c r="AD96" s="144"/>
      <c r="AE96" s="144"/>
      <c r="AF96" s="144"/>
      <c r="AG96" s="144" t="s">
        <v>154</v>
      </c>
      <c r="AH96" s="144">
        <v>0</v>
      </c>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row>
    <row r="97" spans="1:60" outlineLevel="3" x14ac:dyDescent="0.25">
      <c r="A97" s="151"/>
      <c r="B97" s="152"/>
      <c r="C97" s="195" t="s">
        <v>497</v>
      </c>
      <c r="D97" s="163"/>
      <c r="E97" s="164">
        <v>2.98E-3</v>
      </c>
      <c r="F97" s="154"/>
      <c r="G97" s="154"/>
      <c r="H97" s="154"/>
      <c r="I97" s="154"/>
      <c r="J97" s="154"/>
      <c r="K97" s="154"/>
      <c r="L97" s="154"/>
      <c r="M97" s="154"/>
      <c r="N97" s="153"/>
      <c r="O97" s="153"/>
      <c r="P97" s="153"/>
      <c r="Q97" s="153"/>
      <c r="R97" s="154"/>
      <c r="S97" s="154"/>
      <c r="T97" s="154"/>
      <c r="U97" s="154"/>
      <c r="V97" s="154"/>
      <c r="W97" s="154"/>
      <c r="X97" s="154"/>
      <c r="Y97" s="154"/>
      <c r="Z97" s="144"/>
      <c r="AA97" s="144"/>
      <c r="AB97" s="144"/>
      <c r="AC97" s="144"/>
      <c r="AD97" s="144"/>
      <c r="AE97" s="144"/>
      <c r="AF97" s="144"/>
      <c r="AG97" s="144" t="s">
        <v>154</v>
      </c>
      <c r="AH97" s="144">
        <v>4</v>
      </c>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row>
    <row r="98" spans="1:60" ht="20.399999999999999" outlineLevel="1" x14ac:dyDescent="0.25">
      <c r="A98" s="173">
        <v>26</v>
      </c>
      <c r="B98" s="174" t="s">
        <v>880</v>
      </c>
      <c r="C98" s="189" t="s">
        <v>881</v>
      </c>
      <c r="D98" s="175" t="s">
        <v>289</v>
      </c>
      <c r="E98" s="176">
        <v>0.1225</v>
      </c>
      <c r="F98" s="177"/>
      <c r="G98" s="178">
        <f>ROUND(E98*F98,2)</f>
        <v>0</v>
      </c>
      <c r="H98" s="177"/>
      <c r="I98" s="178">
        <f>ROUND(E98*H98,2)</f>
        <v>0</v>
      </c>
      <c r="J98" s="177"/>
      <c r="K98" s="178">
        <f>ROUND(E98*J98,2)</f>
        <v>0</v>
      </c>
      <c r="L98" s="178">
        <v>21</v>
      </c>
      <c r="M98" s="178">
        <f>G98*(1+L98/100)</f>
        <v>0</v>
      </c>
      <c r="N98" s="176">
        <v>1</v>
      </c>
      <c r="O98" s="176">
        <f>ROUND(E98*N98,2)</f>
        <v>0.12</v>
      </c>
      <c r="P98" s="176">
        <v>0</v>
      </c>
      <c r="Q98" s="176">
        <f>ROUND(E98*P98,2)</f>
        <v>0</v>
      </c>
      <c r="R98" s="178" t="s">
        <v>350</v>
      </c>
      <c r="S98" s="178" t="s">
        <v>147</v>
      </c>
      <c r="T98" s="179" t="s">
        <v>147</v>
      </c>
      <c r="U98" s="154">
        <v>0</v>
      </c>
      <c r="V98" s="154">
        <f>ROUND(E98*U98,2)</f>
        <v>0</v>
      </c>
      <c r="W98" s="154"/>
      <c r="X98" s="154" t="s">
        <v>351</v>
      </c>
      <c r="Y98" s="154" t="s">
        <v>149</v>
      </c>
      <c r="Z98" s="144"/>
      <c r="AA98" s="144"/>
      <c r="AB98" s="144"/>
      <c r="AC98" s="144"/>
      <c r="AD98" s="144"/>
      <c r="AE98" s="144"/>
      <c r="AF98" s="144"/>
      <c r="AG98" s="144" t="s">
        <v>352</v>
      </c>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row>
    <row r="99" spans="1:60" outlineLevel="2" x14ac:dyDescent="0.25">
      <c r="A99" s="151"/>
      <c r="B99" s="152"/>
      <c r="C99" s="190" t="s">
        <v>882</v>
      </c>
      <c r="D99" s="155"/>
      <c r="E99" s="156">
        <v>0.11666</v>
      </c>
      <c r="F99" s="154"/>
      <c r="G99" s="154"/>
      <c r="H99" s="154"/>
      <c r="I99" s="154"/>
      <c r="J99" s="154"/>
      <c r="K99" s="154"/>
      <c r="L99" s="154"/>
      <c r="M99" s="154"/>
      <c r="N99" s="153"/>
      <c r="O99" s="153"/>
      <c r="P99" s="153"/>
      <c r="Q99" s="153"/>
      <c r="R99" s="154"/>
      <c r="S99" s="154"/>
      <c r="T99" s="154"/>
      <c r="U99" s="154"/>
      <c r="V99" s="154"/>
      <c r="W99" s="154"/>
      <c r="X99" s="154"/>
      <c r="Y99" s="154"/>
      <c r="Z99" s="144"/>
      <c r="AA99" s="144"/>
      <c r="AB99" s="144"/>
      <c r="AC99" s="144"/>
      <c r="AD99" s="144"/>
      <c r="AE99" s="144"/>
      <c r="AF99" s="144"/>
      <c r="AG99" s="144" t="s">
        <v>154</v>
      </c>
      <c r="AH99" s="144">
        <v>0</v>
      </c>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row>
    <row r="100" spans="1:60" outlineLevel="3" x14ac:dyDescent="0.25">
      <c r="A100" s="151"/>
      <c r="B100" s="152"/>
      <c r="C100" s="195" t="s">
        <v>497</v>
      </c>
      <c r="D100" s="163"/>
      <c r="E100" s="164">
        <v>5.8300000000000001E-3</v>
      </c>
      <c r="F100" s="154"/>
      <c r="G100" s="154"/>
      <c r="H100" s="154"/>
      <c r="I100" s="154"/>
      <c r="J100" s="154"/>
      <c r="K100" s="154"/>
      <c r="L100" s="154"/>
      <c r="M100" s="154"/>
      <c r="N100" s="153"/>
      <c r="O100" s="153"/>
      <c r="P100" s="153"/>
      <c r="Q100" s="153"/>
      <c r="R100" s="154"/>
      <c r="S100" s="154"/>
      <c r="T100" s="154"/>
      <c r="U100" s="154"/>
      <c r="V100" s="154"/>
      <c r="W100" s="154"/>
      <c r="X100" s="154"/>
      <c r="Y100" s="154"/>
      <c r="Z100" s="144"/>
      <c r="AA100" s="144"/>
      <c r="AB100" s="144"/>
      <c r="AC100" s="144"/>
      <c r="AD100" s="144"/>
      <c r="AE100" s="144"/>
      <c r="AF100" s="144"/>
      <c r="AG100" s="144" t="s">
        <v>154</v>
      </c>
      <c r="AH100" s="144">
        <v>4</v>
      </c>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row>
    <row r="101" spans="1:60" x14ac:dyDescent="0.25">
      <c r="A101" s="3"/>
      <c r="B101" s="4"/>
      <c r="C101" s="197"/>
      <c r="D101" s="6"/>
      <c r="E101" s="3"/>
      <c r="F101" s="3"/>
      <c r="G101" s="3"/>
      <c r="H101" s="3"/>
      <c r="I101" s="3"/>
      <c r="J101" s="3"/>
      <c r="K101" s="3"/>
      <c r="L101" s="3"/>
      <c r="M101" s="3"/>
      <c r="N101" s="3"/>
      <c r="O101" s="3"/>
      <c r="P101" s="3"/>
      <c r="Q101" s="3"/>
      <c r="R101" s="3"/>
      <c r="S101" s="3"/>
      <c r="T101" s="3"/>
      <c r="U101" s="3"/>
      <c r="V101" s="3"/>
      <c r="W101" s="3"/>
      <c r="X101" s="3"/>
      <c r="Y101" s="3"/>
      <c r="AE101">
        <v>12</v>
      </c>
      <c r="AF101">
        <v>21</v>
      </c>
      <c r="AG101" t="s">
        <v>127</v>
      </c>
    </row>
    <row r="102" spans="1:60" x14ac:dyDescent="0.25">
      <c r="A102" s="147"/>
      <c r="B102" s="148" t="s">
        <v>27</v>
      </c>
      <c r="C102" s="198"/>
      <c r="D102" s="149"/>
      <c r="E102" s="150"/>
      <c r="F102" s="150"/>
      <c r="G102" s="172">
        <f>G8+G45+G63+G67+G74+G77</f>
        <v>0</v>
      </c>
      <c r="H102" s="3"/>
      <c r="I102" s="3"/>
      <c r="J102" s="3"/>
      <c r="K102" s="3"/>
      <c r="L102" s="3"/>
      <c r="M102" s="3"/>
      <c r="N102" s="3"/>
      <c r="O102" s="3"/>
      <c r="P102" s="3"/>
      <c r="Q102" s="3"/>
      <c r="R102" s="3"/>
      <c r="S102" s="3"/>
      <c r="T102" s="3"/>
      <c r="U102" s="3"/>
      <c r="V102" s="3"/>
      <c r="W102" s="3"/>
      <c r="X102" s="3"/>
      <c r="Y102" s="3"/>
      <c r="AE102">
        <f>SUMIF(L7:L100,AE101,G7:G100)</f>
        <v>0</v>
      </c>
      <c r="AF102">
        <f>SUMIF(L7:L100,AF101,G7:G100)</f>
        <v>0</v>
      </c>
      <c r="AG102" t="s">
        <v>711</v>
      </c>
    </row>
    <row r="103" spans="1:60" x14ac:dyDescent="0.25">
      <c r="C103" s="199"/>
      <c r="D103" s="10"/>
      <c r="AG103" t="s">
        <v>712</v>
      </c>
    </row>
    <row r="104" spans="1:60" x14ac:dyDescent="0.25">
      <c r="D104" s="10"/>
    </row>
    <row r="105" spans="1:60" x14ac:dyDescent="0.25">
      <c r="D105" s="10"/>
    </row>
    <row r="106" spans="1:60" x14ac:dyDescent="0.25">
      <c r="D106" s="10"/>
    </row>
    <row r="107" spans="1:60" x14ac:dyDescent="0.25">
      <c r="D107" s="10"/>
    </row>
    <row r="108" spans="1:60" x14ac:dyDescent="0.25">
      <c r="D108" s="10"/>
    </row>
    <row r="109" spans="1:60" x14ac:dyDescent="0.25">
      <c r="D109" s="10"/>
    </row>
    <row r="110" spans="1:60" x14ac:dyDescent="0.25">
      <c r="D110" s="10"/>
    </row>
    <row r="111" spans="1:60" x14ac:dyDescent="0.25">
      <c r="D111" s="10"/>
    </row>
    <row r="112" spans="1:60"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9AQw+pGT4152v93wTtjY4PxvxzFb/1i01jlbXYpPShGZgS2muKmZtAS7A3MGS/EC3LeVmtfJnfLqBJTfQf0mGg==" saltValue="4NafZsGLg0HgmlsfasQ+7A==" spinCount="100000" sheet="1" formatRows="0"/>
  <mergeCells count="20">
    <mergeCell ref="C39:G39"/>
    <mergeCell ref="A1:G1"/>
    <mergeCell ref="C2:G2"/>
    <mergeCell ref="C3:G3"/>
    <mergeCell ref="C4:G4"/>
    <mergeCell ref="C10:G10"/>
    <mergeCell ref="C15:G15"/>
    <mergeCell ref="C18:G18"/>
    <mergeCell ref="C21:G21"/>
    <mergeCell ref="C28:G28"/>
    <mergeCell ref="C33:G33"/>
    <mergeCell ref="C34:G34"/>
    <mergeCell ref="C65:G65"/>
    <mergeCell ref="C76:G76"/>
    <mergeCell ref="C43:G43"/>
    <mergeCell ref="C49:G49"/>
    <mergeCell ref="C52:G52"/>
    <mergeCell ref="C57:G57"/>
    <mergeCell ref="C60:G60"/>
    <mergeCell ref="C61:G61"/>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activeCell="F9" sqref="F9"/>
    </sheetView>
  </sheetViews>
  <sheetFormatPr defaultRowHeight="13.2" outlineLevelRow="3" x14ac:dyDescent="0.25"/>
  <cols>
    <col min="1" max="1" width="3.44140625" customWidth="1"/>
    <col min="2" max="2" width="12.5546875" style="118" customWidth="1"/>
    <col min="3" max="3" width="63.33203125" style="118" customWidth="1"/>
    <col min="4" max="4" width="4.88671875" customWidth="1"/>
    <col min="5" max="5" width="10.5546875" customWidth="1"/>
    <col min="6" max="6" width="9.88671875" customWidth="1"/>
    <col min="7" max="7" width="12.664062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263" t="s">
        <v>114</v>
      </c>
      <c r="B1" s="263"/>
      <c r="C1" s="263"/>
      <c r="D1" s="263"/>
      <c r="E1" s="263"/>
      <c r="F1" s="263"/>
      <c r="G1" s="263"/>
      <c r="AG1" t="s">
        <v>115</v>
      </c>
    </row>
    <row r="2" spans="1:60" ht="24.9" customHeight="1" x14ac:dyDescent="0.25">
      <c r="A2" s="47" t="s">
        <v>6</v>
      </c>
      <c r="B2" s="46" t="s">
        <v>42</v>
      </c>
      <c r="C2" s="264" t="s">
        <v>43</v>
      </c>
      <c r="D2" s="265"/>
      <c r="E2" s="265"/>
      <c r="F2" s="265"/>
      <c r="G2" s="266"/>
      <c r="AG2" t="s">
        <v>116</v>
      </c>
    </row>
    <row r="3" spans="1:60" ht="24.9" customHeight="1" x14ac:dyDescent="0.25">
      <c r="A3" s="47" t="s">
        <v>7</v>
      </c>
      <c r="B3" s="46" t="s">
        <v>67</v>
      </c>
      <c r="C3" s="264" t="s">
        <v>68</v>
      </c>
      <c r="D3" s="265"/>
      <c r="E3" s="265"/>
      <c r="F3" s="265"/>
      <c r="G3" s="266"/>
      <c r="AC3" s="118" t="s">
        <v>116</v>
      </c>
      <c r="AG3" t="s">
        <v>117</v>
      </c>
    </row>
    <row r="4" spans="1:60" ht="24.9" customHeight="1" x14ac:dyDescent="0.25">
      <c r="A4" s="137" t="s">
        <v>8</v>
      </c>
      <c r="B4" s="138" t="s">
        <v>60</v>
      </c>
      <c r="C4" s="267" t="s">
        <v>68</v>
      </c>
      <c r="D4" s="268"/>
      <c r="E4" s="268"/>
      <c r="F4" s="268"/>
      <c r="G4" s="269"/>
      <c r="AG4" t="s">
        <v>118</v>
      </c>
    </row>
    <row r="5" spans="1:60" x14ac:dyDescent="0.25">
      <c r="D5" s="10"/>
    </row>
    <row r="6" spans="1:60" ht="39.6" x14ac:dyDescent="0.25">
      <c r="A6" s="140" t="s">
        <v>119</v>
      </c>
      <c r="B6" s="142" t="s">
        <v>120</v>
      </c>
      <c r="C6" s="142" t="s">
        <v>121</v>
      </c>
      <c r="D6" s="141" t="s">
        <v>122</v>
      </c>
      <c r="E6" s="140" t="s">
        <v>123</v>
      </c>
      <c r="F6" s="139" t="s">
        <v>124</v>
      </c>
      <c r="G6" s="140" t="s">
        <v>27</v>
      </c>
      <c r="H6" s="143" t="s">
        <v>28</v>
      </c>
      <c r="I6" s="143" t="s">
        <v>125</v>
      </c>
      <c r="J6" s="143" t="s">
        <v>29</v>
      </c>
      <c r="K6" s="143" t="s">
        <v>126</v>
      </c>
      <c r="L6" s="143" t="s">
        <v>127</v>
      </c>
      <c r="M6" s="143" t="s">
        <v>128</v>
      </c>
      <c r="N6" s="143" t="s">
        <v>129</v>
      </c>
      <c r="O6" s="143" t="s">
        <v>130</v>
      </c>
      <c r="P6" s="143" t="s">
        <v>131</v>
      </c>
      <c r="Q6" s="143" t="s">
        <v>132</v>
      </c>
      <c r="R6" s="143" t="s">
        <v>133</v>
      </c>
      <c r="S6" s="143" t="s">
        <v>134</v>
      </c>
      <c r="T6" s="143" t="s">
        <v>135</v>
      </c>
      <c r="U6" s="143" t="s">
        <v>136</v>
      </c>
      <c r="V6" s="143" t="s">
        <v>137</v>
      </c>
      <c r="W6" s="143" t="s">
        <v>138</v>
      </c>
      <c r="X6" s="143" t="s">
        <v>139</v>
      </c>
      <c r="Y6" s="143" t="s">
        <v>140</v>
      </c>
    </row>
    <row r="7" spans="1:60" hidden="1" x14ac:dyDescent="0.25">
      <c r="A7" s="3"/>
      <c r="B7" s="4"/>
      <c r="C7" s="4"/>
      <c r="D7" s="6"/>
      <c r="E7" s="145"/>
      <c r="F7" s="146"/>
      <c r="G7" s="146"/>
      <c r="H7" s="146"/>
      <c r="I7" s="146"/>
      <c r="J7" s="146"/>
      <c r="K7" s="146"/>
      <c r="L7" s="146"/>
      <c r="M7" s="146"/>
      <c r="N7" s="145"/>
      <c r="O7" s="145"/>
      <c r="P7" s="145"/>
      <c r="Q7" s="145"/>
      <c r="R7" s="146"/>
      <c r="S7" s="146"/>
      <c r="T7" s="146"/>
      <c r="U7" s="146"/>
      <c r="V7" s="146"/>
      <c r="W7" s="146"/>
      <c r="X7" s="146"/>
      <c r="Y7" s="146"/>
    </row>
    <row r="8" spans="1:60" x14ac:dyDescent="0.25">
      <c r="A8" s="166" t="s">
        <v>141</v>
      </c>
      <c r="B8" s="167" t="s">
        <v>112</v>
      </c>
      <c r="C8" s="188" t="s">
        <v>25</v>
      </c>
      <c r="D8" s="168"/>
      <c r="E8" s="169"/>
      <c r="F8" s="170"/>
      <c r="G8" s="170">
        <f>SUMIF(AG9:AG15,"&lt;&gt;NOR",G9:G15)</f>
        <v>0</v>
      </c>
      <c r="H8" s="170"/>
      <c r="I8" s="170">
        <f>SUM(I9:I15)</f>
        <v>0</v>
      </c>
      <c r="J8" s="170"/>
      <c r="K8" s="170">
        <f>SUM(K9:K15)</f>
        <v>0</v>
      </c>
      <c r="L8" s="170"/>
      <c r="M8" s="170">
        <f>SUM(M9:M15)</f>
        <v>0</v>
      </c>
      <c r="N8" s="169"/>
      <c r="O8" s="169">
        <f>SUM(O9:O15)</f>
        <v>0</v>
      </c>
      <c r="P8" s="169"/>
      <c r="Q8" s="169">
        <f>SUM(Q9:Q15)</f>
        <v>0</v>
      </c>
      <c r="R8" s="170"/>
      <c r="S8" s="170"/>
      <c r="T8" s="171"/>
      <c r="U8" s="165"/>
      <c r="V8" s="165">
        <f>SUM(V9:V15)</f>
        <v>0</v>
      </c>
      <c r="W8" s="165"/>
      <c r="X8" s="165"/>
      <c r="Y8" s="165"/>
      <c r="AG8" t="s">
        <v>142</v>
      </c>
    </row>
    <row r="9" spans="1:60" outlineLevel="1" x14ac:dyDescent="0.25">
      <c r="A9" s="173">
        <v>1</v>
      </c>
      <c r="B9" s="174" t="s">
        <v>883</v>
      </c>
      <c r="C9" s="189" t="s">
        <v>884</v>
      </c>
      <c r="D9" s="175" t="s">
        <v>885</v>
      </c>
      <c r="E9" s="176">
        <v>1</v>
      </c>
      <c r="F9" s="177"/>
      <c r="G9" s="178">
        <f>ROUND(E9*F9,2)</f>
        <v>0</v>
      </c>
      <c r="H9" s="177"/>
      <c r="I9" s="178">
        <f>ROUND(E9*H9,2)</f>
        <v>0</v>
      </c>
      <c r="J9" s="177"/>
      <c r="K9" s="178">
        <f>ROUND(E9*J9,2)</f>
        <v>0</v>
      </c>
      <c r="L9" s="178">
        <v>21</v>
      </c>
      <c r="M9" s="178">
        <f>G9*(1+L9/100)</f>
        <v>0</v>
      </c>
      <c r="N9" s="176">
        <v>0</v>
      </c>
      <c r="O9" s="176">
        <f>ROUND(E9*N9,2)</f>
        <v>0</v>
      </c>
      <c r="P9" s="176">
        <v>0</v>
      </c>
      <c r="Q9" s="176">
        <f>ROUND(E9*P9,2)</f>
        <v>0</v>
      </c>
      <c r="R9" s="178"/>
      <c r="S9" s="178" t="s">
        <v>147</v>
      </c>
      <c r="T9" s="179" t="s">
        <v>532</v>
      </c>
      <c r="U9" s="154">
        <v>0</v>
      </c>
      <c r="V9" s="154">
        <f>ROUND(E9*U9,2)</f>
        <v>0</v>
      </c>
      <c r="W9" s="154"/>
      <c r="X9" s="154" t="s">
        <v>886</v>
      </c>
      <c r="Y9" s="154" t="s">
        <v>149</v>
      </c>
      <c r="Z9" s="144"/>
      <c r="AA9" s="144"/>
      <c r="AB9" s="144"/>
      <c r="AC9" s="144"/>
      <c r="AD9" s="144"/>
      <c r="AE9" s="144"/>
      <c r="AF9" s="144"/>
      <c r="AG9" s="144" t="s">
        <v>887</v>
      </c>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row>
    <row r="10" spans="1:60" outlineLevel="2" x14ac:dyDescent="0.25">
      <c r="A10" s="151"/>
      <c r="B10" s="152"/>
      <c r="C10" s="257" t="s">
        <v>925</v>
      </c>
      <c r="D10" s="258"/>
      <c r="E10" s="258"/>
      <c r="F10" s="258"/>
      <c r="G10" s="258"/>
      <c r="H10" s="154"/>
      <c r="I10" s="154"/>
      <c r="J10" s="154"/>
      <c r="K10" s="154"/>
      <c r="L10" s="154"/>
      <c r="M10" s="154"/>
      <c r="N10" s="153"/>
      <c r="O10" s="153"/>
      <c r="P10" s="153"/>
      <c r="Q10" s="153"/>
      <c r="R10" s="154"/>
      <c r="S10" s="154"/>
      <c r="T10" s="154"/>
      <c r="U10" s="154"/>
      <c r="V10" s="154"/>
      <c r="W10" s="154"/>
      <c r="X10" s="154"/>
      <c r="Y10" s="154"/>
      <c r="Z10" s="144"/>
      <c r="AA10" s="144"/>
      <c r="AB10" s="144"/>
      <c r="AC10" s="144"/>
      <c r="AD10" s="144"/>
      <c r="AE10" s="144"/>
      <c r="AF10" s="144"/>
      <c r="AG10" s="144" t="s">
        <v>295</v>
      </c>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row>
    <row r="11" spans="1:60" outlineLevel="3" x14ac:dyDescent="0.25">
      <c r="A11" s="151"/>
      <c r="B11" s="152"/>
      <c r="C11" s="261" t="s">
        <v>888</v>
      </c>
      <c r="D11" s="262"/>
      <c r="E11" s="262"/>
      <c r="F11" s="262"/>
      <c r="G11" s="262"/>
      <c r="H11" s="154"/>
      <c r="I11" s="154"/>
      <c r="J11" s="154"/>
      <c r="K11" s="154"/>
      <c r="L11" s="154"/>
      <c r="M11" s="154"/>
      <c r="N11" s="153"/>
      <c r="O11" s="153"/>
      <c r="P11" s="153"/>
      <c r="Q11" s="153"/>
      <c r="R11" s="154"/>
      <c r="S11" s="154"/>
      <c r="T11" s="154"/>
      <c r="U11" s="154"/>
      <c r="V11" s="154"/>
      <c r="W11" s="154"/>
      <c r="X11" s="154"/>
      <c r="Y11" s="154"/>
      <c r="Z11" s="144"/>
      <c r="AA11" s="144"/>
      <c r="AB11" s="144"/>
      <c r="AC11" s="144"/>
      <c r="AD11" s="144"/>
      <c r="AE11" s="144"/>
      <c r="AF11" s="144"/>
      <c r="AG11" s="144" t="s">
        <v>295</v>
      </c>
      <c r="AH11" s="144"/>
      <c r="AI11" s="144"/>
      <c r="AJ11" s="144"/>
      <c r="AK11" s="144"/>
      <c r="AL11" s="144"/>
      <c r="AM11" s="144"/>
      <c r="AN11" s="144"/>
      <c r="AO11" s="144"/>
      <c r="AP11" s="144"/>
      <c r="AQ11" s="144"/>
      <c r="AR11" s="144"/>
      <c r="AS11" s="144"/>
      <c r="AT11" s="144"/>
      <c r="AU11" s="144"/>
      <c r="AV11" s="144"/>
      <c r="AW11" s="144"/>
      <c r="AX11" s="144"/>
      <c r="AY11" s="144"/>
      <c r="AZ11" s="144"/>
      <c r="BA11" s="180" t="str">
        <f>C11</f>
        <v>Vyhotovení protokolu o vytyčení stavby se seznamem souřadnic vytyčených bodů a jejich polohopisnými (S-JTSK) a výškopisnými (Bpv) hodnotami.</v>
      </c>
      <c r="BB11" s="144"/>
      <c r="BC11" s="144"/>
      <c r="BD11" s="144"/>
      <c r="BE11" s="144"/>
      <c r="BF11" s="144"/>
      <c r="BG11" s="144"/>
      <c r="BH11" s="144"/>
    </row>
    <row r="12" spans="1:60" outlineLevel="1" x14ac:dyDescent="0.25">
      <c r="A12" s="173">
        <v>2</v>
      </c>
      <c r="B12" s="174" t="s">
        <v>889</v>
      </c>
      <c r="C12" s="189" t="s">
        <v>890</v>
      </c>
      <c r="D12" s="175" t="s">
        <v>885</v>
      </c>
      <c r="E12" s="176">
        <v>1</v>
      </c>
      <c r="F12" s="177"/>
      <c r="G12" s="178">
        <f>ROUND(E12*F12,2)</f>
        <v>0</v>
      </c>
      <c r="H12" s="177"/>
      <c r="I12" s="178">
        <f>ROUND(E12*H12,2)</f>
        <v>0</v>
      </c>
      <c r="J12" s="177"/>
      <c r="K12" s="178">
        <f>ROUND(E12*J12,2)</f>
        <v>0</v>
      </c>
      <c r="L12" s="178">
        <v>21</v>
      </c>
      <c r="M12" s="178">
        <f>G12*(1+L12/100)</f>
        <v>0</v>
      </c>
      <c r="N12" s="176">
        <v>0</v>
      </c>
      <c r="O12" s="176">
        <f>ROUND(E12*N12,2)</f>
        <v>0</v>
      </c>
      <c r="P12" s="176">
        <v>0</v>
      </c>
      <c r="Q12" s="176">
        <f>ROUND(E12*P12,2)</f>
        <v>0</v>
      </c>
      <c r="R12" s="178"/>
      <c r="S12" s="178" t="s">
        <v>147</v>
      </c>
      <c r="T12" s="179" t="s">
        <v>532</v>
      </c>
      <c r="U12" s="154">
        <v>0</v>
      </c>
      <c r="V12" s="154">
        <f>ROUND(E12*U12,2)</f>
        <v>0</v>
      </c>
      <c r="W12" s="154"/>
      <c r="X12" s="154" t="s">
        <v>886</v>
      </c>
      <c r="Y12" s="154" t="s">
        <v>149</v>
      </c>
      <c r="Z12" s="144"/>
      <c r="AA12" s="144"/>
      <c r="AB12" s="144"/>
      <c r="AC12" s="144"/>
      <c r="AD12" s="144"/>
      <c r="AE12" s="144"/>
      <c r="AF12" s="144"/>
      <c r="AG12" s="144" t="s">
        <v>887</v>
      </c>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row>
    <row r="13" spans="1:60" outlineLevel="2" x14ac:dyDescent="0.25">
      <c r="A13" s="151"/>
      <c r="B13" s="152"/>
      <c r="C13" s="257" t="s">
        <v>891</v>
      </c>
      <c r="D13" s="258"/>
      <c r="E13" s="258"/>
      <c r="F13" s="258"/>
      <c r="G13" s="258"/>
      <c r="H13" s="154"/>
      <c r="I13" s="154"/>
      <c r="J13" s="154"/>
      <c r="K13" s="154"/>
      <c r="L13" s="154"/>
      <c r="M13" s="154"/>
      <c r="N13" s="153"/>
      <c r="O13" s="153"/>
      <c r="P13" s="153"/>
      <c r="Q13" s="153"/>
      <c r="R13" s="154"/>
      <c r="S13" s="154"/>
      <c r="T13" s="154"/>
      <c r="U13" s="154"/>
      <c r="V13" s="154"/>
      <c r="W13" s="154"/>
      <c r="X13" s="154"/>
      <c r="Y13" s="154"/>
      <c r="Z13" s="144"/>
      <c r="AA13" s="144"/>
      <c r="AB13" s="144"/>
      <c r="AC13" s="144"/>
      <c r="AD13" s="144"/>
      <c r="AE13" s="144"/>
      <c r="AF13" s="144"/>
      <c r="AG13" s="144" t="s">
        <v>295</v>
      </c>
      <c r="AH13" s="144"/>
      <c r="AI13" s="144"/>
      <c r="AJ13" s="144"/>
      <c r="AK13" s="144"/>
      <c r="AL13" s="144"/>
      <c r="AM13" s="144"/>
      <c r="AN13" s="144"/>
      <c r="AO13" s="144"/>
      <c r="AP13" s="144"/>
      <c r="AQ13" s="144"/>
      <c r="AR13" s="144"/>
      <c r="AS13" s="144"/>
      <c r="AT13" s="144"/>
      <c r="AU13" s="144"/>
      <c r="AV13" s="144"/>
      <c r="AW13" s="144"/>
      <c r="AX13" s="144"/>
      <c r="AY13" s="144"/>
      <c r="AZ13" s="144"/>
      <c r="BA13" s="180" t="str">
        <f>C13</f>
        <v>Zaměření a vytýčení stávajících inženýrských sítí v místě stavby z hlediska jejich ochrany při provádění stavby.</v>
      </c>
      <c r="BB13" s="144"/>
      <c r="BC13" s="144"/>
      <c r="BD13" s="144"/>
      <c r="BE13" s="144"/>
      <c r="BF13" s="144"/>
      <c r="BG13" s="144"/>
      <c r="BH13" s="144"/>
    </row>
    <row r="14" spans="1:60" outlineLevel="1" x14ac:dyDescent="0.25">
      <c r="A14" s="173">
        <v>3</v>
      </c>
      <c r="B14" s="174" t="s">
        <v>892</v>
      </c>
      <c r="C14" s="189" t="s">
        <v>893</v>
      </c>
      <c r="D14" s="175" t="s">
        <v>885</v>
      </c>
      <c r="E14" s="176">
        <v>1</v>
      </c>
      <c r="F14" s="177"/>
      <c r="G14" s="178">
        <f>ROUND(E14*F14,2)</f>
        <v>0</v>
      </c>
      <c r="H14" s="177"/>
      <c r="I14" s="178">
        <f>ROUND(E14*H14,2)</f>
        <v>0</v>
      </c>
      <c r="J14" s="177"/>
      <c r="K14" s="178">
        <f>ROUND(E14*J14,2)</f>
        <v>0</v>
      </c>
      <c r="L14" s="178">
        <v>21</v>
      </c>
      <c r="M14" s="178">
        <f>G14*(1+L14/100)</f>
        <v>0</v>
      </c>
      <c r="N14" s="176">
        <v>0</v>
      </c>
      <c r="O14" s="176">
        <f>ROUND(E14*N14,2)</f>
        <v>0</v>
      </c>
      <c r="P14" s="176">
        <v>0</v>
      </c>
      <c r="Q14" s="176">
        <f>ROUND(E14*P14,2)</f>
        <v>0</v>
      </c>
      <c r="R14" s="178"/>
      <c r="S14" s="178" t="s">
        <v>147</v>
      </c>
      <c r="T14" s="179" t="s">
        <v>532</v>
      </c>
      <c r="U14" s="154">
        <v>0</v>
      </c>
      <c r="V14" s="154">
        <f>ROUND(E14*U14,2)</f>
        <v>0</v>
      </c>
      <c r="W14" s="154"/>
      <c r="X14" s="154" t="s">
        <v>886</v>
      </c>
      <c r="Y14" s="154" t="s">
        <v>149</v>
      </c>
      <c r="Z14" s="144"/>
      <c r="AA14" s="144"/>
      <c r="AB14" s="144"/>
      <c r="AC14" s="144"/>
      <c r="AD14" s="144"/>
      <c r="AE14" s="144"/>
      <c r="AF14" s="144"/>
      <c r="AG14" s="144" t="s">
        <v>887</v>
      </c>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row>
    <row r="15" spans="1:60" outlineLevel="2" x14ac:dyDescent="0.25">
      <c r="A15" s="151"/>
      <c r="B15" s="152"/>
      <c r="C15" s="257" t="s">
        <v>894</v>
      </c>
      <c r="D15" s="258"/>
      <c r="E15" s="258"/>
      <c r="F15" s="258"/>
      <c r="G15" s="258"/>
      <c r="H15" s="154"/>
      <c r="I15" s="154"/>
      <c r="J15" s="154"/>
      <c r="K15" s="154"/>
      <c r="L15" s="154"/>
      <c r="M15" s="154"/>
      <c r="N15" s="153"/>
      <c r="O15" s="153"/>
      <c r="P15" s="153"/>
      <c r="Q15" s="153"/>
      <c r="R15" s="154"/>
      <c r="S15" s="154"/>
      <c r="T15" s="154"/>
      <c r="U15" s="154"/>
      <c r="V15" s="154"/>
      <c r="W15" s="154"/>
      <c r="X15" s="154"/>
      <c r="Y15" s="154"/>
      <c r="Z15" s="144"/>
      <c r="AA15" s="144"/>
      <c r="AB15" s="144"/>
      <c r="AC15" s="144"/>
      <c r="AD15" s="144"/>
      <c r="AE15" s="144"/>
      <c r="AF15" s="144"/>
      <c r="AG15" s="144" t="s">
        <v>295</v>
      </c>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row>
    <row r="16" spans="1:60" x14ac:dyDescent="0.25">
      <c r="A16" s="166" t="s">
        <v>141</v>
      </c>
      <c r="B16" s="167" t="s">
        <v>113</v>
      </c>
      <c r="C16" s="188" t="s">
        <v>26</v>
      </c>
      <c r="D16" s="168"/>
      <c r="E16" s="169"/>
      <c r="F16" s="170"/>
      <c r="G16" s="170">
        <f>SUMIF(AG17:AG38,"&lt;&gt;NOR",G17:G38)</f>
        <v>0</v>
      </c>
      <c r="H16" s="170"/>
      <c r="I16" s="170">
        <f>SUM(I17:I38)</f>
        <v>0</v>
      </c>
      <c r="J16" s="170"/>
      <c r="K16" s="170">
        <f>SUM(K17:K38)</f>
        <v>0</v>
      </c>
      <c r="L16" s="170"/>
      <c r="M16" s="170">
        <f>SUM(M17:M38)</f>
        <v>0</v>
      </c>
      <c r="N16" s="169"/>
      <c r="O16" s="169">
        <f>SUM(O17:O38)</f>
        <v>0</v>
      </c>
      <c r="P16" s="169"/>
      <c r="Q16" s="169">
        <f>SUM(Q17:Q38)</f>
        <v>0</v>
      </c>
      <c r="R16" s="170"/>
      <c r="S16" s="170"/>
      <c r="T16" s="171"/>
      <c r="U16" s="165"/>
      <c r="V16" s="165">
        <f>SUM(V17:V38)</f>
        <v>0</v>
      </c>
      <c r="W16" s="165"/>
      <c r="X16" s="165"/>
      <c r="Y16" s="165"/>
      <c r="AG16" t="s">
        <v>142</v>
      </c>
    </row>
    <row r="17" spans="1:60" outlineLevel="1" x14ac:dyDescent="0.25">
      <c r="A17" s="173">
        <v>4</v>
      </c>
      <c r="B17" s="174" t="s">
        <v>895</v>
      </c>
      <c r="C17" s="189" t="s">
        <v>896</v>
      </c>
      <c r="D17" s="175" t="s">
        <v>885</v>
      </c>
      <c r="E17" s="176">
        <v>1</v>
      </c>
      <c r="F17" s="177"/>
      <c r="G17" s="178">
        <f>ROUND(E17*F17,2)</f>
        <v>0</v>
      </c>
      <c r="H17" s="177"/>
      <c r="I17" s="178">
        <f>ROUND(E17*H17,2)</f>
        <v>0</v>
      </c>
      <c r="J17" s="177"/>
      <c r="K17" s="178">
        <f>ROUND(E17*J17,2)</f>
        <v>0</v>
      </c>
      <c r="L17" s="178">
        <v>21</v>
      </c>
      <c r="M17" s="178">
        <f>G17*(1+L17/100)</f>
        <v>0</v>
      </c>
      <c r="N17" s="176">
        <v>0</v>
      </c>
      <c r="O17" s="176">
        <f>ROUND(E17*N17,2)</f>
        <v>0</v>
      </c>
      <c r="P17" s="176">
        <v>0</v>
      </c>
      <c r="Q17" s="176">
        <f>ROUND(E17*P17,2)</f>
        <v>0</v>
      </c>
      <c r="R17" s="178"/>
      <c r="S17" s="178" t="s">
        <v>147</v>
      </c>
      <c r="T17" s="179" t="s">
        <v>532</v>
      </c>
      <c r="U17" s="154">
        <v>0</v>
      </c>
      <c r="V17" s="154">
        <f>ROUND(E17*U17,2)</f>
        <v>0</v>
      </c>
      <c r="W17" s="154"/>
      <c r="X17" s="154" t="s">
        <v>886</v>
      </c>
      <c r="Y17" s="154" t="s">
        <v>149</v>
      </c>
      <c r="Z17" s="144"/>
      <c r="AA17" s="144"/>
      <c r="AB17" s="144"/>
      <c r="AC17" s="144"/>
      <c r="AD17" s="144"/>
      <c r="AE17" s="144"/>
      <c r="AF17" s="144"/>
      <c r="AG17" s="144" t="s">
        <v>887</v>
      </c>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row>
    <row r="18" spans="1:60" ht="21" outlineLevel="2" x14ac:dyDescent="0.25">
      <c r="A18" s="151"/>
      <c r="B18" s="152"/>
      <c r="C18" s="257" t="s">
        <v>897</v>
      </c>
      <c r="D18" s="258"/>
      <c r="E18" s="258"/>
      <c r="F18" s="258"/>
      <c r="G18" s="258"/>
      <c r="H18" s="154"/>
      <c r="I18" s="154"/>
      <c r="J18" s="154"/>
      <c r="K18" s="154"/>
      <c r="L18" s="154"/>
      <c r="M18" s="154"/>
      <c r="N18" s="153"/>
      <c r="O18" s="153"/>
      <c r="P18" s="153"/>
      <c r="Q18" s="153"/>
      <c r="R18" s="154"/>
      <c r="S18" s="154"/>
      <c r="T18" s="154"/>
      <c r="U18" s="154"/>
      <c r="V18" s="154"/>
      <c r="W18" s="154"/>
      <c r="X18" s="154"/>
      <c r="Y18" s="154"/>
      <c r="Z18" s="144"/>
      <c r="AA18" s="144"/>
      <c r="AB18" s="144"/>
      <c r="AC18" s="144"/>
      <c r="AD18" s="144"/>
      <c r="AE18" s="144"/>
      <c r="AF18" s="144"/>
      <c r="AG18" s="144" t="s">
        <v>295</v>
      </c>
      <c r="AH18" s="144"/>
      <c r="AI18" s="144"/>
      <c r="AJ18" s="144"/>
      <c r="AK18" s="144"/>
      <c r="AL18" s="144"/>
      <c r="AM18" s="144"/>
      <c r="AN18" s="144"/>
      <c r="AO18" s="144"/>
      <c r="AP18" s="144"/>
      <c r="AQ18" s="144"/>
      <c r="AR18" s="144"/>
      <c r="AS18" s="144"/>
      <c r="AT18" s="144"/>
      <c r="AU18" s="144"/>
      <c r="AV18" s="144"/>
      <c r="AW18" s="144"/>
      <c r="AX18" s="144"/>
      <c r="AY18" s="144"/>
      <c r="AZ18" s="144"/>
      <c r="BA18" s="180" t="str">
        <f>C18</f>
        <v>Náklady spojené s vypracováním projektové dokumentace, většinou v obsahu a rozsahu projektové dokumentace pro provádění stavby, ale mohou zde být obsaženy i náklady na jiné stupně projektové dokumentace, pokud jsou součástí požadavků objednatele.</v>
      </c>
      <c r="BB18" s="144"/>
      <c r="BC18" s="144"/>
      <c r="BD18" s="144"/>
      <c r="BE18" s="144"/>
      <c r="BF18" s="144"/>
      <c r="BG18" s="144"/>
      <c r="BH18" s="144"/>
    </row>
    <row r="19" spans="1:60" outlineLevel="2" x14ac:dyDescent="0.25">
      <c r="A19" s="151"/>
      <c r="B19" s="152"/>
      <c r="C19" s="190" t="s">
        <v>898</v>
      </c>
      <c r="D19" s="155"/>
      <c r="E19" s="156">
        <v>1</v>
      </c>
      <c r="F19" s="154"/>
      <c r="G19" s="154"/>
      <c r="H19" s="154"/>
      <c r="I19" s="154"/>
      <c r="J19" s="154"/>
      <c r="K19" s="154"/>
      <c r="L19" s="154"/>
      <c r="M19" s="154"/>
      <c r="N19" s="153"/>
      <c r="O19" s="153"/>
      <c r="P19" s="153"/>
      <c r="Q19" s="153"/>
      <c r="R19" s="154"/>
      <c r="S19" s="154"/>
      <c r="T19" s="154"/>
      <c r="U19" s="154"/>
      <c r="V19" s="154"/>
      <c r="W19" s="154"/>
      <c r="X19" s="154"/>
      <c r="Y19" s="154"/>
      <c r="Z19" s="144"/>
      <c r="AA19" s="144"/>
      <c r="AB19" s="144"/>
      <c r="AC19" s="144"/>
      <c r="AD19" s="144"/>
      <c r="AE19" s="144"/>
      <c r="AF19" s="144"/>
      <c r="AG19" s="144" t="s">
        <v>154</v>
      </c>
      <c r="AH19" s="144">
        <v>0</v>
      </c>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row>
    <row r="20" spans="1:60" outlineLevel="1" x14ac:dyDescent="0.25">
      <c r="A20" s="173">
        <v>5</v>
      </c>
      <c r="B20" s="174" t="s">
        <v>899</v>
      </c>
      <c r="C20" s="189" t="s">
        <v>900</v>
      </c>
      <c r="D20" s="175" t="s">
        <v>885</v>
      </c>
      <c r="E20" s="176">
        <v>1</v>
      </c>
      <c r="F20" s="177"/>
      <c r="G20" s="178">
        <f>ROUND(E20*F20,2)</f>
        <v>0</v>
      </c>
      <c r="H20" s="177"/>
      <c r="I20" s="178">
        <f>ROUND(E20*H20,2)</f>
        <v>0</v>
      </c>
      <c r="J20" s="177"/>
      <c r="K20" s="178">
        <f>ROUND(E20*J20,2)</f>
        <v>0</v>
      </c>
      <c r="L20" s="178">
        <v>21</v>
      </c>
      <c r="M20" s="178">
        <f>G20*(1+L20/100)</f>
        <v>0</v>
      </c>
      <c r="N20" s="176">
        <v>0</v>
      </c>
      <c r="O20" s="176">
        <f>ROUND(E20*N20,2)</f>
        <v>0</v>
      </c>
      <c r="P20" s="176">
        <v>0</v>
      </c>
      <c r="Q20" s="176">
        <f>ROUND(E20*P20,2)</f>
        <v>0</v>
      </c>
      <c r="R20" s="178"/>
      <c r="S20" s="178" t="s">
        <v>147</v>
      </c>
      <c r="T20" s="179" t="s">
        <v>532</v>
      </c>
      <c r="U20" s="154">
        <v>0</v>
      </c>
      <c r="V20" s="154">
        <f>ROUND(E20*U20,2)</f>
        <v>0</v>
      </c>
      <c r="W20" s="154"/>
      <c r="X20" s="154" t="s">
        <v>886</v>
      </c>
      <c r="Y20" s="154" t="s">
        <v>149</v>
      </c>
      <c r="Z20" s="144"/>
      <c r="AA20" s="144"/>
      <c r="AB20" s="144"/>
      <c r="AC20" s="144"/>
      <c r="AD20" s="144"/>
      <c r="AE20" s="144"/>
      <c r="AF20" s="144"/>
      <c r="AG20" s="144" t="s">
        <v>887</v>
      </c>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row>
    <row r="21" spans="1:60" ht="21" outlineLevel="2" x14ac:dyDescent="0.25">
      <c r="A21" s="151"/>
      <c r="B21" s="152"/>
      <c r="C21" s="257" t="s">
        <v>901</v>
      </c>
      <c r="D21" s="258"/>
      <c r="E21" s="258"/>
      <c r="F21" s="258"/>
      <c r="G21" s="258"/>
      <c r="H21" s="154"/>
      <c r="I21" s="154"/>
      <c r="J21" s="154"/>
      <c r="K21" s="154"/>
      <c r="L21" s="154"/>
      <c r="M21" s="154"/>
      <c r="N21" s="153"/>
      <c r="O21" s="153"/>
      <c r="P21" s="153"/>
      <c r="Q21" s="153"/>
      <c r="R21" s="154"/>
      <c r="S21" s="154"/>
      <c r="T21" s="154"/>
      <c r="U21" s="154"/>
      <c r="V21" s="154"/>
      <c r="W21" s="154"/>
      <c r="X21" s="154"/>
      <c r="Y21" s="154"/>
      <c r="Z21" s="144"/>
      <c r="AA21" s="144"/>
      <c r="AB21" s="144"/>
      <c r="AC21" s="144"/>
      <c r="AD21" s="144"/>
      <c r="AE21" s="144"/>
      <c r="AF21" s="144"/>
      <c r="AG21" s="144" t="s">
        <v>295</v>
      </c>
      <c r="AH21" s="144"/>
      <c r="AI21" s="144"/>
      <c r="AJ21" s="144"/>
      <c r="AK21" s="144"/>
      <c r="AL21" s="144"/>
      <c r="AM21" s="144"/>
      <c r="AN21" s="144"/>
      <c r="AO21" s="144"/>
      <c r="AP21" s="144"/>
      <c r="AQ21" s="144"/>
      <c r="AR21" s="144"/>
      <c r="AS21" s="144"/>
      <c r="AT21" s="144"/>
      <c r="AU21" s="144"/>
      <c r="AV21" s="144"/>
      <c r="AW21" s="144"/>
      <c r="AX21" s="144"/>
      <c r="AY21" s="144"/>
      <c r="AZ21" s="144"/>
      <c r="BA21" s="180" t="str">
        <f>C21</f>
        <v>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v>
      </c>
      <c r="BB21" s="144"/>
      <c r="BC21" s="144"/>
      <c r="BD21" s="144"/>
      <c r="BE21" s="144"/>
      <c r="BF21" s="144"/>
      <c r="BG21" s="144"/>
      <c r="BH21" s="144"/>
    </row>
    <row r="22" spans="1:60" outlineLevel="2" x14ac:dyDescent="0.25">
      <c r="A22" s="151"/>
      <c r="B22" s="152"/>
      <c r="C22" s="190" t="s">
        <v>902</v>
      </c>
      <c r="D22" s="155"/>
      <c r="E22" s="156">
        <v>1</v>
      </c>
      <c r="F22" s="154"/>
      <c r="G22" s="154"/>
      <c r="H22" s="154"/>
      <c r="I22" s="154"/>
      <c r="J22" s="154"/>
      <c r="K22" s="154"/>
      <c r="L22" s="154"/>
      <c r="M22" s="154"/>
      <c r="N22" s="153"/>
      <c r="O22" s="153"/>
      <c r="P22" s="153"/>
      <c r="Q22" s="153"/>
      <c r="R22" s="154"/>
      <c r="S22" s="154"/>
      <c r="T22" s="154"/>
      <c r="U22" s="154"/>
      <c r="V22" s="154"/>
      <c r="W22" s="154"/>
      <c r="X22" s="154"/>
      <c r="Y22" s="154"/>
      <c r="Z22" s="144"/>
      <c r="AA22" s="144"/>
      <c r="AB22" s="144"/>
      <c r="AC22" s="144"/>
      <c r="AD22" s="144"/>
      <c r="AE22" s="144"/>
      <c r="AF22" s="144"/>
      <c r="AG22" s="144" t="s">
        <v>154</v>
      </c>
      <c r="AH22" s="144">
        <v>0</v>
      </c>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row>
    <row r="23" spans="1:60" outlineLevel="1" x14ac:dyDescent="0.25">
      <c r="A23" s="173">
        <v>6</v>
      </c>
      <c r="B23" s="174" t="s">
        <v>903</v>
      </c>
      <c r="C23" s="189" t="s">
        <v>904</v>
      </c>
      <c r="D23" s="175" t="s">
        <v>885</v>
      </c>
      <c r="E23" s="176">
        <v>1</v>
      </c>
      <c r="F23" s="177"/>
      <c r="G23" s="178">
        <f>ROUND(E23*F23,2)</f>
        <v>0</v>
      </c>
      <c r="H23" s="177"/>
      <c r="I23" s="178">
        <f>ROUND(E23*H23,2)</f>
        <v>0</v>
      </c>
      <c r="J23" s="177"/>
      <c r="K23" s="178">
        <f>ROUND(E23*J23,2)</f>
        <v>0</v>
      </c>
      <c r="L23" s="178">
        <v>21</v>
      </c>
      <c r="M23" s="178">
        <f>G23*(1+L23/100)</f>
        <v>0</v>
      </c>
      <c r="N23" s="176">
        <v>0</v>
      </c>
      <c r="O23" s="176">
        <f>ROUND(E23*N23,2)</f>
        <v>0</v>
      </c>
      <c r="P23" s="176">
        <v>0</v>
      </c>
      <c r="Q23" s="176">
        <f>ROUND(E23*P23,2)</f>
        <v>0</v>
      </c>
      <c r="R23" s="178"/>
      <c r="S23" s="178" t="s">
        <v>147</v>
      </c>
      <c r="T23" s="179" t="s">
        <v>532</v>
      </c>
      <c r="U23" s="154">
        <v>0</v>
      </c>
      <c r="V23" s="154">
        <f>ROUND(E23*U23,2)</f>
        <v>0</v>
      </c>
      <c r="W23" s="154"/>
      <c r="X23" s="154" t="s">
        <v>886</v>
      </c>
      <c r="Y23" s="154" t="s">
        <v>149</v>
      </c>
      <c r="Z23" s="144"/>
      <c r="AA23" s="144"/>
      <c r="AB23" s="144"/>
      <c r="AC23" s="144"/>
      <c r="AD23" s="144"/>
      <c r="AE23" s="144"/>
      <c r="AF23" s="144"/>
      <c r="AG23" s="144" t="s">
        <v>887</v>
      </c>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row>
    <row r="24" spans="1:60" ht="31.2" outlineLevel="2" x14ac:dyDescent="0.25">
      <c r="A24" s="151"/>
      <c r="B24" s="152"/>
      <c r="C24" s="257" t="s">
        <v>905</v>
      </c>
      <c r="D24" s="258"/>
      <c r="E24" s="258"/>
      <c r="F24" s="258"/>
      <c r="G24" s="258"/>
      <c r="H24" s="154"/>
      <c r="I24" s="154"/>
      <c r="J24" s="154"/>
      <c r="K24" s="154"/>
      <c r="L24" s="154"/>
      <c r="M24" s="154"/>
      <c r="N24" s="153"/>
      <c r="O24" s="153"/>
      <c r="P24" s="153"/>
      <c r="Q24" s="153"/>
      <c r="R24" s="154"/>
      <c r="S24" s="154"/>
      <c r="T24" s="154"/>
      <c r="U24" s="154"/>
      <c r="V24" s="154"/>
      <c r="W24" s="154"/>
      <c r="X24" s="154"/>
      <c r="Y24" s="154"/>
      <c r="Z24" s="144"/>
      <c r="AA24" s="144"/>
      <c r="AB24" s="144"/>
      <c r="AC24" s="144"/>
      <c r="AD24" s="144"/>
      <c r="AE24" s="144"/>
      <c r="AF24" s="144"/>
      <c r="AG24" s="144" t="s">
        <v>295</v>
      </c>
      <c r="AH24" s="144"/>
      <c r="AI24" s="144"/>
      <c r="AJ24" s="144"/>
      <c r="AK24" s="144"/>
      <c r="AL24" s="144"/>
      <c r="AM24" s="144"/>
      <c r="AN24" s="144"/>
      <c r="AO24" s="144"/>
      <c r="AP24" s="144"/>
      <c r="AQ24" s="144"/>
      <c r="AR24" s="144"/>
      <c r="AS24" s="144"/>
      <c r="AT24" s="144"/>
      <c r="AU24" s="144"/>
      <c r="AV24" s="144"/>
      <c r="AW24" s="144"/>
      <c r="AX24" s="144"/>
      <c r="AY24" s="144"/>
      <c r="AZ24" s="144"/>
      <c r="BA24" s="180" t="str">
        <f>C24</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24" s="144"/>
      <c r="BC24" s="144"/>
      <c r="BD24" s="144"/>
      <c r="BE24" s="144"/>
      <c r="BF24" s="144"/>
      <c r="BG24" s="144"/>
      <c r="BH24" s="144"/>
    </row>
    <row r="25" spans="1:60" outlineLevel="1" x14ac:dyDescent="0.25">
      <c r="A25" s="173">
        <v>7</v>
      </c>
      <c r="B25" s="174" t="s">
        <v>906</v>
      </c>
      <c r="C25" s="189" t="s">
        <v>907</v>
      </c>
      <c r="D25" s="175" t="s">
        <v>885</v>
      </c>
      <c r="E25" s="176">
        <v>1</v>
      </c>
      <c r="F25" s="177"/>
      <c r="G25" s="178">
        <f>ROUND(E25*F25,2)</f>
        <v>0</v>
      </c>
      <c r="H25" s="177"/>
      <c r="I25" s="178">
        <f>ROUND(E25*H25,2)</f>
        <v>0</v>
      </c>
      <c r="J25" s="177"/>
      <c r="K25" s="178">
        <f>ROUND(E25*J25,2)</f>
        <v>0</v>
      </c>
      <c r="L25" s="178">
        <v>21</v>
      </c>
      <c r="M25" s="178">
        <f>G25*(1+L25/100)</f>
        <v>0</v>
      </c>
      <c r="N25" s="176">
        <v>0</v>
      </c>
      <c r="O25" s="176">
        <f>ROUND(E25*N25,2)</f>
        <v>0</v>
      </c>
      <c r="P25" s="176">
        <v>0</v>
      </c>
      <c r="Q25" s="176">
        <f>ROUND(E25*P25,2)</f>
        <v>0</v>
      </c>
      <c r="R25" s="178"/>
      <c r="S25" s="178" t="s">
        <v>147</v>
      </c>
      <c r="T25" s="179" t="s">
        <v>532</v>
      </c>
      <c r="U25" s="154">
        <v>0</v>
      </c>
      <c r="V25" s="154">
        <f>ROUND(E25*U25,2)</f>
        <v>0</v>
      </c>
      <c r="W25" s="154"/>
      <c r="X25" s="154" t="s">
        <v>886</v>
      </c>
      <c r="Y25" s="154" t="s">
        <v>149</v>
      </c>
      <c r="Z25" s="144"/>
      <c r="AA25" s="144"/>
      <c r="AB25" s="144"/>
      <c r="AC25" s="144"/>
      <c r="AD25" s="144"/>
      <c r="AE25" s="144"/>
      <c r="AF25" s="144"/>
      <c r="AG25" s="144" t="s">
        <v>887</v>
      </c>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row>
    <row r="26" spans="1:60" outlineLevel="2" x14ac:dyDescent="0.25">
      <c r="A26" s="151"/>
      <c r="B26" s="152"/>
      <c r="C26" s="257" t="s">
        <v>908</v>
      </c>
      <c r="D26" s="258"/>
      <c r="E26" s="258"/>
      <c r="F26" s="258"/>
      <c r="G26" s="258"/>
      <c r="H26" s="154"/>
      <c r="I26" s="154"/>
      <c r="J26" s="154"/>
      <c r="K26" s="154"/>
      <c r="L26" s="154"/>
      <c r="M26" s="154"/>
      <c r="N26" s="153"/>
      <c r="O26" s="153"/>
      <c r="P26" s="153"/>
      <c r="Q26" s="153"/>
      <c r="R26" s="154"/>
      <c r="S26" s="154"/>
      <c r="T26" s="154"/>
      <c r="U26" s="154"/>
      <c r="V26" s="154"/>
      <c r="W26" s="154"/>
      <c r="X26" s="154"/>
      <c r="Y26" s="154"/>
      <c r="Z26" s="144"/>
      <c r="AA26" s="144"/>
      <c r="AB26" s="144"/>
      <c r="AC26" s="144"/>
      <c r="AD26" s="144"/>
      <c r="AE26" s="144"/>
      <c r="AF26" s="144"/>
      <c r="AG26" s="144" t="s">
        <v>295</v>
      </c>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row>
    <row r="27" spans="1:60" outlineLevel="1" x14ac:dyDescent="0.25">
      <c r="A27" s="173">
        <v>8</v>
      </c>
      <c r="B27" s="174" t="s">
        <v>909</v>
      </c>
      <c r="C27" s="189" t="s">
        <v>910</v>
      </c>
      <c r="D27" s="175" t="s">
        <v>885</v>
      </c>
      <c r="E27" s="176">
        <v>14</v>
      </c>
      <c r="F27" s="177"/>
      <c r="G27" s="178">
        <f>ROUND(E27*F27,2)</f>
        <v>0</v>
      </c>
      <c r="H27" s="177"/>
      <c r="I27" s="178">
        <f>ROUND(E27*H27,2)</f>
        <v>0</v>
      </c>
      <c r="J27" s="177"/>
      <c r="K27" s="178">
        <f>ROUND(E27*J27,2)</f>
        <v>0</v>
      </c>
      <c r="L27" s="178">
        <v>21</v>
      </c>
      <c r="M27" s="178">
        <f>G27*(1+L27/100)</f>
        <v>0</v>
      </c>
      <c r="N27" s="176">
        <v>0</v>
      </c>
      <c r="O27" s="176">
        <f>ROUND(E27*N27,2)</f>
        <v>0</v>
      </c>
      <c r="P27" s="176">
        <v>0</v>
      </c>
      <c r="Q27" s="176">
        <f>ROUND(E27*P27,2)</f>
        <v>0</v>
      </c>
      <c r="R27" s="178"/>
      <c r="S27" s="178" t="s">
        <v>147</v>
      </c>
      <c r="T27" s="179" t="s">
        <v>532</v>
      </c>
      <c r="U27" s="154">
        <v>0</v>
      </c>
      <c r="V27" s="154">
        <f>ROUND(E27*U27,2)</f>
        <v>0</v>
      </c>
      <c r="W27" s="154"/>
      <c r="X27" s="154" t="s">
        <v>886</v>
      </c>
      <c r="Y27" s="154" t="s">
        <v>149</v>
      </c>
      <c r="Z27" s="144"/>
      <c r="AA27" s="144"/>
      <c r="AB27" s="144"/>
      <c r="AC27" s="144"/>
      <c r="AD27" s="144"/>
      <c r="AE27" s="144"/>
      <c r="AF27" s="144"/>
      <c r="AG27" s="144" t="s">
        <v>887</v>
      </c>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row>
    <row r="28" spans="1:60" ht="21" outlineLevel="2" x14ac:dyDescent="0.25">
      <c r="A28" s="151"/>
      <c r="B28" s="152"/>
      <c r="C28" s="257" t="s">
        <v>911</v>
      </c>
      <c r="D28" s="258"/>
      <c r="E28" s="258"/>
      <c r="F28" s="258"/>
      <c r="G28" s="258"/>
      <c r="H28" s="154"/>
      <c r="I28" s="154"/>
      <c r="J28" s="154"/>
      <c r="K28" s="154"/>
      <c r="L28" s="154"/>
      <c r="M28" s="154"/>
      <c r="N28" s="153"/>
      <c r="O28" s="153"/>
      <c r="P28" s="153"/>
      <c r="Q28" s="153"/>
      <c r="R28" s="154"/>
      <c r="S28" s="154"/>
      <c r="T28" s="154"/>
      <c r="U28" s="154"/>
      <c r="V28" s="154"/>
      <c r="W28" s="154"/>
      <c r="X28" s="154"/>
      <c r="Y28" s="154"/>
      <c r="Z28" s="144"/>
      <c r="AA28" s="144"/>
      <c r="AB28" s="144"/>
      <c r="AC28" s="144"/>
      <c r="AD28" s="144"/>
      <c r="AE28" s="144"/>
      <c r="AF28" s="144"/>
      <c r="AG28" s="144" t="s">
        <v>295</v>
      </c>
      <c r="AH28" s="144"/>
      <c r="AI28" s="144"/>
      <c r="AJ28" s="144"/>
      <c r="AK28" s="144"/>
      <c r="AL28" s="144"/>
      <c r="AM28" s="144"/>
      <c r="AN28" s="144"/>
      <c r="AO28" s="144"/>
      <c r="AP28" s="144"/>
      <c r="AQ28" s="144"/>
      <c r="AR28" s="144"/>
      <c r="AS28" s="144"/>
      <c r="AT28" s="144"/>
      <c r="AU28" s="144"/>
      <c r="AV28" s="144"/>
      <c r="AW28" s="144"/>
      <c r="AX28" s="144"/>
      <c r="AY28" s="144"/>
      <c r="AZ28" s="144"/>
      <c r="BA28" s="180" t="str">
        <f>C28</f>
        <v>Náklady zhotovitele, související s prováděním zkoušek a revizí předepsaných technickými normami nebo objednatelem a které jsou pro provedení díla nezbytné.</v>
      </c>
      <c r="BB28" s="144"/>
      <c r="BC28" s="144"/>
      <c r="BD28" s="144"/>
      <c r="BE28" s="144"/>
      <c r="BF28" s="144"/>
      <c r="BG28" s="144"/>
      <c r="BH28" s="144"/>
    </row>
    <row r="29" spans="1:60" outlineLevel="2" x14ac:dyDescent="0.25">
      <c r="A29" s="151"/>
      <c r="B29" s="152"/>
      <c r="C29" s="190" t="s">
        <v>912</v>
      </c>
      <c r="D29" s="155"/>
      <c r="E29" s="156"/>
      <c r="F29" s="154"/>
      <c r="G29" s="154"/>
      <c r="H29" s="154"/>
      <c r="I29" s="154"/>
      <c r="J29" s="154"/>
      <c r="K29" s="154"/>
      <c r="L29" s="154"/>
      <c r="M29" s="154"/>
      <c r="N29" s="153"/>
      <c r="O29" s="153"/>
      <c r="P29" s="153"/>
      <c r="Q29" s="153"/>
      <c r="R29" s="154"/>
      <c r="S29" s="154"/>
      <c r="T29" s="154"/>
      <c r="U29" s="154"/>
      <c r="V29" s="154"/>
      <c r="W29" s="154"/>
      <c r="X29" s="154"/>
      <c r="Y29" s="154"/>
      <c r="Z29" s="144"/>
      <c r="AA29" s="144"/>
      <c r="AB29" s="144"/>
      <c r="AC29" s="144"/>
      <c r="AD29" s="144"/>
      <c r="AE29" s="144"/>
      <c r="AF29" s="144"/>
      <c r="AG29" s="144" t="s">
        <v>154</v>
      </c>
      <c r="AH29" s="144">
        <v>0</v>
      </c>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row>
    <row r="30" spans="1:60" outlineLevel="3" x14ac:dyDescent="0.25">
      <c r="A30" s="151"/>
      <c r="B30" s="152"/>
      <c r="C30" s="190" t="s">
        <v>913</v>
      </c>
      <c r="D30" s="155"/>
      <c r="E30" s="156">
        <v>6</v>
      </c>
      <c r="F30" s="154"/>
      <c r="G30" s="154"/>
      <c r="H30" s="154"/>
      <c r="I30" s="154"/>
      <c r="J30" s="154"/>
      <c r="K30" s="154"/>
      <c r="L30" s="154"/>
      <c r="M30" s="154"/>
      <c r="N30" s="153"/>
      <c r="O30" s="153"/>
      <c r="P30" s="153"/>
      <c r="Q30" s="153"/>
      <c r="R30" s="154"/>
      <c r="S30" s="154"/>
      <c r="T30" s="154"/>
      <c r="U30" s="154"/>
      <c r="V30" s="154"/>
      <c r="W30" s="154"/>
      <c r="X30" s="154"/>
      <c r="Y30" s="154"/>
      <c r="Z30" s="144"/>
      <c r="AA30" s="144"/>
      <c r="AB30" s="144"/>
      <c r="AC30" s="144"/>
      <c r="AD30" s="144"/>
      <c r="AE30" s="144"/>
      <c r="AF30" s="144"/>
      <c r="AG30" s="144" t="s">
        <v>154</v>
      </c>
      <c r="AH30" s="144">
        <v>0</v>
      </c>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row>
    <row r="31" spans="1:60" outlineLevel="3" x14ac:dyDescent="0.25">
      <c r="A31" s="151"/>
      <c r="B31" s="152"/>
      <c r="C31" s="190" t="s">
        <v>914</v>
      </c>
      <c r="D31" s="155"/>
      <c r="E31" s="156">
        <v>4</v>
      </c>
      <c r="F31" s="154"/>
      <c r="G31" s="154"/>
      <c r="H31" s="154"/>
      <c r="I31" s="154"/>
      <c r="J31" s="154"/>
      <c r="K31" s="154"/>
      <c r="L31" s="154"/>
      <c r="M31" s="154"/>
      <c r="N31" s="153"/>
      <c r="O31" s="153"/>
      <c r="P31" s="153"/>
      <c r="Q31" s="153"/>
      <c r="R31" s="154"/>
      <c r="S31" s="154"/>
      <c r="T31" s="154"/>
      <c r="U31" s="154"/>
      <c r="V31" s="154"/>
      <c r="W31" s="154"/>
      <c r="X31" s="154"/>
      <c r="Y31" s="154"/>
      <c r="Z31" s="144"/>
      <c r="AA31" s="144"/>
      <c r="AB31" s="144"/>
      <c r="AC31" s="144"/>
      <c r="AD31" s="144"/>
      <c r="AE31" s="144"/>
      <c r="AF31" s="144"/>
      <c r="AG31" s="144" t="s">
        <v>154</v>
      </c>
      <c r="AH31" s="144">
        <v>0</v>
      </c>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row>
    <row r="32" spans="1:60" outlineLevel="3" x14ac:dyDescent="0.25">
      <c r="A32" s="151"/>
      <c r="B32" s="152"/>
      <c r="C32" s="190" t="s">
        <v>915</v>
      </c>
      <c r="D32" s="155"/>
      <c r="E32" s="156">
        <v>4</v>
      </c>
      <c r="F32" s="154"/>
      <c r="G32" s="154"/>
      <c r="H32" s="154"/>
      <c r="I32" s="154"/>
      <c r="J32" s="154"/>
      <c r="K32" s="154"/>
      <c r="L32" s="154"/>
      <c r="M32" s="154"/>
      <c r="N32" s="153"/>
      <c r="O32" s="153"/>
      <c r="P32" s="153"/>
      <c r="Q32" s="153"/>
      <c r="R32" s="154"/>
      <c r="S32" s="154"/>
      <c r="T32" s="154"/>
      <c r="U32" s="154"/>
      <c r="V32" s="154"/>
      <c r="W32" s="154"/>
      <c r="X32" s="154"/>
      <c r="Y32" s="154"/>
      <c r="Z32" s="144"/>
      <c r="AA32" s="144"/>
      <c r="AB32" s="144"/>
      <c r="AC32" s="144"/>
      <c r="AD32" s="144"/>
      <c r="AE32" s="144"/>
      <c r="AF32" s="144"/>
      <c r="AG32" s="144" t="s">
        <v>154</v>
      </c>
      <c r="AH32" s="144">
        <v>0</v>
      </c>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row>
    <row r="33" spans="1:60" outlineLevel="1" x14ac:dyDescent="0.25">
      <c r="A33" s="173">
        <v>9</v>
      </c>
      <c r="B33" s="174" t="s">
        <v>916</v>
      </c>
      <c r="C33" s="189" t="s">
        <v>917</v>
      </c>
      <c r="D33" s="175" t="s">
        <v>885</v>
      </c>
      <c r="E33" s="176">
        <v>1</v>
      </c>
      <c r="F33" s="177"/>
      <c r="G33" s="178">
        <f>ROUND(E33*F33,2)</f>
        <v>0</v>
      </c>
      <c r="H33" s="177"/>
      <c r="I33" s="178">
        <f>ROUND(E33*H33,2)</f>
        <v>0</v>
      </c>
      <c r="J33" s="177"/>
      <c r="K33" s="178">
        <f>ROUND(E33*J33,2)</f>
        <v>0</v>
      </c>
      <c r="L33" s="178">
        <v>21</v>
      </c>
      <c r="M33" s="178">
        <f>G33*(1+L33/100)</f>
        <v>0</v>
      </c>
      <c r="N33" s="176">
        <v>0</v>
      </c>
      <c r="O33" s="176">
        <f>ROUND(E33*N33,2)</f>
        <v>0</v>
      </c>
      <c r="P33" s="176">
        <v>0</v>
      </c>
      <c r="Q33" s="176">
        <f>ROUND(E33*P33,2)</f>
        <v>0</v>
      </c>
      <c r="R33" s="178"/>
      <c r="S33" s="178" t="s">
        <v>147</v>
      </c>
      <c r="T33" s="179" t="s">
        <v>532</v>
      </c>
      <c r="U33" s="154">
        <v>0</v>
      </c>
      <c r="V33" s="154">
        <f>ROUND(E33*U33,2)</f>
        <v>0</v>
      </c>
      <c r="W33" s="154"/>
      <c r="X33" s="154" t="s">
        <v>886</v>
      </c>
      <c r="Y33" s="154" t="s">
        <v>149</v>
      </c>
      <c r="Z33" s="144"/>
      <c r="AA33" s="144"/>
      <c r="AB33" s="144"/>
      <c r="AC33" s="144"/>
      <c r="AD33" s="144"/>
      <c r="AE33" s="144"/>
      <c r="AF33" s="144"/>
      <c r="AG33" s="144" t="s">
        <v>887</v>
      </c>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row>
    <row r="34" spans="1:60" outlineLevel="2" x14ac:dyDescent="0.25">
      <c r="A34" s="151"/>
      <c r="B34" s="152"/>
      <c r="C34" s="257" t="s">
        <v>918</v>
      </c>
      <c r="D34" s="258"/>
      <c r="E34" s="258"/>
      <c r="F34" s="258"/>
      <c r="G34" s="258"/>
      <c r="H34" s="154"/>
      <c r="I34" s="154"/>
      <c r="J34" s="154"/>
      <c r="K34" s="154"/>
      <c r="L34" s="154"/>
      <c r="M34" s="154"/>
      <c r="N34" s="153"/>
      <c r="O34" s="153"/>
      <c r="P34" s="153"/>
      <c r="Q34" s="153"/>
      <c r="R34" s="154"/>
      <c r="S34" s="154"/>
      <c r="T34" s="154"/>
      <c r="U34" s="154"/>
      <c r="V34" s="154"/>
      <c r="W34" s="154"/>
      <c r="X34" s="154"/>
      <c r="Y34" s="154"/>
      <c r="Z34" s="144"/>
      <c r="AA34" s="144"/>
      <c r="AB34" s="144"/>
      <c r="AC34" s="144"/>
      <c r="AD34" s="144"/>
      <c r="AE34" s="144"/>
      <c r="AF34" s="144"/>
      <c r="AG34" s="144" t="s">
        <v>295</v>
      </c>
      <c r="AH34" s="144"/>
      <c r="AI34" s="144"/>
      <c r="AJ34" s="144"/>
      <c r="AK34" s="144"/>
      <c r="AL34" s="144"/>
      <c r="AM34" s="144"/>
      <c r="AN34" s="144"/>
      <c r="AO34" s="144"/>
      <c r="AP34" s="144"/>
      <c r="AQ34" s="144"/>
      <c r="AR34" s="144"/>
      <c r="AS34" s="144"/>
      <c r="AT34" s="144"/>
      <c r="AU34" s="144"/>
      <c r="AV34" s="144"/>
      <c r="AW34" s="144"/>
      <c r="AX34" s="144"/>
      <c r="AY34" s="144"/>
      <c r="AZ34" s="144"/>
      <c r="BA34" s="180" t="str">
        <f>C34</f>
        <v>Náklady na vyhotovení dokumentace skutečného provedení stavby a její předání objednateli v požadované formě a požadovaném počtu.</v>
      </c>
      <c r="BB34" s="144"/>
      <c r="BC34" s="144"/>
      <c r="BD34" s="144"/>
      <c r="BE34" s="144"/>
      <c r="BF34" s="144"/>
      <c r="BG34" s="144"/>
      <c r="BH34" s="144"/>
    </row>
    <row r="35" spans="1:60" outlineLevel="1" x14ac:dyDescent="0.25">
      <c r="A35" s="173">
        <v>10</v>
      </c>
      <c r="B35" s="174" t="s">
        <v>919</v>
      </c>
      <c r="C35" s="189" t="s">
        <v>920</v>
      </c>
      <c r="D35" s="175" t="s">
        <v>885</v>
      </c>
      <c r="E35" s="176">
        <v>1</v>
      </c>
      <c r="F35" s="177"/>
      <c r="G35" s="178">
        <f>ROUND(E35*F35,2)</f>
        <v>0</v>
      </c>
      <c r="H35" s="177"/>
      <c r="I35" s="178">
        <f>ROUND(E35*H35,2)</f>
        <v>0</v>
      </c>
      <c r="J35" s="177"/>
      <c r="K35" s="178">
        <f>ROUND(E35*J35,2)</f>
        <v>0</v>
      </c>
      <c r="L35" s="178">
        <v>21</v>
      </c>
      <c r="M35" s="178">
        <f>G35*(1+L35/100)</f>
        <v>0</v>
      </c>
      <c r="N35" s="176">
        <v>0</v>
      </c>
      <c r="O35" s="176">
        <f>ROUND(E35*N35,2)</f>
        <v>0</v>
      </c>
      <c r="P35" s="176">
        <v>0</v>
      </c>
      <c r="Q35" s="176">
        <f>ROUND(E35*P35,2)</f>
        <v>0</v>
      </c>
      <c r="R35" s="178"/>
      <c r="S35" s="178" t="s">
        <v>147</v>
      </c>
      <c r="T35" s="179" t="s">
        <v>532</v>
      </c>
      <c r="U35" s="154">
        <v>0</v>
      </c>
      <c r="V35" s="154">
        <f>ROUND(E35*U35,2)</f>
        <v>0</v>
      </c>
      <c r="W35" s="154"/>
      <c r="X35" s="154" t="s">
        <v>886</v>
      </c>
      <c r="Y35" s="154" t="s">
        <v>149</v>
      </c>
      <c r="Z35" s="144"/>
      <c r="AA35" s="144"/>
      <c r="AB35" s="144"/>
      <c r="AC35" s="144"/>
      <c r="AD35" s="144"/>
      <c r="AE35" s="144"/>
      <c r="AF35" s="144"/>
      <c r="AG35" s="144" t="s">
        <v>887</v>
      </c>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row>
    <row r="36" spans="1:60" outlineLevel="2" x14ac:dyDescent="0.25">
      <c r="A36" s="151"/>
      <c r="B36" s="152"/>
      <c r="C36" s="257" t="s">
        <v>921</v>
      </c>
      <c r="D36" s="258"/>
      <c r="E36" s="258"/>
      <c r="F36" s="258"/>
      <c r="G36" s="258"/>
      <c r="H36" s="154"/>
      <c r="I36" s="154"/>
      <c r="J36" s="154"/>
      <c r="K36" s="154"/>
      <c r="L36" s="154"/>
      <c r="M36" s="154"/>
      <c r="N36" s="153"/>
      <c r="O36" s="153"/>
      <c r="P36" s="153"/>
      <c r="Q36" s="153"/>
      <c r="R36" s="154"/>
      <c r="S36" s="154"/>
      <c r="T36" s="154"/>
      <c r="U36" s="154"/>
      <c r="V36" s="154"/>
      <c r="W36" s="154"/>
      <c r="X36" s="154"/>
      <c r="Y36" s="154"/>
      <c r="Z36" s="144"/>
      <c r="AA36" s="144"/>
      <c r="AB36" s="144"/>
      <c r="AC36" s="144"/>
      <c r="AD36" s="144"/>
      <c r="AE36" s="144"/>
      <c r="AF36" s="144"/>
      <c r="AG36" s="144" t="s">
        <v>295</v>
      </c>
      <c r="AH36" s="144"/>
      <c r="AI36" s="144"/>
      <c r="AJ36" s="144"/>
      <c r="AK36" s="144"/>
      <c r="AL36" s="144"/>
      <c r="AM36" s="144"/>
      <c r="AN36" s="144"/>
      <c r="AO36" s="144"/>
      <c r="AP36" s="144"/>
      <c r="AQ36" s="144"/>
      <c r="AR36" s="144"/>
      <c r="AS36" s="144"/>
      <c r="AT36" s="144"/>
      <c r="AU36" s="144"/>
      <c r="AV36" s="144"/>
      <c r="AW36" s="144"/>
      <c r="AX36" s="144"/>
      <c r="AY36" s="144"/>
      <c r="AZ36" s="144"/>
      <c r="BA36" s="180" t="str">
        <f>C36</f>
        <v>Náklady na provedení skutečného zaměření stavby v rozsahu nezbytném pro zápis změny do katastru nemovitostí.</v>
      </c>
      <c r="BB36" s="144"/>
      <c r="BC36" s="144"/>
      <c r="BD36" s="144"/>
      <c r="BE36" s="144"/>
      <c r="BF36" s="144"/>
      <c r="BG36" s="144"/>
      <c r="BH36" s="144"/>
    </row>
    <row r="37" spans="1:60" outlineLevel="1" x14ac:dyDescent="0.25">
      <c r="A37" s="173">
        <v>11</v>
      </c>
      <c r="B37" s="174" t="s">
        <v>922</v>
      </c>
      <c r="C37" s="189" t="s">
        <v>923</v>
      </c>
      <c r="D37" s="175" t="s">
        <v>885</v>
      </c>
      <c r="E37" s="176">
        <v>1</v>
      </c>
      <c r="F37" s="177"/>
      <c r="G37" s="178">
        <f>ROUND(E37*F37,2)</f>
        <v>0</v>
      </c>
      <c r="H37" s="177"/>
      <c r="I37" s="178">
        <f>ROUND(E37*H37,2)</f>
        <v>0</v>
      </c>
      <c r="J37" s="177"/>
      <c r="K37" s="178">
        <f>ROUND(E37*J37,2)</f>
        <v>0</v>
      </c>
      <c r="L37" s="178">
        <v>21</v>
      </c>
      <c r="M37" s="178">
        <f>G37*(1+L37/100)</f>
        <v>0</v>
      </c>
      <c r="N37" s="176">
        <v>0</v>
      </c>
      <c r="O37" s="176">
        <f>ROUND(E37*N37,2)</f>
        <v>0</v>
      </c>
      <c r="P37" s="176">
        <v>0</v>
      </c>
      <c r="Q37" s="176">
        <f>ROUND(E37*P37,2)</f>
        <v>0</v>
      </c>
      <c r="R37" s="178"/>
      <c r="S37" s="178" t="s">
        <v>147</v>
      </c>
      <c r="T37" s="179" t="s">
        <v>532</v>
      </c>
      <c r="U37" s="154">
        <v>0</v>
      </c>
      <c r="V37" s="154">
        <f>ROUND(E37*U37,2)</f>
        <v>0</v>
      </c>
      <c r="W37" s="154"/>
      <c r="X37" s="154" t="s">
        <v>886</v>
      </c>
      <c r="Y37" s="154" t="s">
        <v>149</v>
      </c>
      <c r="Z37" s="144"/>
      <c r="AA37" s="144"/>
      <c r="AB37" s="144"/>
      <c r="AC37" s="144"/>
      <c r="AD37" s="144"/>
      <c r="AE37" s="144"/>
      <c r="AF37" s="144"/>
      <c r="AG37" s="144" t="s">
        <v>887</v>
      </c>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row>
    <row r="38" spans="1:60" outlineLevel="2" x14ac:dyDescent="0.25">
      <c r="A38" s="151"/>
      <c r="B38" s="152"/>
      <c r="C38" s="257" t="s">
        <v>924</v>
      </c>
      <c r="D38" s="258"/>
      <c r="E38" s="258"/>
      <c r="F38" s="258"/>
      <c r="G38" s="258"/>
      <c r="H38" s="154"/>
      <c r="I38" s="154"/>
      <c r="J38" s="154"/>
      <c r="K38" s="154"/>
      <c r="L38" s="154"/>
      <c r="M38" s="154"/>
      <c r="N38" s="153"/>
      <c r="O38" s="153"/>
      <c r="P38" s="153"/>
      <c r="Q38" s="153"/>
      <c r="R38" s="154"/>
      <c r="S38" s="154"/>
      <c r="T38" s="154"/>
      <c r="U38" s="154"/>
      <c r="V38" s="154"/>
      <c r="W38" s="154"/>
      <c r="X38" s="154"/>
      <c r="Y38" s="154"/>
      <c r="Z38" s="144"/>
      <c r="AA38" s="144"/>
      <c r="AB38" s="144"/>
      <c r="AC38" s="144"/>
      <c r="AD38" s="144"/>
      <c r="AE38" s="144"/>
      <c r="AF38" s="144"/>
      <c r="AG38" s="144" t="s">
        <v>295</v>
      </c>
      <c r="AH38" s="144"/>
      <c r="AI38" s="144"/>
      <c r="AJ38" s="144"/>
      <c r="AK38" s="144"/>
      <c r="AL38" s="144"/>
      <c r="AM38" s="144"/>
      <c r="AN38" s="144"/>
      <c r="AO38" s="144"/>
      <c r="AP38" s="144"/>
      <c r="AQ38" s="144"/>
      <c r="AR38" s="144"/>
      <c r="AS38" s="144"/>
      <c r="AT38" s="144"/>
      <c r="AU38" s="144"/>
      <c r="AV38" s="144"/>
      <c r="AW38" s="144"/>
      <c r="AX38" s="144"/>
      <c r="AY38" s="144"/>
      <c r="AZ38" s="144"/>
      <c r="BA38" s="180" t="str">
        <f>C38</f>
        <v>Náklady zhotovitele, které vzniknou v souvislosti s povinnostmi zhotovitele při předání a převzetí díla.</v>
      </c>
      <c r="BB38" s="144"/>
      <c r="BC38" s="144"/>
      <c r="BD38" s="144"/>
      <c r="BE38" s="144"/>
      <c r="BF38" s="144"/>
      <c r="BG38" s="144"/>
      <c r="BH38" s="144"/>
    </row>
    <row r="39" spans="1:60" x14ac:dyDescent="0.25">
      <c r="A39" s="3"/>
      <c r="B39" s="4"/>
      <c r="C39" s="197"/>
      <c r="D39" s="6"/>
      <c r="E39" s="3"/>
      <c r="F39" s="3"/>
      <c r="G39" s="3"/>
      <c r="H39" s="3"/>
      <c r="I39" s="3"/>
      <c r="J39" s="3"/>
      <c r="K39" s="3"/>
      <c r="L39" s="3"/>
      <c r="M39" s="3"/>
      <c r="N39" s="3"/>
      <c r="O39" s="3"/>
      <c r="P39" s="3"/>
      <c r="Q39" s="3"/>
      <c r="R39" s="3"/>
      <c r="S39" s="3"/>
      <c r="T39" s="3"/>
      <c r="U39" s="3"/>
      <c r="V39" s="3"/>
      <c r="W39" s="3"/>
      <c r="X39" s="3"/>
      <c r="Y39" s="3"/>
      <c r="AE39">
        <v>12</v>
      </c>
      <c r="AF39">
        <v>21</v>
      </c>
      <c r="AG39" t="s">
        <v>127</v>
      </c>
    </row>
    <row r="40" spans="1:60" x14ac:dyDescent="0.25">
      <c r="A40" s="147"/>
      <c r="B40" s="148" t="s">
        <v>27</v>
      </c>
      <c r="C40" s="198"/>
      <c r="D40" s="149"/>
      <c r="E40" s="150"/>
      <c r="F40" s="150"/>
      <c r="G40" s="172">
        <f>G8+G16</f>
        <v>0</v>
      </c>
      <c r="H40" s="3"/>
      <c r="I40" s="3"/>
      <c r="J40" s="3"/>
      <c r="K40" s="3"/>
      <c r="L40" s="3"/>
      <c r="M40" s="3"/>
      <c r="N40" s="3"/>
      <c r="O40" s="3"/>
      <c r="P40" s="3"/>
      <c r="Q40" s="3"/>
      <c r="R40" s="3"/>
      <c r="S40" s="3"/>
      <c r="T40" s="3"/>
      <c r="U40" s="3"/>
      <c r="V40" s="3"/>
      <c r="W40" s="3"/>
      <c r="X40" s="3"/>
      <c r="Y40" s="3"/>
      <c r="AE40">
        <f>SUMIF(L7:L38,AE39,G7:G38)</f>
        <v>0</v>
      </c>
      <c r="AF40">
        <f>SUMIF(L7:L38,AF39,G7:G38)</f>
        <v>0</v>
      </c>
      <c r="AG40" t="s">
        <v>711</v>
      </c>
    </row>
    <row r="41" spans="1:60" x14ac:dyDescent="0.25">
      <c r="C41" s="199"/>
      <c r="D41" s="10"/>
      <c r="AG41" t="s">
        <v>712</v>
      </c>
    </row>
    <row r="42" spans="1:60" x14ac:dyDescent="0.25">
      <c r="D42" s="10"/>
    </row>
    <row r="43" spans="1:60" x14ac:dyDescent="0.25">
      <c r="D43" s="10"/>
    </row>
    <row r="44" spans="1:60" x14ac:dyDescent="0.25">
      <c r="D44" s="10"/>
    </row>
    <row r="45" spans="1:60" x14ac:dyDescent="0.25">
      <c r="D45" s="10"/>
    </row>
    <row r="46" spans="1:60" x14ac:dyDescent="0.25">
      <c r="D46" s="10"/>
    </row>
    <row r="47" spans="1:60" x14ac:dyDescent="0.25">
      <c r="D47" s="10"/>
    </row>
    <row r="48" spans="1:60"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mWzoDRnH9Q+i7Tb/XKZUEyWO8jtU7CXMg1bQtQpe9cf1Tg+P00ZDb3Ezpm8j1SYA4SLfoxEArybvxWaR1IH2VQ==" saltValue="ENyjPvVvD/zZjb7uSWRlHg==" spinCount="100000" sheet="1" formatRows="0"/>
  <mergeCells count="16">
    <mergeCell ref="C11:G11"/>
    <mergeCell ref="A1:G1"/>
    <mergeCell ref="C2:G2"/>
    <mergeCell ref="C3:G3"/>
    <mergeCell ref="C4:G4"/>
    <mergeCell ref="C10:G10"/>
    <mergeCell ref="C28:G28"/>
    <mergeCell ref="C34:G34"/>
    <mergeCell ref="C36:G36"/>
    <mergeCell ref="C38:G38"/>
    <mergeCell ref="C13:G13"/>
    <mergeCell ref="C15:G15"/>
    <mergeCell ref="C18:G18"/>
    <mergeCell ref="C21:G21"/>
    <mergeCell ref="C24:G24"/>
    <mergeCell ref="C26:G26"/>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53</vt:i4>
      </vt:variant>
    </vt:vector>
  </HeadingPairs>
  <TitlesOfParts>
    <vt:vector size="60" baseType="lpstr">
      <vt:lpstr>Pokyny pro vyplnění</vt:lpstr>
      <vt:lpstr>Stavba</vt:lpstr>
      <vt:lpstr>VzorPolozky</vt:lpstr>
      <vt:lpstr>SO 101 1 Pol</vt:lpstr>
      <vt:lpstr>SO 401 so401 Pol</vt:lpstr>
      <vt:lpstr>SO 901 1 Pol</vt:lpstr>
      <vt:lpstr>SO VRN 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'SO 101 1 Pol'!Názvy_tisku</vt:lpstr>
      <vt:lpstr>'SO 401 so401 Pol'!Názvy_tisku</vt:lpstr>
      <vt:lpstr>'SO 901 1 Pol'!Názvy_tisku</vt:lpstr>
      <vt:lpstr>'SO VRN 1 Pol'!Názvy_tisku</vt:lpstr>
      <vt:lpstr>oadresa</vt:lpstr>
      <vt:lpstr>Stavba!Objednatel</vt:lpstr>
      <vt:lpstr>Stavba!Objekt</vt:lpstr>
      <vt:lpstr>'SO 101 1 Pol'!Oblast_tisku</vt:lpstr>
      <vt:lpstr>'SO 401 so401 Pol'!Oblast_tisku</vt:lpstr>
      <vt:lpstr>'SO 901 1 Pol'!Oblast_tisku</vt:lpstr>
      <vt:lpstr>'SO VRN 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ZaZhotovitele</vt:lpstr>
      <vt:lpstr>Zhotovitel</vt:lpstr>
    </vt:vector>
  </TitlesOfParts>
  <Company>RTS,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 Sukup</dc:creator>
  <cp:lastModifiedBy>Radka</cp:lastModifiedBy>
  <cp:lastPrinted>2019-03-19T12:27:02Z</cp:lastPrinted>
  <dcterms:created xsi:type="dcterms:W3CDTF">2009-04-08T07:15:50Z</dcterms:created>
  <dcterms:modified xsi:type="dcterms:W3CDTF">2025-04-24T06:22:45Z</dcterms:modified>
</cp:coreProperties>
</file>