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01_Pracovní\"/>
    </mc:Choice>
  </mc:AlternateContent>
  <bookViews>
    <workbookView xWindow="0" yWindow="0" windowWidth="0" windowHeight="0"/>
  </bookViews>
  <sheets>
    <sheet name="Rekapitulace stavby" sheetId="1" r:id="rId1"/>
    <sheet name="SO 101.1 - Místní komunikace" sheetId="2" r:id="rId2"/>
    <sheet name="SO 101.2 - Ochrana vedení" sheetId="3" r:id="rId3"/>
    <sheet name="SO 651, 652 - Rekonstrukc..." sheetId="4" r:id="rId4"/>
    <sheet name="SO 653 - Nástupiště" sheetId="5" r:id="rId5"/>
    <sheet name="SO 654 - Pryžové přechody..." sheetId="6" r:id="rId6"/>
    <sheet name="SO 701 - Přístřešky" sheetId="7" r:id="rId7"/>
    <sheet name="VRN - Vedlejší rozpočtové..." sheetId="8" r:id="rId8"/>
    <sheet name="Pokyny pro vyplnění" sheetId="9" r:id="rId9"/>
  </sheets>
  <definedNames>
    <definedName name="_xlnm.Print_Area" localSheetId="0">'Rekapitulace stavby'!$D$4:$AO$36,'Rekapitulace stavby'!$C$42:$AQ$62</definedName>
    <definedName name="_xlnm.Print_Titles" localSheetId="0">'Rekapitulace stavby'!$52:$52</definedName>
    <definedName name="_xlnm._FilterDatabase" localSheetId="1" hidden="1">'SO 101.1 - Místní komunikace'!$C$86:$K$260</definedName>
    <definedName name="_xlnm.Print_Area" localSheetId="1">'SO 101.1 - Místní komunikace'!$C$4:$J$39,'SO 101.1 - Místní komunikace'!$C$45:$J$68,'SO 101.1 - Místní komunikace'!$C$74:$K$260</definedName>
    <definedName name="_xlnm.Print_Titles" localSheetId="1">'SO 101.1 - Místní komunikace'!$86:$86</definedName>
    <definedName name="_xlnm._FilterDatabase" localSheetId="2" hidden="1">'SO 101.2 - Ochrana vedení'!$C$82:$K$120</definedName>
    <definedName name="_xlnm.Print_Area" localSheetId="2">'SO 101.2 - Ochrana vedení'!$C$4:$J$39,'SO 101.2 - Ochrana vedení'!$C$45:$J$64,'SO 101.2 - Ochrana vedení'!$C$70:$K$120</definedName>
    <definedName name="_xlnm.Print_Titles" localSheetId="2">'SO 101.2 - Ochrana vedení'!$82:$82</definedName>
    <definedName name="_xlnm._FilterDatabase" localSheetId="3" hidden="1">'SO 651, 652 - Rekonstrukc...'!$C$89:$K$378</definedName>
    <definedName name="_xlnm.Print_Area" localSheetId="3">'SO 651, 652 - Rekonstrukc...'!$C$4:$J$39,'SO 651, 652 - Rekonstrukc...'!$C$45:$J$71,'SO 651, 652 - Rekonstrukc...'!$C$77:$K$378</definedName>
    <definedName name="_xlnm.Print_Titles" localSheetId="3">'SO 651, 652 - Rekonstrukc...'!$89:$89</definedName>
    <definedName name="_xlnm._FilterDatabase" localSheetId="4" hidden="1">'SO 653 - Nástupiště'!$C$90:$K$277</definedName>
    <definedName name="_xlnm.Print_Area" localSheetId="4">'SO 653 - Nástupiště'!$C$4:$J$39,'SO 653 - Nástupiště'!$C$45:$J$72,'SO 653 - Nástupiště'!$C$78:$K$277</definedName>
    <definedName name="_xlnm.Print_Titles" localSheetId="4">'SO 653 - Nástupiště'!$90:$90</definedName>
    <definedName name="_xlnm._FilterDatabase" localSheetId="5" hidden="1">'SO 654 - Pryžové přechody...'!$C$82:$K$96</definedName>
    <definedName name="_xlnm.Print_Area" localSheetId="5">'SO 654 - Pryžové přechody...'!$C$4:$J$39,'SO 654 - Pryžové přechody...'!$C$45:$J$64,'SO 654 - Pryžové přechody...'!$C$70:$K$96</definedName>
    <definedName name="_xlnm.Print_Titles" localSheetId="5">'SO 654 - Pryžové přechody...'!$82:$82</definedName>
    <definedName name="_xlnm._FilterDatabase" localSheetId="6" hidden="1">'SO 701 - Přístřešky'!$C$82:$K$169</definedName>
    <definedName name="_xlnm.Print_Area" localSheetId="6">'SO 701 - Přístřešky'!$C$4:$J$39,'SO 701 - Přístřešky'!$C$45:$J$64,'SO 701 - Přístřešky'!$C$70:$K$169</definedName>
    <definedName name="_xlnm.Print_Titles" localSheetId="6">'SO 701 - Přístřešky'!$82:$82</definedName>
    <definedName name="_xlnm._FilterDatabase" localSheetId="7" hidden="1">'VRN - Vedlejší rozpočtové...'!$C$86:$K$147</definedName>
    <definedName name="_xlnm.Print_Area" localSheetId="7">'VRN - Vedlejší rozpočtové...'!$C$4:$J$39,'VRN - Vedlejší rozpočtové...'!$C$45:$J$68,'VRN - Vedlejší rozpočtové...'!$C$74:$K$147</definedName>
    <definedName name="_xlnm.Print_Titles" localSheetId="7">'VRN - Vedlejší rozpočtové...'!$86:$86</definedName>
    <definedName name="_xlnm.Print_Area" localSheetId="8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8" l="1" r="J37"/>
  <c r="J36"/>
  <c i="1" r="AY61"/>
  <c i="8" r="J35"/>
  <c i="1" r="AX61"/>
  <c i="8"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T124"/>
  <c r="R125"/>
  <c r="R124"/>
  <c r="P125"/>
  <c r="P124"/>
  <c r="BI123"/>
  <c r="BH123"/>
  <c r="BG123"/>
  <c r="BF123"/>
  <c r="T123"/>
  <c r="R123"/>
  <c r="P123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7"/>
  <c r="BH107"/>
  <c r="BG107"/>
  <c r="BF107"/>
  <c r="T107"/>
  <c r="R107"/>
  <c r="P107"/>
  <c r="BI101"/>
  <c r="BH101"/>
  <c r="BG101"/>
  <c r="BF101"/>
  <c r="T101"/>
  <c r="T100"/>
  <c r="R101"/>
  <c r="R100"/>
  <c r="P101"/>
  <c r="P100"/>
  <c r="BI98"/>
  <c r="BH98"/>
  <c r="BG98"/>
  <c r="BF98"/>
  <c r="T98"/>
  <c r="R98"/>
  <c r="P98"/>
  <c r="BI95"/>
  <c r="BH95"/>
  <c r="BG95"/>
  <c r="BF95"/>
  <c r="T95"/>
  <c r="R95"/>
  <c r="P95"/>
  <c r="BI93"/>
  <c r="BH93"/>
  <c r="BG93"/>
  <c r="BF93"/>
  <c r="T93"/>
  <c r="R93"/>
  <c r="P93"/>
  <c r="BI90"/>
  <c r="BH90"/>
  <c r="BG90"/>
  <c r="BF90"/>
  <c r="T90"/>
  <c r="R90"/>
  <c r="P90"/>
  <c r="J84"/>
  <c r="J83"/>
  <c r="F83"/>
  <c r="F81"/>
  <c r="E79"/>
  <c r="J55"/>
  <c r="J54"/>
  <c r="F54"/>
  <c r="F52"/>
  <c r="E50"/>
  <c r="J18"/>
  <c r="E18"/>
  <c r="F55"/>
  <c r="J17"/>
  <c r="J12"/>
  <c r="J81"/>
  <c r="E7"/>
  <c r="E77"/>
  <c i="7" r="J37"/>
  <c r="J36"/>
  <c i="1" r="AY60"/>
  <c i="7" r="J35"/>
  <c i="1" r="AX60"/>
  <c i="7"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57"/>
  <c r="BH157"/>
  <c r="BG157"/>
  <c r="BF157"/>
  <c r="T157"/>
  <c r="R157"/>
  <c r="P157"/>
  <c r="BI154"/>
  <c r="BH154"/>
  <c r="BG154"/>
  <c r="BF154"/>
  <c r="T154"/>
  <c r="R154"/>
  <c r="P154"/>
  <c r="BI152"/>
  <c r="BH152"/>
  <c r="BG152"/>
  <c r="BF152"/>
  <c r="T152"/>
  <c r="R152"/>
  <c r="P152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38"/>
  <c r="BH138"/>
  <c r="BG138"/>
  <c r="BF138"/>
  <c r="T138"/>
  <c r="R138"/>
  <c r="P138"/>
  <c r="BI132"/>
  <c r="BH132"/>
  <c r="BG132"/>
  <c r="BF132"/>
  <c r="T132"/>
  <c r="R132"/>
  <c r="P132"/>
  <c r="BI128"/>
  <c r="BH128"/>
  <c r="BG128"/>
  <c r="BF128"/>
  <c r="T128"/>
  <c r="R128"/>
  <c r="P128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5"/>
  <c r="BH115"/>
  <c r="BG115"/>
  <c r="BF115"/>
  <c r="T115"/>
  <c r="R115"/>
  <c r="P115"/>
  <c r="BI112"/>
  <c r="BH112"/>
  <c r="BG112"/>
  <c r="BF112"/>
  <c r="T112"/>
  <c r="R112"/>
  <c r="P112"/>
  <c r="BI109"/>
  <c r="BH109"/>
  <c r="BG109"/>
  <c r="BF109"/>
  <c r="T109"/>
  <c r="R109"/>
  <c r="P109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0"/>
  <c r="BH90"/>
  <c r="BG90"/>
  <c r="BF90"/>
  <c r="T90"/>
  <c r="R90"/>
  <c r="P90"/>
  <c r="BI86"/>
  <c r="BH86"/>
  <c r="BG86"/>
  <c r="BF86"/>
  <c r="T86"/>
  <c r="R86"/>
  <c r="P86"/>
  <c r="J80"/>
  <c r="J79"/>
  <c r="F79"/>
  <c r="F77"/>
  <c r="E75"/>
  <c r="J55"/>
  <c r="J54"/>
  <c r="F54"/>
  <c r="F52"/>
  <c r="E50"/>
  <c r="J18"/>
  <c r="E18"/>
  <c r="F80"/>
  <c r="J17"/>
  <c r="J12"/>
  <c r="J77"/>
  <c r="E7"/>
  <c r="E73"/>
  <c i="6" r="J37"/>
  <c r="J36"/>
  <c i="1" r="AY59"/>
  <c i="6" r="J35"/>
  <c i="1" r="AX59"/>
  <c i="6" r="BI95"/>
  <c r="BH95"/>
  <c r="BG95"/>
  <c r="BF95"/>
  <c r="T95"/>
  <c r="T94"/>
  <c r="R95"/>
  <c r="R94"/>
  <c r="P95"/>
  <c r="P94"/>
  <c r="BI92"/>
  <c r="BH92"/>
  <c r="BG92"/>
  <c r="BF92"/>
  <c r="T92"/>
  <c r="T91"/>
  <c r="R92"/>
  <c r="R91"/>
  <c r="P92"/>
  <c r="P91"/>
  <c r="BI89"/>
  <c r="BH89"/>
  <c r="BG89"/>
  <c r="BF89"/>
  <c r="T89"/>
  <c r="R89"/>
  <c r="P89"/>
  <c r="BI88"/>
  <c r="BH88"/>
  <c r="BG88"/>
  <c r="BF88"/>
  <c r="T88"/>
  <c r="R88"/>
  <c r="P88"/>
  <c r="BI86"/>
  <c r="BH86"/>
  <c r="BG86"/>
  <c r="BF86"/>
  <c r="T86"/>
  <c r="R86"/>
  <c r="P86"/>
  <c r="J80"/>
  <c r="J79"/>
  <c r="F79"/>
  <c r="F77"/>
  <c r="E75"/>
  <c r="J55"/>
  <c r="J54"/>
  <c r="F54"/>
  <c r="F52"/>
  <c r="E50"/>
  <c r="J18"/>
  <c r="E18"/>
  <c r="F80"/>
  <c r="J17"/>
  <c r="J12"/>
  <c r="J77"/>
  <c r="E7"/>
  <c r="E48"/>
  <c i="5" r="J37"/>
  <c r="J36"/>
  <c i="1" r="AY58"/>
  <c i="5" r="J35"/>
  <c i="1" r="AX58"/>
  <c i="5"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3"/>
  <c r="BH263"/>
  <c r="BG263"/>
  <c r="BF263"/>
  <c r="T263"/>
  <c r="R263"/>
  <c r="P263"/>
  <c r="BI260"/>
  <c r="BH260"/>
  <c r="BG260"/>
  <c r="BF260"/>
  <c r="T260"/>
  <c r="R260"/>
  <c r="P260"/>
  <c r="BI257"/>
  <c r="BH257"/>
  <c r="BG257"/>
  <c r="BF257"/>
  <c r="T257"/>
  <c r="R257"/>
  <c r="P257"/>
  <c r="BI255"/>
  <c r="BH255"/>
  <c r="BG255"/>
  <c r="BF255"/>
  <c r="T255"/>
  <c r="R255"/>
  <c r="P255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5"/>
  <c r="BH215"/>
  <c r="BG215"/>
  <c r="BF215"/>
  <c r="T215"/>
  <c r="R215"/>
  <c r="P215"/>
  <c r="BI211"/>
  <c r="BH211"/>
  <c r="BG211"/>
  <c r="BF211"/>
  <c r="T211"/>
  <c r="R211"/>
  <c r="P211"/>
  <c r="BI207"/>
  <c r="BH207"/>
  <c r="BG207"/>
  <c r="BF207"/>
  <c r="T207"/>
  <c r="R207"/>
  <c r="P207"/>
  <c r="BI204"/>
  <c r="BH204"/>
  <c r="BG204"/>
  <c r="BF204"/>
  <c r="T204"/>
  <c r="R204"/>
  <c r="P204"/>
  <c r="BI201"/>
  <c r="BH201"/>
  <c r="BG201"/>
  <c r="BF201"/>
  <c r="T201"/>
  <c r="R201"/>
  <c r="P201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3"/>
  <c r="BH193"/>
  <c r="BG193"/>
  <c r="BF193"/>
  <c r="T193"/>
  <c r="R193"/>
  <c r="P193"/>
  <c r="BI190"/>
  <c r="BH190"/>
  <c r="BG190"/>
  <c r="BF190"/>
  <c r="T190"/>
  <c r="R190"/>
  <c r="P190"/>
  <c r="BI186"/>
  <c r="BH186"/>
  <c r="BG186"/>
  <c r="BF186"/>
  <c r="T186"/>
  <c r="R186"/>
  <c r="P186"/>
  <c r="BI184"/>
  <c r="BH184"/>
  <c r="BG184"/>
  <c r="BF184"/>
  <c r="T184"/>
  <c r="R184"/>
  <c r="P184"/>
  <c r="BI181"/>
  <c r="BH181"/>
  <c r="BG181"/>
  <c r="BF181"/>
  <c r="T181"/>
  <c r="R181"/>
  <c r="P181"/>
  <c r="BI177"/>
  <c r="BH177"/>
  <c r="BG177"/>
  <c r="BF177"/>
  <c r="T177"/>
  <c r="R177"/>
  <c r="P177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0"/>
  <c r="BH170"/>
  <c r="BG170"/>
  <c r="BF170"/>
  <c r="T170"/>
  <c r="T169"/>
  <c r="R170"/>
  <c r="R169"/>
  <c r="P170"/>
  <c r="P169"/>
  <c r="BI168"/>
  <c r="BH168"/>
  <c r="BG168"/>
  <c r="BF168"/>
  <c r="T168"/>
  <c r="R168"/>
  <c r="P168"/>
  <c r="BI167"/>
  <c r="BH167"/>
  <c r="BG167"/>
  <c r="BF167"/>
  <c r="T167"/>
  <c r="R167"/>
  <c r="P167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3"/>
  <c r="BH153"/>
  <c r="BG153"/>
  <c r="BF153"/>
  <c r="T153"/>
  <c r="R153"/>
  <c r="P153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0"/>
  <c r="BH140"/>
  <c r="BG140"/>
  <c r="BF140"/>
  <c r="T140"/>
  <c r="R140"/>
  <c r="P140"/>
  <c r="BI135"/>
  <c r="BH135"/>
  <c r="BG135"/>
  <c r="BF135"/>
  <c r="T135"/>
  <c r="R135"/>
  <c r="P135"/>
  <c r="BI130"/>
  <c r="BH130"/>
  <c r="BG130"/>
  <c r="BF130"/>
  <c r="T130"/>
  <c r="R130"/>
  <c r="P130"/>
  <c r="BI129"/>
  <c r="BH129"/>
  <c r="BG129"/>
  <c r="BF129"/>
  <c r="T129"/>
  <c r="R129"/>
  <c r="P129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9"/>
  <c r="BH119"/>
  <c r="BG119"/>
  <c r="BF119"/>
  <c r="T119"/>
  <c r="R119"/>
  <c r="P119"/>
  <c r="BI114"/>
  <c r="BH114"/>
  <c r="BG114"/>
  <c r="BF114"/>
  <c r="T114"/>
  <c r="R114"/>
  <c r="P114"/>
  <c r="BI109"/>
  <c r="BH109"/>
  <c r="BG109"/>
  <c r="BF109"/>
  <c r="T109"/>
  <c r="R109"/>
  <c r="P109"/>
  <c r="BI104"/>
  <c r="BH104"/>
  <c r="BG104"/>
  <c r="BF104"/>
  <c r="T104"/>
  <c r="R104"/>
  <c r="P104"/>
  <c r="BI99"/>
  <c r="BH99"/>
  <c r="BG99"/>
  <c r="BF99"/>
  <c r="T99"/>
  <c r="R99"/>
  <c r="P99"/>
  <c r="BI94"/>
  <c r="BH94"/>
  <c r="BG94"/>
  <c r="BF94"/>
  <c r="T94"/>
  <c r="R94"/>
  <c r="P94"/>
  <c r="J88"/>
  <c r="J87"/>
  <c r="F87"/>
  <c r="F85"/>
  <c r="E83"/>
  <c r="J55"/>
  <c r="J54"/>
  <c r="F54"/>
  <c r="F52"/>
  <c r="E50"/>
  <c r="J18"/>
  <c r="E18"/>
  <c r="F55"/>
  <c r="J17"/>
  <c r="J12"/>
  <c r="J52"/>
  <c r="E7"/>
  <c r="E48"/>
  <c i="4" r="J37"/>
  <c r="J36"/>
  <c i="1" r="AY57"/>
  <c i="4" r="J35"/>
  <c i="1" r="AX57"/>
  <c i="4" r="BI378"/>
  <c r="BH378"/>
  <c r="BG378"/>
  <c r="BF378"/>
  <c r="T378"/>
  <c r="R378"/>
  <c r="P378"/>
  <c r="BI377"/>
  <c r="BH377"/>
  <c r="BG377"/>
  <c r="BF377"/>
  <c r="T377"/>
  <c r="R377"/>
  <c r="P377"/>
  <c r="BI375"/>
  <c r="BH375"/>
  <c r="BG375"/>
  <c r="BF375"/>
  <c r="T375"/>
  <c r="T374"/>
  <c r="R375"/>
  <c r="R374"/>
  <c r="P375"/>
  <c r="P374"/>
  <c r="BI373"/>
  <c r="BH373"/>
  <c r="BG373"/>
  <c r="BF373"/>
  <c r="T373"/>
  <c r="T372"/>
  <c r="R373"/>
  <c r="R372"/>
  <c r="P373"/>
  <c r="P372"/>
  <c r="BI371"/>
  <c r="BH371"/>
  <c r="BG371"/>
  <c r="BF371"/>
  <c r="T371"/>
  <c r="R371"/>
  <c r="P371"/>
  <c r="BI370"/>
  <c r="BH370"/>
  <c r="BG370"/>
  <c r="BF370"/>
  <c r="T370"/>
  <c r="R370"/>
  <c r="P370"/>
  <c r="BI369"/>
  <c r="BH369"/>
  <c r="BG369"/>
  <c r="BF369"/>
  <c r="T369"/>
  <c r="R369"/>
  <c r="P369"/>
  <c r="BI368"/>
  <c r="BH368"/>
  <c r="BG368"/>
  <c r="BF368"/>
  <c r="T368"/>
  <c r="R368"/>
  <c r="P368"/>
  <c r="BI366"/>
  <c r="BH366"/>
  <c r="BG366"/>
  <c r="BF366"/>
  <c r="T366"/>
  <c r="R366"/>
  <c r="P366"/>
  <c r="BI364"/>
  <c r="BH364"/>
  <c r="BG364"/>
  <c r="BF364"/>
  <c r="T364"/>
  <c r="R364"/>
  <c r="P364"/>
  <c r="BI358"/>
  <c r="BH358"/>
  <c r="BG358"/>
  <c r="BF358"/>
  <c r="T358"/>
  <c r="R358"/>
  <c r="P358"/>
  <c r="BI353"/>
  <c r="BH353"/>
  <c r="BG353"/>
  <c r="BF353"/>
  <c r="T353"/>
  <c r="R353"/>
  <c r="P353"/>
  <c r="BI344"/>
  <c r="BH344"/>
  <c r="BG344"/>
  <c r="BF344"/>
  <c r="T344"/>
  <c r="R344"/>
  <c r="P344"/>
  <c r="BI331"/>
  <c r="BH331"/>
  <c r="BG331"/>
  <c r="BF331"/>
  <c r="T331"/>
  <c r="R331"/>
  <c r="P331"/>
  <c r="BI318"/>
  <c r="BH318"/>
  <c r="BG318"/>
  <c r="BF318"/>
  <c r="T318"/>
  <c r="R318"/>
  <c r="P318"/>
  <c r="BI317"/>
  <c r="BH317"/>
  <c r="BG317"/>
  <c r="BF317"/>
  <c r="T317"/>
  <c r="R317"/>
  <c r="P317"/>
  <c r="BI316"/>
  <c r="BH316"/>
  <c r="BG316"/>
  <c r="BF316"/>
  <c r="T316"/>
  <c r="R316"/>
  <c r="P316"/>
  <c r="BI315"/>
  <c r="BH315"/>
  <c r="BG315"/>
  <c r="BF315"/>
  <c r="T315"/>
  <c r="R315"/>
  <c r="P315"/>
  <c r="BI314"/>
  <c r="BH314"/>
  <c r="BG314"/>
  <c r="BF314"/>
  <c r="T314"/>
  <c r="R314"/>
  <c r="P314"/>
  <c r="BI313"/>
  <c r="BH313"/>
  <c r="BG313"/>
  <c r="BF313"/>
  <c r="T313"/>
  <c r="R313"/>
  <c r="P313"/>
  <c r="BI311"/>
  <c r="BH311"/>
  <c r="BG311"/>
  <c r="BF311"/>
  <c r="T311"/>
  <c r="R311"/>
  <c r="P311"/>
  <c r="BI305"/>
  <c r="BH305"/>
  <c r="BG305"/>
  <c r="BF305"/>
  <c r="T305"/>
  <c r="R305"/>
  <c r="P305"/>
  <c r="BI303"/>
  <c r="BH303"/>
  <c r="BG303"/>
  <c r="BF303"/>
  <c r="T303"/>
  <c r="R303"/>
  <c r="P303"/>
  <c r="BI297"/>
  <c r="BH297"/>
  <c r="BG297"/>
  <c r="BF297"/>
  <c r="T297"/>
  <c r="R297"/>
  <c r="P297"/>
  <c r="BI295"/>
  <c r="BH295"/>
  <c r="BG295"/>
  <c r="BF295"/>
  <c r="T295"/>
  <c r="R295"/>
  <c r="P295"/>
  <c r="BI294"/>
  <c r="BH294"/>
  <c r="BG294"/>
  <c r="BF294"/>
  <c r="T294"/>
  <c r="R294"/>
  <c r="P294"/>
  <c r="BI293"/>
  <c r="BH293"/>
  <c r="BG293"/>
  <c r="BF293"/>
  <c r="T293"/>
  <c r="R293"/>
  <c r="P293"/>
  <c r="BI291"/>
  <c r="BH291"/>
  <c r="BG291"/>
  <c r="BF291"/>
  <c r="T291"/>
  <c r="R291"/>
  <c r="P291"/>
  <c r="BI290"/>
  <c r="BH290"/>
  <c r="BG290"/>
  <c r="BF290"/>
  <c r="T290"/>
  <c r="R290"/>
  <c r="P290"/>
  <c r="BI288"/>
  <c r="BH288"/>
  <c r="BG288"/>
  <c r="BF288"/>
  <c r="T288"/>
  <c r="R288"/>
  <c r="P288"/>
  <c r="BI287"/>
  <c r="BH287"/>
  <c r="BG287"/>
  <c r="BF287"/>
  <c r="T287"/>
  <c r="R287"/>
  <c r="P287"/>
  <c r="BI284"/>
  <c r="BH284"/>
  <c r="BG284"/>
  <c r="BF284"/>
  <c r="T284"/>
  <c r="R284"/>
  <c r="P284"/>
  <c r="BI282"/>
  <c r="BH282"/>
  <c r="BG282"/>
  <c r="BF282"/>
  <c r="T282"/>
  <c r="R282"/>
  <c r="P282"/>
  <c r="BI274"/>
  <c r="BH274"/>
  <c r="BG274"/>
  <c r="BF274"/>
  <c r="T274"/>
  <c r="R274"/>
  <c r="P274"/>
  <c r="BI269"/>
  <c r="BH269"/>
  <c r="BG269"/>
  <c r="BF269"/>
  <c r="T269"/>
  <c r="R269"/>
  <c r="P269"/>
  <c r="BI265"/>
  <c r="BH265"/>
  <c r="BG265"/>
  <c r="BF265"/>
  <c r="T265"/>
  <c r="R265"/>
  <c r="P265"/>
  <c r="BI263"/>
  <c r="BH263"/>
  <c r="BG263"/>
  <c r="BF263"/>
  <c r="T263"/>
  <c r="R263"/>
  <c r="P263"/>
  <c r="BI258"/>
  <c r="BH258"/>
  <c r="BG258"/>
  <c r="BF258"/>
  <c r="T258"/>
  <c r="R258"/>
  <c r="P258"/>
  <c r="BI254"/>
  <c r="BH254"/>
  <c r="BG254"/>
  <c r="BF254"/>
  <c r="T254"/>
  <c r="R254"/>
  <c r="P254"/>
  <c r="BI252"/>
  <c r="BH252"/>
  <c r="BG252"/>
  <c r="BF252"/>
  <c r="T252"/>
  <c r="R252"/>
  <c r="P252"/>
  <c r="BI247"/>
  <c r="BH247"/>
  <c r="BG247"/>
  <c r="BF247"/>
  <c r="T247"/>
  <c r="R247"/>
  <c r="P247"/>
  <c r="BI242"/>
  <c r="BH242"/>
  <c r="BG242"/>
  <c r="BF242"/>
  <c r="T242"/>
  <c r="R242"/>
  <c r="P242"/>
  <c r="BI232"/>
  <c r="BH232"/>
  <c r="BG232"/>
  <c r="BF232"/>
  <c r="T232"/>
  <c r="R232"/>
  <c r="P232"/>
  <c r="BI226"/>
  <c r="BH226"/>
  <c r="BG226"/>
  <c r="BF226"/>
  <c r="T226"/>
  <c r="R226"/>
  <c r="P226"/>
  <c r="BI220"/>
  <c r="BH220"/>
  <c r="BG220"/>
  <c r="BF220"/>
  <c r="T220"/>
  <c r="R220"/>
  <c r="P220"/>
  <c r="BI218"/>
  <c r="BH218"/>
  <c r="BG218"/>
  <c r="BF218"/>
  <c r="T218"/>
  <c r="R218"/>
  <c r="P218"/>
  <c r="BI217"/>
  <c r="BH217"/>
  <c r="BG217"/>
  <c r="BF217"/>
  <c r="T217"/>
  <c r="R217"/>
  <c r="P217"/>
  <c r="BI215"/>
  <c r="BH215"/>
  <c r="BG215"/>
  <c r="BF215"/>
  <c r="T215"/>
  <c r="R215"/>
  <c r="P215"/>
  <c r="BI214"/>
  <c r="BH214"/>
  <c r="BG214"/>
  <c r="BF214"/>
  <c r="T214"/>
  <c r="R214"/>
  <c r="P214"/>
  <c r="BI202"/>
  <c r="BH202"/>
  <c r="BG202"/>
  <c r="BF202"/>
  <c r="T202"/>
  <c r="T201"/>
  <c r="R202"/>
  <c r="R201"/>
  <c r="P202"/>
  <c r="P201"/>
  <c r="BI195"/>
  <c r="BH195"/>
  <c r="BG195"/>
  <c r="BF195"/>
  <c r="T195"/>
  <c r="R195"/>
  <c r="P195"/>
  <c r="BI193"/>
  <c r="BH193"/>
  <c r="BG193"/>
  <c r="BF193"/>
  <c r="T193"/>
  <c r="R193"/>
  <c r="P193"/>
  <c r="BI187"/>
  <c r="BH187"/>
  <c r="BG187"/>
  <c r="BF187"/>
  <c r="T187"/>
  <c r="R187"/>
  <c r="P187"/>
  <c r="BI181"/>
  <c r="BH181"/>
  <c r="BG181"/>
  <c r="BF181"/>
  <c r="T181"/>
  <c r="R181"/>
  <c r="P181"/>
  <c r="BI175"/>
  <c r="BH175"/>
  <c r="BG175"/>
  <c r="BF175"/>
  <c r="T175"/>
  <c r="R175"/>
  <c r="P175"/>
  <c r="BI173"/>
  <c r="BH173"/>
  <c r="BG173"/>
  <c r="BF173"/>
  <c r="T173"/>
  <c r="R173"/>
  <c r="P173"/>
  <c r="BI161"/>
  <c r="BH161"/>
  <c r="BG161"/>
  <c r="BF161"/>
  <c r="T161"/>
  <c r="R161"/>
  <c r="P161"/>
  <c r="BI159"/>
  <c r="BH159"/>
  <c r="BG159"/>
  <c r="BF159"/>
  <c r="T159"/>
  <c r="R159"/>
  <c r="P159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4"/>
  <c r="BH134"/>
  <c r="BG134"/>
  <c r="BF134"/>
  <c r="T134"/>
  <c r="R134"/>
  <c r="P134"/>
  <c r="BI125"/>
  <c r="BH125"/>
  <c r="BG125"/>
  <c r="BF125"/>
  <c r="T125"/>
  <c r="R125"/>
  <c r="P125"/>
  <c r="BI119"/>
  <c r="BH119"/>
  <c r="BG119"/>
  <c r="BF119"/>
  <c r="T119"/>
  <c r="R119"/>
  <c r="P119"/>
  <c r="BI113"/>
  <c r="BH113"/>
  <c r="BG113"/>
  <c r="BF113"/>
  <c r="T113"/>
  <c r="R113"/>
  <c r="P113"/>
  <c r="BI108"/>
  <c r="BH108"/>
  <c r="BG108"/>
  <c r="BF108"/>
  <c r="T108"/>
  <c r="R108"/>
  <c r="P108"/>
  <c r="BI103"/>
  <c r="BH103"/>
  <c r="BG103"/>
  <c r="BF103"/>
  <c r="T103"/>
  <c r="R103"/>
  <c r="P103"/>
  <c r="BI98"/>
  <c r="BH98"/>
  <c r="BG98"/>
  <c r="BF98"/>
  <c r="T98"/>
  <c r="R98"/>
  <c r="P98"/>
  <c r="BI93"/>
  <c r="BH93"/>
  <c r="BG93"/>
  <c r="BF93"/>
  <c r="T93"/>
  <c r="R93"/>
  <c r="P93"/>
  <c r="J87"/>
  <c r="J86"/>
  <c r="F86"/>
  <c r="F84"/>
  <c r="E82"/>
  <c r="J55"/>
  <c r="J54"/>
  <c r="F54"/>
  <c r="F52"/>
  <c r="E50"/>
  <c r="J18"/>
  <c r="E18"/>
  <c r="F55"/>
  <c r="J17"/>
  <c r="J12"/>
  <c r="J52"/>
  <c r="E7"/>
  <c r="E80"/>
  <c i="3" r="J37"/>
  <c r="J36"/>
  <c i="1" r="AY56"/>
  <c i="3" r="J35"/>
  <c i="1" r="AX56"/>
  <c i="3"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5"/>
  <c r="BH105"/>
  <c r="BG105"/>
  <c r="BF105"/>
  <c r="T105"/>
  <c r="R105"/>
  <c r="P105"/>
  <c r="BI103"/>
  <c r="BH103"/>
  <c r="BG103"/>
  <c r="BF103"/>
  <c r="T103"/>
  <c r="R103"/>
  <c r="P103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BI86"/>
  <c r="BH86"/>
  <c r="BG86"/>
  <c r="BF86"/>
  <c r="T86"/>
  <c r="R86"/>
  <c r="P86"/>
  <c r="J80"/>
  <c r="J79"/>
  <c r="F79"/>
  <c r="F77"/>
  <c r="E75"/>
  <c r="J55"/>
  <c r="J54"/>
  <c r="F54"/>
  <c r="F52"/>
  <c r="E50"/>
  <c r="J18"/>
  <c r="E18"/>
  <c r="F80"/>
  <c r="J17"/>
  <c r="J12"/>
  <c r="J77"/>
  <c r="E7"/>
  <c r="E73"/>
  <c i="2" r="J37"/>
  <c r="J36"/>
  <c i="1" r="AY55"/>
  <c i="2" r="J35"/>
  <c i="1" r="AX55"/>
  <c i="2" r="BI259"/>
  <c r="BH259"/>
  <c r="BG259"/>
  <c r="BF259"/>
  <c r="T259"/>
  <c r="T258"/>
  <c r="R259"/>
  <c r="R258"/>
  <c r="P259"/>
  <c r="P258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4"/>
  <c r="BH244"/>
  <c r="BG244"/>
  <c r="BF244"/>
  <c r="T244"/>
  <c r="R244"/>
  <c r="P244"/>
  <c r="BI242"/>
  <c r="BH242"/>
  <c r="BG242"/>
  <c r="BF242"/>
  <c r="T242"/>
  <c r="R242"/>
  <c r="P242"/>
  <c r="BI238"/>
  <c r="BH238"/>
  <c r="BG238"/>
  <c r="BF238"/>
  <c r="T238"/>
  <c r="R238"/>
  <c r="P238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5"/>
  <c r="BH225"/>
  <c r="BG225"/>
  <c r="BF225"/>
  <c r="T225"/>
  <c r="R225"/>
  <c r="P225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3"/>
  <c r="BH213"/>
  <c r="BG213"/>
  <c r="BF213"/>
  <c r="T213"/>
  <c r="R213"/>
  <c r="P213"/>
  <c r="BI208"/>
  <c r="BH208"/>
  <c r="BG208"/>
  <c r="BF208"/>
  <c r="T208"/>
  <c r="R208"/>
  <c r="P208"/>
  <c r="BI203"/>
  <c r="BH203"/>
  <c r="BG203"/>
  <c r="BF203"/>
  <c r="T203"/>
  <c r="R203"/>
  <c r="P203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2"/>
  <c r="BH192"/>
  <c r="BG192"/>
  <c r="BF192"/>
  <c r="T192"/>
  <c r="R192"/>
  <c r="P192"/>
  <c r="BI188"/>
  <c r="BH188"/>
  <c r="BG188"/>
  <c r="BF188"/>
  <c r="T188"/>
  <c r="R188"/>
  <c r="P188"/>
  <c r="BI185"/>
  <c r="BH185"/>
  <c r="BG185"/>
  <c r="BF185"/>
  <c r="T185"/>
  <c r="R185"/>
  <c r="P185"/>
  <c r="BI183"/>
  <c r="BH183"/>
  <c r="BG183"/>
  <c r="BF183"/>
  <c r="T183"/>
  <c r="R183"/>
  <c r="P183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0"/>
  <c r="BH160"/>
  <c r="BG160"/>
  <c r="BF160"/>
  <c r="T160"/>
  <c r="R160"/>
  <c r="P160"/>
  <c r="BI155"/>
  <c r="BH155"/>
  <c r="BG155"/>
  <c r="BF155"/>
  <c r="T155"/>
  <c r="R155"/>
  <c r="P155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4"/>
  <c r="BH134"/>
  <c r="BG134"/>
  <c r="BF134"/>
  <c r="T134"/>
  <c r="R134"/>
  <c r="P134"/>
  <c r="BI131"/>
  <c r="BH131"/>
  <c r="BG131"/>
  <c r="BF131"/>
  <c r="T131"/>
  <c r="R131"/>
  <c r="P131"/>
  <c r="BI126"/>
  <c r="BH126"/>
  <c r="BG126"/>
  <c r="BF126"/>
  <c r="T126"/>
  <c r="R126"/>
  <c r="P126"/>
  <c r="BI119"/>
  <c r="BH119"/>
  <c r="BG119"/>
  <c r="BF119"/>
  <c r="T119"/>
  <c r="R119"/>
  <c r="P119"/>
  <c r="BI116"/>
  <c r="BH116"/>
  <c r="BG116"/>
  <c r="BF116"/>
  <c r="T116"/>
  <c r="R116"/>
  <c r="P116"/>
  <c r="BI113"/>
  <c r="BH113"/>
  <c r="BG113"/>
  <c r="BF113"/>
  <c r="T113"/>
  <c r="R113"/>
  <c r="P113"/>
  <c r="BI110"/>
  <c r="BH110"/>
  <c r="BG110"/>
  <c r="BF110"/>
  <c r="T110"/>
  <c r="R110"/>
  <c r="P110"/>
  <c r="BI107"/>
  <c r="BH107"/>
  <c r="BG107"/>
  <c r="BF107"/>
  <c r="T107"/>
  <c r="R107"/>
  <c r="P107"/>
  <c r="BI102"/>
  <c r="BH102"/>
  <c r="BG102"/>
  <c r="BF102"/>
  <c r="T102"/>
  <c r="R102"/>
  <c r="P102"/>
  <c r="BI99"/>
  <c r="BH99"/>
  <c r="BG99"/>
  <c r="BF99"/>
  <c r="T99"/>
  <c r="R99"/>
  <c r="P99"/>
  <c r="BI96"/>
  <c r="BH96"/>
  <c r="BG96"/>
  <c r="BF96"/>
  <c r="T96"/>
  <c r="R96"/>
  <c r="P96"/>
  <c r="BI90"/>
  <c r="BH90"/>
  <c r="BG90"/>
  <c r="BF90"/>
  <c r="T90"/>
  <c r="R90"/>
  <c r="P90"/>
  <c r="J84"/>
  <c r="J83"/>
  <c r="F83"/>
  <c r="F81"/>
  <c r="E79"/>
  <c r="J55"/>
  <c r="J54"/>
  <c r="F54"/>
  <c r="F52"/>
  <c r="E50"/>
  <c r="J18"/>
  <c r="E18"/>
  <c r="F84"/>
  <c r="J17"/>
  <c r="J12"/>
  <c r="J81"/>
  <c r="E7"/>
  <c r="E77"/>
  <c i="1" r="L50"/>
  <c r="AM50"/>
  <c r="AM49"/>
  <c r="L49"/>
  <c r="AM47"/>
  <c r="L47"/>
  <c r="L45"/>
  <c r="L44"/>
  <c i="8" r="J119"/>
  <c i="3" r="BK99"/>
  <c i="4" r="BK293"/>
  <c i="8" r="BK141"/>
  <c i="2" r="BK96"/>
  <c r="BK185"/>
  <c i="4" r="J215"/>
  <c i="5" r="J197"/>
  <c r="J257"/>
  <c i="7" r="BK117"/>
  <c i="8" r="J134"/>
  <c i="4" r="BK305"/>
  <c r="J274"/>
  <c i="5" r="J270"/>
  <c r="BK236"/>
  <c i="7" r="J86"/>
  <c i="8" r="J125"/>
  <c i="2" r="J222"/>
  <c i="4" r="BK202"/>
  <c r="J159"/>
  <c i="5" r="BK172"/>
  <c i="7" r="J154"/>
  <c i="8" r="J93"/>
  <c i="2" r="BK199"/>
  <c i="4" r="BK344"/>
  <c i="5" r="BK104"/>
  <c i="6" r="BK95"/>
  <c i="8" r="BK113"/>
  <c i="2" r="J188"/>
  <c i="4" r="J269"/>
  <c r="BK217"/>
  <c i="5" r="BK122"/>
  <c i="7" r="BK115"/>
  <c i="2" r="BK222"/>
  <c r="J165"/>
  <c i="4" r="BK316"/>
  <c i="2" r="BK238"/>
  <c i="3" r="BK86"/>
  <c i="5" r="J155"/>
  <c i="6" r="BK89"/>
  <c i="7" r="J123"/>
  <c i="2" r="J242"/>
  <c i="3" r="J114"/>
  <c i="4" r="J187"/>
  <c i="2" r="BK139"/>
  <c i="4" r="BK108"/>
  <c r="J242"/>
  <c i="5" r="BK270"/>
  <c r="BK156"/>
  <c i="7" r="J125"/>
  <c i="2" r="BK188"/>
  <c r="BK228"/>
  <c i="4" r="J364"/>
  <c i="8" r="BK143"/>
  <c i="2" r="J142"/>
  <c i="4" r="J193"/>
  <c r="BK144"/>
  <c i="5" r="J147"/>
  <c i="6" r="BK92"/>
  <c i="7" r="BK101"/>
  <c i="8" r="J107"/>
  <c i="3" r="J105"/>
  <c i="4" r="J353"/>
  <c r="BK364"/>
  <c i="5" r="J198"/>
  <c r="BK148"/>
  <c i="8" r="BK107"/>
  <c i="4" r="J358"/>
  <c r="J143"/>
  <c r="BK370"/>
  <c i="5" r="BK273"/>
  <c r="BK222"/>
  <c i="8" r="J143"/>
  <c i="2" r="BK232"/>
  <c i="4" r="BK288"/>
  <c i="5" r="BK224"/>
  <c r="BK120"/>
  <c i="7" r="BK132"/>
  <c i="2" r="J145"/>
  <c i="4" r="BK377"/>
  <c i="5" r="J190"/>
  <c r="BK147"/>
  <c i="7" r="BK121"/>
  <c i="2" r="BK126"/>
  <c i="4" r="J293"/>
  <c r="BK119"/>
  <c i="5" r="BK190"/>
  <c i="6" r="J92"/>
  <c i="8" r="BK130"/>
  <c i="2" r="BK102"/>
  <c i="3" r="J110"/>
  <c i="4" r="BK141"/>
  <c i="5" r="J204"/>
  <c r="BK248"/>
  <c i="7" r="J128"/>
  <c i="8" r="J123"/>
  <c i="2" r="J119"/>
  <c i="4" r="BK368"/>
  <c r="BK318"/>
  <c i="5" r="BK255"/>
  <c i="7" r="J101"/>
  <c i="8" r="BK137"/>
  <c i="2" r="J107"/>
  <c r="BK99"/>
  <c i="4" r="J314"/>
  <c r="BK287"/>
  <c i="5" r="BK230"/>
  <c i="3" r="BK89"/>
  <c i="4" r="BK373"/>
  <c i="5" r="BK240"/>
  <c r="J177"/>
  <c i="7" r="BK162"/>
  <c i="8" r="J138"/>
  <c i="2" r="BK252"/>
  <c i="4" r="J284"/>
  <c r="BK113"/>
  <c i="7" r="J119"/>
  <c i="8" r="J109"/>
  <c i="2" r="BK119"/>
  <c i="3" r="J86"/>
  <c i="4" r="J366"/>
  <c i="5" r="J162"/>
  <c r="BK162"/>
  <c i="7" r="BK166"/>
  <c i="8" r="J141"/>
  <c i="2" r="J102"/>
  <c i="4" r="BK242"/>
  <c r="BK371"/>
  <c i="5" r="J231"/>
  <c r="BK153"/>
  <c r="BK196"/>
  <c i="8" r="J95"/>
  <c i="1" r="AS54"/>
  <c i="4" r="BK297"/>
  <c i="5" r="J248"/>
  <c r="BK109"/>
  <c r="BK231"/>
  <c i="7" r="J166"/>
  <c i="8" r="J136"/>
  <c i="2" r="BK248"/>
  <c i="4" r="BK317"/>
  <c r="BK291"/>
  <c i="5" r="J255"/>
  <c r="J242"/>
  <c i="7" r="BK103"/>
  <c i="8" r="BK121"/>
  <c i="2" r="BK225"/>
  <c i="3" r="J112"/>
  <c i="4" r="BK265"/>
  <c i="5" r="J226"/>
  <c r="BK186"/>
  <c r="J237"/>
  <c i="8" r="J117"/>
  <c i="2" r="BK192"/>
  <c i="3" r="BK93"/>
  <c i="4" r="BK159"/>
  <c i="5" r="J276"/>
  <c r="J254"/>
  <c r="BK119"/>
  <c i="8" r="BK93"/>
  <c r="J130"/>
  <c i="2" r="BK183"/>
  <c i="4" r="J318"/>
  <c r="BK143"/>
  <c i="2" r="J134"/>
  <c i="3" r="J95"/>
  <c i="4" r="BK220"/>
  <c i="5" r="BK135"/>
  <c r="J140"/>
  <c i="8" r="BK125"/>
  <c i="2" r="J160"/>
  <c i="4" r="BK175"/>
  <c i="5" r="BK157"/>
  <c i="4" r="BK247"/>
  <c r="BK214"/>
  <c i="5" r="J172"/>
  <c i="7" r="J152"/>
  <c i="2" r="BK107"/>
  <c r="J174"/>
  <c i="4" r="BK98"/>
  <c i="5" r="BK232"/>
  <c i="7" r="J99"/>
  <c i="2" r="BK218"/>
  <c i="4" r="J316"/>
  <c r="J369"/>
  <c i="5" r="J215"/>
  <c i="7" r="BK125"/>
  <c i="8" r="BK90"/>
  <c i="3" r="J103"/>
  <c i="4" r="J288"/>
  <c i="5" r="J124"/>
  <c r="J120"/>
  <c i="7" r="J90"/>
  <c i="2" r="J208"/>
  <c i="4" r="J254"/>
  <c i="5" r="BK277"/>
  <c r="J186"/>
  <c i="8" r="J139"/>
  <c i="3" r="J89"/>
  <c i="4" r="J373"/>
  <c i="5" r="BK99"/>
  <c r="J164"/>
  <c i="7" r="BK105"/>
  <c i="8" r="BK123"/>
  <c i="2" r="J110"/>
  <c i="4" r="BK311"/>
  <c i="5" r="J252"/>
  <c r="J122"/>
  <c i="8" r="BK111"/>
  <c i="2" r="J149"/>
  <c r="J151"/>
  <c i="3" r="BK105"/>
  <c i="5" r="J277"/>
  <c r="J157"/>
  <c i="7" r="J105"/>
  <c i="8" r="BK142"/>
  <c i="2" r="J139"/>
  <c i="3" r="J116"/>
  <c i="4" r="BK195"/>
  <c i="5" r="BK254"/>
  <c i="4" r="J297"/>
  <c i="5" r="J114"/>
  <c r="BK242"/>
  <c i="8" r="J113"/>
  <c i="2" r="BK113"/>
  <c i="3" r="BK91"/>
  <c i="4" r="BK269"/>
  <c i="8" r="J132"/>
  <c i="2" r="J155"/>
  <c i="3" r="J118"/>
  <c i="4" r="J375"/>
  <c i="5" r="BK268"/>
  <c r="BK211"/>
  <c i="7" r="J143"/>
  <c r="BK109"/>
  <c i="8" r="J147"/>
  <c i="2" r="J259"/>
  <c i="4" r="BK303"/>
  <c r="BK375"/>
  <c i="5" r="BK252"/>
  <c i="7" r="BK90"/>
  <c i="8" r="J127"/>
  <c i="2" r="J254"/>
  <c r="J169"/>
  <c r="BK203"/>
  <c i="3" r="BK95"/>
  <c i="4" r="J295"/>
  <c i="5" r="J170"/>
  <c r="J207"/>
  <c i="7" r="J117"/>
  <c i="8" r="J111"/>
  <c i="2" r="BK131"/>
  <c r="J96"/>
  <c i="4" r="BK263"/>
  <c i="5" r="BK275"/>
  <c r="J104"/>
  <c i="8" r="BK145"/>
  <c i="2" r="J192"/>
  <c i="4" r="J220"/>
  <c r="BK215"/>
  <c i="5" r="J135"/>
  <c i="4" r="BK181"/>
  <c i="5" r="BK263"/>
  <c r="J240"/>
  <c i="6" r="J86"/>
  <c i="8" r="J121"/>
  <c i="2" r="J126"/>
  <c i="4" r="J195"/>
  <c i="5" r="J168"/>
  <c i="8" r="BK109"/>
  <c i="2" r="BK259"/>
  <c i="4" r="BK187"/>
  <c i="5" r="BK276"/>
  <c r="J167"/>
  <c i="8" r="BK132"/>
  <c i="3" r="BK118"/>
  <c i="4" r="J368"/>
  <c r="J247"/>
  <c i="5" r="J244"/>
  <c r="BK260"/>
  <c i="8" r="BK147"/>
  <c i="4" r="J282"/>
  <c r="BK134"/>
  <c i="5" r="BK140"/>
  <c r="BK204"/>
  <c i="6" r="J89"/>
  <c i="8" r="BK139"/>
  <c i="2" r="BK149"/>
  <c i="4" r="J305"/>
  <c r="BK252"/>
  <c i="5" r="BK94"/>
  <c r="J193"/>
  <c i="7" r="BK99"/>
  <c i="2" r="J90"/>
  <c i="3" r="BK103"/>
  <c i="4" r="BK161"/>
  <c i="5" r="BK201"/>
  <c i="7" r="BK123"/>
  <c i="2" r="J147"/>
  <c r="J116"/>
  <c i="4" r="J202"/>
  <c i="5" r="J211"/>
  <c r="BK228"/>
  <c i="7" r="J147"/>
  <c i="2" r="BK244"/>
  <c i="4" r="BK295"/>
  <c r="BK254"/>
  <c i="5" r="J250"/>
  <c r="BK168"/>
  <c i="8" r="BK138"/>
  <c i="2" r="BK155"/>
  <c r="J176"/>
  <c i="4" r="J331"/>
  <c i="5" r="BK237"/>
  <c r="BK164"/>
  <c i="8" r="J120"/>
  <c i="2" r="J248"/>
  <c i="3" r="J93"/>
  <c i="4" r="BK314"/>
  <c i="5" r="BK170"/>
  <c i="2" r="BK213"/>
  <c i="4" r="J371"/>
  <c i="5" r="BK234"/>
  <c r="J220"/>
  <c i="7" r="J103"/>
  <c i="2" r="J232"/>
  <c r="BK145"/>
  <c i="4" r="J98"/>
  <c r="BK274"/>
  <c i="8" r="J145"/>
  <c i="2" r="BK242"/>
  <c r="BK134"/>
  <c i="4" r="BK358"/>
  <c i="5" r="J274"/>
  <c r="J228"/>
  <c i="7" r="J109"/>
  <c i="8" r="J115"/>
  <c i="3" r="BK97"/>
  <c i="4" r="J148"/>
  <c r="J146"/>
  <c i="5" r="J130"/>
  <c r="BK241"/>
  <c i="4" r="J311"/>
  <c r="BK378"/>
  <c r="J134"/>
  <c i="5" r="J181"/>
  <c r="BK184"/>
  <c i="8" r="BK136"/>
  <c i="2" r="J234"/>
  <c i="4" r="J217"/>
  <c r="J140"/>
  <c i="5" r="BK130"/>
  <c i="6" r="BK86"/>
  <c i="8" r="BK127"/>
  <c i="2" r="BK174"/>
  <c i="4" r="BK366"/>
  <c r="BK148"/>
  <c i="5" r="J266"/>
  <c r="J129"/>
  <c i="7" r="BK138"/>
  <c i="2" r="BK110"/>
  <c r="BK169"/>
  <c i="4" r="BK369"/>
  <c r="BK282"/>
  <c i="5" r="J196"/>
  <c r="J174"/>
  <c r="BK114"/>
  <c i="7" r="BK147"/>
  <c i="2" r="J113"/>
  <c i="4" r="J294"/>
  <c i="5" r="J275"/>
  <c i="4" r="BK313"/>
  <c r="J303"/>
  <c i="5" r="J94"/>
  <c i="7" r="J157"/>
  <c i="2" r="BK220"/>
  <c i="4" r="J161"/>
  <c i="7" r="J97"/>
  <c r="BK128"/>
  <c i="2" r="J167"/>
  <c r="BK90"/>
  <c i="4" r="BK193"/>
  <c r="J214"/>
  <c i="5" r="BK198"/>
  <c r="BK155"/>
  <c i="7" r="BK97"/>
  <c i="2" r="J256"/>
  <c i="3" r="BK114"/>
  <c i="4" r="J287"/>
  <c i="5" r="J119"/>
  <c r="BK220"/>
  <c i="8" r="BK119"/>
  <c i="2" r="J250"/>
  <c i="4" r="J252"/>
  <c i="5" r="J230"/>
  <c r="J153"/>
  <c i="7" r="J112"/>
  <c i="2" r="J200"/>
  <c i="3" r="J97"/>
  <c i="4" r="J265"/>
  <c r="J119"/>
  <c i="5" r="J148"/>
  <c i="7" r="J121"/>
  <c i="8" r="BK95"/>
  <c i="2" r="J131"/>
  <c i="4" r="J181"/>
  <c i="5" r="J268"/>
  <c r="BK207"/>
  <c i="7" r="BK145"/>
  <c i="8" r="BK117"/>
  <c i="2" r="J213"/>
  <c i="4" r="J263"/>
  <c i="5" r="BK129"/>
  <c i="6" r="J88"/>
  <c i="8" r="J90"/>
  <c i="2" r="BK151"/>
  <c i="3" r="BK110"/>
  <c i="4" r="J291"/>
  <c i="5" r="BK124"/>
  <c r="J165"/>
  <c i="7" r="J115"/>
  <c i="8" r="BK101"/>
  <c i="3" r="J91"/>
  <c i="4" r="BK103"/>
  <c i="7" r="BK95"/>
  <c i="5" r="J260"/>
  <c i="2" r="J201"/>
  <c i="4" r="BK93"/>
  <c r="BK315"/>
  <c i="5" r="BK177"/>
  <c i="7" r="J145"/>
  <c i="2" r="BK142"/>
  <c r="BK163"/>
  <c i="4" r="BK353"/>
  <c r="J258"/>
  <c i="5" r="J246"/>
  <c i="8" r="BK110"/>
  <c i="2" r="BK256"/>
  <c i="4" r="J226"/>
  <c i="5" r="J241"/>
  <c r="BK174"/>
  <c i="8" r="J98"/>
  <c i="2" r="J252"/>
  <c i="3" r="BK112"/>
  <c i="4" r="J173"/>
  <c i="5" r="BK193"/>
  <c i="7" r="BK86"/>
  <c i="2" r="BK208"/>
  <c r="J218"/>
  <c i="4" r="J141"/>
  <c i="5" r="J273"/>
  <c r="BK226"/>
  <c i="7" r="J162"/>
  <c i="8" r="J137"/>
  <c i="2" r="BK147"/>
  <c r="J203"/>
  <c i="4" r="J144"/>
  <c i="5" r="J234"/>
  <c i="7" r="BK157"/>
  <c i="2" r="BK200"/>
  <c i="4" r="J290"/>
  <c i="5" r="J239"/>
  <c i="4" r="J317"/>
  <c r="J113"/>
  <c i="5" r="J184"/>
  <c r="BK238"/>
  <c i="2" r="J238"/>
  <c r="J99"/>
  <c i="4" r="J377"/>
  <c i="7" r="BK152"/>
  <c i="2" r="J230"/>
  <c i="3" r="J99"/>
  <c i="4" r="BK146"/>
  <c i="5" r="J236"/>
  <c i="6" r="BK88"/>
  <c i="8" r="J116"/>
  <c i="2" r="J183"/>
  <c i="4" r="J218"/>
  <c r="BK218"/>
  <c i="5" r="J263"/>
  <c r="J99"/>
  <c i="8" r="BK98"/>
  <c i="2" r="J185"/>
  <c i="4" r="BK125"/>
  <c r="J175"/>
  <c i="5" r="J146"/>
  <c r="BK239"/>
  <c i="7" r="J138"/>
  <c i="2" r="BK178"/>
  <c r="J178"/>
  <c i="4" r="J232"/>
  <c r="J344"/>
  <c i="5" r="J173"/>
  <c i="8" r="BK116"/>
  <c i="2" r="BK230"/>
  <c i="4" r="J108"/>
  <c i="5" r="J109"/>
  <c r="BK250"/>
  <c i="8" r="J142"/>
  <c i="2" r="J228"/>
  <c r="BK160"/>
  <c i="4" r="BK140"/>
  <c i="5" r="BK246"/>
  <c r="BK165"/>
  <c i="7" r="BK119"/>
  <c i="2" r="BK165"/>
  <c r="BK254"/>
  <c i="4" r="BK258"/>
  <c r="BK331"/>
  <c i="5" r="J238"/>
  <c r="J222"/>
  <c i="8" r="J101"/>
  <c r="BK120"/>
  <c i="2" r="J244"/>
  <c i="3" r="BK116"/>
  <c i="5" r="J224"/>
  <c r="BK197"/>
  <c i="7" r="J132"/>
  <c i="8" r="J110"/>
  <c i="2" r="BK167"/>
  <c r="J199"/>
  <c i="4" r="J370"/>
  <c r="J125"/>
  <c i="2" r="J163"/>
  <c i="4" r="BK284"/>
  <c i="5" r="BK146"/>
  <c r="BK215"/>
  <c i="8" r="BK134"/>
  <c i="4" r="BK290"/>
  <c i="7" r="BK112"/>
  <c i="8" r="BK115"/>
  <c i="2" r="BK234"/>
  <c i="4" r="BK294"/>
  <c r="J93"/>
  <c i="5" r="BK167"/>
  <c i="7" r="BK143"/>
  <c i="2" r="J225"/>
  <c i="4" r="BK232"/>
  <c r="J378"/>
  <c i="5" r="BK244"/>
  <c r="BK173"/>
  <c i="6" r="F34"/>
  <c i="5" r="BK266"/>
  <c r="J201"/>
  <c i="7" r="BK154"/>
  <c i="8" r="BK129"/>
  <c i="2" r="BK116"/>
  <c i="4" r="J313"/>
  <c r="BK226"/>
  <c r="J103"/>
  <c i="5" r="J156"/>
  <c r="J232"/>
  <c i="7" r="J164"/>
  <c i="8" r="J129"/>
  <c i="2" r="BK250"/>
  <c r="BK176"/>
  <c i="4" r="BK173"/>
  <c i="5" r="BK181"/>
  <c i="6" r="J95"/>
  <c i="7" r="J95"/>
  <c i="2" r="BK201"/>
  <c r="J220"/>
  <c i="4" r="J315"/>
  <c i="5" r="BK274"/>
  <c r="BK257"/>
  <c i="7" r="BK164"/>
  <c i="2" l="1" r="BK187"/>
  <c r="J187"/>
  <c r="J62"/>
  <c r="T202"/>
  <c r="P241"/>
  <c i="3" r="R109"/>
  <c r="R108"/>
  <c i="4" r="R92"/>
  <c r="T296"/>
  <c r="P376"/>
  <c i="5" r="BK93"/>
  <c r="J93"/>
  <c r="J61"/>
  <c r="P145"/>
  <c r="T163"/>
  <c r="T219"/>
  <c r="BK272"/>
  <c r="J272"/>
  <c r="J71"/>
  <c i="7" r="R142"/>
  <c i="2" r="P187"/>
  <c r="P202"/>
  <c r="BK241"/>
  <c r="J241"/>
  <c r="J66"/>
  <c i="3" r="P109"/>
  <c r="P108"/>
  <c i="4" r="R213"/>
  <c r="P363"/>
  <c r="T376"/>
  <c i="5" r="T93"/>
  <c r="T171"/>
  <c r="R267"/>
  <c i="7" r="T142"/>
  <c i="4" r="T213"/>
  <c r="BK363"/>
  <c r="J363"/>
  <c r="J67"/>
  <c r="R376"/>
  <c i="5" r="BK145"/>
  <c r="J145"/>
  <c r="J63"/>
  <c r="R163"/>
  <c r="R219"/>
  <c r="P272"/>
  <c i="7" r="BK85"/>
  <c r="J85"/>
  <c r="J61"/>
  <c r="R127"/>
  <c i="3" r="BK85"/>
  <c r="BK84"/>
  <c i="4" r="P92"/>
  <c r="R296"/>
  <c i="7" r="T85"/>
  <c i="2" r="BK202"/>
  <c r="J202"/>
  <c r="J64"/>
  <c r="T241"/>
  <c i="4" r="BK92"/>
  <c r="BK296"/>
  <c r="J296"/>
  <c r="J65"/>
  <c r="T363"/>
  <c i="5" r="P93"/>
  <c r="R171"/>
  <c r="T245"/>
  <c i="7" r="R85"/>
  <c r="R84"/>
  <c r="R83"/>
  <c i="2" r="R89"/>
  <c i="3" r="R85"/>
  <c r="R84"/>
  <c r="R83"/>
  <c i="4" r="BK180"/>
  <c r="J180"/>
  <c r="J62"/>
  <c r="R180"/>
  <c r="BK352"/>
  <c r="J352"/>
  <c r="J66"/>
  <c i="5" r="P123"/>
  <c i="6" r="R85"/>
  <c r="R84"/>
  <c r="R83"/>
  <c i="8" r="R106"/>
  <c i="2" r="R187"/>
  <c r="R202"/>
  <c r="R241"/>
  <c i="3" r="T85"/>
  <c r="T84"/>
  <c i="4" r="P180"/>
  <c i="5" r="T123"/>
  <c r="P163"/>
  <c r="BK245"/>
  <c r="J245"/>
  <c r="J69"/>
  <c r="T267"/>
  <c i="7" r="P127"/>
  <c i="8" r="R126"/>
  <c i="2" r="T89"/>
  <c r="T88"/>
  <c r="T87"/>
  <c r="R198"/>
  <c r="T224"/>
  <c i="3" r="T109"/>
  <c r="T108"/>
  <c i="4" r="BK213"/>
  <c r="J213"/>
  <c r="J64"/>
  <c r="P352"/>
  <c i="5" r="R123"/>
  <c r="BK163"/>
  <c r="J163"/>
  <c r="J64"/>
  <c r="BK219"/>
  <c r="J219"/>
  <c r="J68"/>
  <c r="P267"/>
  <c i="7" r="P85"/>
  <c r="T127"/>
  <c i="8" r="R89"/>
  <c r="R88"/>
  <c r="T126"/>
  <c i="2" r="T187"/>
  <c r="T198"/>
  <c r="R224"/>
  <c i="3" r="P85"/>
  <c r="P84"/>
  <c r="P83"/>
  <c i="1" r="AU56"/>
  <c i="5" r="R93"/>
  <c r="P171"/>
  <c r="R245"/>
  <c r="R272"/>
  <c i="6" r="P85"/>
  <c r="P84"/>
  <c r="P83"/>
  <c i="1" r="AU59"/>
  <c i="8" r="T89"/>
  <c r="T88"/>
  <c r="P106"/>
  <c r="BK144"/>
  <c r="J144"/>
  <c r="J67"/>
  <c i="3" r="BK109"/>
  <c r="J109"/>
  <c r="J63"/>
  <c i="4" r="P296"/>
  <c r="R363"/>
  <c i="5" r="R145"/>
  <c i="6" r="T85"/>
  <c r="T84"/>
  <c r="T83"/>
  <c i="7" r="BK142"/>
  <c r="J142"/>
  <c r="J63"/>
  <c i="8" r="BK89"/>
  <c r="J89"/>
  <c r="J61"/>
  <c r="BK126"/>
  <c r="J126"/>
  <c r="J66"/>
  <c r="P144"/>
  <c i="2" r="BK89"/>
  <c r="J89"/>
  <c r="J61"/>
  <c r="BK198"/>
  <c r="J198"/>
  <c r="J63"/>
  <c r="BK224"/>
  <c r="J224"/>
  <c r="J65"/>
  <c i="4" r="T92"/>
  <c r="T91"/>
  <c r="T90"/>
  <c r="T180"/>
  <c r="R352"/>
  <c i="5" r="BK171"/>
  <c r="J171"/>
  <c r="J66"/>
  <c r="P245"/>
  <c r="T272"/>
  <c i="7" r="BK127"/>
  <c r="J127"/>
  <c r="J62"/>
  <c i="8" r="P89"/>
  <c r="P88"/>
  <c r="T106"/>
  <c r="R144"/>
  <c i="2" r="P89"/>
  <c r="P88"/>
  <c r="P87"/>
  <c i="1" r="AU55"/>
  <c i="2" r="P198"/>
  <c r="P224"/>
  <c i="4" r="P213"/>
  <c r="T352"/>
  <c r="BK376"/>
  <c r="J376"/>
  <c r="J70"/>
  <c i="5" r="BK123"/>
  <c r="J123"/>
  <c r="J62"/>
  <c r="T145"/>
  <c r="P219"/>
  <c r="P218"/>
  <c r="BK267"/>
  <c r="J267"/>
  <c r="J70"/>
  <c i="6" r="BK85"/>
  <c r="J85"/>
  <c r="J61"/>
  <c i="7" r="P142"/>
  <c i="8" r="BK106"/>
  <c r="P126"/>
  <c r="T144"/>
  <c r="BK100"/>
  <c r="J100"/>
  <c r="J62"/>
  <c i="4" r="BK372"/>
  <c r="J372"/>
  <c r="J68"/>
  <c r="BK201"/>
  <c r="J201"/>
  <c r="J63"/>
  <c i="6" r="BK91"/>
  <c r="J91"/>
  <c r="J62"/>
  <c i="8" r="BK124"/>
  <c r="J124"/>
  <c r="J65"/>
  <c i="4" r="BK374"/>
  <c r="J374"/>
  <c r="J69"/>
  <c i="2" r="BK258"/>
  <c r="J258"/>
  <c r="J67"/>
  <c i="5" r="BK169"/>
  <c r="J169"/>
  <c r="J65"/>
  <c i="6" r="BK94"/>
  <c r="J94"/>
  <c r="J63"/>
  <c i="8" r="J52"/>
  <c r="F84"/>
  <c r="BE98"/>
  <c r="BE137"/>
  <c r="BE132"/>
  <c r="BE141"/>
  <c r="BE110"/>
  <c r="BE134"/>
  <c r="BE117"/>
  <c r="BE120"/>
  <c r="BE145"/>
  <c r="BE147"/>
  <c r="BE125"/>
  <c r="BE138"/>
  <c i="7" r="BK84"/>
  <c r="J84"/>
  <c r="J60"/>
  <c i="8" r="E48"/>
  <c r="BE111"/>
  <c r="BE113"/>
  <c r="BE107"/>
  <c r="BE139"/>
  <c r="BE143"/>
  <c r="BE90"/>
  <c r="BE101"/>
  <c r="BE109"/>
  <c r="BE116"/>
  <c r="BE119"/>
  <c r="BE130"/>
  <c r="BE93"/>
  <c r="BE95"/>
  <c r="BE115"/>
  <c r="BE121"/>
  <c r="BE127"/>
  <c r="BE123"/>
  <c r="BE129"/>
  <c r="BE136"/>
  <c r="BE142"/>
  <c i="7" r="E48"/>
  <c r="J52"/>
  <c r="F55"/>
  <c r="BE101"/>
  <c r="BE105"/>
  <c r="BE112"/>
  <c r="BE115"/>
  <c r="BE117"/>
  <c r="BE157"/>
  <c r="BE166"/>
  <c r="BE86"/>
  <c r="BE109"/>
  <c r="BE128"/>
  <c r="BE143"/>
  <c r="BE145"/>
  <c r="BE164"/>
  <c r="BE90"/>
  <c r="BE97"/>
  <c r="BE121"/>
  <c r="BE123"/>
  <c r="BE132"/>
  <c r="BE152"/>
  <c r="BE95"/>
  <c r="BE99"/>
  <c r="BE103"/>
  <c r="BE119"/>
  <c r="BE125"/>
  <c r="BE138"/>
  <c r="BE147"/>
  <c r="BE154"/>
  <c r="BE162"/>
  <c i="5" r="R92"/>
  <c r="BK92"/>
  <c r="J92"/>
  <c r="J60"/>
  <c i="6" r="BE92"/>
  <c r="F55"/>
  <c r="BE95"/>
  <c r="E73"/>
  <c r="BE89"/>
  <c i="5" r="BK218"/>
  <c r="J218"/>
  <c r="J67"/>
  <c i="6" r="BE86"/>
  <c r="J52"/>
  <c r="BE88"/>
  <c i="1" r="BA59"/>
  <c i="5" r="BE250"/>
  <c r="BE172"/>
  <c r="BE197"/>
  <c r="E81"/>
  <c r="BE94"/>
  <c r="BE157"/>
  <c r="BE184"/>
  <c r="BE234"/>
  <c r="BE255"/>
  <c r="BE99"/>
  <c r="BE109"/>
  <c r="BE129"/>
  <c r="BE130"/>
  <c r="BE168"/>
  <c r="BE170"/>
  <c r="BE177"/>
  <c r="BE222"/>
  <c r="BE230"/>
  <c r="BE231"/>
  <c r="BE114"/>
  <c r="BE104"/>
  <c r="BE120"/>
  <c r="BE122"/>
  <c r="BE135"/>
  <c r="BE155"/>
  <c r="BE164"/>
  <c r="BE165"/>
  <c r="BE173"/>
  <c r="BE181"/>
  <c r="BE211"/>
  <c r="BE220"/>
  <c r="BE248"/>
  <c r="BE260"/>
  <c i="4" r="J92"/>
  <c r="J61"/>
  <c i="5" r="J85"/>
  <c r="F88"/>
  <c r="BE146"/>
  <c r="BE147"/>
  <c r="BE224"/>
  <c r="BE226"/>
  <c r="BE228"/>
  <c r="BE241"/>
  <c r="BE156"/>
  <c r="BE167"/>
  <c r="BE174"/>
  <c r="BE198"/>
  <c r="BE238"/>
  <c r="BE239"/>
  <c r="BE240"/>
  <c r="BE244"/>
  <c r="BE266"/>
  <c r="BE268"/>
  <c r="BE270"/>
  <c r="BE276"/>
  <c r="BE277"/>
  <c r="BE119"/>
  <c r="BE148"/>
  <c r="BE153"/>
  <c r="BE186"/>
  <c r="BE193"/>
  <c r="BE196"/>
  <c r="BE236"/>
  <c r="BE237"/>
  <c r="BE242"/>
  <c r="BE246"/>
  <c r="BE257"/>
  <c r="BE263"/>
  <c r="BE273"/>
  <c r="BE124"/>
  <c r="BE190"/>
  <c r="BE201"/>
  <c r="BE252"/>
  <c r="BE254"/>
  <c r="BE274"/>
  <c r="BE275"/>
  <c r="BE140"/>
  <c r="BE162"/>
  <c r="BE204"/>
  <c r="BE207"/>
  <c r="BE215"/>
  <c r="BE232"/>
  <c i="4" r="E48"/>
  <c r="BE282"/>
  <c r="BE371"/>
  <c r="BE140"/>
  <c r="BE195"/>
  <c r="BE214"/>
  <c i="3" r="J84"/>
  <c r="J60"/>
  <c r="J85"/>
  <c r="J61"/>
  <c r="BK108"/>
  <c r="J108"/>
  <c r="J62"/>
  <c i="4" r="F87"/>
  <c r="BE187"/>
  <c r="BE218"/>
  <c r="BE290"/>
  <c r="BE368"/>
  <c r="BE370"/>
  <c r="BE377"/>
  <c r="J84"/>
  <c r="BE134"/>
  <c r="BE141"/>
  <c r="BE193"/>
  <c r="BE232"/>
  <c r="BE242"/>
  <c r="BE287"/>
  <c r="BE288"/>
  <c r="BE353"/>
  <c r="BE93"/>
  <c r="BE247"/>
  <c r="BE258"/>
  <c r="BE265"/>
  <c r="BE311"/>
  <c r="BE317"/>
  <c r="BE331"/>
  <c r="BE369"/>
  <c r="BE373"/>
  <c r="BE375"/>
  <c r="BE378"/>
  <c r="BE98"/>
  <c r="BE108"/>
  <c r="BE113"/>
  <c r="BE220"/>
  <c r="BE226"/>
  <c r="BE263"/>
  <c r="BE284"/>
  <c r="BE291"/>
  <c r="BE295"/>
  <c r="BE313"/>
  <c r="BE344"/>
  <c r="BE144"/>
  <c r="BE148"/>
  <c r="BE161"/>
  <c r="BE252"/>
  <c r="BE254"/>
  <c r="BE269"/>
  <c r="BE274"/>
  <c r="BE125"/>
  <c r="BE173"/>
  <c r="BE215"/>
  <c r="BE303"/>
  <c r="BE364"/>
  <c r="BE103"/>
  <c r="BE119"/>
  <c r="BE143"/>
  <c r="BE146"/>
  <c r="BE175"/>
  <c r="BE305"/>
  <c r="BE294"/>
  <c r="BE297"/>
  <c r="BE315"/>
  <c r="BE316"/>
  <c r="BE159"/>
  <c r="BE181"/>
  <c r="BE202"/>
  <c r="BE217"/>
  <c r="BE314"/>
  <c r="BE366"/>
  <c r="BE293"/>
  <c r="BE318"/>
  <c r="BE358"/>
  <c i="2" r="BK88"/>
  <c r="J88"/>
  <c r="J60"/>
  <c i="3" r="J52"/>
  <c r="E48"/>
  <c r="BE89"/>
  <c r="F55"/>
  <c r="BE86"/>
  <c r="BE91"/>
  <c r="BE95"/>
  <c r="BE93"/>
  <c r="BE97"/>
  <c r="BE103"/>
  <c r="BE110"/>
  <c r="BE112"/>
  <c r="BE116"/>
  <c r="BE99"/>
  <c r="BE105"/>
  <c r="BE114"/>
  <c r="BE118"/>
  <c i="2" r="E48"/>
  <c r="BE139"/>
  <c r="BE163"/>
  <c r="BE174"/>
  <c r="BE259"/>
  <c r="BE167"/>
  <c r="BE185"/>
  <c r="BE160"/>
  <c r="BE192"/>
  <c r="BE218"/>
  <c r="BE222"/>
  <c r="BE225"/>
  <c r="BE228"/>
  <c r="BE230"/>
  <c r="BE238"/>
  <c r="BE252"/>
  <c r="BE254"/>
  <c r="BE256"/>
  <c r="BE90"/>
  <c r="BE142"/>
  <c r="BE165"/>
  <c r="BE199"/>
  <c r="F55"/>
  <c r="BE116"/>
  <c r="BE107"/>
  <c r="BE145"/>
  <c r="BE155"/>
  <c r="BE176"/>
  <c r="BE119"/>
  <c r="BE213"/>
  <c r="BE232"/>
  <c r="BE244"/>
  <c r="BE102"/>
  <c r="BE113"/>
  <c r="BE149"/>
  <c r="BE169"/>
  <c r="BE178"/>
  <c r="BE183"/>
  <c r="BE200"/>
  <c r="BE201"/>
  <c r="BE208"/>
  <c r="J52"/>
  <c r="BE134"/>
  <c r="BE151"/>
  <c r="BE96"/>
  <c r="BE126"/>
  <c r="BE147"/>
  <c r="BE188"/>
  <c r="BE203"/>
  <c r="BE220"/>
  <c r="BE234"/>
  <c r="BE242"/>
  <c r="BE248"/>
  <c r="BE250"/>
  <c r="BE99"/>
  <c r="BE110"/>
  <c r="BE131"/>
  <c i="5" r="F34"/>
  <c i="1" r="BA58"/>
  <c i="8" r="F34"/>
  <c i="1" r="BA61"/>
  <c i="8" r="F35"/>
  <c i="1" r="BB61"/>
  <c i="7" r="F34"/>
  <c i="1" r="BA60"/>
  <c i="4" r="F37"/>
  <c i="1" r="BD57"/>
  <c i="5" r="F35"/>
  <c i="1" r="BB58"/>
  <c i="2" r="F35"/>
  <c i="1" r="BB55"/>
  <c i="2" r="F37"/>
  <c i="1" r="BD55"/>
  <c i="8" r="F37"/>
  <c i="1" r="BD61"/>
  <c i="7" r="F36"/>
  <c i="1" r="BC60"/>
  <c i="8" r="F36"/>
  <c i="1" r="BC61"/>
  <c i="8" r="J34"/>
  <c i="1" r="AW61"/>
  <c i="5" r="F37"/>
  <c i="1" r="BD58"/>
  <c i="5" r="F36"/>
  <c i="1" r="BC58"/>
  <c i="4" r="F36"/>
  <c i="1" r="BC57"/>
  <c i="3" r="F35"/>
  <c i="1" r="BB56"/>
  <c i="6" r="F35"/>
  <c i="1" r="BB59"/>
  <c i="6" r="F36"/>
  <c i="1" r="BC59"/>
  <c i="2" r="J34"/>
  <c i="1" r="AW55"/>
  <c i="3" r="F36"/>
  <c i="1" r="BC56"/>
  <c i="4" r="F35"/>
  <c i="1" r="BB57"/>
  <c i="5" r="J34"/>
  <c i="1" r="AW58"/>
  <c i="3" r="F37"/>
  <c i="1" r="BD56"/>
  <c i="2" r="F36"/>
  <c i="1" r="BC55"/>
  <c i="3" r="J34"/>
  <c i="1" r="AW56"/>
  <c i="4" r="J34"/>
  <c i="1" r="AW57"/>
  <c i="7" r="F35"/>
  <c i="1" r="BB60"/>
  <c i="6" r="J34"/>
  <c i="1" r="AW59"/>
  <c i="6" r="F37"/>
  <c i="1" r="BD59"/>
  <c i="7" r="J34"/>
  <c i="1" r="AW60"/>
  <c i="4" r="F34"/>
  <c i="1" r="BA57"/>
  <c i="3" r="F34"/>
  <c i="1" r="BA56"/>
  <c i="2" r="F34"/>
  <c i="1" r="BA55"/>
  <c i="7" r="F37"/>
  <c i="1" r="BD60"/>
  <c i="2" l="1" r="R88"/>
  <c r="R87"/>
  <c i="7" r="P84"/>
  <c r="P83"/>
  <c i="1" r="AU60"/>
  <c i="3" r="T83"/>
  <c i="5" r="T92"/>
  <c i="8" r="T105"/>
  <c i="5" r="P92"/>
  <c r="P91"/>
  <c i="1" r="AU58"/>
  <c i="8" r="R105"/>
  <c i="5" r="T218"/>
  <c i="4" r="P91"/>
  <c r="P90"/>
  <c i="1" r="AU57"/>
  <c i="8" r="P105"/>
  <c r="P87"/>
  <c i="1" r="AU61"/>
  <c i="8" r="R87"/>
  <c i="7" r="T84"/>
  <c r="T83"/>
  <c i="8" r="BK105"/>
  <c r="J105"/>
  <c r="J63"/>
  <c r="T87"/>
  <c i="4" r="BK91"/>
  <c r="BK90"/>
  <c r="J90"/>
  <c r="J59"/>
  <c i="5" r="R218"/>
  <c r="R91"/>
  <c i="4" r="R91"/>
  <c r="R90"/>
  <c i="6" r="BK84"/>
  <c r="J84"/>
  <c r="J60"/>
  <c i="8" r="J106"/>
  <c r="J64"/>
  <c r="BK88"/>
  <c r="J88"/>
  <c r="J60"/>
  <c i="7" r="BK83"/>
  <c r="J83"/>
  <c r="J59"/>
  <c i="5" r="BK91"/>
  <c r="J91"/>
  <c r="J59"/>
  <c i="3" r="BK83"/>
  <c r="J83"/>
  <c i="2" r="BK87"/>
  <c r="J87"/>
  <c i="3" r="J33"/>
  <c i="1" r="AV56"/>
  <c r="AT56"/>
  <c i="4" r="J33"/>
  <c i="1" r="AV57"/>
  <c r="AT57"/>
  <c i="4" r="F33"/>
  <c i="1" r="AZ57"/>
  <c i="7" r="J33"/>
  <c i="1" r="AV60"/>
  <c r="AT60"/>
  <c i="5" r="F33"/>
  <c i="1" r="AZ58"/>
  <c i="6" r="F33"/>
  <c i="1" r="AZ59"/>
  <c r="BB54"/>
  <c r="W31"/>
  <c r="BA54"/>
  <c r="AW54"/>
  <c r="AK30"/>
  <c i="2" r="J30"/>
  <c i="1" r="AG55"/>
  <c i="6" r="J33"/>
  <c i="1" r="AV59"/>
  <c r="AT59"/>
  <c r="BD54"/>
  <c r="W33"/>
  <c i="7" r="F33"/>
  <c i="1" r="AZ60"/>
  <c i="8" r="J33"/>
  <c i="1" r="AV61"/>
  <c r="AT61"/>
  <c r="BC54"/>
  <c r="W32"/>
  <c i="8" r="F33"/>
  <c i="1" r="AZ61"/>
  <c i="3" r="F33"/>
  <c i="1" r="AZ56"/>
  <c i="2" r="F33"/>
  <c i="1" r="AZ55"/>
  <c i="2" r="J33"/>
  <c i="1" r="AV55"/>
  <c r="AT55"/>
  <c i="5" r="J33"/>
  <c i="1" r="AV58"/>
  <c r="AT58"/>
  <c i="3" r="J30"/>
  <c i="1" r="AG56"/>
  <c i="5" l="1" r="T91"/>
  <c i="8" r="BK87"/>
  <c r="J87"/>
  <c r="J59"/>
  <c i="4" r="J91"/>
  <c r="J60"/>
  <c i="6" r="BK83"/>
  <c r="J83"/>
  <c r="J59"/>
  <c i="1" r="AN56"/>
  <c i="3" r="J59"/>
  <c i="1" r="AN55"/>
  <c i="2" r="J59"/>
  <c i="3" r="J39"/>
  <c i="2" r="J39"/>
  <c i="1" r="W30"/>
  <c r="AY54"/>
  <c i="5" r="J30"/>
  <c i="1" r="AG58"/>
  <c r="AN58"/>
  <c i="4" r="J30"/>
  <c i="1" r="AG57"/>
  <c r="AX54"/>
  <c r="AZ54"/>
  <c r="W29"/>
  <c i="7" r="J30"/>
  <c i="1" r="AG60"/>
  <c r="AN60"/>
  <c r="AU54"/>
  <c i="4" l="1" r="J39"/>
  <c i="7" r="J39"/>
  <c i="5" r="J39"/>
  <c i="1" r="AN57"/>
  <c i="8" r="J30"/>
  <c i="1" r="AG61"/>
  <c i="6" r="J30"/>
  <c i="1" r="AG59"/>
  <c r="AN59"/>
  <c r="AV54"/>
  <c r="AK29"/>
  <c i="8" l="1" r="J39"/>
  <c i="6" r="J39"/>
  <c i="1" r="AN61"/>
  <c r="AG54"/>
  <c r="AK26"/>
  <c r="AT54"/>
  <c l="1" r="AN54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<sst xmlns="http://schemas.openxmlformats.org/spreadsheetml/2006/main">
  <si>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</si>
  <si>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</si>
  <si>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</si>
  <si>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</si>
  <si>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</si>
  <si>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{eaa079dd-d90f-4805-b8f8-c358977cc129}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</si>
  <si>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</si>
  <si>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</si>
  <si>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</si>
  <si>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</si>
  <si>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</si>
  <si>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</si>
  <si>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</si>
  <si>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</si>
  <si>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23a_01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</si>
  <si>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</si>
  <si>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</si>
  <si>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Rekonstrukce tram. nástupiště Provaznická (oba směry)</t>
  </si>
  <si>
    <t>KSO:</t>
  </si>
  <si>
    <t/>
  </si>
  <si>
    <t>CC-CZ:</t>
  </si>
  <si>
    <t>Místo:</t>
  </si>
  <si>
    <t>zastávka Provaznická, ulice U Haldy</t>
  </si>
  <si>
    <t>Datum:</t>
  </si>
  <si>
    <t>12. 1. 2023</t>
  </si>
  <si>
    <t>Zadavatel:</t>
  </si>
  <si>
    <t>IČ:</t>
  </si>
  <si>
    <t xml:space="preserve">Dopravní podnik Ostrava, a.s. </t>
  </si>
  <si>
    <t>DIČ:</t>
  </si>
  <si>
    <t>Uchazeč:</t>
  </si>
  <si>
    <t>Vyplň údaj</t>
  </si>
  <si>
    <t>Projektant:</t>
  </si>
  <si>
    <t>PUDIS a.s.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</si>
  <si>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</si>
  <si>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</si>
  <si>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</si>
  <si>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</si>
  <si>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</si>
  <si>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</si>
  <si>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</si>
  <si>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</si>
  <si>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</si>
  <si>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</si>
  <si>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</si>
  <si>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</si>
  <si>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</si>
  <si>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</si>
  <si>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</si>
  <si>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</si>
  <si>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</si>
  <si>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</si>
  <si>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</si>
  <si>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</si>
  <si>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</si>
  <si>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</si>
  <si>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</si>
  <si>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</si>
  <si>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</si>
  <si>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</si>
  <si>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</si>
  <si>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</si>
  <si>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</si>
  <si>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</si>
  <si>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</si>
  <si>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</si>
  <si>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</si>
  <si>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</si>
  <si>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</si>
  <si>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</si>
  <si>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</si>
  <si>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</si>
  <si>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</si>
  <si>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</si>
  <si>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</si>
  <si>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</si>
  <si>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</si>
  <si>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101.1</t>
  </si>
  <si>
    <t>Místní komunikace</t>
  </si>
  <si>
    <t>STA</t>
  </si>
  <si>
    <t>1</t>
  </si>
  <si>
    <t>{8cb0b54a-d962-40a7-99eb-f6ecade6f2ce}</t>
  </si>
  <si>
    <t>2</t>
  </si>
  <si>
    <t>SO 101.2</t>
  </si>
  <si>
    <t>Ochrana vedení</t>
  </si>
  <si>
    <t>{3e41e020-0760-4cf5-bf15-3dc582073578}</t>
  </si>
  <si>
    <t>SO 651, 652</t>
  </si>
  <si>
    <t>Rekonstrukce tramvajové trati</t>
  </si>
  <si>
    <t>{57699401-89fb-4bf9-9458-55ffee723d80}</t>
  </si>
  <si>
    <t>SO 653</t>
  </si>
  <si>
    <t>Nástupiště</t>
  </si>
  <si>
    <t>{260e1184-6ca8-4973-9cd9-1754f1ec2a3a}</t>
  </si>
  <si>
    <t>SO 654</t>
  </si>
  <si>
    <t>Pryžové přechody tramvajové trati</t>
  </si>
  <si>
    <t>{c5d21858-a29c-41af-b3ee-03845434902d}</t>
  </si>
  <si>
    <t>SO 701</t>
  </si>
  <si>
    <t>Přístřešky</t>
  </si>
  <si>
    <t>{868d6bf5-c0bd-4960-99de-a7a99cfaef44}</t>
  </si>
  <si>
    <t>VRN</t>
  </si>
  <si>
    <t>Vedlejší rozpočtové náklady</t>
  </si>
  <si>
    <t>{92b9221a-6bbf-4bb0-8328-3129f872994d}</t>
  </si>
  <si>
    <t>KRYCÍ LIST SOUPISU PRACÍ</t>
  </si>
  <si>
    <t>Objekt:</t>
  </si>
  <si>
    <t>SO 101.1 - Místní komunikace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</si>
  <si>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</si>
  <si>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</si>
  <si>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</si>
  <si>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</si>
  <si>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</si>
  <si>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</si>
  <si>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</si>
  <si>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</si>
  <si>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</si>
  <si>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</si>
  <si>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</si>
  <si>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</si>
  <si>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</si>
  <si>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</si>
  <si>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</si>
  <si>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</si>
  <si>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</si>
  <si>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</si>
  <si>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</si>
  <si>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</si>
  <si>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</si>
  <si>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</si>
  <si>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</si>
  <si>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</si>
  <si>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</si>
  <si>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</si>
  <si>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</si>
  <si>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</si>
  <si>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</si>
  <si>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</si>
  <si>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111151121</t>
  </si>
  <si>
    <t>Pokosení trávníku při souvislé ploše do 1000 m2 parkového v rovině nebo svahu do 1:5</t>
  </si>
  <si>
    <t>m2</t>
  </si>
  <si>
    <t>CS ÚRS 2023 01</t>
  </si>
  <si>
    <t>4</t>
  </si>
  <si>
    <t>587964681</t>
  </si>
  <si>
    <t>Online PSC</t>
  </si>
  <si>
    <t>https://podminky.urs.cz/item/CS_URS_2023_01/111151121</t>
  </si>
  <si>
    <t>P</t>
  </si>
  <si>
    <t>Poznámka k položce:_x000d_
Zatravnění terénu (první pokos osetých ploch).</t>
  </si>
  <si>
    <t>VV</t>
  </si>
  <si>
    <t xml:space="preserve"> "ohumusování"7</t>
  </si>
  <si>
    <t xml:space="preserve"> "ohumusování zhutněný zásyp"54</t>
  </si>
  <si>
    <t>Součet</t>
  </si>
  <si>
    <t>113106123</t>
  </si>
  <si>
    <t>Rozebrání dlažeb komunikací pro pěší s přemístěním hmot na skládku na vzdálenost do 3 m nebo s naložením na dopravní prostředek s ložem z kameniva nebo živice a s jakoukoliv výplní spár ručně ze zámkové dlažby</t>
  </si>
  <si>
    <t>1461466565</t>
  </si>
  <si>
    <t>https://podminky.urs.cz/item/CS_URS_2023_01/113106123</t>
  </si>
  <si>
    <t>"stáv. reliéfní dlažba"7</t>
  </si>
  <si>
    <t>3</t>
  </si>
  <si>
    <t>113107112</t>
  </si>
  <si>
    <t>Odstranění podkladů nebo krytů ručně s přemístěním hmot na skládku na vzdálenost do 3 m nebo s naložením na dopravní prostředek z kameniva těženého, o tl. vrstvy přes 100 do 200 mm</t>
  </si>
  <si>
    <t>-1160238330</t>
  </si>
  <si>
    <t>https://podminky.urs.cz/item/CS_URS_2023_01/113107112</t>
  </si>
  <si>
    <t>113107122</t>
  </si>
  <si>
    <t>Odstranění podkladů nebo krytů ručně s přemístěním hmot na skládku na vzdálenost do 3 m nebo s naložením na dopravní prostředek z kameniva hrubého drceného, o tl. vrstvy přes 100 do 200 mm</t>
  </si>
  <si>
    <t>1100881620</t>
  </si>
  <si>
    <t>https://podminky.urs.cz/item/CS_URS_2023_01/113107122</t>
  </si>
  <si>
    <t>"stáv. asfalt. chodník"89</t>
  </si>
  <si>
    <t>5</t>
  </si>
  <si>
    <t>113107130</t>
  </si>
  <si>
    <t>Odstranění podkladů nebo krytů ručně s přemístěním hmot na skládku na vzdálenost do 3 m nebo s naložením na dopravní prostředek z betonu prostého, o tl. vrstvy do 100 mm</t>
  </si>
  <si>
    <t>1161816344</t>
  </si>
  <si>
    <t>https://podminky.urs.cz/item/CS_URS_2023_01/113107130</t>
  </si>
  <si>
    <t>6</t>
  </si>
  <si>
    <t>113107141</t>
  </si>
  <si>
    <t>Odstranění podkladů nebo krytů ručně s přemístěním hmot na skládku na vzdálenost do 3 m nebo s naložením na dopravní prostředek živičných, o tl. vrstvy do 50 mm</t>
  </si>
  <si>
    <t>-1142347874</t>
  </si>
  <si>
    <t>https://podminky.urs.cz/item/CS_URS_2023_01/113107141</t>
  </si>
  <si>
    <t>7</t>
  </si>
  <si>
    <t>113154112</t>
  </si>
  <si>
    <t>Frézování živičného podkladu nebo krytu s naložením na dopravní prostředek plochy do 500 m2 bez překážek v trase pruhu šířky do 0,5 m, tloušťky vrstvy 40 mm</t>
  </si>
  <si>
    <t>-1247752318</t>
  </si>
  <si>
    <t>https://podminky.urs.cz/item/CS_URS_2023_01/113154112</t>
  </si>
  <si>
    <t>8</t>
  </si>
  <si>
    <t>113202111</t>
  </si>
  <si>
    <t>Vytrhání obrub s vybouráním lože, s přemístěním hmot na skládku na vzdálenost do 3 m nebo s naložením na dopravní prostředek z krajníků nebo obrubníků stojatých</t>
  </si>
  <si>
    <t>m</t>
  </si>
  <si>
    <t>-2076054054</t>
  </si>
  <si>
    <t>https://podminky.urs.cz/item/CS_URS_2023_01/113202111</t>
  </si>
  <si>
    <t>"Demolice obrub"81</t>
  </si>
  <si>
    <t>9</t>
  </si>
  <si>
    <t>120001101</t>
  </si>
  <si>
    <t>Příplatek k cenám vykopávek za ztížení vykopávky v blízkosti podzemního vedení nebo výbušnin v horninách jakékoliv třídy</t>
  </si>
  <si>
    <t>m3</t>
  </si>
  <si>
    <t>581283955</t>
  </si>
  <si>
    <t>https://podminky.urs.cz/item/CS_URS_2023_01/120001101</t>
  </si>
  <si>
    <t>"výkop 370mm"5*0,370</t>
  </si>
  <si>
    <t>"základy sloupek pro kameru"(0,5*0,5*0,8)*2</t>
  </si>
  <si>
    <t>"základy sloupek na zábradlí"(0,5*0,5*0,8)*(20+4)</t>
  </si>
  <si>
    <t>"obrubníky betonové100/250 mm"39*0,25*0,2</t>
  </si>
  <si>
    <t>10</t>
  </si>
  <si>
    <t>121151103</t>
  </si>
  <si>
    <t>Sejmutí ornice strojně při souvislé ploše do 100 m2, tl. vrstvy do 200 mm</t>
  </si>
  <si>
    <t>-105524154</t>
  </si>
  <si>
    <t>https://podminky.urs.cz/item/CS_URS_2023_01/121151103</t>
  </si>
  <si>
    <t>"odhumusování tl. 370"5</t>
  </si>
  <si>
    <t>"odhumusování" 7</t>
  </si>
  <si>
    <t>11</t>
  </si>
  <si>
    <t>122552203</t>
  </si>
  <si>
    <t>Odkopávky a prokopávky nezapažené pro silnice a dálnice strojně v hornině třídy těžitelnosti III do 100 m3</t>
  </si>
  <si>
    <t>-660717103</t>
  </si>
  <si>
    <t>https://podminky.urs.cz/item/CS_URS_2023_01/122552203</t>
  </si>
  <si>
    <t>12</t>
  </si>
  <si>
    <t>131213701</t>
  </si>
  <si>
    <t>Hloubení nezapažených jam ručně s urovnáním dna do předepsaného profilu a spádu v hornině třídy těžitelnosti I skupiny 3 soudržných</t>
  </si>
  <si>
    <t>745224753</t>
  </si>
  <si>
    <t>https://podminky.urs.cz/item/CS_URS_2023_01/131213701</t>
  </si>
  <si>
    <t>13</t>
  </si>
  <si>
    <t>132212131</t>
  </si>
  <si>
    <t>Hloubení nezapažených rýh šířky do 800 mm ručně s urovnáním dna do předepsaného profilu a spádu v hornině třídy těžitelnosti I skupiny 3 soudržných</t>
  </si>
  <si>
    <t>-1682516899</t>
  </si>
  <si>
    <t>https://podminky.urs.cz/item/CS_URS_2023_01/132212131</t>
  </si>
  <si>
    <t>14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</si>
  <si>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</si>
  <si>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</si>
  <si>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-278697902</t>
  </si>
  <si>
    <t>https://podminky.urs.cz/item/CS_URS_2023_01/162751117</t>
  </si>
  <si>
    <t>5,20+1,850+1,950</t>
  </si>
  <si>
    <t>167151101</t>
  </si>
  <si>
    <t>Nakládání, skládání a překládání neulehlého výkopku nebo sypaniny strojně nakládání, množství do 100 m3, z horniny třídy těžitelnosti I, skupiny 1 až 3</t>
  </si>
  <si>
    <t>-972049865</t>
  </si>
  <si>
    <t>https://podminky.urs.cz/item/CS_URS_2023_01/167151101</t>
  </si>
  <si>
    <t>16</t>
  </si>
  <si>
    <t>167151121</t>
  </si>
  <si>
    <t>Nakládání, skládání a překládání neulehlého výkopku nebo sypaniny strojně skládání nebo překládání, z hornin třídy těžitelnosti I, skupiny 1 až 3</t>
  </si>
  <si>
    <t>1570435281</t>
  </si>
  <si>
    <t>https://podminky.urs.cz/item/CS_URS_2023_01/167151121</t>
  </si>
  <si>
    <t>17</t>
  </si>
  <si>
    <t>171201201</t>
  </si>
  <si>
    <t>Uložení sypaniny na skládky nebo meziskládky bez hutnění s upravením uložené sypaniny do předepsaného tvaru</t>
  </si>
  <si>
    <t>-710931864</t>
  </si>
  <si>
    <t>https://podminky.urs.cz/item/CS_URS_2023_01/171201201</t>
  </si>
  <si>
    <t>18</t>
  </si>
  <si>
    <t>171201231</t>
  </si>
  <si>
    <t>Poplatek za uložení stavebního odpadu na recyklační skládce (skládkovné) zeminy a kamení zatříděného do Katalogu odpadů pod kódem 17 05 04</t>
  </si>
  <si>
    <t>t</t>
  </si>
  <si>
    <t>668578929</t>
  </si>
  <si>
    <t>https://podminky.urs.cz/item/CS_URS_2023_01/171201231</t>
  </si>
  <si>
    <t>Poznámka k položce:_x000d_
Koeficient 1,9 pro přepočet m3 na t.</t>
  </si>
  <si>
    <t>9*1,9 'Přepočtené koeficientem množství</t>
  </si>
  <si>
    <t>19</t>
  </si>
  <si>
    <t>174111101</t>
  </si>
  <si>
    <t>Zásyp sypaninou z jakékoliv horniny ručně s uložením výkopku ve vrstvách se zhutněním jam, šachet, rýh nebo kolem objektů v těchto vykopávkách</t>
  </si>
  <si>
    <t>-1596549579</t>
  </si>
  <si>
    <t>https://podminky.urs.cz/item/CS_URS_2023_01/174111101</t>
  </si>
  <si>
    <t xml:space="preserve"> "ohumusování"7*0,36</t>
  </si>
  <si>
    <t xml:space="preserve"> "ohumusování zhutněný zásyp"54*0,36</t>
  </si>
  <si>
    <t>20</t>
  </si>
  <si>
    <t>M</t>
  </si>
  <si>
    <t>10364101</t>
  </si>
  <si>
    <t>zemina pro terénní úpravy - ornice</t>
  </si>
  <si>
    <t>1806265353</t>
  </si>
  <si>
    <t>21,96*1,9 'Přepočtené koeficientem množství</t>
  </si>
  <si>
    <t>181311103</t>
  </si>
  <si>
    <t>Rozprostření a urovnání ornice v rovině nebo ve svahu sklonu do 1:5 ručně při souvislé ploše, tl. vrstvy do 200 mm</t>
  </si>
  <si>
    <t>1664403519</t>
  </si>
  <si>
    <t>https://podminky.urs.cz/item/CS_URS_2023_01/181311103</t>
  </si>
  <si>
    <t>22</t>
  </si>
  <si>
    <t>181411121</t>
  </si>
  <si>
    <t>Založení trávníku na půdě předem připravené plochy do 1000 m2 výsevem včetně utažení lučního v rovině nebo na svahu do 1:5</t>
  </si>
  <si>
    <t>-1520608940</t>
  </si>
  <si>
    <t>https://podminky.urs.cz/item/CS_URS_2023_01/181411121</t>
  </si>
  <si>
    <t>23</t>
  </si>
  <si>
    <t>00572100</t>
  </si>
  <si>
    <t>osivo jetelotráva intenzivní víceletá</t>
  </si>
  <si>
    <t>kg</t>
  </si>
  <si>
    <t>-1048805058</t>
  </si>
  <si>
    <t>61*0,03 'Přepočtené koeficientem množství</t>
  </si>
  <si>
    <t>24</t>
  </si>
  <si>
    <t>181912112</t>
  </si>
  <si>
    <t>Úprava pláně vyrovnáním výškových rozdílů ručně v hornině třídy těžitelnosti I skupiny 3 se zhutněním</t>
  </si>
  <si>
    <t>501168420</t>
  </si>
  <si>
    <t>https://podminky.urs.cz/item/CS_URS_2023_01/181912112</t>
  </si>
  <si>
    <t>"šedá dlažba"36</t>
  </si>
  <si>
    <t>"červená dlažby reliéfní"12</t>
  </si>
  <si>
    <t>25</t>
  </si>
  <si>
    <t>182303111</t>
  </si>
  <si>
    <t>Doplnění zeminy nebo substrátu na travnatých plochách tloušťky do 50 mm v rovině nebo na svahu do 1:5</t>
  </si>
  <si>
    <t>-2030291299</t>
  </si>
  <si>
    <t>https://podminky.urs.cz/item/CS_URS_2023_01/182303111</t>
  </si>
  <si>
    <t>26</t>
  </si>
  <si>
    <t>10371500</t>
  </si>
  <si>
    <t>substrát pro trávníky VL</t>
  </si>
  <si>
    <t>1259166785</t>
  </si>
  <si>
    <t>61*0,15 'Přepočtené koeficientem množství</t>
  </si>
  <si>
    <t>27</t>
  </si>
  <si>
    <t>184818231</t>
  </si>
  <si>
    <t>Ochrana kmene bedněním před poškozením stavebním provozem zřízení včetně odstranění výšky bednění do 2 m průměru kmene do 300 mm</t>
  </si>
  <si>
    <t>kus</t>
  </si>
  <si>
    <t>41495079</t>
  </si>
  <si>
    <t>https://podminky.urs.cz/item/CS_URS_2023_01/184818231</t>
  </si>
  <si>
    <t>"keř"5</t>
  </si>
  <si>
    <t>"strom"5</t>
  </si>
  <si>
    <t>28</t>
  </si>
  <si>
    <t>185803111</t>
  </si>
  <si>
    <t>Ošetření trávníku jednorázové v rovině nebo na svahu do 1:5</t>
  </si>
  <si>
    <t>-1438832033</t>
  </si>
  <si>
    <t>https://podminky.urs.cz/item/CS_URS_2023_01/185803111</t>
  </si>
  <si>
    <t>29</t>
  </si>
  <si>
    <t>185803211</t>
  </si>
  <si>
    <t>Uválcování trávníku v rovině nebo na svahu do 1:5</t>
  </si>
  <si>
    <t>-1753015920</t>
  </si>
  <si>
    <t>https://podminky.urs.cz/item/CS_URS_2023_01/185803211</t>
  </si>
  <si>
    <t>Zakládání</t>
  </si>
  <si>
    <t>30</t>
  </si>
  <si>
    <t>274313611</t>
  </si>
  <si>
    <t>Základy z betonu prostého pasy betonu kamenem neprokládaného tř. C 16/20</t>
  </si>
  <si>
    <t>-875331475</t>
  </si>
  <si>
    <t>https://podminky.urs.cz/item/CS_URS_2023_01/274313611</t>
  </si>
  <si>
    <t>1,95*1,1 'Přepočtené koeficientem množství</t>
  </si>
  <si>
    <t>31</t>
  </si>
  <si>
    <t>275313611</t>
  </si>
  <si>
    <t>Základy z betonu prostého patky a bloky z betonu kamenem neprokládaného tř. C 16/20</t>
  </si>
  <si>
    <t>1045317377</t>
  </si>
  <si>
    <t>https://podminky.urs.cz/item/CS_URS_2023_01/275313611</t>
  </si>
  <si>
    <t>5,2*1,1 'Přepočtené koeficientem množství</t>
  </si>
  <si>
    <t>Svislé a kompletní konstrukce</t>
  </si>
  <si>
    <t>32</t>
  </si>
  <si>
    <t>348942132.R021</t>
  </si>
  <si>
    <t>Sloupek pro kameru</t>
  </si>
  <si>
    <t>na podkladě CS ÚRS</t>
  </si>
  <si>
    <t>-1604204188</t>
  </si>
  <si>
    <t>33</t>
  </si>
  <si>
    <t>348942132.R04</t>
  </si>
  <si>
    <t>Zábradlí ocelové osazené do bloků z betonu</t>
  </si>
  <si>
    <t>1308178884</t>
  </si>
  <si>
    <t>34</t>
  </si>
  <si>
    <t>348942132.R05</t>
  </si>
  <si>
    <t>Zábradlí ocelové obloukové osazené do bloků z betonu</t>
  </si>
  <si>
    <t>-876770553</t>
  </si>
  <si>
    <t>Komunikace pozemní</t>
  </si>
  <si>
    <t>35</t>
  </si>
  <si>
    <t>564201111</t>
  </si>
  <si>
    <t>Podklad nebo podsyp ze štěrkopísku ŠP s rozprostřením, vlhčením a zhutněním plochy přes 100 m2, po zhutnění tl. 40 mm</t>
  </si>
  <si>
    <t>1117080070</t>
  </si>
  <si>
    <t>https://podminky.urs.cz/item/CS_URS_2023_01/564201111</t>
  </si>
  <si>
    <t>36</t>
  </si>
  <si>
    <t>564871111</t>
  </si>
  <si>
    <t>Podklad ze štěrkodrti ŠD s rozprostřením a zhutněním plochy přes 100 m2, po zhutnění tl. 250 mm</t>
  </si>
  <si>
    <t>-1178182587</t>
  </si>
  <si>
    <t>https://podminky.urs.cz/item/CS_URS_2023_01/564871111</t>
  </si>
  <si>
    <t>37</t>
  </si>
  <si>
    <t>596211220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</si>
  <si>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80 mm skupiny B, pro plochy do 50 m2</t>
  </si>
  <si>
    <t>-1262342764</t>
  </si>
  <si>
    <t>https://podminky.urs.cz/item/CS_URS_2023_01/596211220</t>
  </si>
  <si>
    <t>38</t>
  </si>
  <si>
    <t>59245030</t>
  </si>
  <si>
    <t>dlažba tvar čtverec betonová 200x200x80mm přírodní</t>
  </si>
  <si>
    <t>762701009</t>
  </si>
  <si>
    <t>36*1,05 'Přepočtené koeficientem množství</t>
  </si>
  <si>
    <t>39</t>
  </si>
  <si>
    <t>59245226</t>
  </si>
  <si>
    <t>dlažba tvar obdélník betonová pro nevidomé 200x100x80mm barevná</t>
  </si>
  <si>
    <t>1645067766</t>
  </si>
  <si>
    <t>12*1,05 'Přepočtené koeficientem množství</t>
  </si>
  <si>
    <t>40</t>
  </si>
  <si>
    <t>596211224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</si>
  <si>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80 mm skupiny B, pro plochy Příplatek k cenám za dlažbu z prvků dvou barev</t>
  </si>
  <si>
    <t>236248441</t>
  </si>
  <si>
    <t>https://podminky.urs.cz/item/CS_URS_2023_01/596211224</t>
  </si>
  <si>
    <t>Ostatní konstrukce a práce, bourání</t>
  </si>
  <si>
    <t>41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</si>
  <si>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</si>
  <si>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</si>
  <si>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-582081281</t>
  </si>
  <si>
    <t>https://podminky.urs.cz/item/CS_URS_2023_01/916231213</t>
  </si>
  <si>
    <t>"obrubníky betonové100/250 mm"39</t>
  </si>
  <si>
    <t>42</t>
  </si>
  <si>
    <t>59217017</t>
  </si>
  <si>
    <t>obrubník betonový chodníkový 1000x100x250mm</t>
  </si>
  <si>
    <t>-63964221</t>
  </si>
  <si>
    <t>39*1,1 'Přepočtené koeficientem množství</t>
  </si>
  <si>
    <t>43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</si>
  <si>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</si>
  <si>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</si>
  <si>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403652042</t>
  </si>
  <si>
    <t>https://podminky.urs.cz/item/CS_URS_2023_01/919732211</t>
  </si>
  <si>
    <t>44</t>
  </si>
  <si>
    <t>919735113</t>
  </si>
  <si>
    <t>Řezání stávajícího živičného krytu nebo podkladu hloubky přes 100 do 150 mm</t>
  </si>
  <si>
    <t>-713615528</t>
  </si>
  <si>
    <t>https://podminky.urs.cz/item/CS_URS_2023_01/919735113</t>
  </si>
  <si>
    <t>45</t>
  </si>
  <si>
    <t>919748111</t>
  </si>
  <si>
    <t>Provedení postřiku, popř. zdrsnění povrchu cementobetonového krytu nebo podkladu ochrannou emulzí</t>
  </si>
  <si>
    <t>-545363406</t>
  </si>
  <si>
    <t>https://podminky.urs.cz/item/CS_URS_2023_01/919748111</t>
  </si>
  <si>
    <t>Poznámka k položce:_x000d_
Spojovací postřik po odřezání stáv. komunikace, 10kg/m2.</t>
  </si>
  <si>
    <t>48*0,2 'Přepočtené koeficientem množství</t>
  </si>
  <si>
    <t>46</t>
  </si>
  <si>
    <t>111625530</t>
  </si>
  <si>
    <t>emulze asfaltová rychleštěpná pro tryskové vysprávky</t>
  </si>
  <si>
    <t>1904541476</t>
  </si>
  <si>
    <t>48*0,002 'Přepočtené koeficientem množství</t>
  </si>
  <si>
    <t>997</t>
  </si>
  <si>
    <t>Přesun sutě</t>
  </si>
  <si>
    <t>47</t>
  </si>
  <si>
    <t>997221551</t>
  </si>
  <si>
    <t>Vodorovná doprava suti bez naložení, ale se složením a s hrubým urovnáním ze sypkých materiálů, na vzdálenost do 1 km</t>
  </si>
  <si>
    <t>-2028998614</t>
  </si>
  <si>
    <t>https://podminky.urs.cz/item/CS_URS_2023_01/997221551</t>
  </si>
  <si>
    <t>48</t>
  </si>
  <si>
    <t>997221559</t>
  </si>
  <si>
    <t>Vodorovná doprava suti bez naložení, ale se složením a s hrubým urovnáním Příplatek k ceně za každý další i započatý 1 km přes 1 km</t>
  </si>
  <si>
    <t>-1073936389</t>
  </si>
  <si>
    <t>https://podminky.urs.cz/item/CS_URS_2023_01/997221559</t>
  </si>
  <si>
    <t>Poznámka k položce:_x000d_
Celkem 15km.</t>
  </si>
  <si>
    <t>86,635*14 'Přepočtené koeficientem množství</t>
  </si>
  <si>
    <t>49</t>
  </si>
  <si>
    <t>997221611</t>
  </si>
  <si>
    <t>Nakládání na dopravní prostředky pro vodorovnou dopravu suti</t>
  </si>
  <si>
    <t>1268580335</t>
  </si>
  <si>
    <t>https://podminky.urs.cz/item/CS_URS_2023_01/997221611</t>
  </si>
  <si>
    <t>50</t>
  </si>
  <si>
    <t>997013871</t>
  </si>
  <si>
    <t>Poplatek za uložení stavebního odpadu na recyklační skládce (skládkovné) směsného stavebního a demoličního zatříděného do Katalogu odpadů pod kódem 17 09 04</t>
  </si>
  <si>
    <t>-1640244901</t>
  </si>
  <si>
    <t>https://podminky.urs.cz/item/CS_URS_2023_01/997013871</t>
  </si>
  <si>
    <t>51</t>
  </si>
  <si>
    <t>997221861</t>
  </si>
  <si>
    <t>Poplatek za uložení stavebního odpadu na recyklační skládce (skládkovné) z prostého betonu zatříděného do Katalogu odpadů pod kódem 17 01 01</t>
  </si>
  <si>
    <t>-992681161</t>
  </si>
  <si>
    <t>https://podminky.urs.cz/item/CS_URS_2023_01/997221861</t>
  </si>
  <si>
    <t>52</t>
  </si>
  <si>
    <t>997221873</t>
  </si>
  <si>
    <t>745260961</t>
  </si>
  <si>
    <t>https://podminky.urs.cz/item/CS_URS_2023_01/997221873</t>
  </si>
  <si>
    <t>53</t>
  </si>
  <si>
    <t>997221875</t>
  </si>
  <si>
    <t>Poplatek za uložení stavebního odpadu na recyklační skládce (skládkovné) asfaltového bez obsahu dehtu zatříděného do Katalogu odpadů pod kódem 17 03 02</t>
  </si>
  <si>
    <t>-1404004383</t>
  </si>
  <si>
    <t>https://podminky.urs.cz/item/CS_URS_2023_01/997221875</t>
  </si>
  <si>
    <t>998</t>
  </si>
  <si>
    <t>Přesun hmot</t>
  </si>
  <si>
    <t>54</t>
  </si>
  <si>
    <t>998223011</t>
  </si>
  <si>
    <t>Přesun hmot pro pozemní komunikace s krytem dlážděným dopravní vzdálenost do 200 m jakékoliv délky objektu</t>
  </si>
  <si>
    <t>977946571</t>
  </si>
  <si>
    <t>https://podminky.urs.cz/item/CS_URS_2023_01/998223011</t>
  </si>
  <si>
    <t>SO 101.2 - Ochrana vedení</t>
  </si>
  <si>
    <t>M - Práce a dodávky M</t>
  </si>
  <si>
    <t xml:space="preserve">    46-M - Zemní práce při extr.mont.pracích</t>
  </si>
  <si>
    <t>129001101</t>
  </si>
  <si>
    <t>-1864921685</t>
  </si>
  <si>
    <t>https://podminky.urs.cz/item/CS_URS_2023_01/129001101</t>
  </si>
  <si>
    <t>"výkop pro ochranu vedení"116*0,5*0,8</t>
  </si>
  <si>
    <t>-1910489012</t>
  </si>
  <si>
    <t>-315900085</t>
  </si>
  <si>
    <t>-1457181397</t>
  </si>
  <si>
    <t>1004658941</t>
  </si>
  <si>
    <t>-278156798</t>
  </si>
  <si>
    <t>61052800</t>
  </si>
  <si>
    <t>46,4*1,9 'Přepočtené koeficientem množství</t>
  </si>
  <si>
    <t>1660049592</t>
  </si>
  <si>
    <t>58343930</t>
  </si>
  <si>
    <t>kamenivo drcené hrubé frakce 16/32</t>
  </si>
  <si>
    <t>-1841395106</t>
  </si>
  <si>
    <t>Poznámka k položce:_x000d_
kamenivo přírodní těžené frakce 16/32 (nepřípustné pro zásyp jsou popílek, hlušina (haldovina), struska a recykláty)._x000d_
Koeficient 1,9 pro přepočet m3 na t.</t>
  </si>
  <si>
    <t>Práce a dodávky M</t>
  </si>
  <si>
    <t>46-M</t>
  </si>
  <si>
    <t>Zemní práce při extr.mont.pracích</t>
  </si>
  <si>
    <t>460242211</t>
  </si>
  <si>
    <t>Provizorní zajištění inženýrských sítí ve výkopech kabelů při křížení</t>
  </si>
  <si>
    <t>64</t>
  </si>
  <si>
    <t>1225461673</t>
  </si>
  <si>
    <t>https://podminky.urs.cz/item/CS_URS_2023_01/460242211</t>
  </si>
  <si>
    <t>460421082</t>
  </si>
  <si>
    <t>Kabelové lože z písku včetně podsypu, zhutnění a urovnání povrchu pro kabely nn zakryté plastovou fólií, šířky přes 25 do 50 cm</t>
  </si>
  <si>
    <t>359052598</t>
  </si>
  <si>
    <t>https://podminky.urs.cz/item/CS_URS_2023_01/460421082</t>
  </si>
  <si>
    <t>460671113</t>
  </si>
  <si>
    <t>Výstražná fólie z PVC pro krytí kabelů včetně vyrovnání povrchu rýhy, rozvinutí a uložení fólie šířky do 34 cm</t>
  </si>
  <si>
    <t>999646312</t>
  </si>
  <si>
    <t>https://podminky.urs.cz/item/CS_URS_2023_01/460671113</t>
  </si>
  <si>
    <t>460791214</t>
  </si>
  <si>
    <t>Montáž trubek ochranných uložených volně do rýhy plastových ohebných, vnitřního průměru přes 90 do 110 mm</t>
  </si>
  <si>
    <t>284111676</t>
  </si>
  <si>
    <t>https://podminky.urs.cz/item/CS_URS_2023_01/460791214</t>
  </si>
  <si>
    <t>34571355</t>
  </si>
  <si>
    <t>trubka elektroinstalační ohebná dvouplášťová korugovaná (chránička) D 94/110mm, HDPE+LDPE</t>
  </si>
  <si>
    <t>128</t>
  </si>
  <si>
    <t>-430315116</t>
  </si>
  <si>
    <t>Poznámka k položce:_x000d_
Např.: Chránička Kopoflex PE 110</t>
  </si>
  <si>
    <t>116*1,1 'Přepočtené koeficientem množství</t>
  </si>
  <si>
    <t>SO 651, 652 - Rekonstrukce tramvajové trati</t>
  </si>
  <si>
    <t>Ostrava</t>
  </si>
  <si>
    <t>Dopravní podnik Ostrava,a.s</t>
  </si>
  <si>
    <t>Pudis a.s.</t>
  </si>
  <si>
    <t>Ing. Vlastimil Šmiřák, Ing. Kateřina Švehlová</t>
  </si>
  <si>
    <t xml:space="preserve">    4 - Vodorovné konstrukce</t>
  </si>
  <si>
    <t xml:space="preserve">    8 - Trubní vedení</t>
  </si>
  <si>
    <t>HZS - Hodinové zúčtovací sazby</t>
  </si>
  <si>
    <t>OST - Ostatní</t>
  </si>
  <si>
    <t>113106190</t>
  </si>
  <si>
    <t>Rozebrání vozovek ze silničních dílců se spárami vyplněnými kamenivem strojně pl do 50 m2</t>
  </si>
  <si>
    <t>-662706232</t>
  </si>
  <si>
    <t>"Technická zpráva</t>
  </si>
  <si>
    <t>"Situace</t>
  </si>
  <si>
    <t>"Řezy</t>
  </si>
  <si>
    <t>6,00*34,00+6,00*4,00*2+6,50*0,60*2</t>
  </si>
  <si>
    <t>113107143</t>
  </si>
  <si>
    <t>Odstranění podkladu živičného tl přes 100 do 150 mm ručně</t>
  </si>
  <si>
    <t>2146714154</t>
  </si>
  <si>
    <t>6,00*3,60+1,00*2,50+6,00*0,60</t>
  </si>
  <si>
    <t>122252502</t>
  </si>
  <si>
    <t>Odkopávky a prokopávky nezapažené pro spodní stavbu železnic v hornině třídy těžitelnosti I skupiny 3 objem do 1000 m3 strojně</t>
  </si>
  <si>
    <t>1081706436</t>
  </si>
  <si>
    <t>1020,40*0,25</t>
  </si>
  <si>
    <t>122252502-1</t>
  </si>
  <si>
    <t>Odkopávky a prokopávky nezapažené pro spodní stavbu železnic v hornině třídy těžitelnosti I skupiny 3 objem do 1000 m3 strojně - výměnná vrstva</t>
  </si>
  <si>
    <t>1229283655</t>
  </si>
  <si>
    <t>1020,40*0,30</t>
  </si>
  <si>
    <t>131251201</t>
  </si>
  <si>
    <t>Hloubení jam zapažených v hornině třídy těžitelnosti I skupiny 3 objem do 20 m3 strojně</t>
  </si>
  <si>
    <t>-225292103</t>
  </si>
  <si>
    <t>"Revizní šachta</t>
  </si>
  <si>
    <t>2,00*2,00*2,00*5</t>
  </si>
  <si>
    <t>132251102</t>
  </si>
  <si>
    <t>Hloubení rýh nezapažených š do 800 mm v hornině třídy těžitelnosti I skupiny 3 objem do 50 m3 strojně</t>
  </si>
  <si>
    <t>1001556969</t>
  </si>
  <si>
    <t>"TRATIVOD</t>
  </si>
  <si>
    <t>160,00*0,40*0,40</t>
  </si>
  <si>
    <t>132254201</t>
  </si>
  <si>
    <t>Hloubení zapažených rýh š do 2000 mm v hornině třídy těžitelnosti I skupiny 3 objem do 20 m3</t>
  </si>
  <si>
    <t>150170533</t>
  </si>
  <si>
    <t>"D200</t>
  </si>
  <si>
    <t>(2,00*5)*1,00*1,00</t>
  </si>
  <si>
    <t>"D150</t>
  </si>
  <si>
    <t>(2,00*2)*1,00*1,00</t>
  </si>
  <si>
    <t>151101201</t>
  </si>
  <si>
    <t>Zřízení příložného pažení stěn výkopu hl do 4 m</t>
  </si>
  <si>
    <t>1907715422</t>
  </si>
  <si>
    <t>"REVIZNÍ ŠACHTA</t>
  </si>
  <si>
    <t>2,00*4*2,00*5</t>
  </si>
  <si>
    <t>151101211</t>
  </si>
  <si>
    <t>Odstranění příložného pažení stěn hl do 4 m</t>
  </si>
  <si>
    <t>1019833953</t>
  </si>
  <si>
    <t>Vodorovné přemístění přes 9 000 do 10000 m výkopku/sypaniny z horniny třídy těžitelnosti I skupiny 1 až 3</t>
  </si>
  <si>
    <t>-1728988593</t>
  </si>
  <si>
    <t>255,10+40,00+25,60+14,00</t>
  </si>
  <si>
    <t>162751117-1</t>
  </si>
  <si>
    <t>Vodorovné přemístění přes 9 000 do 10000 m výkopku/sypaniny z horniny třídy těžitelnosti I skupiny 1 až 3 - výměnná vrstva</t>
  </si>
  <si>
    <t>-857609842</t>
  </si>
  <si>
    <t>Poplatek za uložení zeminy a kamení na recyklační skládce (skládkovné) kód odpadu 17 05 04</t>
  </si>
  <si>
    <t>889575212</t>
  </si>
  <si>
    <t>334,70*1,80</t>
  </si>
  <si>
    <t>171201231-1</t>
  </si>
  <si>
    <t>Poplatek za uložení zeminy a kamení na recyklační skládce (skládkovné) kód odpadu 17 05 04 - výměnná vrstva</t>
  </si>
  <si>
    <t>-1507689678</t>
  </si>
  <si>
    <t>306,12*1,80</t>
  </si>
  <si>
    <t>174151101</t>
  </si>
  <si>
    <t>Zásyp jam, šachet rýh nebo kolem objektů sypaninou se zhutněním</t>
  </si>
  <si>
    <t>71456327</t>
  </si>
  <si>
    <t>(2,00*5)*1,00*(1,00-0,10-0,60)</t>
  </si>
  <si>
    <t>(2,00*2)*1,00*(1,00-0,10-0,50)</t>
  </si>
  <si>
    <t>2,00*2,00*2,00*5-3,14*0,25*0,25*2,00*5</t>
  </si>
  <si>
    <t>58344197</t>
  </si>
  <si>
    <t>štěrkodrť frakce 0/63</t>
  </si>
  <si>
    <t>-169464818</t>
  </si>
  <si>
    <t>42,638*2,00</t>
  </si>
  <si>
    <t>175151101</t>
  </si>
  <si>
    <t>Obsypání potrubí strojně sypaninou bez prohození, uloženou do 3 m</t>
  </si>
  <si>
    <t>-1362463623</t>
  </si>
  <si>
    <t>(2,00*5)*1,00*0,60</t>
  </si>
  <si>
    <t>(2,00*2)*1,00*0,50</t>
  </si>
  <si>
    <t>58337331</t>
  </si>
  <si>
    <t>štěrkopísek frakce 0/22</t>
  </si>
  <si>
    <t>-1434436462</t>
  </si>
  <si>
    <t>8,000*2,00</t>
  </si>
  <si>
    <t>181152302</t>
  </si>
  <si>
    <t>Úprava pláně se zhutněním</t>
  </si>
  <si>
    <t>928840389</t>
  </si>
  <si>
    <t>1020,40</t>
  </si>
  <si>
    <t>211571121</t>
  </si>
  <si>
    <t>Výplň odvodňovacích žeber nebo trativodů kamenivem drobným těženým</t>
  </si>
  <si>
    <t>-1412373408</t>
  </si>
  <si>
    <t>160,00*0,40*(0,40-0,05)</t>
  </si>
  <si>
    <t>211971110</t>
  </si>
  <si>
    <t>Zřízení opláštění žeber nebo trativodů geotextilií v rýze nebo zářezu sklonu do 1:2</t>
  </si>
  <si>
    <t>-2030466657</t>
  </si>
  <si>
    <t>160,00*4*0,40*1,1</t>
  </si>
  <si>
    <t>69311081</t>
  </si>
  <si>
    <t>geotextilie netkaná separační, ochranná, filtrační, drenážní PES 300g/m2</t>
  </si>
  <si>
    <t>1296599690</t>
  </si>
  <si>
    <t>281,6*1,1845 "Přepočtené koeficientem množství</t>
  </si>
  <si>
    <t>212752402</t>
  </si>
  <si>
    <t>Trativod z drenážních trubek korugovaných PE-HD SN 8 perforace 360° včetně lože otevřený výkop DN 150 pro liniové stavby</t>
  </si>
  <si>
    <t>174763501</t>
  </si>
  <si>
    <t>160,00</t>
  </si>
  <si>
    <t>Vodorovné konstrukce</t>
  </si>
  <si>
    <t>451573111</t>
  </si>
  <si>
    <t>Lože pod potrubí otevřený výkop ze štěrkopísku</t>
  </si>
  <si>
    <t>-1109700212</t>
  </si>
  <si>
    <t>(2,00*5)*1,00*0,10</t>
  </si>
  <si>
    <t>(2,00*2)*1,00*0,10</t>
  </si>
  <si>
    <t>160,00*0,40*0,05</t>
  </si>
  <si>
    <t>5-01</t>
  </si>
  <si>
    <t>Kolejový odvodňovač, D+M</t>
  </si>
  <si>
    <t>-387412314</t>
  </si>
  <si>
    <t>5-02</t>
  </si>
  <si>
    <t>Přechodová kolejnice S49/57R1, D+M</t>
  </si>
  <si>
    <t>1700302536</t>
  </si>
  <si>
    <t>4,00*8</t>
  </si>
  <si>
    <t>5-04</t>
  </si>
  <si>
    <t>Elektroizolační nátěr upevňovadel</t>
  </si>
  <si>
    <t>Kpl</t>
  </si>
  <si>
    <t>-446153738</t>
  </si>
  <si>
    <t>5-05</t>
  </si>
  <si>
    <t>Systémová oboustranná lepená pryžová bokovnice W-Tram, D+M</t>
  </si>
  <si>
    <t>-742074884</t>
  </si>
  <si>
    <t>56,22*2+273,37*2</t>
  </si>
  <si>
    <t>511501111</t>
  </si>
  <si>
    <t>Konstrukční vrstva tělesa železničního spodku ze štěrkodrti</t>
  </si>
  <si>
    <t>292645494</t>
  </si>
  <si>
    <t>"ŠD 0-63</t>
  </si>
  <si>
    <t>1020,40*0,15</t>
  </si>
  <si>
    <t>511501111-1</t>
  </si>
  <si>
    <t>Konstrukční vrstva tělesa železničního spodku ze štěrkodrti - výměnná vrstva</t>
  </si>
  <si>
    <t>1696001722</t>
  </si>
  <si>
    <t>511501115</t>
  </si>
  <si>
    <t>Konstrukční vrstva tělesa železničního spodku z drceného kameniva</t>
  </si>
  <si>
    <t>-874759188</t>
  </si>
  <si>
    <t>"Sitauce</t>
  </si>
  <si>
    <t>"32-63</t>
  </si>
  <si>
    <t>221,00*0,35</t>
  </si>
  <si>
    <t>-2,60*0,26*0,15*88</t>
  </si>
  <si>
    <t>799,40*0,45</t>
  </si>
  <si>
    <t>-2,60*0,30*0,22*422</t>
  </si>
  <si>
    <t>512531111</t>
  </si>
  <si>
    <t>Odstranění kolejového lože z kameniva po rozebrání koleje</t>
  </si>
  <si>
    <t>715341933</t>
  </si>
  <si>
    <t>(64,00*6,60+65,00*5,80+221,00)*0,40</t>
  </si>
  <si>
    <t>523821013</t>
  </si>
  <si>
    <t>Zřízení koleje stykované ze žlábkových kolejnic na nových pražcích dřevěných rozdělení C</t>
  </si>
  <si>
    <t>967202278</t>
  </si>
  <si>
    <t>40,50+15,72</t>
  </si>
  <si>
    <t>5-03</t>
  </si>
  <si>
    <t>kolejnice RI57</t>
  </si>
  <si>
    <t>-469564786</t>
  </si>
  <si>
    <t>56,220*2*57,00/1000</t>
  </si>
  <si>
    <t>60811009</t>
  </si>
  <si>
    <t>pražec dřevěný příčný nevystrojený buk 2600x260x150mm</t>
  </si>
  <si>
    <t>1785917932</t>
  </si>
  <si>
    <t>56,22/0,65</t>
  </si>
  <si>
    <t>"zaokrouhleno</t>
  </si>
  <si>
    <t>88</t>
  </si>
  <si>
    <t>523851013</t>
  </si>
  <si>
    <t>Zřízení koleje stykované z kolejnic na nových pražcích z betonu předpjatého rozdělení C</t>
  </si>
  <si>
    <t>1110372681</t>
  </si>
  <si>
    <t>133,11+140,26</t>
  </si>
  <si>
    <t>43765101</t>
  </si>
  <si>
    <t>kolejnice železniční širokopatní tvaru 49E1 (S49)</t>
  </si>
  <si>
    <t>1395469558</t>
  </si>
  <si>
    <t>273,37*2*49,43/1000</t>
  </si>
  <si>
    <t>59211206</t>
  </si>
  <si>
    <t>pražec z předpjatého betonu příčný, vystrojení pružné bezpodkladnicové vč. kompletů pro kolejnici S 49, 2600x300x220mm</t>
  </si>
  <si>
    <t>802263902</t>
  </si>
  <si>
    <t>273,37/0,65</t>
  </si>
  <si>
    <t>422</t>
  </si>
  <si>
    <t>542191111</t>
  </si>
  <si>
    <t>Ohýbání kolejnic o hmotnosti do 50 kg/m</t>
  </si>
  <si>
    <t>2091969496</t>
  </si>
  <si>
    <t>56,22*2</t>
  </si>
  <si>
    <t>543111112</t>
  </si>
  <si>
    <t>Směrové a výškové vyrovnání koleje nebo kolejového rozpětí na pražcích dřevěných</t>
  </si>
  <si>
    <t>2041891277</t>
  </si>
  <si>
    <t>"Nová kolej</t>
  </si>
  <si>
    <t>"Přechodové kusy</t>
  </si>
  <si>
    <t>32,00/2*2</t>
  </si>
  <si>
    <t>"navazující úseky</t>
  </si>
  <si>
    <t>40,00</t>
  </si>
  <si>
    <t>543141112</t>
  </si>
  <si>
    <t>Směrové a výškové vyrovnání koleje nebo kolejového rozpětí na pražcích z betonu předpjatého</t>
  </si>
  <si>
    <t>-1726971514</t>
  </si>
  <si>
    <t>273,37*2</t>
  </si>
  <si>
    <t>548111111</t>
  </si>
  <si>
    <t>Svár žlábkových kolejnic elektrický bez příložky</t>
  </si>
  <si>
    <t>-85379600</t>
  </si>
  <si>
    <t>"RI57</t>
  </si>
  <si>
    <t>548111312</t>
  </si>
  <si>
    <t>Svařování kolejnic elektrickým obloukem soustavy S49</t>
  </si>
  <si>
    <t>-1212222073</t>
  </si>
  <si>
    <t>548133111</t>
  </si>
  <si>
    <t>Řez příčný kolejnice pilou</t>
  </si>
  <si>
    <t>1392775157</t>
  </si>
  <si>
    <t>4+4+4</t>
  </si>
  <si>
    <t>548133121</t>
  </si>
  <si>
    <t>Řez příčný širokopatní koleje plamenem</t>
  </si>
  <si>
    <t>1111017559</t>
  </si>
  <si>
    <t>548965011</t>
  </si>
  <si>
    <t>Obroušení povrchu temena hlavy nových kolejnic</t>
  </si>
  <si>
    <t>387496543</t>
  </si>
  <si>
    <t>564710011</t>
  </si>
  <si>
    <t>Podklad z kameniva hrubého drceného vel. 8-16 mm plochy přes 100 m2 tl 50 mm</t>
  </si>
  <si>
    <t>-1475003778</t>
  </si>
  <si>
    <t>564720111</t>
  </si>
  <si>
    <t>Podklad z kameniva hrubého drceného vel. 16-32 mm plochy přes 100 m2 tl 80 mm</t>
  </si>
  <si>
    <t>-1298439532</t>
  </si>
  <si>
    <t>564740111</t>
  </si>
  <si>
    <t>Podklad z kameniva hrubého drceného vel. 16-32 mm plochy přes 100 m2 tl 120 mm</t>
  </si>
  <si>
    <t>84125972</t>
  </si>
  <si>
    <t>Trubní vedení</t>
  </si>
  <si>
    <t>871310320</t>
  </si>
  <si>
    <t>Montáž kanalizačního potrubí hladkého plnostěnného SN 12 z polypropylenu DN 150</t>
  </si>
  <si>
    <t>-775787293</t>
  </si>
  <si>
    <t>2,00*2</t>
  </si>
  <si>
    <t>28617025</t>
  </si>
  <si>
    <t>trubka kanalizační PP plnostěnná třívrstvá DN 150 SN12</t>
  </si>
  <si>
    <t>-903493864</t>
  </si>
  <si>
    <t>4*1,015 "Přepočtené koeficientem množství</t>
  </si>
  <si>
    <t>871350320</t>
  </si>
  <si>
    <t>Montáž kanalizačního potrubí hladkého plnostěnného SN 12 z polypropylenu DN 200</t>
  </si>
  <si>
    <t>-2099075509</t>
  </si>
  <si>
    <t>2,00*5</t>
  </si>
  <si>
    <t>28617026</t>
  </si>
  <si>
    <t>trubka kanalizační PP plnostěnná třívrstvá DN 200 SN12</t>
  </si>
  <si>
    <t>2087877089</t>
  </si>
  <si>
    <t>10*1,015 "Přepočtené koeficientem množství</t>
  </si>
  <si>
    <t>894812205</t>
  </si>
  <si>
    <t>Revizní a čistící šachta z PP šachtové dno DN 425/200 průtočné</t>
  </si>
  <si>
    <t>1628380519</t>
  </si>
  <si>
    <t>894812232</t>
  </si>
  <si>
    <t>Revizní a čistící šachta z PP DN 425 šachtová roura korugovaná bez hrdla světlé hloubky 2000 mm</t>
  </si>
  <si>
    <t>1939530000</t>
  </si>
  <si>
    <t>55</t>
  </si>
  <si>
    <t>894812241</t>
  </si>
  <si>
    <t>Revizní a čistící šachta z PP DN 425 šachtová roura teleskopická světlé hloubky 375 mm</t>
  </si>
  <si>
    <t>-1614755115</t>
  </si>
  <si>
    <t>56</t>
  </si>
  <si>
    <t>894812249</t>
  </si>
  <si>
    <t>Příplatek k rourám revizní a čistící šachty z PP DN 425 za uříznutí šachtové roury</t>
  </si>
  <si>
    <t>-760485897</t>
  </si>
  <si>
    <t>57</t>
  </si>
  <si>
    <t>894812257</t>
  </si>
  <si>
    <t>Revizní a čistící šachta z PP DN 425 poklop plastový pochůzí pro třídu zatížení A15</t>
  </si>
  <si>
    <t>1075006798</t>
  </si>
  <si>
    <t>58</t>
  </si>
  <si>
    <t>R898011</t>
  </si>
  <si>
    <t>Zkouška těsnosti potrubí</t>
  </si>
  <si>
    <t>754617346</t>
  </si>
  <si>
    <t>"Technický popis:</t>
  </si>
  <si>
    <t>"přípravné práce pro provádění zkoušek (mtž a dmtž)</t>
  </si>
  <si>
    <t>"vizuální kontrola způsobilosti úseku k provedení zkoušky těsnosti, kontrola utěsnění přípojek</t>
  </si>
  <si>
    <t>" osazení těsnících vaků, zkouška těsnosti stlačeným vzduchem</t>
  </si>
  <si>
    <t>" kontrola zkoušeného úseku</t>
  </si>
  <si>
    <t>" vystavení zkušebního protokolu o tlakové zkoušce</t>
  </si>
  <si>
    <t>" odstranění těsnících vaků</t>
  </si>
  <si>
    <t>59</t>
  </si>
  <si>
    <t>R898012</t>
  </si>
  <si>
    <t>Kamerová prohlídka potrubí vč. videozáznamu a vyhodnocení správcem sítě</t>
  </si>
  <si>
    <t>-737115643</t>
  </si>
  <si>
    <t>14,00+200,00</t>
  </si>
  <si>
    <t>"Prohlídky kanalizace provést terénními vozy vybavenými nejmodernějšími kamerovými systémy.</t>
  </si>
  <si>
    <t>"Součástí těchto systémů je barevná samohybná kamera s otočnou hlavou 360° a s možností měření spádu, kvality a délky kontrolovaného úseku kanalizace.</t>
  </si>
  <si>
    <t>"Čištění kanalizačních řadů se provádí pomocí tlakové vody</t>
  </si>
  <si>
    <t>" speciálními vozidly s vysokými výkony čerpadel na tlakovou vodu. Na tuto práci</t>
  </si>
  <si>
    <t>" jsou nejvhodnější tzv. recyklační vozy, které zároveň kanalizaci čistí tlakovou</t>
  </si>
  <si>
    <t>" vodou a zároveň odsávají pevné nečistoty z potrubí. Nečistoty smíchané s vodou</t>
  </si>
  <si>
    <t>" za pomoci recyklační jenotky oddělí a recyklovanou vodu opět použijí pro další</t>
  </si>
  <si>
    <t>" čištění.</t>
  </si>
  <si>
    <t>"Součástí prohlídky bude i videozáznam stavu revizních šachet (počet přípojek, typ poklopu atd.).</t>
  </si>
  <si>
    <t>"Videozáznam bude pořízen v digitální podobě na nosiči CD nebo DVD.</t>
  </si>
  <si>
    <t>60</t>
  </si>
  <si>
    <t>R898013</t>
  </si>
  <si>
    <t>Zkouška těsnosti šachet</t>
  </si>
  <si>
    <t>2114400703</t>
  </si>
  <si>
    <t>61</t>
  </si>
  <si>
    <t>919726123</t>
  </si>
  <si>
    <t>Geotextilie pro ochranu, separaci a filtraci netkaná měrná hm přes 300 do 500 g/m2</t>
  </si>
  <si>
    <t>448463492</t>
  </si>
  <si>
    <t>1020,40*1,10</t>
  </si>
  <si>
    <t>62</t>
  </si>
  <si>
    <t>Řezání stávajícího živičného krytu hl přes 100 do 150 mm</t>
  </si>
  <si>
    <t>626261136</t>
  </si>
  <si>
    <t>6,50</t>
  </si>
  <si>
    <t>63</t>
  </si>
  <si>
    <t>997221571</t>
  </si>
  <si>
    <t>Vodorovná doprava vybouraných hmot do 1 km</t>
  </si>
  <si>
    <t>1906862077</t>
  </si>
  <si>
    <t>8,753+737,953</t>
  </si>
  <si>
    <t>997221579</t>
  </si>
  <si>
    <t>Příplatek ZKD 1 km u vodorovné dopravy vybouraných hmot</t>
  </si>
  <si>
    <t>-713811226</t>
  </si>
  <si>
    <t>746,706*9 "Přepočtené koeficientem množství</t>
  </si>
  <si>
    <t>65</t>
  </si>
  <si>
    <t>997221645</t>
  </si>
  <si>
    <t>Poplatek za uložení na skládce (skládkovné) odpadu asfaltového bez dehtu kód odpadu 17 03 02</t>
  </si>
  <si>
    <t>1574129594</t>
  </si>
  <si>
    <t>66</t>
  </si>
  <si>
    <t>-1406643525</t>
  </si>
  <si>
    <t>67</t>
  </si>
  <si>
    <t>9975</t>
  </si>
  <si>
    <t>Výzisk kolejového materiálu</t>
  </si>
  <si>
    <t>-881548943</t>
  </si>
  <si>
    <t>68</t>
  </si>
  <si>
    <t>9976</t>
  </si>
  <si>
    <t>Výzisk železobetonových panelů</t>
  </si>
  <si>
    <t>-510531215</t>
  </si>
  <si>
    <t>69</t>
  </si>
  <si>
    <t>998243011</t>
  </si>
  <si>
    <t>Přesun hmot pro železniční svršek městských drah</t>
  </si>
  <si>
    <t>2087345716</t>
  </si>
  <si>
    <t>HZS</t>
  </si>
  <si>
    <t>Hodinové zúčtovací sazby</t>
  </si>
  <si>
    <t>70</t>
  </si>
  <si>
    <t>HZS-01</t>
  </si>
  <si>
    <t>Vyjmutí kolejových polí pomící silničního jeřábu</t>
  </si>
  <si>
    <t>hod</t>
  </si>
  <si>
    <t>512</t>
  </si>
  <si>
    <t>1005662451</t>
  </si>
  <si>
    <t>OST</t>
  </si>
  <si>
    <t>Ostatní</t>
  </si>
  <si>
    <t>71</t>
  </si>
  <si>
    <t>OST001</t>
  </si>
  <si>
    <t>Zkoušky pro uvedení trati do provozu</t>
  </si>
  <si>
    <t>-394323634</t>
  </si>
  <si>
    <t>72</t>
  </si>
  <si>
    <t>OST002</t>
  </si>
  <si>
    <t>Statická zatěžkávací zkouška</t>
  </si>
  <si>
    <t>-1325563963</t>
  </si>
  <si>
    <t>SO 653 - Nástupiště</t>
  </si>
  <si>
    <t xml:space="preserve">    021 - Materiál  TV vč. montáže</t>
  </si>
  <si>
    <t xml:space="preserve">    21-M - Elektromontáže</t>
  </si>
  <si>
    <t xml:space="preserve">    22-M - Montáže technologických zařízení pro dopravní stavby</t>
  </si>
  <si>
    <t xml:space="preserve">VRN -   Vedlejší rozpočtové náklady</t>
  </si>
  <si>
    <t>113106134</t>
  </si>
  <si>
    <t>Rozebrání dlažeb ze zámkových dlaždic komunikací pro pěší strojně pl do 50 m2</t>
  </si>
  <si>
    <t>-575524554</t>
  </si>
  <si>
    <t>"technická zpráv</t>
  </si>
  <si>
    <t>0,80*(1,75+1,75+1,90+1,75)+0,4*2,70*4</t>
  </si>
  <si>
    <t>113107231</t>
  </si>
  <si>
    <t>Odstranění podkladu z betonu prostého tl přes 100 do 150 mm strojně pl přes 200 m2</t>
  </si>
  <si>
    <t>1768193062</t>
  </si>
  <si>
    <t>222,70+220,90-10,04</t>
  </si>
  <si>
    <t>113107241</t>
  </si>
  <si>
    <t>Odstranění podkladu živičného tl 50 mm strojně pl přes 200 m2</t>
  </si>
  <si>
    <t>1328718088</t>
  </si>
  <si>
    <t>222,70+220,90+5,50*0,70-10,04</t>
  </si>
  <si>
    <t>Vytrhání obrub krajníků obrubníků stojatých</t>
  </si>
  <si>
    <t>1807257949</t>
  </si>
  <si>
    <t>65,30*2</t>
  </si>
  <si>
    <t>122251102</t>
  </si>
  <si>
    <t>Odkopávky a prokopávky nezapažené v hornině třídy těžitelnosti I skupiny 3 objem do 50 m3 strojně</t>
  </si>
  <si>
    <t>-432682115</t>
  </si>
  <si>
    <t>(222,70+220,90)*0,09</t>
  </si>
  <si>
    <t>2042239309</t>
  </si>
  <si>
    <t>171201221</t>
  </si>
  <si>
    <t>Poplatek za uložení na skládce (skládkovné) zeminy a kamení kód odpadu 17 05 04</t>
  </si>
  <si>
    <t>594242458</t>
  </si>
  <si>
    <t>39,924*1,80</t>
  </si>
  <si>
    <t>Úprava pláně pro silnice a dálnice v zářezech se zhutněním</t>
  </si>
  <si>
    <t>-1356598196</t>
  </si>
  <si>
    <t>Podklad ze štěrkodrtě ŠD plochy přes 100 m2 tl 250 mm</t>
  </si>
  <si>
    <t>1268062216</t>
  </si>
  <si>
    <t>394,10</t>
  </si>
  <si>
    <t>596211123</t>
  </si>
  <si>
    <t>Kladení zámkové dlažby komunikací pro pěší ručně tl 60 mm skupiny B pl přes 300 m2</t>
  </si>
  <si>
    <t>-443491093</t>
  </si>
  <si>
    <t>59245013</t>
  </si>
  <si>
    <t>dlažba zámková tl. 80mm přírodní</t>
  </si>
  <si>
    <t>-877989070</t>
  </si>
  <si>
    <t>163,00+166,50+5,00+5,80+5,10+5,10</t>
  </si>
  <si>
    <t>59245010</t>
  </si>
  <si>
    <t>dlažba zámková tl. 80mm červená</t>
  </si>
  <si>
    <t>-123252437</t>
  </si>
  <si>
    <t>19,80*2</t>
  </si>
  <si>
    <t>59245224</t>
  </si>
  <si>
    <t>dlažba zámková pro nevidomé tl. 80mm červená</t>
  </si>
  <si>
    <t>426160043</t>
  </si>
  <si>
    <t>2,50*0,80*2</t>
  </si>
  <si>
    <t>914511113</t>
  </si>
  <si>
    <t>Montáž sloupku označníku do hliníkové patky</t>
  </si>
  <si>
    <t>1571319790</t>
  </si>
  <si>
    <t>9-01</t>
  </si>
  <si>
    <t>označní dle standardu DPO</t>
  </si>
  <si>
    <t>1695115027</t>
  </si>
  <si>
    <t>Osazení chodníkového obrubníku betonového stojatého s boční opěrou do lože z betonu prostého</t>
  </si>
  <si>
    <t>-731221295</t>
  </si>
  <si>
    <t>2,50+67,70+70,20</t>
  </si>
  <si>
    <t>442478183</t>
  </si>
  <si>
    <t>140,4*1,02 "Přepočtené koeficientem množství</t>
  </si>
  <si>
    <t>916241213</t>
  </si>
  <si>
    <t>Osazení obrubníku kamenného stojatého s boční opěrou do lože z betonu prostého</t>
  </si>
  <si>
    <t>-373857345</t>
  </si>
  <si>
    <t>58380004</t>
  </si>
  <si>
    <t>obrubník kamenný žulový přímý 1000x250x200mm</t>
  </si>
  <si>
    <t>-1720802284</t>
  </si>
  <si>
    <t>916431112</t>
  </si>
  <si>
    <t>Osazení bezbariérového betonového obrubníku do betonového lože tl 150 mm s boční opěrou</t>
  </si>
  <si>
    <t>-1108672128</t>
  </si>
  <si>
    <t>59217041</t>
  </si>
  <si>
    <t>blok nástupištní tvaru L pro spodní stavbu nástupišť botonové 640x200mm, dl. 1000mm</t>
  </si>
  <si>
    <t>-928930380</t>
  </si>
  <si>
    <t>Vodorovná doprava suti ze sypkých materiálů do 1 km</t>
  </si>
  <si>
    <t>-974291133</t>
  </si>
  <si>
    <t>Příplatek ZKD 1 km u vodorovné dopravy suti ze sypkých materiálů</t>
  </si>
  <si>
    <t>1820424820</t>
  </si>
  <si>
    <t>213,157*9 "Přepočtené koeficientem množství</t>
  </si>
  <si>
    <t>Poplatek za uložení stavebního odpadu na recyklační skládce (skládkovné) z prostého betonu pod kódem 17 01 01</t>
  </si>
  <si>
    <t>1819306787</t>
  </si>
  <si>
    <t>55889159</t>
  </si>
  <si>
    <t>Přesun hmot pro pozemní komunikace s krytem dlážděným</t>
  </si>
  <si>
    <t>-55091207</t>
  </si>
  <si>
    <t>460010025.1</t>
  </si>
  <si>
    <t>Vytyčení trasy inženýrských sítí v zastavěném prostoru</t>
  </si>
  <si>
    <t>km</t>
  </si>
  <si>
    <t>-1575080025</t>
  </si>
  <si>
    <t>460161713</t>
  </si>
  <si>
    <t>Hloubení kabelových rýh ručně š 80 cm hl 140 cm v hornině tř II skupiny 4</t>
  </si>
  <si>
    <t>1192180935</t>
  </si>
  <si>
    <t>460161133</t>
  </si>
  <si>
    <t>Hloubení kabelových rýh ručně š 35 cm hl 40 cm v hornině tř II skupiny 4</t>
  </si>
  <si>
    <t>1167155457</t>
  </si>
  <si>
    <t>25+65+100+10</t>
  </si>
  <si>
    <t>460120016</t>
  </si>
  <si>
    <t>Naložení výkopku ručně z hornin třídy 1až4</t>
  </si>
  <si>
    <t>-452931820</t>
  </si>
  <si>
    <t>0,35*0,4*200</t>
  </si>
  <si>
    <t>0,8*1,4*10</t>
  </si>
  <si>
    <t>460520162</t>
  </si>
  <si>
    <t>Montáž trubek ochranných plastových tuhých D do 50 mm uložených do rýhy</t>
  </si>
  <si>
    <t>264679850</t>
  </si>
  <si>
    <t>110+290</t>
  </si>
  <si>
    <t>34571350</t>
  </si>
  <si>
    <t>trubka elektroinstalační ohebná dvouplášťová korugovaná (chránička) D 32/40mm, HDPE+LDPE</t>
  </si>
  <si>
    <t>256</t>
  </si>
  <si>
    <t>-1592120951</t>
  </si>
  <si>
    <t>Poznámka k položce:_x000d_
Poznámka k položce: OVANET</t>
  </si>
  <si>
    <t>34571352</t>
  </si>
  <si>
    <t>trubka elektroinstalační ohebná dvouplášťová korugovaná (chránička) D 52/63mm, HDPE+LDPE</t>
  </si>
  <si>
    <t>-1475876370</t>
  </si>
  <si>
    <t>Poznámka k položce:_x000d_
Poznámka k položce: pro ovládací kabel</t>
  </si>
  <si>
    <t>(120+170)</t>
  </si>
  <si>
    <t>460742132</t>
  </si>
  <si>
    <t>Osazení kabelových prostupů z trub plastových do rýhy s obetonováním průměru přes 10 do 15 cm</t>
  </si>
  <si>
    <t>-773955046</t>
  </si>
  <si>
    <t>6*9</t>
  </si>
  <si>
    <t>-389316239</t>
  </si>
  <si>
    <t>460751111</t>
  </si>
  <si>
    <t>Osazení kabelových kanálů do rýhy z prefabrikovaných betonových žlabů vnější šířky do 20 cm</t>
  </si>
  <si>
    <t>29689951</t>
  </si>
  <si>
    <t>59213009</t>
  </si>
  <si>
    <t>žlab kabelový betonový k ochraně zemního drátovodného vedení 100x17x14cm</t>
  </si>
  <si>
    <t>1581245396</t>
  </si>
  <si>
    <t>58932931</t>
  </si>
  <si>
    <t>beton C 25/30 X0 kamenivo frakce 0/8</t>
  </si>
  <si>
    <t>505198992</t>
  </si>
  <si>
    <t>(1*1*0,2*4+0,8*0,8*0,2)*2</t>
  </si>
  <si>
    <t>460560124</t>
  </si>
  <si>
    <t>Zásyp rýh ručně šířky 35 cm, hloubky 40 cm, z horniny třídy 4</t>
  </si>
  <si>
    <t>-211447169</t>
  </si>
  <si>
    <t>230</t>
  </si>
  <si>
    <t>460391124</t>
  </si>
  <si>
    <t>Zásyp jam při elektromontážích ručně se zhutněním z hornin třídy II skupiny 4</t>
  </si>
  <si>
    <t>-891769829</t>
  </si>
  <si>
    <t>460600023</t>
  </si>
  <si>
    <t>Vodorovné přemístění horniny jakékoliv třídy do 1000 m</t>
  </si>
  <si>
    <t>-1642983133</t>
  </si>
  <si>
    <t>460620014</t>
  </si>
  <si>
    <t>Provizorní úprava terénu se zhutněním, v hornině tř 4</t>
  </si>
  <si>
    <t>-1051141331</t>
  </si>
  <si>
    <t>Poznámka k položce:_x000d_
Poznámka k položce: úpravy kolejového lože</t>
  </si>
  <si>
    <t>460361121</t>
  </si>
  <si>
    <t>Poplatek za uložení zeminy na recyklační skládce (skládkovné) kód odpadu 17 05 04</t>
  </si>
  <si>
    <t>853169308</t>
  </si>
  <si>
    <t>39,2*1,8*0,5</t>
  </si>
  <si>
    <t>021</t>
  </si>
  <si>
    <t xml:space="preserve">Materiál  TV vč. montáže</t>
  </si>
  <si>
    <t>210056R</t>
  </si>
  <si>
    <t>Montáž -Trolejové vedení</t>
  </si>
  <si>
    <t>1104260415</t>
  </si>
  <si>
    <t>Poznámka k položce:_x000d_
Poznámka k položce: úprava lan pro zavěšení kabelu a kontaktorů</t>
  </si>
  <si>
    <t>R00111</t>
  </si>
  <si>
    <t>Kontaktor</t>
  </si>
  <si>
    <t>ks</t>
  </si>
  <si>
    <t>-1613187566</t>
  </si>
  <si>
    <t>Poznámka k položce:_x000d_
Poznámka k položce: upevnění na trolej</t>
  </si>
  <si>
    <t>R271235</t>
  </si>
  <si>
    <t>Lano FeZn 35mm2</t>
  </si>
  <si>
    <t>100592884</t>
  </si>
  <si>
    <t>Poznámka k položce:_x000d_
Poznámka k položce: příloha Výkresy sestav</t>
  </si>
  <si>
    <t>R00610</t>
  </si>
  <si>
    <t>Ukončení lana 35 s izolátorem a nap. šroubem</t>
  </si>
  <si>
    <t>208200172</t>
  </si>
  <si>
    <t>R00611</t>
  </si>
  <si>
    <t>Rozebiratelné ukončení lana 35 s izolátorem</t>
  </si>
  <si>
    <t>802015431</t>
  </si>
  <si>
    <t>RUP0026</t>
  </si>
  <si>
    <t>Nerozebiratelné trojsměrné spojení lan 35 mm2 kroužkem</t>
  </si>
  <si>
    <t>-2050898746</t>
  </si>
  <si>
    <t>R00655</t>
  </si>
  <si>
    <t>Páskovaný kardan 37 mm pro lano</t>
  </si>
  <si>
    <t>1122655092</t>
  </si>
  <si>
    <t>999000069</t>
  </si>
  <si>
    <t>Montáž svodu napájení z troleje</t>
  </si>
  <si>
    <t>kpl</t>
  </si>
  <si>
    <t>1664970825</t>
  </si>
  <si>
    <t xml:space="preserve">Poznámka k položce:_x000d_
Poznámka k položce:  vč šroubovaného ukolejnění</t>
  </si>
  <si>
    <t>341420001R</t>
  </si>
  <si>
    <t>Svod napájeni 600V DC z troleje</t>
  </si>
  <si>
    <t>1828022370</t>
  </si>
  <si>
    <t xml:space="preserve">Poznámka k položce:_x000d_
Poznámka k položce: Kabel CHBU50mm2-20m , po převěsu, vč. ukončení svodič přepětí PSP I/10/III chránička UV stabilní 70mm pojistková skříňka  +pojistkový odpojovač OPT 22 s pojistkou FU6/10A kontrolní skříňka uzemnění Kabel ukolejnění YY1x50</t>
  </si>
  <si>
    <t>R65498731</t>
  </si>
  <si>
    <t>Objímka pro uchycení kabelu</t>
  </si>
  <si>
    <t>1871518470</t>
  </si>
  <si>
    <t>R229351</t>
  </si>
  <si>
    <t>Izolovaný závěs pro uchycení kabelu na lano</t>
  </si>
  <si>
    <t>1856419557</t>
  </si>
  <si>
    <t>210801311</t>
  </si>
  <si>
    <t>Montáž vodiče Cu izolovaný plný a laněný s PVC pláštěm do 1 kV žíla 1,5 až 16 mm2 volně (např. CY, CHAH-V)</t>
  </si>
  <si>
    <t>1309538866</t>
  </si>
  <si>
    <t>34141045</t>
  </si>
  <si>
    <t>vodič propojovací jádro Cu plné dvojitá izolace PVC 450/750V (CYY) 1x10mm2</t>
  </si>
  <si>
    <t>-1685570766</t>
  </si>
  <si>
    <t>R00021</t>
  </si>
  <si>
    <t>Montáž skříňky připojení kabelu ke kolejnici</t>
  </si>
  <si>
    <t>1951455677</t>
  </si>
  <si>
    <t>R00022</t>
  </si>
  <si>
    <t>Skříňka připojení ukolejňovacího kabelu na kolejnici</t>
  </si>
  <si>
    <t>1503389552</t>
  </si>
  <si>
    <t>R00023</t>
  </si>
  <si>
    <t>Montáž ukolejnění</t>
  </si>
  <si>
    <t>-410519815</t>
  </si>
  <si>
    <t>Poznámka k položce:_x000d_
Poznámka k položce: šroubový spoj</t>
  </si>
  <si>
    <t>R9900001</t>
  </si>
  <si>
    <t>Podružný materiál TV</t>
  </si>
  <si>
    <t>%</t>
  </si>
  <si>
    <t>-1513811067</t>
  </si>
  <si>
    <t>21-M</t>
  </si>
  <si>
    <t>Elektromontáže</t>
  </si>
  <si>
    <t>210190001</t>
  </si>
  <si>
    <t>Montáž rozvodnic běžných oceloplechových nebo plastových do 20 kg</t>
  </si>
  <si>
    <t>-1040087414</t>
  </si>
  <si>
    <t xml:space="preserve">Poznámka k položce:_x000d_
Poznámka k položce: Montáž  RON</t>
  </si>
  <si>
    <t>R00000001</t>
  </si>
  <si>
    <t>Rozvaděč RON+ RSU</t>
  </si>
  <si>
    <t>1425485737</t>
  </si>
  <si>
    <t xml:space="preserve">Poznámka k položce:_x000d_
Poznámka k položce:  rozvaděč-ARIA 86, IP65  -Zdroj 1000V/24V minimálně 120W pro napájení řídicí elektroniky a světelných zdrojů. -Zdroje 24V/24V -120W  -Záložní  akumulátory  o kapacitě  minimálně  4Ah  a  s dobíjecími  obvody  s podpěťovou ochranou. -Datový modem GSM/LTE pro spojení s dálkovým dohledem. -Převodník LAN-TCP/RS485. -Řídicí modul pro spínání a kontrolu funkce  -Spínač místního ručního ovládání. -Čtyři samostatně jištěné výstupy 24V DC -Přepěťové ochrany všech vývodů řídicí skříně. -Detekci a signalizaci výpadku primárního napájení (místně i na dálkový dohled). -Rozhraní pro připojení datových linek RS485 dálkového dohledu  -rozvaděč přijímací jednotky RSU (V2X) , kompatibilní se systémem C-ITS pomocí komunikace V2X vozidel MHD DPO. viz  Technická zpráva- Standard DPO</t>
  </si>
  <si>
    <t>R00000011</t>
  </si>
  <si>
    <t>TS-technologická skřín pro kamerový systém</t>
  </si>
  <si>
    <t>193571583</t>
  </si>
  <si>
    <t>Poznámka k položce:_x000d_
Poznámka k položce: -	Skříň plastová GE ARIA 54 500x400x230mm IP66 831052 -	Montážní deska 450x350mm pro skříň ARIA 54 831053 -	Rukojeť se zámkem a 2 klíči V2432E ke skříním Aria 831004 bez technologie osazení na tr.stožár</t>
  </si>
  <si>
    <t>21019991.R01</t>
  </si>
  <si>
    <t>Rozvaděč KS včetně soklu, zámku, montážního plechu, kompletní dodávka a montáž</t>
  </si>
  <si>
    <t>dle dodavatele</t>
  </si>
  <si>
    <t>-166876779</t>
  </si>
  <si>
    <t>Poznámka k položce:_x000d_
např. typ Thalassa 750x500x420</t>
  </si>
  <si>
    <t>210203706R</t>
  </si>
  <si>
    <t>Montáž zemního svítidla LED</t>
  </si>
  <si>
    <t>-1668394872</t>
  </si>
  <si>
    <t>R00000002</t>
  </si>
  <si>
    <t>LED svítidlo zemní</t>
  </si>
  <si>
    <t>-993424093</t>
  </si>
  <si>
    <t xml:space="preserve">Poznámka k položce:_x000d_
Poznámka k položce: •	LED svítidlo pro montáž do země, do pravoúhlé dlažby;24V DC; 0,7W; IP66 •	 teplotní rozsah min. -25 až +35°C;  •	rozměry svítidla čtverec 100x100mm;  •	pro mechanické zatížení min. 20kN; ochrana před mechanickými údery s energií 20J.  viz  Technická zpráva- Standard DPO</t>
  </si>
  <si>
    <t>210812001</t>
  </si>
  <si>
    <t>Montáž kabel Cu plný kulatý do 1 kV 2x1,5 až 6 mm2 uložený volně nebo v liště (CYKY)</t>
  </si>
  <si>
    <t>-1594679017</t>
  </si>
  <si>
    <t>380+333</t>
  </si>
  <si>
    <t>34111006</t>
  </si>
  <si>
    <t>kabel silový s Cu jádrem 1 kV 2x2,5mm2</t>
  </si>
  <si>
    <t>-917856472</t>
  </si>
  <si>
    <t>(4*70+50)*1,15</t>
  </si>
  <si>
    <t>34121044</t>
  </si>
  <si>
    <t>kabel sdělovací s Cu jádrem 2x2x0,5mm</t>
  </si>
  <si>
    <t>1355540083</t>
  </si>
  <si>
    <t>(120+170)*1,15</t>
  </si>
  <si>
    <t>210280003</t>
  </si>
  <si>
    <t>Zkoušky a prohlídky el rozvodů a zařízení celková prohlídka pro objem mtž prací do 1 000 000 Kč</t>
  </si>
  <si>
    <t>2061353877</t>
  </si>
  <si>
    <t>22-M</t>
  </si>
  <si>
    <t>Montáže technologických zařízení pro dopravní stavby</t>
  </si>
  <si>
    <t>220960116</t>
  </si>
  <si>
    <t>Montáž indukčního smyčkového detektoru</t>
  </si>
  <si>
    <t>833749347</t>
  </si>
  <si>
    <t xml:space="preserve">Poznámka k položce:_x000d_
Poznámka k položce: OBNOVA  SSZ v kolejišti-  dle Standardu DPO</t>
  </si>
  <si>
    <t>R00000003</t>
  </si>
  <si>
    <t>Datová smyčka</t>
  </si>
  <si>
    <t>351960788</t>
  </si>
  <si>
    <t xml:space="preserve">  Vedlejší rozpočtové náklady</t>
  </si>
  <si>
    <t>73</t>
  </si>
  <si>
    <t>749810404.1</t>
  </si>
  <si>
    <t>Vyhotovení revizní zprávy pro vyhrazená technická zařízení pro objem investičních nákladů do 1 000 000 Kč</t>
  </si>
  <si>
    <t>1931364239</t>
  </si>
  <si>
    <t>74</t>
  </si>
  <si>
    <t>HZS4212</t>
  </si>
  <si>
    <t>Hodinová zúčtovací sazba revizní technik specialista</t>
  </si>
  <si>
    <t>-1238371753</t>
  </si>
  <si>
    <t>75</t>
  </si>
  <si>
    <t>HZS4232</t>
  </si>
  <si>
    <t>Hodinová zúčtovací sazba technik odborný</t>
  </si>
  <si>
    <t>-1328561448</t>
  </si>
  <si>
    <t>76</t>
  </si>
  <si>
    <t>R10058</t>
  </si>
  <si>
    <t>Technická prohlídka a zkouška + průkaz UTZ/E</t>
  </si>
  <si>
    <t>-1725390730</t>
  </si>
  <si>
    <t>77</t>
  </si>
  <si>
    <t>R10059</t>
  </si>
  <si>
    <t>Hodinová zúčtovací sazba technik dopravního podniku - manipulace na síti, zajištění, přepnutí vedení</t>
  </si>
  <si>
    <t>-535008984</t>
  </si>
  <si>
    <t>SO 654 - Pryžové přechody tramvajové trati</t>
  </si>
  <si>
    <t>122211101</t>
  </si>
  <si>
    <t>Odkopávky a prokopávky v hornině třídy těžitelnosti I, skupiny 3 ručně</t>
  </si>
  <si>
    <t>974025308</t>
  </si>
  <si>
    <t>2,70*0,45*0,70*4</t>
  </si>
  <si>
    <t>-1122662679</t>
  </si>
  <si>
    <t>-2065595752</t>
  </si>
  <si>
    <t>3,402*1,80</t>
  </si>
  <si>
    <t>Základové patky z betonu tř. C 16/20</t>
  </si>
  <si>
    <t>1841985878</t>
  </si>
  <si>
    <t>921901114</t>
  </si>
  <si>
    <t>Úrovňový železniční přejezd z pryže</t>
  </si>
  <si>
    <t>-984622996</t>
  </si>
  <si>
    <t>6,30*2,70*2</t>
  </si>
  <si>
    <t>SO 701 - Přístřešky</t>
  </si>
  <si>
    <t>531188067</t>
  </si>
  <si>
    <t xml:space="preserve"> "ohumusování zhutněný zásyp"19</t>
  </si>
  <si>
    <t>-852065415</t>
  </si>
  <si>
    <t>"základy 3 modulový přístřešek"(1,1*0,6*0,8)*10</t>
  </si>
  <si>
    <t>"základy odpodkové koše"0,5*0,5*0,8*4</t>
  </si>
  <si>
    <t>-2010405707</t>
  </si>
  <si>
    <t>-572169947</t>
  </si>
  <si>
    <t>167151111</t>
  </si>
  <si>
    <t>Nakládání, skládání a překládání neulehlého výkopku nebo sypaniny strojně nakládání, množství přes 100 m3, z hornin třídy těžitelnosti I, skupiny 1 až 3</t>
  </si>
  <si>
    <t>96826092</t>
  </si>
  <si>
    <t>https://podminky.urs.cz/item/CS_URS_2023_01/167151111</t>
  </si>
  <si>
    <t>-1792935001</t>
  </si>
  <si>
    <t>-311929292</t>
  </si>
  <si>
    <t>-1292674602</t>
  </si>
  <si>
    <t>6,08*1,9 'Přepočtené koeficientem množství</t>
  </si>
  <si>
    <t>2127133275</t>
  </si>
  <si>
    <t xml:space="preserve"> "ohumusování zhutněný zásyp"19*0,5</t>
  </si>
  <si>
    <t>909594045</t>
  </si>
  <si>
    <t>9,5*1,9 'Přepočtené koeficientem množství</t>
  </si>
  <si>
    <t>-1326954817</t>
  </si>
  <si>
    <t>736533799</t>
  </si>
  <si>
    <t>19*0,03 'Přepočtené koeficientem množství</t>
  </si>
  <si>
    <t>-486458276</t>
  </si>
  <si>
    <t>2025278926</t>
  </si>
  <si>
    <t>19*0,15 'Přepočtené koeficientem množství</t>
  </si>
  <si>
    <t>-404609961</t>
  </si>
  <si>
    <t>-311364711</t>
  </si>
  <si>
    <t>271572211</t>
  </si>
  <si>
    <t>Podsyp pod základové konstrukce se zhutněním a urovnáním povrchu ze štěrkopísku netříděného</t>
  </si>
  <si>
    <t>1241547739</t>
  </si>
  <si>
    <t>https://podminky.urs.cz/item/CS_URS_2023_01/271572211</t>
  </si>
  <si>
    <t>"základy 3 modulový přístřešek"(1,1*0,6*0,1)*10</t>
  </si>
  <si>
    <t>0,66*1,1 'Přepočtené koeficientem množství</t>
  </si>
  <si>
    <t>-986884591</t>
  </si>
  <si>
    <t>1,46*1,1 'Přepočtené koeficientem množství</t>
  </si>
  <si>
    <t>275313711</t>
  </si>
  <si>
    <t>Základy z betonu prostého patky a bloky z betonu kamenem neprokládaného tř. C 20/25</t>
  </si>
  <si>
    <t>467650617</t>
  </si>
  <si>
    <t>https://podminky.urs.cz/item/CS_URS_2023_01/275313711</t>
  </si>
  <si>
    <t>"základy 3 modulový přístřešek"(1,1*0,6*0,6)*10</t>
  </si>
  <si>
    <t>3,96*1,1 'Přepočtené koeficientem množství</t>
  </si>
  <si>
    <t>936104211</t>
  </si>
  <si>
    <t>Montáž odpadkového koše do betonové patky</t>
  </si>
  <si>
    <t>-741176223</t>
  </si>
  <si>
    <t>https://podminky.urs.cz/item/CS_URS_2023_01/936104211</t>
  </si>
  <si>
    <t>74910137.R01</t>
  </si>
  <si>
    <t>koš odpadkový z betonu</t>
  </si>
  <si>
    <t>2115228529</t>
  </si>
  <si>
    <t xml:space="preserve">Poznámka k položce:_x000d_
Detailní popis viz Technická zpráva  SO 701.</t>
  </si>
  <si>
    <t>953946131</t>
  </si>
  <si>
    <t>Montáž atypických ocelových konstrukcí profilů hmotnosti přes 30 kg/m, hmotnosti konstrukce přes 0,5 do 1 t</t>
  </si>
  <si>
    <t>-1875552497</t>
  </si>
  <si>
    <t>https://podminky.urs.cz/item/CS_URS_2023_01/953946131</t>
  </si>
  <si>
    <t>"nový přístřešek"1</t>
  </si>
  <si>
    <t>"rektifikovaný přístřešek"1</t>
  </si>
  <si>
    <t>R.01</t>
  </si>
  <si>
    <t>3 modulový přístřešek</t>
  </si>
  <si>
    <t>-2068713835</t>
  </si>
  <si>
    <t>966071131</t>
  </si>
  <si>
    <t>Demontáž ocelových konstrukcí profilů hmotnosti přes 30 kg/m, hmotnosti konstrukce do 5 t</t>
  </si>
  <si>
    <t>1568687433</t>
  </si>
  <si>
    <t>https://podminky.urs.cz/item/CS_URS_2023_01/966071131</t>
  </si>
  <si>
    <t>961044111</t>
  </si>
  <si>
    <t>Bourání základů z betonu prostého</t>
  </si>
  <si>
    <t>183049921</t>
  </si>
  <si>
    <t>https://podminky.urs.cz/item/CS_URS_2023_01/961044111</t>
  </si>
  <si>
    <t>"základy zděného přístřešku"(5+4+5+4)*0,5*0,8</t>
  </si>
  <si>
    <t>"základ. deska zděného přístřešku"5*4*0,25</t>
  </si>
  <si>
    <t>966001211</t>
  </si>
  <si>
    <t>Odstranění lavičky parkové stabilní zabetonované</t>
  </si>
  <si>
    <t>191205826</t>
  </si>
  <si>
    <t>https://podminky.urs.cz/item/CS_URS_2023_01/966001211</t>
  </si>
  <si>
    <t>966001311</t>
  </si>
  <si>
    <t>Odstranění odpadkového koše s betonovou patkou</t>
  </si>
  <si>
    <t>802649194</t>
  </si>
  <si>
    <t>https://podminky.urs.cz/item/CS_URS_2023_01/966001311</t>
  </si>
  <si>
    <t>981011411</t>
  </si>
  <si>
    <t>Demolice budov postupným rozebíráním z cihel, kamene, tvárnic na maltu cementovou nebo z betonu prostého s podílem konstrukcí do 10 %</t>
  </si>
  <si>
    <t>1445965939</t>
  </si>
  <si>
    <t>https://podminky.urs.cz/item/CS_URS_2023_01/981011411</t>
  </si>
  <si>
    <t>Poznámka k položce:_x000d_
Kompletní demolice vč. střechy.</t>
  </si>
  <si>
    <t>"zděný přístřešek" 4*5*2,5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</si>
  <si>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</si>
  <si>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</si>
  <si>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</si>
  <si>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</si>
  <si>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</si>
  <si>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>119003227</t>
  </si>
  <si>
    <t>Pomocné konstrukce při zabezpečení výkopu svislé ocelové mobilní oplocení, výšky přes 1,5 do 2,2 m panely vyplněné dráty zřízení</t>
  </si>
  <si>
    <t>-721429843</t>
  </si>
  <si>
    <t>https://podminky.urs.cz/item/CS_URS_2023_01/119003227</t>
  </si>
  <si>
    <t>Poznámka k položce:_x000d_
Včetně bezpečnostních tabulek.</t>
  </si>
  <si>
    <t>119003228</t>
  </si>
  <si>
    <t>Pomocné konstrukce při zabezpečení výkopu svislé ocelové mobilní oplocení, výšky přes 1,5 do 2,2 m panely vyplněné dráty odstranění</t>
  </si>
  <si>
    <t>-1454933777</t>
  </si>
  <si>
    <t>https://podminky.urs.cz/item/CS_URS_2023_01/119003228</t>
  </si>
  <si>
    <t>119004121</t>
  </si>
  <si>
    <t>Pomocné konstrukce při zabezpečení výkopu bezpečný vstup nebo výstup rampou zřízení</t>
  </si>
  <si>
    <t>84399058</t>
  </si>
  <si>
    <t>https://podminky.urs.cz/item/CS_URS_2023_01/119004121</t>
  </si>
  <si>
    <t>119004122</t>
  </si>
  <si>
    <t>Pomocné konstrukce při zabezpečení výkopu bezpečný vstup nebo výstup rampou odstranění</t>
  </si>
  <si>
    <t>-1995491998</t>
  </si>
  <si>
    <t>https://podminky.urs.cz/item/CS_URS_2023_01/119004122</t>
  </si>
  <si>
    <t>938908411</t>
  </si>
  <si>
    <t>Čištění vozovek splachováním vodou povrchu podkladu nebo krytu živičného, betonového nebo dlážděného</t>
  </si>
  <si>
    <t>-2029944847</t>
  </si>
  <si>
    <t>https://podminky.urs.cz/item/CS_URS_2023_01/938908411</t>
  </si>
  <si>
    <t>Poznámka k položce:_x000d_
Průběžné čištěn příjezdové komunikace.</t>
  </si>
  <si>
    <t>250*3</t>
  </si>
  <si>
    <t>VRN1</t>
  </si>
  <si>
    <t>Průzkumné, geodetické a projektové práce</t>
  </si>
  <si>
    <t>011114000</t>
  </si>
  <si>
    <t>Inženýrsko-geologický průzkum</t>
  </si>
  <si>
    <t>komplet</t>
  </si>
  <si>
    <t>1024</t>
  </si>
  <si>
    <t>-1850061759</t>
  </si>
  <si>
    <t>Poznámka k položce:_x000d_
Posudek autorizovaného geologa</t>
  </si>
  <si>
    <t>011503002</t>
  </si>
  <si>
    <t>Vytyčení trasy inženýrských sítí</t>
  </si>
  <si>
    <t>-269218512</t>
  </si>
  <si>
    <t>011503003</t>
  </si>
  <si>
    <t>Vytyčení stavby včetně fotodokumentace</t>
  </si>
  <si>
    <t>-1957306395</t>
  </si>
  <si>
    <t>012103000</t>
  </si>
  <si>
    <t>Geodetické práce před výstavbou</t>
  </si>
  <si>
    <t>2108518518</t>
  </si>
  <si>
    <t>Poznámka k položce:_x000d_
Včetně geometrického plánu pro zřízení věcného břemene.</t>
  </si>
  <si>
    <t>012303000</t>
  </si>
  <si>
    <t>Geodetické práce po výstavbě</t>
  </si>
  <si>
    <t>-80578836</t>
  </si>
  <si>
    <t>Poznámka k položce:_x000d_
V rozsahu dle požadavků investora.</t>
  </si>
  <si>
    <t>013244000</t>
  </si>
  <si>
    <t>Dokumentace pro provádění stavby - náklady na dílenskou dokumentaci zhotovitele</t>
  </si>
  <si>
    <t>1922379600</t>
  </si>
  <si>
    <t>013254000.1</t>
  </si>
  <si>
    <t>Zaměření skutečného provedení stavby</t>
  </si>
  <si>
    <t>-334205614</t>
  </si>
  <si>
    <t>013254000.2</t>
  </si>
  <si>
    <t>Geometrické plány stavby pro vklad do KN</t>
  </si>
  <si>
    <t>-1498096481</t>
  </si>
  <si>
    <t>013254000.3</t>
  </si>
  <si>
    <t>Aktualizace dokladových částí projektové dokumentace</t>
  </si>
  <si>
    <t>1704859688</t>
  </si>
  <si>
    <t>013254000.4</t>
  </si>
  <si>
    <t>Kompletní dokumentace ke kolaudaci stavby – provozní řády, revize a ostatní nutné podklady dle požadavků investora</t>
  </si>
  <si>
    <t>-12225263</t>
  </si>
  <si>
    <t>013254001</t>
  </si>
  <si>
    <t>Dokumentace skutečného provedení stavby</t>
  </si>
  <si>
    <t>1190555690</t>
  </si>
  <si>
    <t>Poznámka k položce:_x000d_
Ve formátech a rozsahu dle SoD.</t>
  </si>
  <si>
    <t>013274000</t>
  </si>
  <si>
    <t>Pasportizace Území před zahájením stavby dle požadavků investora</t>
  </si>
  <si>
    <t>982647385</t>
  </si>
  <si>
    <t>VRN2</t>
  </si>
  <si>
    <t>Příprava staveniště</t>
  </si>
  <si>
    <t>024003007</t>
  </si>
  <si>
    <t>Administrativní činnost pro zajištění záborů pozemků, uzavírek komunikací a dopravních opatření</t>
  </si>
  <si>
    <t>228616689</t>
  </si>
  <si>
    <t>VRN3</t>
  </si>
  <si>
    <t>Zařízení staveniště</t>
  </si>
  <si>
    <t>011.1</t>
  </si>
  <si>
    <t>Náklady na zajištění bezpečnosti silničního provozu</t>
  </si>
  <si>
    <t>1474853781</t>
  </si>
  <si>
    <t>Poznámka k položce:_x000d_
Náklady na zajištění bezpečnosti silničního provozu.</t>
  </si>
  <si>
    <t>011.2</t>
  </si>
  <si>
    <t>Vyznačení objízdné trasy</t>
  </si>
  <si>
    <t>2051632923</t>
  </si>
  <si>
    <t>012.1</t>
  </si>
  <si>
    <t>Dočasné dopravní značení a zajištění příkazu trvalého DZ</t>
  </si>
  <si>
    <t>-223371258</t>
  </si>
  <si>
    <t xml:space="preserve">Poznámka k položce:_x000d_
Zřízení a instalace dočasného dopravního značení včetně případné aktualizace  projektu (dočasného dopravního značení). Součástí prací je zajištění provozu zařízení pro dočasné značení po dobu stavby a následná likvidace dočasného dopravního značení._x000d_
Včetně průběžného čištění značení po dobu realizace stavby.</t>
  </si>
  <si>
    <t>032103000</t>
  </si>
  <si>
    <t>Náklady na stavební buňky</t>
  </si>
  <si>
    <t>-1917140020</t>
  </si>
  <si>
    <t>Poznámka k položce:_x000d_
montáž, pronájem po celou dobu výstavby, demontáž</t>
  </si>
  <si>
    <t>032103000.1</t>
  </si>
  <si>
    <t>Náklady na stavební buňky - chemické WC</t>
  </si>
  <si>
    <t>1030802091</t>
  </si>
  <si>
    <t>032503000</t>
  </si>
  <si>
    <t>Skládky na staveništi</t>
  </si>
  <si>
    <t>690529251</t>
  </si>
  <si>
    <t>032903000</t>
  </si>
  <si>
    <t>Náklady na provoz a údržbu vybavení staveniště</t>
  </si>
  <si>
    <t>-1965570188</t>
  </si>
  <si>
    <t>033203000</t>
  </si>
  <si>
    <t>Náklady na veškeré energie související s realizací stavby</t>
  </si>
  <si>
    <t>-1137336463</t>
  </si>
  <si>
    <t>034503000</t>
  </si>
  <si>
    <t>Informační tabule na staveništi s údaji o stavbě (1,5 x 1,0 m)</t>
  </si>
  <si>
    <t>-1868614975</t>
  </si>
  <si>
    <t>Poznámka k položce:_x000d_
Dle grafického návrhu investora</t>
  </si>
  <si>
    <t>039103000</t>
  </si>
  <si>
    <t>Rozebrání, bourání a odvoz zařízení staveniště</t>
  </si>
  <si>
    <t>1449594545</t>
  </si>
  <si>
    <t>039103001</t>
  </si>
  <si>
    <t>Zábory cizích pozemků (veřejných i soukromých)</t>
  </si>
  <si>
    <t>482279549</t>
  </si>
  <si>
    <t>039103003</t>
  </si>
  <si>
    <t>Dočasné zajištění podzemních sítí proti poškození</t>
  </si>
  <si>
    <t>-202148572</t>
  </si>
  <si>
    <t>VRN4</t>
  </si>
  <si>
    <t>Inženýrská činnost</t>
  </si>
  <si>
    <t>043134000</t>
  </si>
  <si>
    <t>Zkoušky zatěžovací</t>
  </si>
  <si>
    <t>524725558</t>
  </si>
  <si>
    <t>Poznámka k položce:_x000d_
Statická zátěžová zkouška dle ČSN 72 1006.</t>
  </si>
  <si>
    <t>045303000</t>
  </si>
  <si>
    <t>Koordinační a kompletační činnost dodavatele</t>
  </si>
  <si>
    <t>-1326692176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</si>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</sst>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6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0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styles" Target="styles.xml" /><Relationship Id="rId11" Type="http://schemas.openxmlformats.org/officeDocument/2006/relationships/theme" Target="theme/theme1.xml" /><Relationship Id="rId12" Type="http://schemas.openxmlformats.org/officeDocument/2006/relationships/calcChain" Target="calcChain.xml" /><Relationship Id="rId13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111151121" TargetMode="External" /><Relationship Id="rId2" Type="http://schemas.openxmlformats.org/officeDocument/2006/relationships/hyperlink" Target="https://podminky.urs.cz/item/CS_URS_2023_01/113106123" TargetMode="External" /><Relationship Id="rId3" Type="http://schemas.openxmlformats.org/officeDocument/2006/relationships/hyperlink" Target="https://podminky.urs.cz/item/CS_URS_2023_01/113107112" TargetMode="External" /><Relationship Id="rId4" Type="http://schemas.openxmlformats.org/officeDocument/2006/relationships/hyperlink" Target="https://podminky.urs.cz/item/CS_URS_2023_01/113107122" TargetMode="External" /><Relationship Id="rId5" Type="http://schemas.openxmlformats.org/officeDocument/2006/relationships/hyperlink" Target="https://podminky.urs.cz/item/CS_URS_2023_01/113107130" TargetMode="External" /><Relationship Id="rId6" Type="http://schemas.openxmlformats.org/officeDocument/2006/relationships/hyperlink" Target="https://podminky.urs.cz/item/CS_URS_2023_01/113107141" TargetMode="External" /><Relationship Id="rId7" Type="http://schemas.openxmlformats.org/officeDocument/2006/relationships/hyperlink" Target="https://podminky.urs.cz/item/CS_URS_2023_01/113154112" TargetMode="External" /><Relationship Id="rId8" Type="http://schemas.openxmlformats.org/officeDocument/2006/relationships/hyperlink" Target="https://podminky.urs.cz/item/CS_URS_2023_01/113202111" TargetMode="External" /><Relationship Id="rId9" Type="http://schemas.openxmlformats.org/officeDocument/2006/relationships/hyperlink" Target="https://podminky.urs.cz/item/CS_URS_2023_01/120001101" TargetMode="External" /><Relationship Id="rId10" Type="http://schemas.openxmlformats.org/officeDocument/2006/relationships/hyperlink" Target="https://podminky.urs.cz/item/CS_URS_2023_01/121151103" TargetMode="External" /><Relationship Id="rId11" Type="http://schemas.openxmlformats.org/officeDocument/2006/relationships/hyperlink" Target="https://podminky.urs.cz/item/CS_URS_2023_01/122552203" TargetMode="External" /><Relationship Id="rId12" Type="http://schemas.openxmlformats.org/officeDocument/2006/relationships/hyperlink" Target="https://podminky.urs.cz/item/CS_URS_2023_01/131213701" TargetMode="External" /><Relationship Id="rId13" Type="http://schemas.openxmlformats.org/officeDocument/2006/relationships/hyperlink" Target="https://podminky.urs.cz/item/CS_URS_2023_01/132212131" TargetMode="External" /><Relationship Id="rId14" Type="http://schemas.openxmlformats.org/officeDocument/2006/relationships/hyperlink" Target="https://podminky.urs.cz/item/CS_URS_2023_01/162751117" TargetMode="External" /><Relationship Id="rId15" Type="http://schemas.openxmlformats.org/officeDocument/2006/relationships/hyperlink" Target="https://podminky.urs.cz/item/CS_URS_2023_01/167151101" TargetMode="External" /><Relationship Id="rId16" Type="http://schemas.openxmlformats.org/officeDocument/2006/relationships/hyperlink" Target="https://podminky.urs.cz/item/CS_URS_2023_01/167151121" TargetMode="External" /><Relationship Id="rId17" Type="http://schemas.openxmlformats.org/officeDocument/2006/relationships/hyperlink" Target="https://podminky.urs.cz/item/CS_URS_2023_01/171201201" TargetMode="External" /><Relationship Id="rId18" Type="http://schemas.openxmlformats.org/officeDocument/2006/relationships/hyperlink" Target="https://podminky.urs.cz/item/CS_URS_2023_01/171201231" TargetMode="External" /><Relationship Id="rId19" Type="http://schemas.openxmlformats.org/officeDocument/2006/relationships/hyperlink" Target="https://podminky.urs.cz/item/CS_URS_2023_01/174111101" TargetMode="External" /><Relationship Id="rId20" Type="http://schemas.openxmlformats.org/officeDocument/2006/relationships/hyperlink" Target="https://podminky.urs.cz/item/CS_URS_2023_01/181311103" TargetMode="External" /><Relationship Id="rId21" Type="http://schemas.openxmlformats.org/officeDocument/2006/relationships/hyperlink" Target="https://podminky.urs.cz/item/CS_URS_2023_01/181411121" TargetMode="External" /><Relationship Id="rId22" Type="http://schemas.openxmlformats.org/officeDocument/2006/relationships/hyperlink" Target="https://podminky.urs.cz/item/CS_URS_2023_01/181912112" TargetMode="External" /><Relationship Id="rId23" Type="http://schemas.openxmlformats.org/officeDocument/2006/relationships/hyperlink" Target="https://podminky.urs.cz/item/CS_URS_2023_01/182303111" TargetMode="External" /><Relationship Id="rId24" Type="http://schemas.openxmlformats.org/officeDocument/2006/relationships/hyperlink" Target="https://podminky.urs.cz/item/CS_URS_2023_01/184818231" TargetMode="External" /><Relationship Id="rId25" Type="http://schemas.openxmlformats.org/officeDocument/2006/relationships/hyperlink" Target="https://podminky.urs.cz/item/CS_URS_2023_01/185803111" TargetMode="External" /><Relationship Id="rId26" Type="http://schemas.openxmlformats.org/officeDocument/2006/relationships/hyperlink" Target="https://podminky.urs.cz/item/CS_URS_2023_01/185803211" TargetMode="External" /><Relationship Id="rId27" Type="http://schemas.openxmlformats.org/officeDocument/2006/relationships/hyperlink" Target="https://podminky.urs.cz/item/CS_URS_2023_01/274313611" TargetMode="External" /><Relationship Id="rId28" Type="http://schemas.openxmlformats.org/officeDocument/2006/relationships/hyperlink" Target="https://podminky.urs.cz/item/CS_URS_2023_01/275313611" TargetMode="External" /><Relationship Id="rId29" Type="http://schemas.openxmlformats.org/officeDocument/2006/relationships/hyperlink" Target="https://podminky.urs.cz/item/CS_URS_2023_01/564201111" TargetMode="External" /><Relationship Id="rId30" Type="http://schemas.openxmlformats.org/officeDocument/2006/relationships/hyperlink" Target="https://podminky.urs.cz/item/CS_URS_2023_01/564871111" TargetMode="External" /><Relationship Id="rId31" Type="http://schemas.openxmlformats.org/officeDocument/2006/relationships/hyperlink" Target="https://podminky.urs.cz/item/CS_URS_2023_01/596211220" TargetMode="External" /><Relationship Id="rId32" Type="http://schemas.openxmlformats.org/officeDocument/2006/relationships/hyperlink" Target="https://podminky.urs.cz/item/CS_URS_2023_01/596211224" TargetMode="External" /><Relationship Id="rId33" Type="http://schemas.openxmlformats.org/officeDocument/2006/relationships/hyperlink" Target="https://podminky.urs.cz/item/CS_URS_2023_01/916231213" TargetMode="External" /><Relationship Id="rId34" Type="http://schemas.openxmlformats.org/officeDocument/2006/relationships/hyperlink" Target="https://podminky.urs.cz/item/CS_URS_2023_01/919732211" TargetMode="External" /><Relationship Id="rId35" Type="http://schemas.openxmlformats.org/officeDocument/2006/relationships/hyperlink" Target="https://podminky.urs.cz/item/CS_URS_2023_01/919735113" TargetMode="External" /><Relationship Id="rId36" Type="http://schemas.openxmlformats.org/officeDocument/2006/relationships/hyperlink" Target="https://podminky.urs.cz/item/CS_URS_2023_01/919748111" TargetMode="External" /><Relationship Id="rId37" Type="http://schemas.openxmlformats.org/officeDocument/2006/relationships/hyperlink" Target="https://podminky.urs.cz/item/CS_URS_2023_01/997221551" TargetMode="External" /><Relationship Id="rId38" Type="http://schemas.openxmlformats.org/officeDocument/2006/relationships/hyperlink" Target="https://podminky.urs.cz/item/CS_URS_2023_01/997221559" TargetMode="External" /><Relationship Id="rId39" Type="http://schemas.openxmlformats.org/officeDocument/2006/relationships/hyperlink" Target="https://podminky.urs.cz/item/CS_URS_2023_01/997221611" TargetMode="External" /><Relationship Id="rId40" Type="http://schemas.openxmlformats.org/officeDocument/2006/relationships/hyperlink" Target="https://podminky.urs.cz/item/CS_URS_2023_01/997013871" TargetMode="External" /><Relationship Id="rId41" Type="http://schemas.openxmlformats.org/officeDocument/2006/relationships/hyperlink" Target="https://podminky.urs.cz/item/CS_URS_2023_01/997221861" TargetMode="External" /><Relationship Id="rId42" Type="http://schemas.openxmlformats.org/officeDocument/2006/relationships/hyperlink" Target="https://podminky.urs.cz/item/CS_URS_2023_01/997221873" TargetMode="External" /><Relationship Id="rId43" Type="http://schemas.openxmlformats.org/officeDocument/2006/relationships/hyperlink" Target="https://podminky.urs.cz/item/CS_URS_2023_01/997221875" TargetMode="External" /><Relationship Id="rId44" Type="http://schemas.openxmlformats.org/officeDocument/2006/relationships/hyperlink" Target="https://podminky.urs.cz/item/CS_URS_2023_01/998223011" TargetMode="External" /><Relationship Id="rId45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129001101" TargetMode="External" /><Relationship Id="rId2" Type="http://schemas.openxmlformats.org/officeDocument/2006/relationships/hyperlink" Target="https://podminky.urs.cz/item/CS_URS_2023_01/132212131" TargetMode="External" /><Relationship Id="rId3" Type="http://schemas.openxmlformats.org/officeDocument/2006/relationships/hyperlink" Target="https://podminky.urs.cz/item/CS_URS_2023_01/162751117" TargetMode="External" /><Relationship Id="rId4" Type="http://schemas.openxmlformats.org/officeDocument/2006/relationships/hyperlink" Target="https://podminky.urs.cz/item/CS_URS_2023_01/167151101" TargetMode="External" /><Relationship Id="rId5" Type="http://schemas.openxmlformats.org/officeDocument/2006/relationships/hyperlink" Target="https://podminky.urs.cz/item/CS_URS_2023_01/167151121" TargetMode="External" /><Relationship Id="rId6" Type="http://schemas.openxmlformats.org/officeDocument/2006/relationships/hyperlink" Target="https://podminky.urs.cz/item/CS_URS_2023_01/171201201" TargetMode="External" /><Relationship Id="rId7" Type="http://schemas.openxmlformats.org/officeDocument/2006/relationships/hyperlink" Target="https://podminky.urs.cz/item/CS_URS_2023_01/171201231" TargetMode="External" /><Relationship Id="rId8" Type="http://schemas.openxmlformats.org/officeDocument/2006/relationships/hyperlink" Target="https://podminky.urs.cz/item/CS_URS_2023_01/174111101" TargetMode="External" /><Relationship Id="rId9" Type="http://schemas.openxmlformats.org/officeDocument/2006/relationships/hyperlink" Target="https://podminky.urs.cz/item/CS_URS_2023_01/460242211" TargetMode="External" /><Relationship Id="rId10" Type="http://schemas.openxmlformats.org/officeDocument/2006/relationships/hyperlink" Target="https://podminky.urs.cz/item/CS_URS_2023_01/460421082" TargetMode="External" /><Relationship Id="rId11" Type="http://schemas.openxmlformats.org/officeDocument/2006/relationships/hyperlink" Target="https://podminky.urs.cz/item/CS_URS_2023_01/460671113" TargetMode="External" /><Relationship Id="rId12" Type="http://schemas.openxmlformats.org/officeDocument/2006/relationships/hyperlink" Target="https://podminky.urs.cz/item/CS_URS_2023_01/460791214" TargetMode="External" /><Relationship Id="rId13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111151121" TargetMode="External" /><Relationship Id="rId2" Type="http://schemas.openxmlformats.org/officeDocument/2006/relationships/hyperlink" Target="https://podminky.urs.cz/item/CS_URS_2023_01/129001101" TargetMode="External" /><Relationship Id="rId3" Type="http://schemas.openxmlformats.org/officeDocument/2006/relationships/hyperlink" Target="https://podminky.urs.cz/item/CS_URS_2023_01/131213701" TargetMode="External" /><Relationship Id="rId4" Type="http://schemas.openxmlformats.org/officeDocument/2006/relationships/hyperlink" Target="https://podminky.urs.cz/item/CS_URS_2023_01/162751117" TargetMode="External" /><Relationship Id="rId5" Type="http://schemas.openxmlformats.org/officeDocument/2006/relationships/hyperlink" Target="https://podminky.urs.cz/item/CS_URS_2023_01/167151111" TargetMode="External" /><Relationship Id="rId6" Type="http://schemas.openxmlformats.org/officeDocument/2006/relationships/hyperlink" Target="https://podminky.urs.cz/item/CS_URS_2023_01/167151121" TargetMode="External" /><Relationship Id="rId7" Type="http://schemas.openxmlformats.org/officeDocument/2006/relationships/hyperlink" Target="https://podminky.urs.cz/item/CS_URS_2023_01/171201201" TargetMode="External" /><Relationship Id="rId8" Type="http://schemas.openxmlformats.org/officeDocument/2006/relationships/hyperlink" Target="https://podminky.urs.cz/item/CS_URS_2023_01/171201231" TargetMode="External" /><Relationship Id="rId9" Type="http://schemas.openxmlformats.org/officeDocument/2006/relationships/hyperlink" Target="https://podminky.urs.cz/item/CS_URS_2023_01/174111101" TargetMode="External" /><Relationship Id="rId10" Type="http://schemas.openxmlformats.org/officeDocument/2006/relationships/hyperlink" Target="https://podminky.urs.cz/item/CS_URS_2023_01/181411121" TargetMode="External" /><Relationship Id="rId11" Type="http://schemas.openxmlformats.org/officeDocument/2006/relationships/hyperlink" Target="https://podminky.urs.cz/item/CS_URS_2023_01/182303111" TargetMode="External" /><Relationship Id="rId12" Type="http://schemas.openxmlformats.org/officeDocument/2006/relationships/hyperlink" Target="https://podminky.urs.cz/item/CS_URS_2023_01/185803111" TargetMode="External" /><Relationship Id="rId13" Type="http://schemas.openxmlformats.org/officeDocument/2006/relationships/hyperlink" Target="https://podminky.urs.cz/item/CS_URS_2023_01/185803211" TargetMode="External" /><Relationship Id="rId14" Type="http://schemas.openxmlformats.org/officeDocument/2006/relationships/hyperlink" Target="https://podminky.urs.cz/item/CS_URS_2023_01/271572211" TargetMode="External" /><Relationship Id="rId15" Type="http://schemas.openxmlformats.org/officeDocument/2006/relationships/hyperlink" Target="https://podminky.urs.cz/item/CS_URS_2023_01/275313611" TargetMode="External" /><Relationship Id="rId16" Type="http://schemas.openxmlformats.org/officeDocument/2006/relationships/hyperlink" Target="https://podminky.urs.cz/item/CS_URS_2023_01/275313711" TargetMode="External" /><Relationship Id="rId17" Type="http://schemas.openxmlformats.org/officeDocument/2006/relationships/hyperlink" Target="https://podminky.urs.cz/item/CS_URS_2023_01/936104211" TargetMode="External" /><Relationship Id="rId18" Type="http://schemas.openxmlformats.org/officeDocument/2006/relationships/hyperlink" Target="https://podminky.urs.cz/item/CS_URS_2023_01/953946131" TargetMode="External" /><Relationship Id="rId19" Type="http://schemas.openxmlformats.org/officeDocument/2006/relationships/hyperlink" Target="https://podminky.urs.cz/item/CS_URS_2023_01/966071131" TargetMode="External" /><Relationship Id="rId20" Type="http://schemas.openxmlformats.org/officeDocument/2006/relationships/hyperlink" Target="https://podminky.urs.cz/item/CS_URS_2023_01/961044111" TargetMode="External" /><Relationship Id="rId21" Type="http://schemas.openxmlformats.org/officeDocument/2006/relationships/hyperlink" Target="https://podminky.urs.cz/item/CS_URS_2023_01/966001211" TargetMode="External" /><Relationship Id="rId22" Type="http://schemas.openxmlformats.org/officeDocument/2006/relationships/hyperlink" Target="https://podminky.urs.cz/item/CS_URS_2023_01/966001311" TargetMode="External" /><Relationship Id="rId23" Type="http://schemas.openxmlformats.org/officeDocument/2006/relationships/hyperlink" Target="https://podminky.urs.cz/item/CS_URS_2023_01/981011411" TargetMode="External" /><Relationship Id="rId24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119003227" TargetMode="External" /><Relationship Id="rId2" Type="http://schemas.openxmlformats.org/officeDocument/2006/relationships/hyperlink" Target="https://podminky.urs.cz/item/CS_URS_2023_01/119003228" TargetMode="External" /><Relationship Id="rId3" Type="http://schemas.openxmlformats.org/officeDocument/2006/relationships/hyperlink" Target="https://podminky.urs.cz/item/CS_URS_2023_01/119004121" TargetMode="External" /><Relationship Id="rId4" Type="http://schemas.openxmlformats.org/officeDocument/2006/relationships/hyperlink" Target="https://podminky.urs.cz/item/CS_URS_2023_01/119004122" TargetMode="External" /><Relationship Id="rId5" Type="http://schemas.openxmlformats.org/officeDocument/2006/relationships/hyperlink" Target="https://podminky.urs.cz/item/CS_URS_2023_01/938908411" TargetMode="External" /><Relationship Id="rId6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19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19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30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30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19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19</v>
      </c>
      <c r="AO17" s="23"/>
      <c r="AP17" s="23"/>
      <c r="AQ17" s="23"/>
      <c r="AR17" s="21"/>
      <c r="BE17" s="32"/>
      <c r="BS17" s="18" t="s">
        <v>33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32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36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37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38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39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40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41</v>
      </c>
      <c r="E29" s="48"/>
      <c r="F29" s="33" t="s">
        <v>42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43</v>
      </c>
      <c r="G30" s="48"/>
      <c r="H30" s="48"/>
      <c r="I30" s="48"/>
      <c r="J30" s="48"/>
      <c r="K30" s="48"/>
      <c r="L30" s="49">
        <v>0.14999999999999999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44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45</v>
      </c>
      <c r="G32" s="48"/>
      <c r="H32" s="48"/>
      <c r="I32" s="48"/>
      <c r="J32" s="48"/>
      <c r="K32" s="48"/>
      <c r="L32" s="49">
        <v>0.14999999999999999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46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47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48</v>
      </c>
      <c r="U35" s="55"/>
      <c r="V35" s="55"/>
      <c r="W35" s="55"/>
      <c r="X35" s="57" t="s">
        <v>49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50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23a_01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Rekonstrukce tram. nástupiště Provaznická (oba směry)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zastávka Provaznická, ulice U Haldy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12. 1. 2023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 xml:space="preserve">Dopravní podnik Ostrava, a.s. 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31</v>
      </c>
      <c r="AJ49" s="41"/>
      <c r="AK49" s="41"/>
      <c r="AL49" s="41"/>
      <c r="AM49" s="74" t="str">
        <f>IF(E17="","",E17)</f>
        <v>PUDIS a.s.</v>
      </c>
      <c r="AN49" s="65"/>
      <c r="AO49" s="65"/>
      <c r="AP49" s="65"/>
      <c r="AQ49" s="41"/>
      <c r="AR49" s="45"/>
      <c r="AS49" s="75" t="s">
        <v>51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29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34</v>
      </c>
      <c r="AJ50" s="41"/>
      <c r="AK50" s="41"/>
      <c r="AL50" s="41"/>
      <c r="AM50" s="74" t="str">
        <f>IF(E20="","",E20)</f>
        <v>PUDIS a.s.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52</v>
      </c>
      <c r="D52" s="88"/>
      <c r="E52" s="88"/>
      <c r="F52" s="88"/>
      <c r="G52" s="88"/>
      <c r="H52" s="89"/>
      <c r="I52" s="90" t="s">
        <v>53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54</v>
      </c>
      <c r="AH52" s="88"/>
      <c r="AI52" s="88"/>
      <c r="AJ52" s="88"/>
      <c r="AK52" s="88"/>
      <c r="AL52" s="88"/>
      <c r="AM52" s="88"/>
      <c r="AN52" s="90" t="s">
        <v>55</v>
      </c>
      <c r="AO52" s="88"/>
      <c r="AP52" s="88"/>
      <c r="AQ52" s="92" t="s">
        <v>56</v>
      </c>
      <c r="AR52" s="45"/>
      <c r="AS52" s="93" t="s">
        <v>57</v>
      </c>
      <c r="AT52" s="94" t="s">
        <v>58</v>
      </c>
      <c r="AU52" s="94" t="s">
        <v>59</v>
      </c>
      <c r="AV52" s="94" t="s">
        <v>60</v>
      </c>
      <c r="AW52" s="94" t="s">
        <v>61</v>
      </c>
      <c r="AX52" s="94" t="s">
        <v>62</v>
      </c>
      <c r="AY52" s="94" t="s">
        <v>63</v>
      </c>
      <c r="AZ52" s="94" t="s">
        <v>64</v>
      </c>
      <c r="BA52" s="94" t="s">
        <v>65</v>
      </c>
      <c r="BB52" s="94" t="s">
        <v>66</v>
      </c>
      <c r="BC52" s="94" t="s">
        <v>67</v>
      </c>
      <c r="BD52" s="95" t="s">
        <v>68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69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ROUND(SUM(AG55:AG61),2)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ROUND(SUM(AS55:AS61),2)</f>
        <v>0</v>
      </c>
      <c r="AT54" s="107">
        <f>ROUND(SUM(AV54:AW54),2)</f>
        <v>0</v>
      </c>
      <c r="AU54" s="108">
        <f>ROUND(SUM(AU55:AU61),5)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ROUND(SUM(AZ55:AZ61),2)</f>
        <v>0</v>
      </c>
      <c r="BA54" s="107">
        <f>ROUND(SUM(BA55:BA61),2)</f>
        <v>0</v>
      </c>
      <c r="BB54" s="107">
        <f>ROUND(SUM(BB55:BB61),2)</f>
        <v>0</v>
      </c>
      <c r="BC54" s="107">
        <f>ROUND(SUM(BC55:BC61),2)</f>
        <v>0</v>
      </c>
      <c r="BD54" s="109">
        <f>ROUND(SUM(BD55:BD61),2)</f>
        <v>0</v>
      </c>
      <c r="BE54" s="6"/>
      <c r="BS54" s="110" t="s">
        <v>70</v>
      </c>
      <c r="BT54" s="110" t="s">
        <v>71</v>
      </c>
      <c r="BU54" s="111" t="s">
        <v>72</v>
      </c>
      <c r="BV54" s="110" t="s">
        <v>73</v>
      </c>
      <c r="BW54" s="110" t="s">
        <v>5</v>
      </c>
      <c r="BX54" s="110" t="s">
        <v>74</v>
      </c>
      <c r="CL54" s="110" t="s">
        <v>19</v>
      </c>
    </row>
    <row r="55" s="7" customFormat="1" ht="24.75" customHeight="1">
      <c r="A55" s="112" t="s">
        <v>75</v>
      </c>
      <c r="B55" s="113"/>
      <c r="C55" s="114"/>
      <c r="D55" s="115" t="s">
        <v>76</v>
      </c>
      <c r="E55" s="115"/>
      <c r="F55" s="115"/>
      <c r="G55" s="115"/>
      <c r="H55" s="115"/>
      <c r="I55" s="116"/>
      <c r="J55" s="115" t="s">
        <v>77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'SO 101.1 - Místní komunikace'!J30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78</v>
      </c>
      <c r="AR55" s="119"/>
      <c r="AS55" s="120">
        <v>0</v>
      </c>
      <c r="AT55" s="121">
        <f>ROUND(SUM(AV55:AW55),2)</f>
        <v>0</v>
      </c>
      <c r="AU55" s="122">
        <f>'SO 101.1 - Místní komunikace'!P87</f>
        <v>0</v>
      </c>
      <c r="AV55" s="121">
        <f>'SO 101.1 - Místní komunikace'!J33</f>
        <v>0</v>
      </c>
      <c r="AW55" s="121">
        <f>'SO 101.1 - Místní komunikace'!J34</f>
        <v>0</v>
      </c>
      <c r="AX55" s="121">
        <f>'SO 101.1 - Místní komunikace'!J35</f>
        <v>0</v>
      </c>
      <c r="AY55" s="121">
        <f>'SO 101.1 - Místní komunikace'!J36</f>
        <v>0</v>
      </c>
      <c r="AZ55" s="121">
        <f>'SO 101.1 - Místní komunikace'!F33</f>
        <v>0</v>
      </c>
      <c r="BA55" s="121">
        <f>'SO 101.1 - Místní komunikace'!F34</f>
        <v>0</v>
      </c>
      <c r="BB55" s="121">
        <f>'SO 101.1 - Místní komunikace'!F35</f>
        <v>0</v>
      </c>
      <c r="BC55" s="121">
        <f>'SO 101.1 - Místní komunikace'!F36</f>
        <v>0</v>
      </c>
      <c r="BD55" s="123">
        <f>'SO 101.1 - Místní komunikace'!F37</f>
        <v>0</v>
      </c>
      <c r="BE55" s="7"/>
      <c r="BT55" s="124" t="s">
        <v>79</v>
      </c>
      <c r="BV55" s="124" t="s">
        <v>73</v>
      </c>
      <c r="BW55" s="124" t="s">
        <v>80</v>
      </c>
      <c r="BX55" s="124" t="s">
        <v>5</v>
      </c>
      <c r="CL55" s="124" t="s">
        <v>19</v>
      </c>
      <c r="CM55" s="124" t="s">
        <v>81</v>
      </c>
    </row>
    <row r="56" s="7" customFormat="1" ht="24.75" customHeight="1">
      <c r="A56" s="112" t="s">
        <v>75</v>
      </c>
      <c r="B56" s="113"/>
      <c r="C56" s="114"/>
      <c r="D56" s="115" t="s">
        <v>82</v>
      </c>
      <c r="E56" s="115"/>
      <c r="F56" s="115"/>
      <c r="G56" s="115"/>
      <c r="H56" s="115"/>
      <c r="I56" s="116"/>
      <c r="J56" s="115" t="s">
        <v>83</v>
      </c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7">
        <f>'SO 101.2 - Ochrana vedení'!J30</f>
        <v>0</v>
      </c>
      <c r="AH56" s="116"/>
      <c r="AI56" s="116"/>
      <c r="AJ56" s="116"/>
      <c r="AK56" s="116"/>
      <c r="AL56" s="116"/>
      <c r="AM56" s="116"/>
      <c r="AN56" s="117">
        <f>SUM(AG56,AT56)</f>
        <v>0</v>
      </c>
      <c r="AO56" s="116"/>
      <c r="AP56" s="116"/>
      <c r="AQ56" s="118" t="s">
        <v>78</v>
      </c>
      <c r="AR56" s="119"/>
      <c r="AS56" s="120">
        <v>0</v>
      </c>
      <c r="AT56" s="121">
        <f>ROUND(SUM(AV56:AW56),2)</f>
        <v>0</v>
      </c>
      <c r="AU56" s="122">
        <f>'SO 101.2 - Ochrana vedení'!P83</f>
        <v>0</v>
      </c>
      <c r="AV56" s="121">
        <f>'SO 101.2 - Ochrana vedení'!J33</f>
        <v>0</v>
      </c>
      <c r="AW56" s="121">
        <f>'SO 101.2 - Ochrana vedení'!J34</f>
        <v>0</v>
      </c>
      <c r="AX56" s="121">
        <f>'SO 101.2 - Ochrana vedení'!J35</f>
        <v>0</v>
      </c>
      <c r="AY56" s="121">
        <f>'SO 101.2 - Ochrana vedení'!J36</f>
        <v>0</v>
      </c>
      <c r="AZ56" s="121">
        <f>'SO 101.2 - Ochrana vedení'!F33</f>
        <v>0</v>
      </c>
      <c r="BA56" s="121">
        <f>'SO 101.2 - Ochrana vedení'!F34</f>
        <v>0</v>
      </c>
      <c r="BB56" s="121">
        <f>'SO 101.2 - Ochrana vedení'!F35</f>
        <v>0</v>
      </c>
      <c r="BC56" s="121">
        <f>'SO 101.2 - Ochrana vedení'!F36</f>
        <v>0</v>
      </c>
      <c r="BD56" s="123">
        <f>'SO 101.2 - Ochrana vedení'!F37</f>
        <v>0</v>
      </c>
      <c r="BE56" s="7"/>
      <c r="BT56" s="124" t="s">
        <v>79</v>
      </c>
      <c r="BV56" s="124" t="s">
        <v>73</v>
      </c>
      <c r="BW56" s="124" t="s">
        <v>84</v>
      </c>
      <c r="BX56" s="124" t="s">
        <v>5</v>
      </c>
      <c r="CL56" s="124" t="s">
        <v>19</v>
      </c>
      <c r="CM56" s="124" t="s">
        <v>81</v>
      </c>
    </row>
    <row r="57" s="7" customFormat="1" ht="37.5" customHeight="1">
      <c r="A57" s="112" t="s">
        <v>75</v>
      </c>
      <c r="B57" s="113"/>
      <c r="C57" s="114"/>
      <c r="D57" s="115" t="s">
        <v>85</v>
      </c>
      <c r="E57" s="115"/>
      <c r="F57" s="115"/>
      <c r="G57" s="115"/>
      <c r="H57" s="115"/>
      <c r="I57" s="116"/>
      <c r="J57" s="115" t="s">
        <v>86</v>
      </c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7">
        <f>'SO 651, 652 - Rekonstrukc...'!J30</f>
        <v>0</v>
      </c>
      <c r="AH57" s="116"/>
      <c r="AI57" s="116"/>
      <c r="AJ57" s="116"/>
      <c r="AK57" s="116"/>
      <c r="AL57" s="116"/>
      <c r="AM57" s="116"/>
      <c r="AN57" s="117">
        <f>SUM(AG57,AT57)</f>
        <v>0</v>
      </c>
      <c r="AO57" s="116"/>
      <c r="AP57" s="116"/>
      <c r="AQ57" s="118" t="s">
        <v>78</v>
      </c>
      <c r="AR57" s="119"/>
      <c r="AS57" s="120">
        <v>0</v>
      </c>
      <c r="AT57" s="121">
        <f>ROUND(SUM(AV57:AW57),2)</f>
        <v>0</v>
      </c>
      <c r="AU57" s="122">
        <f>'SO 651, 652 - Rekonstrukc...'!P90</f>
        <v>0</v>
      </c>
      <c r="AV57" s="121">
        <f>'SO 651, 652 - Rekonstrukc...'!J33</f>
        <v>0</v>
      </c>
      <c r="AW57" s="121">
        <f>'SO 651, 652 - Rekonstrukc...'!J34</f>
        <v>0</v>
      </c>
      <c r="AX57" s="121">
        <f>'SO 651, 652 - Rekonstrukc...'!J35</f>
        <v>0</v>
      </c>
      <c r="AY57" s="121">
        <f>'SO 651, 652 - Rekonstrukc...'!J36</f>
        <v>0</v>
      </c>
      <c r="AZ57" s="121">
        <f>'SO 651, 652 - Rekonstrukc...'!F33</f>
        <v>0</v>
      </c>
      <c r="BA57" s="121">
        <f>'SO 651, 652 - Rekonstrukc...'!F34</f>
        <v>0</v>
      </c>
      <c r="BB57" s="121">
        <f>'SO 651, 652 - Rekonstrukc...'!F35</f>
        <v>0</v>
      </c>
      <c r="BC57" s="121">
        <f>'SO 651, 652 - Rekonstrukc...'!F36</f>
        <v>0</v>
      </c>
      <c r="BD57" s="123">
        <f>'SO 651, 652 - Rekonstrukc...'!F37</f>
        <v>0</v>
      </c>
      <c r="BE57" s="7"/>
      <c r="BT57" s="124" t="s">
        <v>79</v>
      </c>
      <c r="BV57" s="124" t="s">
        <v>73</v>
      </c>
      <c r="BW57" s="124" t="s">
        <v>87</v>
      </c>
      <c r="BX57" s="124" t="s">
        <v>5</v>
      </c>
      <c r="CL57" s="124" t="s">
        <v>19</v>
      </c>
      <c r="CM57" s="124" t="s">
        <v>81</v>
      </c>
    </row>
    <row r="58" s="7" customFormat="1" ht="16.5" customHeight="1">
      <c r="A58" s="112" t="s">
        <v>75</v>
      </c>
      <c r="B58" s="113"/>
      <c r="C58" s="114"/>
      <c r="D58" s="115" t="s">
        <v>88</v>
      </c>
      <c r="E58" s="115"/>
      <c r="F58" s="115"/>
      <c r="G58" s="115"/>
      <c r="H58" s="115"/>
      <c r="I58" s="116"/>
      <c r="J58" s="115" t="s">
        <v>89</v>
      </c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7">
        <f>'SO 653 - Nástupiště'!J30</f>
        <v>0</v>
      </c>
      <c r="AH58" s="116"/>
      <c r="AI58" s="116"/>
      <c r="AJ58" s="116"/>
      <c r="AK58" s="116"/>
      <c r="AL58" s="116"/>
      <c r="AM58" s="116"/>
      <c r="AN58" s="117">
        <f>SUM(AG58,AT58)</f>
        <v>0</v>
      </c>
      <c r="AO58" s="116"/>
      <c r="AP58" s="116"/>
      <c r="AQ58" s="118" t="s">
        <v>78</v>
      </c>
      <c r="AR58" s="119"/>
      <c r="AS58" s="120">
        <v>0</v>
      </c>
      <c r="AT58" s="121">
        <f>ROUND(SUM(AV58:AW58),2)</f>
        <v>0</v>
      </c>
      <c r="AU58" s="122">
        <f>'SO 653 - Nástupiště'!P91</f>
        <v>0</v>
      </c>
      <c r="AV58" s="121">
        <f>'SO 653 - Nástupiště'!J33</f>
        <v>0</v>
      </c>
      <c r="AW58" s="121">
        <f>'SO 653 - Nástupiště'!J34</f>
        <v>0</v>
      </c>
      <c r="AX58" s="121">
        <f>'SO 653 - Nástupiště'!J35</f>
        <v>0</v>
      </c>
      <c r="AY58" s="121">
        <f>'SO 653 - Nástupiště'!J36</f>
        <v>0</v>
      </c>
      <c r="AZ58" s="121">
        <f>'SO 653 - Nástupiště'!F33</f>
        <v>0</v>
      </c>
      <c r="BA58" s="121">
        <f>'SO 653 - Nástupiště'!F34</f>
        <v>0</v>
      </c>
      <c r="BB58" s="121">
        <f>'SO 653 - Nástupiště'!F35</f>
        <v>0</v>
      </c>
      <c r="BC58" s="121">
        <f>'SO 653 - Nástupiště'!F36</f>
        <v>0</v>
      </c>
      <c r="BD58" s="123">
        <f>'SO 653 - Nástupiště'!F37</f>
        <v>0</v>
      </c>
      <c r="BE58" s="7"/>
      <c r="BT58" s="124" t="s">
        <v>79</v>
      </c>
      <c r="BV58" s="124" t="s">
        <v>73</v>
      </c>
      <c r="BW58" s="124" t="s">
        <v>90</v>
      </c>
      <c r="BX58" s="124" t="s">
        <v>5</v>
      </c>
      <c r="CL58" s="124" t="s">
        <v>19</v>
      </c>
      <c r="CM58" s="124" t="s">
        <v>81</v>
      </c>
    </row>
    <row r="59" s="7" customFormat="1" ht="16.5" customHeight="1">
      <c r="A59" s="112" t="s">
        <v>75</v>
      </c>
      <c r="B59" s="113"/>
      <c r="C59" s="114"/>
      <c r="D59" s="115" t="s">
        <v>91</v>
      </c>
      <c r="E59" s="115"/>
      <c r="F59" s="115"/>
      <c r="G59" s="115"/>
      <c r="H59" s="115"/>
      <c r="I59" s="116"/>
      <c r="J59" s="115" t="s">
        <v>92</v>
      </c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7">
        <f>'SO 654 - Pryžové přechody...'!J30</f>
        <v>0</v>
      </c>
      <c r="AH59" s="116"/>
      <c r="AI59" s="116"/>
      <c r="AJ59" s="116"/>
      <c r="AK59" s="116"/>
      <c r="AL59" s="116"/>
      <c r="AM59" s="116"/>
      <c r="AN59" s="117">
        <f>SUM(AG59,AT59)</f>
        <v>0</v>
      </c>
      <c r="AO59" s="116"/>
      <c r="AP59" s="116"/>
      <c r="AQ59" s="118" t="s">
        <v>78</v>
      </c>
      <c r="AR59" s="119"/>
      <c r="AS59" s="120">
        <v>0</v>
      </c>
      <c r="AT59" s="121">
        <f>ROUND(SUM(AV59:AW59),2)</f>
        <v>0</v>
      </c>
      <c r="AU59" s="122">
        <f>'SO 654 - Pryžové přechody...'!P83</f>
        <v>0</v>
      </c>
      <c r="AV59" s="121">
        <f>'SO 654 - Pryžové přechody...'!J33</f>
        <v>0</v>
      </c>
      <c r="AW59" s="121">
        <f>'SO 654 - Pryžové přechody...'!J34</f>
        <v>0</v>
      </c>
      <c r="AX59" s="121">
        <f>'SO 654 - Pryžové přechody...'!J35</f>
        <v>0</v>
      </c>
      <c r="AY59" s="121">
        <f>'SO 654 - Pryžové přechody...'!J36</f>
        <v>0</v>
      </c>
      <c r="AZ59" s="121">
        <f>'SO 654 - Pryžové přechody...'!F33</f>
        <v>0</v>
      </c>
      <c r="BA59" s="121">
        <f>'SO 654 - Pryžové přechody...'!F34</f>
        <v>0</v>
      </c>
      <c r="BB59" s="121">
        <f>'SO 654 - Pryžové přechody...'!F35</f>
        <v>0</v>
      </c>
      <c r="BC59" s="121">
        <f>'SO 654 - Pryžové přechody...'!F36</f>
        <v>0</v>
      </c>
      <c r="BD59" s="123">
        <f>'SO 654 - Pryžové přechody...'!F37</f>
        <v>0</v>
      </c>
      <c r="BE59" s="7"/>
      <c r="BT59" s="124" t="s">
        <v>79</v>
      </c>
      <c r="BV59" s="124" t="s">
        <v>73</v>
      </c>
      <c r="BW59" s="124" t="s">
        <v>93</v>
      </c>
      <c r="BX59" s="124" t="s">
        <v>5</v>
      </c>
      <c r="CL59" s="124" t="s">
        <v>19</v>
      </c>
      <c r="CM59" s="124" t="s">
        <v>81</v>
      </c>
    </row>
    <row r="60" s="7" customFormat="1" ht="16.5" customHeight="1">
      <c r="A60" s="112" t="s">
        <v>75</v>
      </c>
      <c r="B60" s="113"/>
      <c r="C60" s="114"/>
      <c r="D60" s="115" t="s">
        <v>94</v>
      </c>
      <c r="E60" s="115"/>
      <c r="F60" s="115"/>
      <c r="G60" s="115"/>
      <c r="H60" s="115"/>
      <c r="I60" s="116"/>
      <c r="J60" s="115" t="s">
        <v>95</v>
      </c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7">
        <f>'SO 701 - Přístřešky'!J30</f>
        <v>0</v>
      </c>
      <c r="AH60" s="116"/>
      <c r="AI60" s="116"/>
      <c r="AJ60" s="116"/>
      <c r="AK60" s="116"/>
      <c r="AL60" s="116"/>
      <c r="AM60" s="116"/>
      <c r="AN60" s="117">
        <f>SUM(AG60,AT60)</f>
        <v>0</v>
      </c>
      <c r="AO60" s="116"/>
      <c r="AP60" s="116"/>
      <c r="AQ60" s="118" t="s">
        <v>78</v>
      </c>
      <c r="AR60" s="119"/>
      <c r="AS60" s="120">
        <v>0</v>
      </c>
      <c r="AT60" s="121">
        <f>ROUND(SUM(AV60:AW60),2)</f>
        <v>0</v>
      </c>
      <c r="AU60" s="122">
        <f>'SO 701 - Přístřešky'!P83</f>
        <v>0</v>
      </c>
      <c r="AV60" s="121">
        <f>'SO 701 - Přístřešky'!J33</f>
        <v>0</v>
      </c>
      <c r="AW60" s="121">
        <f>'SO 701 - Přístřešky'!J34</f>
        <v>0</v>
      </c>
      <c r="AX60" s="121">
        <f>'SO 701 - Přístřešky'!J35</f>
        <v>0</v>
      </c>
      <c r="AY60" s="121">
        <f>'SO 701 - Přístřešky'!J36</f>
        <v>0</v>
      </c>
      <c r="AZ60" s="121">
        <f>'SO 701 - Přístřešky'!F33</f>
        <v>0</v>
      </c>
      <c r="BA60" s="121">
        <f>'SO 701 - Přístřešky'!F34</f>
        <v>0</v>
      </c>
      <c r="BB60" s="121">
        <f>'SO 701 - Přístřešky'!F35</f>
        <v>0</v>
      </c>
      <c r="BC60" s="121">
        <f>'SO 701 - Přístřešky'!F36</f>
        <v>0</v>
      </c>
      <c r="BD60" s="123">
        <f>'SO 701 - Přístřešky'!F37</f>
        <v>0</v>
      </c>
      <c r="BE60" s="7"/>
      <c r="BT60" s="124" t="s">
        <v>79</v>
      </c>
      <c r="BV60" s="124" t="s">
        <v>73</v>
      </c>
      <c r="BW60" s="124" t="s">
        <v>96</v>
      </c>
      <c r="BX60" s="124" t="s">
        <v>5</v>
      </c>
      <c r="CL60" s="124" t="s">
        <v>19</v>
      </c>
      <c r="CM60" s="124" t="s">
        <v>81</v>
      </c>
    </row>
    <row r="61" s="7" customFormat="1" ht="16.5" customHeight="1">
      <c r="A61" s="112" t="s">
        <v>75</v>
      </c>
      <c r="B61" s="113"/>
      <c r="C61" s="114"/>
      <c r="D61" s="115" t="s">
        <v>97</v>
      </c>
      <c r="E61" s="115"/>
      <c r="F61" s="115"/>
      <c r="G61" s="115"/>
      <c r="H61" s="115"/>
      <c r="I61" s="116"/>
      <c r="J61" s="115" t="s">
        <v>98</v>
      </c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117">
        <f>'VRN - Vedlejší rozpočtové...'!J30</f>
        <v>0</v>
      </c>
      <c r="AH61" s="116"/>
      <c r="AI61" s="116"/>
      <c r="AJ61" s="116"/>
      <c r="AK61" s="116"/>
      <c r="AL61" s="116"/>
      <c r="AM61" s="116"/>
      <c r="AN61" s="117">
        <f>SUM(AG61,AT61)</f>
        <v>0</v>
      </c>
      <c r="AO61" s="116"/>
      <c r="AP61" s="116"/>
      <c r="AQ61" s="118" t="s">
        <v>78</v>
      </c>
      <c r="AR61" s="119"/>
      <c r="AS61" s="125">
        <v>0</v>
      </c>
      <c r="AT61" s="126">
        <f>ROUND(SUM(AV61:AW61),2)</f>
        <v>0</v>
      </c>
      <c r="AU61" s="127">
        <f>'VRN - Vedlejší rozpočtové...'!P87</f>
        <v>0</v>
      </c>
      <c r="AV61" s="126">
        <f>'VRN - Vedlejší rozpočtové...'!J33</f>
        <v>0</v>
      </c>
      <c r="AW61" s="126">
        <f>'VRN - Vedlejší rozpočtové...'!J34</f>
        <v>0</v>
      </c>
      <c r="AX61" s="126">
        <f>'VRN - Vedlejší rozpočtové...'!J35</f>
        <v>0</v>
      </c>
      <c r="AY61" s="126">
        <f>'VRN - Vedlejší rozpočtové...'!J36</f>
        <v>0</v>
      </c>
      <c r="AZ61" s="126">
        <f>'VRN - Vedlejší rozpočtové...'!F33</f>
        <v>0</v>
      </c>
      <c r="BA61" s="126">
        <f>'VRN - Vedlejší rozpočtové...'!F34</f>
        <v>0</v>
      </c>
      <c r="BB61" s="126">
        <f>'VRN - Vedlejší rozpočtové...'!F35</f>
        <v>0</v>
      </c>
      <c r="BC61" s="126">
        <f>'VRN - Vedlejší rozpočtové...'!F36</f>
        <v>0</v>
      </c>
      <c r="BD61" s="128">
        <f>'VRN - Vedlejší rozpočtové...'!F37</f>
        <v>0</v>
      </c>
      <c r="BE61" s="7"/>
      <c r="BT61" s="124" t="s">
        <v>79</v>
      </c>
      <c r="BV61" s="124" t="s">
        <v>73</v>
      </c>
      <c r="BW61" s="124" t="s">
        <v>99</v>
      </c>
      <c r="BX61" s="124" t="s">
        <v>5</v>
      </c>
      <c r="CL61" s="124" t="s">
        <v>19</v>
      </c>
      <c r="CM61" s="124" t="s">
        <v>81</v>
      </c>
    </row>
    <row r="62" s="2" customFormat="1" ht="30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5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="2" customFormat="1" ht="6.96" customHeight="1">
      <c r="A63" s="39"/>
      <c r="B63" s="60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45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</sheetData>
  <sheetProtection sheet="1" formatColumns="0" formatRows="0" objects="1" scenarios="1" spinCount="100000" saltValue="jfxROzrCl/qzWapFuduXnKebM85u74LNNQm9TpqY5VL9UpR79tmrF8rLr0zv3Dgp7wmcFeWcdOrIEwTOpNzPfQ==" hashValue="PE6bp5Q540KOIApt2wzCXQ2vPmkdS2nsSEeWou4iR83pJzpKuGJ8CX8DZWsaVwOEIfW2NJ0oDJuFdXMBR6F7Sg==" algorithmName="SHA-512" password="CC35"/>
  <mergeCells count="66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N61:AP61"/>
    <mergeCell ref="AG61:AM61"/>
    <mergeCell ref="D61:H61"/>
    <mergeCell ref="J61:AF61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SO 101.1 - Místní komunikace'!C2" display="/"/>
    <hyperlink ref="A56" location="'SO 101.2 - Ochrana vedení'!C2" display="/"/>
    <hyperlink ref="A57" location="'SO 651, 652 - Rekonstrukc...'!C2" display="/"/>
    <hyperlink ref="A58" location="'SO 653 - Nástupiště'!C2" display="/"/>
    <hyperlink ref="A59" location="'SO 654 - Pryžové přechody...'!C2" display="/"/>
    <hyperlink ref="A60" location="'SO 701 - Přístřešky'!C2" display="/"/>
    <hyperlink ref="A61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80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81</v>
      </c>
    </row>
    <row r="4" s="1" customFormat="1" ht="24.96" customHeight="1">
      <c r="B4" s="21"/>
      <c r="D4" s="131" t="s">
        <v>100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Rekonstrukce tram. nástupiště Provaznická (oba směry)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101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102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12. 1. 2023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19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27</v>
      </c>
      <c r="F15" s="39"/>
      <c r="G15" s="39"/>
      <c r="H15" s="39"/>
      <c r="I15" s="133" t="s">
        <v>28</v>
      </c>
      <c r="J15" s="137" t="s">
        <v>19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32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34</v>
      </c>
      <c r="E23" s="39"/>
      <c r="F23" s="39"/>
      <c r="G23" s="39"/>
      <c r="H23" s="39"/>
      <c r="I23" s="133" t="s">
        <v>26</v>
      </c>
      <c r="J23" s="137" t="s">
        <v>19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32</v>
      </c>
      <c r="F24" s="39"/>
      <c r="G24" s="39"/>
      <c r="H24" s="39"/>
      <c r="I24" s="133" t="s">
        <v>28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35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37</v>
      </c>
      <c r="E30" s="39"/>
      <c r="F30" s="39"/>
      <c r="G30" s="39"/>
      <c r="H30" s="39"/>
      <c r="I30" s="39"/>
      <c r="J30" s="145">
        <f>ROUND(J87,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39</v>
      </c>
      <c r="G32" s="39"/>
      <c r="H32" s="39"/>
      <c r="I32" s="146" t="s">
        <v>38</v>
      </c>
      <c r="J32" s="146" t="s">
        <v>40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41</v>
      </c>
      <c r="E33" s="133" t="s">
        <v>42</v>
      </c>
      <c r="F33" s="148">
        <f>ROUND((SUM(BE87:BE260)),  2)</f>
        <v>0</v>
      </c>
      <c r="G33" s="39"/>
      <c r="H33" s="39"/>
      <c r="I33" s="149">
        <v>0.20999999999999999</v>
      </c>
      <c r="J33" s="148">
        <f>ROUND(((SUM(BE87:BE260))*I33),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43</v>
      </c>
      <c r="F34" s="148">
        <f>ROUND((SUM(BF87:BF260)),  2)</f>
        <v>0</v>
      </c>
      <c r="G34" s="39"/>
      <c r="H34" s="39"/>
      <c r="I34" s="149">
        <v>0.14999999999999999</v>
      </c>
      <c r="J34" s="148">
        <f>ROUND(((SUM(BF87:BF260))*I34),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44</v>
      </c>
      <c r="F35" s="148">
        <f>ROUND((SUM(BG87:BG260)),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45</v>
      </c>
      <c r="F36" s="148">
        <f>ROUND((SUM(BH87:BH260)),  2)</f>
        <v>0</v>
      </c>
      <c r="G36" s="39"/>
      <c r="H36" s="39"/>
      <c r="I36" s="149">
        <v>0.14999999999999999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46</v>
      </c>
      <c r="F37" s="148">
        <f>ROUND((SUM(BI87:BI260)),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47</v>
      </c>
      <c r="E39" s="152"/>
      <c r="F39" s="152"/>
      <c r="G39" s="153" t="s">
        <v>48</v>
      </c>
      <c r="H39" s="154" t="s">
        <v>49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103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Rekonstrukce tram. nástupiště Provaznická (oba směry)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101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101.1 - Místní komunikace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zastávka Provaznická, ulice U Haldy</v>
      </c>
      <c r="G52" s="41"/>
      <c r="H52" s="41"/>
      <c r="I52" s="33" t="s">
        <v>23</v>
      </c>
      <c r="J52" s="73" t="str">
        <f>IF(J12="","",J12)</f>
        <v>12. 1. 2023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 xml:space="preserve">Dopravní podnik Ostrava, a.s. </v>
      </c>
      <c r="G54" s="41"/>
      <c r="H54" s="41"/>
      <c r="I54" s="33" t="s">
        <v>31</v>
      </c>
      <c r="J54" s="37" t="str">
        <f>E21</f>
        <v>PUDIS a.s.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>PUDIS a.s.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104</v>
      </c>
      <c r="D57" s="163"/>
      <c r="E57" s="163"/>
      <c r="F57" s="163"/>
      <c r="G57" s="163"/>
      <c r="H57" s="163"/>
      <c r="I57" s="163"/>
      <c r="J57" s="164" t="s">
        <v>105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69</v>
      </c>
      <c r="D59" s="41"/>
      <c r="E59" s="41"/>
      <c r="F59" s="41"/>
      <c r="G59" s="41"/>
      <c r="H59" s="41"/>
      <c r="I59" s="41"/>
      <c r="J59" s="103">
        <f>J87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106</v>
      </c>
    </row>
    <row r="60" s="9" customFormat="1" ht="24.96" customHeight="1">
      <c r="A60" s="9"/>
      <c r="B60" s="166"/>
      <c r="C60" s="167"/>
      <c r="D60" s="168" t="s">
        <v>107</v>
      </c>
      <c r="E60" s="169"/>
      <c r="F60" s="169"/>
      <c r="G60" s="169"/>
      <c r="H60" s="169"/>
      <c r="I60" s="169"/>
      <c r="J60" s="170">
        <f>J88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108</v>
      </c>
      <c r="E61" s="175"/>
      <c r="F61" s="175"/>
      <c r="G61" s="175"/>
      <c r="H61" s="175"/>
      <c r="I61" s="175"/>
      <c r="J61" s="176">
        <f>J89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109</v>
      </c>
      <c r="E62" s="175"/>
      <c r="F62" s="175"/>
      <c r="G62" s="175"/>
      <c r="H62" s="175"/>
      <c r="I62" s="175"/>
      <c r="J62" s="176">
        <f>J187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110</v>
      </c>
      <c r="E63" s="175"/>
      <c r="F63" s="175"/>
      <c r="G63" s="175"/>
      <c r="H63" s="175"/>
      <c r="I63" s="175"/>
      <c r="J63" s="176">
        <f>J198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111</v>
      </c>
      <c r="E64" s="175"/>
      <c r="F64" s="175"/>
      <c r="G64" s="175"/>
      <c r="H64" s="175"/>
      <c r="I64" s="175"/>
      <c r="J64" s="176">
        <f>J202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2"/>
      <c r="C65" s="173"/>
      <c r="D65" s="174" t="s">
        <v>112</v>
      </c>
      <c r="E65" s="175"/>
      <c r="F65" s="175"/>
      <c r="G65" s="175"/>
      <c r="H65" s="175"/>
      <c r="I65" s="175"/>
      <c r="J65" s="176">
        <f>J224</f>
        <v>0</v>
      </c>
      <c r="K65" s="173"/>
      <c r="L65" s="17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2"/>
      <c r="C66" s="173"/>
      <c r="D66" s="174" t="s">
        <v>113</v>
      </c>
      <c r="E66" s="175"/>
      <c r="F66" s="175"/>
      <c r="G66" s="175"/>
      <c r="H66" s="175"/>
      <c r="I66" s="175"/>
      <c r="J66" s="176">
        <f>J241</f>
        <v>0</v>
      </c>
      <c r="K66" s="173"/>
      <c r="L66" s="17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2"/>
      <c r="C67" s="173"/>
      <c r="D67" s="174" t="s">
        <v>114</v>
      </c>
      <c r="E67" s="175"/>
      <c r="F67" s="175"/>
      <c r="G67" s="175"/>
      <c r="H67" s="175"/>
      <c r="I67" s="175"/>
      <c r="J67" s="176">
        <f>J258</f>
        <v>0</v>
      </c>
      <c r="K67" s="173"/>
      <c r="L67" s="17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13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60"/>
      <c r="C69" s="61"/>
      <c r="D69" s="61"/>
      <c r="E69" s="61"/>
      <c r="F69" s="61"/>
      <c r="G69" s="61"/>
      <c r="H69" s="61"/>
      <c r="I69" s="61"/>
      <c r="J69" s="61"/>
      <c r="K69" s="61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3" s="2" customFormat="1" ht="6.96" customHeight="1">
      <c r="A73" s="39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24.96" customHeight="1">
      <c r="A74" s="39"/>
      <c r="B74" s="40"/>
      <c r="C74" s="24" t="s">
        <v>115</v>
      </c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16</v>
      </c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41"/>
      <c r="D77" s="41"/>
      <c r="E77" s="161" t="str">
        <f>E7</f>
        <v>Rekonstrukce tram. nástupiště Provaznická (oba směry)</v>
      </c>
      <c r="F77" s="33"/>
      <c r="G77" s="33"/>
      <c r="H77" s="33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101</v>
      </c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6.5" customHeight="1">
      <c r="A79" s="39"/>
      <c r="B79" s="40"/>
      <c r="C79" s="41"/>
      <c r="D79" s="41"/>
      <c r="E79" s="70" t="str">
        <f>E9</f>
        <v>SO 101.1 - Místní komunikace</v>
      </c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21</v>
      </c>
      <c r="D81" s="41"/>
      <c r="E81" s="41"/>
      <c r="F81" s="28" t="str">
        <f>F12</f>
        <v>zastávka Provaznická, ulice U Haldy</v>
      </c>
      <c r="G81" s="41"/>
      <c r="H81" s="41"/>
      <c r="I81" s="33" t="s">
        <v>23</v>
      </c>
      <c r="J81" s="73" t="str">
        <f>IF(J12="","",J12)</f>
        <v>12. 1. 2023</v>
      </c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5.15" customHeight="1">
      <c r="A83" s="39"/>
      <c r="B83" s="40"/>
      <c r="C83" s="33" t="s">
        <v>25</v>
      </c>
      <c r="D83" s="41"/>
      <c r="E83" s="41"/>
      <c r="F83" s="28" t="str">
        <f>E15</f>
        <v xml:space="preserve">Dopravní podnik Ostrava, a.s. </v>
      </c>
      <c r="G83" s="41"/>
      <c r="H83" s="41"/>
      <c r="I83" s="33" t="s">
        <v>31</v>
      </c>
      <c r="J83" s="37" t="str">
        <f>E21</f>
        <v>PUDIS a.s.</v>
      </c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5.15" customHeight="1">
      <c r="A84" s="39"/>
      <c r="B84" s="40"/>
      <c r="C84" s="33" t="s">
        <v>29</v>
      </c>
      <c r="D84" s="41"/>
      <c r="E84" s="41"/>
      <c r="F84" s="28" t="str">
        <f>IF(E18="","",E18)</f>
        <v>Vyplň údaj</v>
      </c>
      <c r="G84" s="41"/>
      <c r="H84" s="41"/>
      <c r="I84" s="33" t="s">
        <v>34</v>
      </c>
      <c r="J84" s="37" t="str">
        <f>E24</f>
        <v>PUDIS a.s.</v>
      </c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0.32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1" customFormat="1" ht="29.28" customHeight="1">
      <c r="A86" s="178"/>
      <c r="B86" s="179"/>
      <c r="C86" s="180" t="s">
        <v>116</v>
      </c>
      <c r="D86" s="181" t="s">
        <v>56</v>
      </c>
      <c r="E86" s="181" t="s">
        <v>52</v>
      </c>
      <c r="F86" s="181" t="s">
        <v>53</v>
      </c>
      <c r="G86" s="181" t="s">
        <v>117</v>
      </c>
      <c r="H86" s="181" t="s">
        <v>118</v>
      </c>
      <c r="I86" s="181" t="s">
        <v>119</v>
      </c>
      <c r="J86" s="181" t="s">
        <v>105</v>
      </c>
      <c r="K86" s="182" t="s">
        <v>120</v>
      </c>
      <c r="L86" s="183"/>
      <c r="M86" s="93" t="s">
        <v>19</v>
      </c>
      <c r="N86" s="94" t="s">
        <v>41</v>
      </c>
      <c r="O86" s="94" t="s">
        <v>121</v>
      </c>
      <c r="P86" s="94" t="s">
        <v>122</v>
      </c>
      <c r="Q86" s="94" t="s">
        <v>123</v>
      </c>
      <c r="R86" s="94" t="s">
        <v>124</v>
      </c>
      <c r="S86" s="94" t="s">
        <v>125</v>
      </c>
      <c r="T86" s="95" t="s">
        <v>126</v>
      </c>
      <c r="U86" s="178"/>
      <c r="V86" s="178"/>
      <c r="W86" s="178"/>
      <c r="X86" s="178"/>
      <c r="Y86" s="178"/>
      <c r="Z86" s="178"/>
      <c r="AA86" s="178"/>
      <c r="AB86" s="178"/>
      <c r="AC86" s="178"/>
      <c r="AD86" s="178"/>
      <c r="AE86" s="178"/>
    </row>
    <row r="87" s="2" customFormat="1" ht="22.8" customHeight="1">
      <c r="A87" s="39"/>
      <c r="B87" s="40"/>
      <c r="C87" s="100" t="s">
        <v>127</v>
      </c>
      <c r="D87" s="41"/>
      <c r="E87" s="41"/>
      <c r="F87" s="41"/>
      <c r="G87" s="41"/>
      <c r="H87" s="41"/>
      <c r="I87" s="41"/>
      <c r="J87" s="184">
        <f>BK87</f>
        <v>0</v>
      </c>
      <c r="K87" s="41"/>
      <c r="L87" s="45"/>
      <c r="M87" s="96"/>
      <c r="N87" s="185"/>
      <c r="O87" s="97"/>
      <c r="P87" s="186">
        <f>P88</f>
        <v>0</v>
      </c>
      <c r="Q87" s="97"/>
      <c r="R87" s="186">
        <f>R88</f>
        <v>75.730364563880002</v>
      </c>
      <c r="S87" s="97"/>
      <c r="T87" s="187">
        <f>T88</f>
        <v>86.634999999999991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70</v>
      </c>
      <c r="AU87" s="18" t="s">
        <v>106</v>
      </c>
      <c r="BK87" s="188">
        <f>BK88</f>
        <v>0</v>
      </c>
    </row>
    <row r="88" s="12" customFormat="1" ht="25.92" customHeight="1">
      <c r="A88" s="12"/>
      <c r="B88" s="189"/>
      <c r="C88" s="190"/>
      <c r="D88" s="191" t="s">
        <v>70</v>
      </c>
      <c r="E88" s="192" t="s">
        <v>128</v>
      </c>
      <c r="F88" s="192" t="s">
        <v>129</v>
      </c>
      <c r="G88" s="190"/>
      <c r="H88" s="190"/>
      <c r="I88" s="193"/>
      <c r="J88" s="194">
        <f>BK88</f>
        <v>0</v>
      </c>
      <c r="K88" s="190"/>
      <c r="L88" s="195"/>
      <c r="M88" s="196"/>
      <c r="N88" s="197"/>
      <c r="O88" s="197"/>
      <c r="P88" s="198">
        <f>P89+P187+P198+P202+P224+P241+P258</f>
        <v>0</v>
      </c>
      <c r="Q88" s="197"/>
      <c r="R88" s="198">
        <f>R89+R187+R198+R202+R224+R241+R258</f>
        <v>75.730364563880002</v>
      </c>
      <c r="S88" s="197"/>
      <c r="T88" s="199">
        <f>T89+T187+T198+T202+T224+T241+T258</f>
        <v>86.634999999999991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0" t="s">
        <v>79</v>
      </c>
      <c r="AT88" s="201" t="s">
        <v>70</v>
      </c>
      <c r="AU88" s="201" t="s">
        <v>71</v>
      </c>
      <c r="AY88" s="200" t="s">
        <v>130</v>
      </c>
      <c r="BK88" s="202">
        <f>BK89+BK187+BK198+BK202+BK224+BK241+BK258</f>
        <v>0</v>
      </c>
    </row>
    <row r="89" s="12" customFormat="1" ht="22.8" customHeight="1">
      <c r="A89" s="12"/>
      <c r="B89" s="189"/>
      <c r="C89" s="190"/>
      <c r="D89" s="191" t="s">
        <v>70</v>
      </c>
      <c r="E89" s="203" t="s">
        <v>79</v>
      </c>
      <c r="F89" s="203" t="s">
        <v>131</v>
      </c>
      <c r="G89" s="190"/>
      <c r="H89" s="190"/>
      <c r="I89" s="193"/>
      <c r="J89" s="204">
        <f>BK89</f>
        <v>0</v>
      </c>
      <c r="K89" s="190"/>
      <c r="L89" s="195"/>
      <c r="M89" s="196"/>
      <c r="N89" s="197"/>
      <c r="O89" s="197"/>
      <c r="P89" s="198">
        <f>SUM(P90:P186)</f>
        <v>0</v>
      </c>
      <c r="Q89" s="197"/>
      <c r="R89" s="198">
        <f>SUM(R90:R186)</f>
        <v>41.855011939999997</v>
      </c>
      <c r="S89" s="197"/>
      <c r="T89" s="199">
        <f>SUM(T90:T186)</f>
        <v>86.634999999999991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0" t="s">
        <v>79</v>
      </c>
      <c r="AT89" s="201" t="s">
        <v>70</v>
      </c>
      <c r="AU89" s="201" t="s">
        <v>79</v>
      </c>
      <c r="AY89" s="200" t="s">
        <v>130</v>
      </c>
      <c r="BK89" s="202">
        <f>SUM(BK90:BK186)</f>
        <v>0</v>
      </c>
    </row>
    <row r="90" s="2" customFormat="1" ht="24.15" customHeight="1">
      <c r="A90" s="39"/>
      <c r="B90" s="40"/>
      <c r="C90" s="205" t="s">
        <v>79</v>
      </c>
      <c r="D90" s="205" t="s">
        <v>132</v>
      </c>
      <c r="E90" s="206" t="s">
        <v>133</v>
      </c>
      <c r="F90" s="207" t="s">
        <v>134</v>
      </c>
      <c r="G90" s="208" t="s">
        <v>135</v>
      </c>
      <c r="H90" s="209">
        <v>61</v>
      </c>
      <c r="I90" s="210"/>
      <c r="J90" s="211">
        <f>ROUND(I90*H90,2)</f>
        <v>0</v>
      </c>
      <c r="K90" s="207" t="s">
        <v>136</v>
      </c>
      <c r="L90" s="45"/>
      <c r="M90" s="212" t="s">
        <v>19</v>
      </c>
      <c r="N90" s="213" t="s">
        <v>42</v>
      </c>
      <c r="O90" s="85"/>
      <c r="P90" s="214">
        <f>O90*H90</f>
        <v>0</v>
      </c>
      <c r="Q90" s="214">
        <v>0</v>
      </c>
      <c r="R90" s="214">
        <f>Q90*H90</f>
        <v>0</v>
      </c>
      <c r="S90" s="214">
        <v>0</v>
      </c>
      <c r="T90" s="215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16" t="s">
        <v>137</v>
      </c>
      <c r="AT90" s="216" t="s">
        <v>132</v>
      </c>
      <c r="AU90" s="216" t="s">
        <v>81</v>
      </c>
      <c r="AY90" s="18" t="s">
        <v>130</v>
      </c>
      <c r="BE90" s="217">
        <f>IF(N90="základní",J90,0)</f>
        <v>0</v>
      </c>
      <c r="BF90" s="217">
        <f>IF(N90="snížená",J90,0)</f>
        <v>0</v>
      </c>
      <c r="BG90" s="217">
        <f>IF(N90="zákl. přenesená",J90,0)</f>
        <v>0</v>
      </c>
      <c r="BH90" s="217">
        <f>IF(N90="sníž. přenesená",J90,0)</f>
        <v>0</v>
      </c>
      <c r="BI90" s="217">
        <f>IF(N90="nulová",J90,0)</f>
        <v>0</v>
      </c>
      <c r="BJ90" s="18" t="s">
        <v>79</v>
      </c>
      <c r="BK90" s="217">
        <f>ROUND(I90*H90,2)</f>
        <v>0</v>
      </c>
      <c r="BL90" s="18" t="s">
        <v>137</v>
      </c>
      <c r="BM90" s="216" t="s">
        <v>138</v>
      </c>
    </row>
    <row r="91" s="2" customFormat="1">
      <c r="A91" s="39"/>
      <c r="B91" s="40"/>
      <c r="C91" s="41"/>
      <c r="D91" s="218" t="s">
        <v>139</v>
      </c>
      <c r="E91" s="41"/>
      <c r="F91" s="219" t="s">
        <v>140</v>
      </c>
      <c r="G91" s="41"/>
      <c r="H91" s="41"/>
      <c r="I91" s="220"/>
      <c r="J91" s="41"/>
      <c r="K91" s="41"/>
      <c r="L91" s="45"/>
      <c r="M91" s="221"/>
      <c r="N91" s="222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139</v>
      </c>
      <c r="AU91" s="18" t="s">
        <v>81</v>
      </c>
    </row>
    <row r="92" s="2" customFormat="1">
      <c r="A92" s="39"/>
      <c r="B92" s="40"/>
      <c r="C92" s="41"/>
      <c r="D92" s="223" t="s">
        <v>141</v>
      </c>
      <c r="E92" s="41"/>
      <c r="F92" s="224" t="s">
        <v>142</v>
      </c>
      <c r="G92" s="41"/>
      <c r="H92" s="41"/>
      <c r="I92" s="220"/>
      <c r="J92" s="41"/>
      <c r="K92" s="41"/>
      <c r="L92" s="45"/>
      <c r="M92" s="221"/>
      <c r="N92" s="222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141</v>
      </c>
      <c r="AU92" s="18" t="s">
        <v>81</v>
      </c>
    </row>
    <row r="93" s="13" customFormat="1">
      <c r="A93" s="13"/>
      <c r="B93" s="225"/>
      <c r="C93" s="226"/>
      <c r="D93" s="223" t="s">
        <v>143</v>
      </c>
      <c r="E93" s="227" t="s">
        <v>19</v>
      </c>
      <c r="F93" s="228" t="s">
        <v>144</v>
      </c>
      <c r="G93" s="226"/>
      <c r="H93" s="229">
        <v>7</v>
      </c>
      <c r="I93" s="230"/>
      <c r="J93" s="226"/>
      <c r="K93" s="226"/>
      <c r="L93" s="231"/>
      <c r="M93" s="232"/>
      <c r="N93" s="233"/>
      <c r="O93" s="233"/>
      <c r="P93" s="233"/>
      <c r="Q93" s="233"/>
      <c r="R93" s="233"/>
      <c r="S93" s="233"/>
      <c r="T93" s="234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5" t="s">
        <v>143</v>
      </c>
      <c r="AU93" s="235" t="s">
        <v>81</v>
      </c>
      <c r="AV93" s="13" t="s">
        <v>81</v>
      </c>
      <c r="AW93" s="13" t="s">
        <v>33</v>
      </c>
      <c r="AX93" s="13" t="s">
        <v>71</v>
      </c>
      <c r="AY93" s="235" t="s">
        <v>130</v>
      </c>
    </row>
    <row r="94" s="13" customFormat="1">
      <c r="A94" s="13"/>
      <c r="B94" s="225"/>
      <c r="C94" s="226"/>
      <c r="D94" s="223" t="s">
        <v>143</v>
      </c>
      <c r="E94" s="227" t="s">
        <v>19</v>
      </c>
      <c r="F94" s="228" t="s">
        <v>145</v>
      </c>
      <c r="G94" s="226"/>
      <c r="H94" s="229">
        <v>54</v>
      </c>
      <c r="I94" s="230"/>
      <c r="J94" s="226"/>
      <c r="K94" s="226"/>
      <c r="L94" s="231"/>
      <c r="M94" s="232"/>
      <c r="N94" s="233"/>
      <c r="O94" s="233"/>
      <c r="P94" s="233"/>
      <c r="Q94" s="233"/>
      <c r="R94" s="233"/>
      <c r="S94" s="233"/>
      <c r="T94" s="234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5" t="s">
        <v>143</v>
      </c>
      <c r="AU94" s="235" t="s">
        <v>81</v>
      </c>
      <c r="AV94" s="13" t="s">
        <v>81</v>
      </c>
      <c r="AW94" s="13" t="s">
        <v>33</v>
      </c>
      <c r="AX94" s="13" t="s">
        <v>71</v>
      </c>
      <c r="AY94" s="235" t="s">
        <v>130</v>
      </c>
    </row>
    <row r="95" s="14" customFormat="1">
      <c r="A95" s="14"/>
      <c r="B95" s="236"/>
      <c r="C95" s="237"/>
      <c r="D95" s="223" t="s">
        <v>143</v>
      </c>
      <c r="E95" s="238" t="s">
        <v>19</v>
      </c>
      <c r="F95" s="239" t="s">
        <v>146</v>
      </c>
      <c r="G95" s="237"/>
      <c r="H95" s="240">
        <v>61</v>
      </c>
      <c r="I95" s="241"/>
      <c r="J95" s="237"/>
      <c r="K95" s="237"/>
      <c r="L95" s="242"/>
      <c r="M95" s="243"/>
      <c r="N95" s="244"/>
      <c r="O95" s="244"/>
      <c r="P95" s="244"/>
      <c r="Q95" s="244"/>
      <c r="R95" s="244"/>
      <c r="S95" s="244"/>
      <c r="T95" s="245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46" t="s">
        <v>143</v>
      </c>
      <c r="AU95" s="246" t="s">
        <v>81</v>
      </c>
      <c r="AV95" s="14" t="s">
        <v>137</v>
      </c>
      <c r="AW95" s="14" t="s">
        <v>33</v>
      </c>
      <c r="AX95" s="14" t="s">
        <v>79</v>
      </c>
      <c r="AY95" s="246" t="s">
        <v>130</v>
      </c>
    </row>
    <row r="96" s="2" customFormat="1" ht="62.7" customHeight="1">
      <c r="A96" s="39"/>
      <c r="B96" s="40"/>
      <c r="C96" s="205" t="s">
        <v>81</v>
      </c>
      <c r="D96" s="205" t="s">
        <v>132</v>
      </c>
      <c r="E96" s="206" t="s">
        <v>147</v>
      </c>
      <c r="F96" s="207" t="s">
        <v>148</v>
      </c>
      <c r="G96" s="208" t="s">
        <v>135</v>
      </c>
      <c r="H96" s="209">
        <v>7</v>
      </c>
      <c r="I96" s="210"/>
      <c r="J96" s="211">
        <f>ROUND(I96*H96,2)</f>
        <v>0</v>
      </c>
      <c r="K96" s="207" t="s">
        <v>136</v>
      </c>
      <c r="L96" s="45"/>
      <c r="M96" s="212" t="s">
        <v>19</v>
      </c>
      <c r="N96" s="213" t="s">
        <v>42</v>
      </c>
      <c r="O96" s="85"/>
      <c r="P96" s="214">
        <f>O96*H96</f>
        <v>0</v>
      </c>
      <c r="Q96" s="214">
        <v>0</v>
      </c>
      <c r="R96" s="214">
        <f>Q96*H96</f>
        <v>0</v>
      </c>
      <c r="S96" s="214">
        <v>0.26000000000000001</v>
      </c>
      <c r="T96" s="215">
        <f>S96*H96</f>
        <v>1.8200000000000001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16" t="s">
        <v>137</v>
      </c>
      <c r="AT96" s="216" t="s">
        <v>132</v>
      </c>
      <c r="AU96" s="216" t="s">
        <v>81</v>
      </c>
      <c r="AY96" s="18" t="s">
        <v>130</v>
      </c>
      <c r="BE96" s="217">
        <f>IF(N96="základní",J96,0)</f>
        <v>0</v>
      </c>
      <c r="BF96" s="217">
        <f>IF(N96="snížená",J96,0)</f>
        <v>0</v>
      </c>
      <c r="BG96" s="217">
        <f>IF(N96="zákl. přenesená",J96,0)</f>
        <v>0</v>
      </c>
      <c r="BH96" s="217">
        <f>IF(N96="sníž. přenesená",J96,0)</f>
        <v>0</v>
      </c>
      <c r="BI96" s="217">
        <f>IF(N96="nulová",J96,0)</f>
        <v>0</v>
      </c>
      <c r="BJ96" s="18" t="s">
        <v>79</v>
      </c>
      <c r="BK96" s="217">
        <f>ROUND(I96*H96,2)</f>
        <v>0</v>
      </c>
      <c r="BL96" s="18" t="s">
        <v>137</v>
      </c>
      <c r="BM96" s="216" t="s">
        <v>149</v>
      </c>
    </row>
    <row r="97" s="2" customFormat="1">
      <c r="A97" s="39"/>
      <c r="B97" s="40"/>
      <c r="C97" s="41"/>
      <c r="D97" s="218" t="s">
        <v>139</v>
      </c>
      <c r="E97" s="41"/>
      <c r="F97" s="219" t="s">
        <v>150</v>
      </c>
      <c r="G97" s="41"/>
      <c r="H97" s="41"/>
      <c r="I97" s="220"/>
      <c r="J97" s="41"/>
      <c r="K97" s="41"/>
      <c r="L97" s="45"/>
      <c r="M97" s="221"/>
      <c r="N97" s="222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139</v>
      </c>
      <c r="AU97" s="18" t="s">
        <v>81</v>
      </c>
    </row>
    <row r="98" s="13" customFormat="1">
      <c r="A98" s="13"/>
      <c r="B98" s="225"/>
      <c r="C98" s="226"/>
      <c r="D98" s="223" t="s">
        <v>143</v>
      </c>
      <c r="E98" s="227" t="s">
        <v>19</v>
      </c>
      <c r="F98" s="228" t="s">
        <v>151</v>
      </c>
      <c r="G98" s="226"/>
      <c r="H98" s="229">
        <v>7</v>
      </c>
      <c r="I98" s="230"/>
      <c r="J98" s="226"/>
      <c r="K98" s="226"/>
      <c r="L98" s="231"/>
      <c r="M98" s="232"/>
      <c r="N98" s="233"/>
      <c r="O98" s="233"/>
      <c r="P98" s="233"/>
      <c r="Q98" s="233"/>
      <c r="R98" s="233"/>
      <c r="S98" s="233"/>
      <c r="T98" s="234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5" t="s">
        <v>143</v>
      </c>
      <c r="AU98" s="235" t="s">
        <v>81</v>
      </c>
      <c r="AV98" s="13" t="s">
        <v>81</v>
      </c>
      <c r="AW98" s="13" t="s">
        <v>33</v>
      </c>
      <c r="AX98" s="13" t="s">
        <v>79</v>
      </c>
      <c r="AY98" s="235" t="s">
        <v>130</v>
      </c>
    </row>
    <row r="99" s="2" customFormat="1" ht="55.5" customHeight="1">
      <c r="A99" s="39"/>
      <c r="B99" s="40"/>
      <c r="C99" s="205" t="s">
        <v>152</v>
      </c>
      <c r="D99" s="205" t="s">
        <v>132</v>
      </c>
      <c r="E99" s="206" t="s">
        <v>153</v>
      </c>
      <c r="F99" s="207" t="s">
        <v>154</v>
      </c>
      <c r="G99" s="208" t="s">
        <v>135</v>
      </c>
      <c r="H99" s="209">
        <v>7</v>
      </c>
      <c r="I99" s="210"/>
      <c r="J99" s="211">
        <f>ROUND(I99*H99,2)</f>
        <v>0</v>
      </c>
      <c r="K99" s="207" t="s">
        <v>136</v>
      </c>
      <c r="L99" s="45"/>
      <c r="M99" s="212" t="s">
        <v>19</v>
      </c>
      <c r="N99" s="213" t="s">
        <v>42</v>
      </c>
      <c r="O99" s="85"/>
      <c r="P99" s="214">
        <f>O99*H99</f>
        <v>0</v>
      </c>
      <c r="Q99" s="214">
        <v>0</v>
      </c>
      <c r="R99" s="214">
        <f>Q99*H99</f>
        <v>0</v>
      </c>
      <c r="S99" s="214">
        <v>0.29999999999999999</v>
      </c>
      <c r="T99" s="215">
        <f>S99*H99</f>
        <v>2.1000000000000001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16" t="s">
        <v>137</v>
      </c>
      <c r="AT99" s="216" t="s">
        <v>132</v>
      </c>
      <c r="AU99" s="216" t="s">
        <v>81</v>
      </c>
      <c r="AY99" s="18" t="s">
        <v>130</v>
      </c>
      <c r="BE99" s="217">
        <f>IF(N99="základní",J99,0)</f>
        <v>0</v>
      </c>
      <c r="BF99" s="217">
        <f>IF(N99="snížená",J99,0)</f>
        <v>0</v>
      </c>
      <c r="BG99" s="217">
        <f>IF(N99="zákl. přenesená",J99,0)</f>
        <v>0</v>
      </c>
      <c r="BH99" s="217">
        <f>IF(N99="sníž. přenesená",J99,0)</f>
        <v>0</v>
      </c>
      <c r="BI99" s="217">
        <f>IF(N99="nulová",J99,0)</f>
        <v>0</v>
      </c>
      <c r="BJ99" s="18" t="s">
        <v>79</v>
      </c>
      <c r="BK99" s="217">
        <f>ROUND(I99*H99,2)</f>
        <v>0</v>
      </c>
      <c r="BL99" s="18" t="s">
        <v>137</v>
      </c>
      <c r="BM99" s="216" t="s">
        <v>155</v>
      </c>
    </row>
    <row r="100" s="2" customFormat="1">
      <c r="A100" s="39"/>
      <c r="B100" s="40"/>
      <c r="C100" s="41"/>
      <c r="D100" s="218" t="s">
        <v>139</v>
      </c>
      <c r="E100" s="41"/>
      <c r="F100" s="219" t="s">
        <v>156</v>
      </c>
      <c r="G100" s="41"/>
      <c r="H100" s="41"/>
      <c r="I100" s="220"/>
      <c r="J100" s="41"/>
      <c r="K100" s="41"/>
      <c r="L100" s="45"/>
      <c r="M100" s="221"/>
      <c r="N100" s="222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139</v>
      </c>
      <c r="AU100" s="18" t="s">
        <v>81</v>
      </c>
    </row>
    <row r="101" s="13" customFormat="1">
      <c r="A101" s="13"/>
      <c r="B101" s="225"/>
      <c r="C101" s="226"/>
      <c r="D101" s="223" t="s">
        <v>143</v>
      </c>
      <c r="E101" s="227" t="s">
        <v>19</v>
      </c>
      <c r="F101" s="228" t="s">
        <v>151</v>
      </c>
      <c r="G101" s="226"/>
      <c r="H101" s="229">
        <v>7</v>
      </c>
      <c r="I101" s="230"/>
      <c r="J101" s="226"/>
      <c r="K101" s="226"/>
      <c r="L101" s="231"/>
      <c r="M101" s="232"/>
      <c r="N101" s="233"/>
      <c r="O101" s="233"/>
      <c r="P101" s="233"/>
      <c r="Q101" s="233"/>
      <c r="R101" s="233"/>
      <c r="S101" s="233"/>
      <c r="T101" s="234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5" t="s">
        <v>143</v>
      </c>
      <c r="AU101" s="235" t="s">
        <v>81</v>
      </c>
      <c r="AV101" s="13" t="s">
        <v>81</v>
      </c>
      <c r="AW101" s="13" t="s">
        <v>33</v>
      </c>
      <c r="AX101" s="13" t="s">
        <v>79</v>
      </c>
      <c r="AY101" s="235" t="s">
        <v>130</v>
      </c>
    </row>
    <row r="102" s="2" customFormat="1" ht="55.5" customHeight="1">
      <c r="A102" s="39"/>
      <c r="B102" s="40"/>
      <c r="C102" s="205" t="s">
        <v>137</v>
      </c>
      <c r="D102" s="205" t="s">
        <v>132</v>
      </c>
      <c r="E102" s="206" t="s">
        <v>157</v>
      </c>
      <c r="F102" s="207" t="s">
        <v>158</v>
      </c>
      <c r="G102" s="208" t="s">
        <v>135</v>
      </c>
      <c r="H102" s="209">
        <v>96</v>
      </c>
      <c r="I102" s="210"/>
      <c r="J102" s="211">
        <f>ROUND(I102*H102,2)</f>
        <v>0</v>
      </c>
      <c r="K102" s="207" t="s">
        <v>136</v>
      </c>
      <c r="L102" s="45"/>
      <c r="M102" s="212" t="s">
        <v>19</v>
      </c>
      <c r="N102" s="213" t="s">
        <v>42</v>
      </c>
      <c r="O102" s="85"/>
      <c r="P102" s="214">
        <f>O102*H102</f>
        <v>0</v>
      </c>
      <c r="Q102" s="214">
        <v>0</v>
      </c>
      <c r="R102" s="214">
        <f>Q102*H102</f>
        <v>0</v>
      </c>
      <c r="S102" s="214">
        <v>0.28999999999999998</v>
      </c>
      <c r="T102" s="215">
        <f>S102*H102</f>
        <v>27.839999999999996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16" t="s">
        <v>137</v>
      </c>
      <c r="AT102" s="216" t="s">
        <v>132</v>
      </c>
      <c r="AU102" s="216" t="s">
        <v>81</v>
      </c>
      <c r="AY102" s="18" t="s">
        <v>130</v>
      </c>
      <c r="BE102" s="217">
        <f>IF(N102="základní",J102,0)</f>
        <v>0</v>
      </c>
      <c r="BF102" s="217">
        <f>IF(N102="snížená",J102,0)</f>
        <v>0</v>
      </c>
      <c r="BG102" s="217">
        <f>IF(N102="zákl. přenesená",J102,0)</f>
        <v>0</v>
      </c>
      <c r="BH102" s="217">
        <f>IF(N102="sníž. přenesená",J102,0)</f>
        <v>0</v>
      </c>
      <c r="BI102" s="217">
        <f>IF(N102="nulová",J102,0)</f>
        <v>0</v>
      </c>
      <c r="BJ102" s="18" t="s">
        <v>79</v>
      </c>
      <c r="BK102" s="217">
        <f>ROUND(I102*H102,2)</f>
        <v>0</v>
      </c>
      <c r="BL102" s="18" t="s">
        <v>137</v>
      </c>
      <c r="BM102" s="216" t="s">
        <v>159</v>
      </c>
    </row>
    <row r="103" s="2" customFormat="1">
      <c r="A103" s="39"/>
      <c r="B103" s="40"/>
      <c r="C103" s="41"/>
      <c r="D103" s="218" t="s">
        <v>139</v>
      </c>
      <c r="E103" s="41"/>
      <c r="F103" s="219" t="s">
        <v>160</v>
      </c>
      <c r="G103" s="41"/>
      <c r="H103" s="41"/>
      <c r="I103" s="220"/>
      <c r="J103" s="41"/>
      <c r="K103" s="41"/>
      <c r="L103" s="45"/>
      <c r="M103" s="221"/>
      <c r="N103" s="222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139</v>
      </c>
      <c r="AU103" s="18" t="s">
        <v>81</v>
      </c>
    </row>
    <row r="104" s="13" customFormat="1">
      <c r="A104" s="13"/>
      <c r="B104" s="225"/>
      <c r="C104" s="226"/>
      <c r="D104" s="223" t="s">
        <v>143</v>
      </c>
      <c r="E104" s="227" t="s">
        <v>19</v>
      </c>
      <c r="F104" s="228" t="s">
        <v>151</v>
      </c>
      <c r="G104" s="226"/>
      <c r="H104" s="229">
        <v>7</v>
      </c>
      <c r="I104" s="230"/>
      <c r="J104" s="226"/>
      <c r="K104" s="226"/>
      <c r="L104" s="231"/>
      <c r="M104" s="232"/>
      <c r="N104" s="233"/>
      <c r="O104" s="233"/>
      <c r="P104" s="233"/>
      <c r="Q104" s="233"/>
      <c r="R104" s="233"/>
      <c r="S104" s="233"/>
      <c r="T104" s="234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5" t="s">
        <v>143</v>
      </c>
      <c r="AU104" s="235" t="s">
        <v>81</v>
      </c>
      <c r="AV104" s="13" t="s">
        <v>81</v>
      </c>
      <c r="AW104" s="13" t="s">
        <v>33</v>
      </c>
      <c r="AX104" s="13" t="s">
        <v>71</v>
      </c>
      <c r="AY104" s="235" t="s">
        <v>130</v>
      </c>
    </row>
    <row r="105" s="13" customFormat="1">
      <c r="A105" s="13"/>
      <c r="B105" s="225"/>
      <c r="C105" s="226"/>
      <c r="D105" s="223" t="s">
        <v>143</v>
      </c>
      <c r="E105" s="227" t="s">
        <v>19</v>
      </c>
      <c r="F105" s="228" t="s">
        <v>161</v>
      </c>
      <c r="G105" s="226"/>
      <c r="H105" s="229">
        <v>89</v>
      </c>
      <c r="I105" s="230"/>
      <c r="J105" s="226"/>
      <c r="K105" s="226"/>
      <c r="L105" s="231"/>
      <c r="M105" s="232"/>
      <c r="N105" s="233"/>
      <c r="O105" s="233"/>
      <c r="P105" s="233"/>
      <c r="Q105" s="233"/>
      <c r="R105" s="233"/>
      <c r="S105" s="233"/>
      <c r="T105" s="234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5" t="s">
        <v>143</v>
      </c>
      <c r="AU105" s="235" t="s">
        <v>81</v>
      </c>
      <c r="AV105" s="13" t="s">
        <v>81</v>
      </c>
      <c r="AW105" s="13" t="s">
        <v>33</v>
      </c>
      <c r="AX105" s="13" t="s">
        <v>71</v>
      </c>
      <c r="AY105" s="235" t="s">
        <v>130</v>
      </c>
    </row>
    <row r="106" s="14" customFormat="1">
      <c r="A106" s="14"/>
      <c r="B106" s="236"/>
      <c r="C106" s="237"/>
      <c r="D106" s="223" t="s">
        <v>143</v>
      </c>
      <c r="E106" s="238" t="s">
        <v>19</v>
      </c>
      <c r="F106" s="239" t="s">
        <v>146</v>
      </c>
      <c r="G106" s="237"/>
      <c r="H106" s="240">
        <v>96</v>
      </c>
      <c r="I106" s="241"/>
      <c r="J106" s="237"/>
      <c r="K106" s="237"/>
      <c r="L106" s="242"/>
      <c r="M106" s="243"/>
      <c r="N106" s="244"/>
      <c r="O106" s="244"/>
      <c r="P106" s="244"/>
      <c r="Q106" s="244"/>
      <c r="R106" s="244"/>
      <c r="S106" s="244"/>
      <c r="T106" s="245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6" t="s">
        <v>143</v>
      </c>
      <c r="AU106" s="246" t="s">
        <v>81</v>
      </c>
      <c r="AV106" s="14" t="s">
        <v>137</v>
      </c>
      <c r="AW106" s="14" t="s">
        <v>33</v>
      </c>
      <c r="AX106" s="14" t="s">
        <v>79</v>
      </c>
      <c r="AY106" s="246" t="s">
        <v>130</v>
      </c>
    </row>
    <row r="107" s="2" customFormat="1" ht="49.05" customHeight="1">
      <c r="A107" s="39"/>
      <c r="B107" s="40"/>
      <c r="C107" s="205" t="s">
        <v>162</v>
      </c>
      <c r="D107" s="205" t="s">
        <v>132</v>
      </c>
      <c r="E107" s="206" t="s">
        <v>163</v>
      </c>
      <c r="F107" s="207" t="s">
        <v>164</v>
      </c>
      <c r="G107" s="208" t="s">
        <v>135</v>
      </c>
      <c r="H107" s="209">
        <v>89</v>
      </c>
      <c r="I107" s="210"/>
      <c r="J107" s="211">
        <f>ROUND(I107*H107,2)</f>
        <v>0</v>
      </c>
      <c r="K107" s="207" t="s">
        <v>136</v>
      </c>
      <c r="L107" s="45"/>
      <c r="M107" s="212" t="s">
        <v>19</v>
      </c>
      <c r="N107" s="213" t="s">
        <v>42</v>
      </c>
      <c r="O107" s="85"/>
      <c r="P107" s="214">
        <f>O107*H107</f>
        <v>0</v>
      </c>
      <c r="Q107" s="214">
        <v>0</v>
      </c>
      <c r="R107" s="214">
        <f>Q107*H107</f>
        <v>0</v>
      </c>
      <c r="S107" s="214">
        <v>0.23999999999999999</v>
      </c>
      <c r="T107" s="215">
        <f>S107*H107</f>
        <v>21.359999999999999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16" t="s">
        <v>137</v>
      </c>
      <c r="AT107" s="216" t="s">
        <v>132</v>
      </c>
      <c r="AU107" s="216" t="s">
        <v>81</v>
      </c>
      <c r="AY107" s="18" t="s">
        <v>130</v>
      </c>
      <c r="BE107" s="217">
        <f>IF(N107="základní",J107,0)</f>
        <v>0</v>
      </c>
      <c r="BF107" s="217">
        <f>IF(N107="snížená",J107,0)</f>
        <v>0</v>
      </c>
      <c r="BG107" s="217">
        <f>IF(N107="zákl. přenesená",J107,0)</f>
        <v>0</v>
      </c>
      <c r="BH107" s="217">
        <f>IF(N107="sníž. přenesená",J107,0)</f>
        <v>0</v>
      </c>
      <c r="BI107" s="217">
        <f>IF(N107="nulová",J107,0)</f>
        <v>0</v>
      </c>
      <c r="BJ107" s="18" t="s">
        <v>79</v>
      </c>
      <c r="BK107" s="217">
        <f>ROUND(I107*H107,2)</f>
        <v>0</v>
      </c>
      <c r="BL107" s="18" t="s">
        <v>137</v>
      </c>
      <c r="BM107" s="216" t="s">
        <v>165</v>
      </c>
    </row>
    <row r="108" s="2" customFormat="1">
      <c r="A108" s="39"/>
      <c r="B108" s="40"/>
      <c r="C108" s="41"/>
      <c r="D108" s="218" t="s">
        <v>139</v>
      </c>
      <c r="E108" s="41"/>
      <c r="F108" s="219" t="s">
        <v>166</v>
      </c>
      <c r="G108" s="41"/>
      <c r="H108" s="41"/>
      <c r="I108" s="220"/>
      <c r="J108" s="41"/>
      <c r="K108" s="41"/>
      <c r="L108" s="45"/>
      <c r="M108" s="221"/>
      <c r="N108" s="222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139</v>
      </c>
      <c r="AU108" s="18" t="s">
        <v>81</v>
      </c>
    </row>
    <row r="109" s="13" customFormat="1">
      <c r="A109" s="13"/>
      <c r="B109" s="225"/>
      <c r="C109" s="226"/>
      <c r="D109" s="223" t="s">
        <v>143</v>
      </c>
      <c r="E109" s="227" t="s">
        <v>19</v>
      </c>
      <c r="F109" s="228" t="s">
        <v>161</v>
      </c>
      <c r="G109" s="226"/>
      <c r="H109" s="229">
        <v>89</v>
      </c>
      <c r="I109" s="230"/>
      <c r="J109" s="226"/>
      <c r="K109" s="226"/>
      <c r="L109" s="231"/>
      <c r="M109" s="232"/>
      <c r="N109" s="233"/>
      <c r="O109" s="233"/>
      <c r="P109" s="233"/>
      <c r="Q109" s="233"/>
      <c r="R109" s="233"/>
      <c r="S109" s="233"/>
      <c r="T109" s="234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5" t="s">
        <v>143</v>
      </c>
      <c r="AU109" s="235" t="s">
        <v>81</v>
      </c>
      <c r="AV109" s="13" t="s">
        <v>81</v>
      </c>
      <c r="AW109" s="13" t="s">
        <v>33</v>
      </c>
      <c r="AX109" s="13" t="s">
        <v>79</v>
      </c>
      <c r="AY109" s="235" t="s">
        <v>130</v>
      </c>
    </row>
    <row r="110" s="2" customFormat="1" ht="49.05" customHeight="1">
      <c r="A110" s="39"/>
      <c r="B110" s="40"/>
      <c r="C110" s="205" t="s">
        <v>167</v>
      </c>
      <c r="D110" s="205" t="s">
        <v>132</v>
      </c>
      <c r="E110" s="206" t="s">
        <v>168</v>
      </c>
      <c r="F110" s="207" t="s">
        <v>169</v>
      </c>
      <c r="G110" s="208" t="s">
        <v>135</v>
      </c>
      <c r="H110" s="209">
        <v>89</v>
      </c>
      <c r="I110" s="210"/>
      <c r="J110" s="211">
        <f>ROUND(I110*H110,2)</f>
        <v>0</v>
      </c>
      <c r="K110" s="207" t="s">
        <v>136</v>
      </c>
      <c r="L110" s="45"/>
      <c r="M110" s="212" t="s">
        <v>19</v>
      </c>
      <c r="N110" s="213" t="s">
        <v>42</v>
      </c>
      <c r="O110" s="85"/>
      <c r="P110" s="214">
        <f>O110*H110</f>
        <v>0</v>
      </c>
      <c r="Q110" s="214">
        <v>0</v>
      </c>
      <c r="R110" s="214">
        <f>Q110*H110</f>
        <v>0</v>
      </c>
      <c r="S110" s="214">
        <v>0.098000000000000004</v>
      </c>
      <c r="T110" s="215">
        <f>S110*H110</f>
        <v>8.7219999999999995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16" t="s">
        <v>137</v>
      </c>
      <c r="AT110" s="216" t="s">
        <v>132</v>
      </c>
      <c r="AU110" s="216" t="s">
        <v>81</v>
      </c>
      <c r="AY110" s="18" t="s">
        <v>130</v>
      </c>
      <c r="BE110" s="217">
        <f>IF(N110="základní",J110,0)</f>
        <v>0</v>
      </c>
      <c r="BF110" s="217">
        <f>IF(N110="snížená",J110,0)</f>
        <v>0</v>
      </c>
      <c r="BG110" s="217">
        <f>IF(N110="zákl. přenesená",J110,0)</f>
        <v>0</v>
      </c>
      <c r="BH110" s="217">
        <f>IF(N110="sníž. přenesená",J110,0)</f>
        <v>0</v>
      </c>
      <c r="BI110" s="217">
        <f>IF(N110="nulová",J110,0)</f>
        <v>0</v>
      </c>
      <c r="BJ110" s="18" t="s">
        <v>79</v>
      </c>
      <c r="BK110" s="217">
        <f>ROUND(I110*H110,2)</f>
        <v>0</v>
      </c>
      <c r="BL110" s="18" t="s">
        <v>137</v>
      </c>
      <c r="BM110" s="216" t="s">
        <v>170</v>
      </c>
    </row>
    <row r="111" s="2" customFormat="1">
      <c r="A111" s="39"/>
      <c r="B111" s="40"/>
      <c r="C111" s="41"/>
      <c r="D111" s="218" t="s">
        <v>139</v>
      </c>
      <c r="E111" s="41"/>
      <c r="F111" s="219" t="s">
        <v>171</v>
      </c>
      <c r="G111" s="41"/>
      <c r="H111" s="41"/>
      <c r="I111" s="220"/>
      <c r="J111" s="41"/>
      <c r="K111" s="41"/>
      <c r="L111" s="45"/>
      <c r="M111" s="221"/>
      <c r="N111" s="222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139</v>
      </c>
      <c r="AU111" s="18" t="s">
        <v>81</v>
      </c>
    </row>
    <row r="112" s="13" customFormat="1">
      <c r="A112" s="13"/>
      <c r="B112" s="225"/>
      <c r="C112" s="226"/>
      <c r="D112" s="223" t="s">
        <v>143</v>
      </c>
      <c r="E112" s="227" t="s">
        <v>19</v>
      </c>
      <c r="F112" s="228" t="s">
        <v>161</v>
      </c>
      <c r="G112" s="226"/>
      <c r="H112" s="229">
        <v>89</v>
      </c>
      <c r="I112" s="230"/>
      <c r="J112" s="226"/>
      <c r="K112" s="226"/>
      <c r="L112" s="231"/>
      <c r="M112" s="232"/>
      <c r="N112" s="233"/>
      <c r="O112" s="233"/>
      <c r="P112" s="233"/>
      <c r="Q112" s="233"/>
      <c r="R112" s="233"/>
      <c r="S112" s="233"/>
      <c r="T112" s="234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5" t="s">
        <v>143</v>
      </c>
      <c r="AU112" s="235" t="s">
        <v>81</v>
      </c>
      <c r="AV112" s="13" t="s">
        <v>81</v>
      </c>
      <c r="AW112" s="13" t="s">
        <v>33</v>
      </c>
      <c r="AX112" s="13" t="s">
        <v>79</v>
      </c>
      <c r="AY112" s="235" t="s">
        <v>130</v>
      </c>
    </row>
    <row r="113" s="2" customFormat="1" ht="44.25" customHeight="1">
      <c r="A113" s="39"/>
      <c r="B113" s="40"/>
      <c r="C113" s="205" t="s">
        <v>172</v>
      </c>
      <c r="D113" s="205" t="s">
        <v>132</v>
      </c>
      <c r="E113" s="206" t="s">
        <v>173</v>
      </c>
      <c r="F113" s="207" t="s">
        <v>174</v>
      </c>
      <c r="G113" s="208" t="s">
        <v>135</v>
      </c>
      <c r="H113" s="209">
        <v>89</v>
      </c>
      <c r="I113" s="210"/>
      <c r="J113" s="211">
        <f>ROUND(I113*H113,2)</f>
        <v>0</v>
      </c>
      <c r="K113" s="207" t="s">
        <v>136</v>
      </c>
      <c r="L113" s="45"/>
      <c r="M113" s="212" t="s">
        <v>19</v>
      </c>
      <c r="N113" s="213" t="s">
        <v>42</v>
      </c>
      <c r="O113" s="85"/>
      <c r="P113" s="214">
        <f>O113*H113</f>
        <v>0</v>
      </c>
      <c r="Q113" s="214">
        <v>3.2459999999999998E-05</v>
      </c>
      <c r="R113" s="214">
        <f>Q113*H113</f>
        <v>0.0028889399999999996</v>
      </c>
      <c r="S113" s="214">
        <v>0.091999999999999998</v>
      </c>
      <c r="T113" s="215">
        <f>S113*H113</f>
        <v>8.1880000000000006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16" t="s">
        <v>137</v>
      </c>
      <c r="AT113" s="216" t="s">
        <v>132</v>
      </c>
      <c r="AU113" s="216" t="s">
        <v>81</v>
      </c>
      <c r="AY113" s="18" t="s">
        <v>130</v>
      </c>
      <c r="BE113" s="217">
        <f>IF(N113="základní",J113,0)</f>
        <v>0</v>
      </c>
      <c r="BF113" s="217">
        <f>IF(N113="snížená",J113,0)</f>
        <v>0</v>
      </c>
      <c r="BG113" s="217">
        <f>IF(N113="zákl. přenesená",J113,0)</f>
        <v>0</v>
      </c>
      <c r="BH113" s="217">
        <f>IF(N113="sníž. přenesená",J113,0)</f>
        <v>0</v>
      </c>
      <c r="BI113" s="217">
        <f>IF(N113="nulová",J113,0)</f>
        <v>0</v>
      </c>
      <c r="BJ113" s="18" t="s">
        <v>79</v>
      </c>
      <c r="BK113" s="217">
        <f>ROUND(I113*H113,2)</f>
        <v>0</v>
      </c>
      <c r="BL113" s="18" t="s">
        <v>137</v>
      </c>
      <c r="BM113" s="216" t="s">
        <v>175</v>
      </c>
    </row>
    <row r="114" s="2" customFormat="1">
      <c r="A114" s="39"/>
      <c r="B114" s="40"/>
      <c r="C114" s="41"/>
      <c r="D114" s="218" t="s">
        <v>139</v>
      </c>
      <c r="E114" s="41"/>
      <c r="F114" s="219" t="s">
        <v>176</v>
      </c>
      <c r="G114" s="41"/>
      <c r="H114" s="41"/>
      <c r="I114" s="220"/>
      <c r="J114" s="41"/>
      <c r="K114" s="41"/>
      <c r="L114" s="45"/>
      <c r="M114" s="221"/>
      <c r="N114" s="222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139</v>
      </c>
      <c r="AU114" s="18" t="s">
        <v>81</v>
      </c>
    </row>
    <row r="115" s="13" customFormat="1">
      <c r="A115" s="13"/>
      <c r="B115" s="225"/>
      <c r="C115" s="226"/>
      <c r="D115" s="223" t="s">
        <v>143</v>
      </c>
      <c r="E115" s="227" t="s">
        <v>19</v>
      </c>
      <c r="F115" s="228" t="s">
        <v>161</v>
      </c>
      <c r="G115" s="226"/>
      <c r="H115" s="229">
        <v>89</v>
      </c>
      <c r="I115" s="230"/>
      <c r="J115" s="226"/>
      <c r="K115" s="226"/>
      <c r="L115" s="231"/>
      <c r="M115" s="232"/>
      <c r="N115" s="233"/>
      <c r="O115" s="233"/>
      <c r="P115" s="233"/>
      <c r="Q115" s="233"/>
      <c r="R115" s="233"/>
      <c r="S115" s="233"/>
      <c r="T115" s="234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5" t="s">
        <v>143</v>
      </c>
      <c r="AU115" s="235" t="s">
        <v>81</v>
      </c>
      <c r="AV115" s="13" t="s">
        <v>81</v>
      </c>
      <c r="AW115" s="13" t="s">
        <v>33</v>
      </c>
      <c r="AX115" s="13" t="s">
        <v>79</v>
      </c>
      <c r="AY115" s="235" t="s">
        <v>130</v>
      </c>
    </row>
    <row r="116" s="2" customFormat="1" ht="49.05" customHeight="1">
      <c r="A116" s="39"/>
      <c r="B116" s="40"/>
      <c r="C116" s="205" t="s">
        <v>177</v>
      </c>
      <c r="D116" s="205" t="s">
        <v>132</v>
      </c>
      <c r="E116" s="206" t="s">
        <v>178</v>
      </c>
      <c r="F116" s="207" t="s">
        <v>179</v>
      </c>
      <c r="G116" s="208" t="s">
        <v>180</v>
      </c>
      <c r="H116" s="209">
        <v>81</v>
      </c>
      <c r="I116" s="210"/>
      <c r="J116" s="211">
        <f>ROUND(I116*H116,2)</f>
        <v>0</v>
      </c>
      <c r="K116" s="207" t="s">
        <v>136</v>
      </c>
      <c r="L116" s="45"/>
      <c r="M116" s="212" t="s">
        <v>19</v>
      </c>
      <c r="N116" s="213" t="s">
        <v>42</v>
      </c>
      <c r="O116" s="85"/>
      <c r="P116" s="214">
        <f>O116*H116</f>
        <v>0</v>
      </c>
      <c r="Q116" s="214">
        <v>0</v>
      </c>
      <c r="R116" s="214">
        <f>Q116*H116</f>
        <v>0</v>
      </c>
      <c r="S116" s="214">
        <v>0.20499999999999999</v>
      </c>
      <c r="T116" s="215">
        <f>S116*H116</f>
        <v>16.605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16" t="s">
        <v>137</v>
      </c>
      <c r="AT116" s="216" t="s">
        <v>132</v>
      </c>
      <c r="AU116" s="216" t="s">
        <v>81</v>
      </c>
      <c r="AY116" s="18" t="s">
        <v>130</v>
      </c>
      <c r="BE116" s="217">
        <f>IF(N116="základní",J116,0)</f>
        <v>0</v>
      </c>
      <c r="BF116" s="217">
        <f>IF(N116="snížená",J116,0)</f>
        <v>0</v>
      </c>
      <c r="BG116" s="217">
        <f>IF(N116="zákl. přenesená",J116,0)</f>
        <v>0</v>
      </c>
      <c r="BH116" s="217">
        <f>IF(N116="sníž. přenesená",J116,0)</f>
        <v>0</v>
      </c>
      <c r="BI116" s="217">
        <f>IF(N116="nulová",J116,0)</f>
        <v>0</v>
      </c>
      <c r="BJ116" s="18" t="s">
        <v>79</v>
      </c>
      <c r="BK116" s="217">
        <f>ROUND(I116*H116,2)</f>
        <v>0</v>
      </c>
      <c r="BL116" s="18" t="s">
        <v>137</v>
      </c>
      <c r="BM116" s="216" t="s">
        <v>181</v>
      </c>
    </row>
    <row r="117" s="2" customFormat="1">
      <c r="A117" s="39"/>
      <c r="B117" s="40"/>
      <c r="C117" s="41"/>
      <c r="D117" s="218" t="s">
        <v>139</v>
      </c>
      <c r="E117" s="41"/>
      <c r="F117" s="219" t="s">
        <v>182</v>
      </c>
      <c r="G117" s="41"/>
      <c r="H117" s="41"/>
      <c r="I117" s="220"/>
      <c r="J117" s="41"/>
      <c r="K117" s="41"/>
      <c r="L117" s="45"/>
      <c r="M117" s="221"/>
      <c r="N117" s="222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139</v>
      </c>
      <c r="AU117" s="18" t="s">
        <v>81</v>
      </c>
    </row>
    <row r="118" s="13" customFormat="1">
      <c r="A118" s="13"/>
      <c r="B118" s="225"/>
      <c r="C118" s="226"/>
      <c r="D118" s="223" t="s">
        <v>143</v>
      </c>
      <c r="E118" s="227" t="s">
        <v>19</v>
      </c>
      <c r="F118" s="228" t="s">
        <v>183</v>
      </c>
      <c r="G118" s="226"/>
      <c r="H118" s="229">
        <v>81</v>
      </c>
      <c r="I118" s="230"/>
      <c r="J118" s="226"/>
      <c r="K118" s="226"/>
      <c r="L118" s="231"/>
      <c r="M118" s="232"/>
      <c r="N118" s="233"/>
      <c r="O118" s="233"/>
      <c r="P118" s="233"/>
      <c r="Q118" s="233"/>
      <c r="R118" s="233"/>
      <c r="S118" s="233"/>
      <c r="T118" s="234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5" t="s">
        <v>143</v>
      </c>
      <c r="AU118" s="235" t="s">
        <v>81</v>
      </c>
      <c r="AV118" s="13" t="s">
        <v>81</v>
      </c>
      <c r="AW118" s="13" t="s">
        <v>33</v>
      </c>
      <c r="AX118" s="13" t="s">
        <v>79</v>
      </c>
      <c r="AY118" s="235" t="s">
        <v>130</v>
      </c>
    </row>
    <row r="119" s="2" customFormat="1" ht="37.8" customHeight="1">
      <c r="A119" s="39"/>
      <c r="B119" s="40"/>
      <c r="C119" s="205" t="s">
        <v>184</v>
      </c>
      <c r="D119" s="205" t="s">
        <v>132</v>
      </c>
      <c r="E119" s="206" t="s">
        <v>185</v>
      </c>
      <c r="F119" s="207" t="s">
        <v>186</v>
      </c>
      <c r="G119" s="208" t="s">
        <v>187</v>
      </c>
      <c r="H119" s="209">
        <v>9</v>
      </c>
      <c r="I119" s="210"/>
      <c r="J119" s="211">
        <f>ROUND(I119*H119,2)</f>
        <v>0</v>
      </c>
      <c r="K119" s="207" t="s">
        <v>136</v>
      </c>
      <c r="L119" s="45"/>
      <c r="M119" s="212" t="s">
        <v>19</v>
      </c>
      <c r="N119" s="213" t="s">
        <v>42</v>
      </c>
      <c r="O119" s="85"/>
      <c r="P119" s="214">
        <f>O119*H119</f>
        <v>0</v>
      </c>
      <c r="Q119" s="214">
        <v>0</v>
      </c>
      <c r="R119" s="214">
        <f>Q119*H119</f>
        <v>0</v>
      </c>
      <c r="S119" s="214">
        <v>0</v>
      </c>
      <c r="T119" s="215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16" t="s">
        <v>137</v>
      </c>
      <c r="AT119" s="216" t="s">
        <v>132</v>
      </c>
      <c r="AU119" s="216" t="s">
        <v>81</v>
      </c>
      <c r="AY119" s="18" t="s">
        <v>130</v>
      </c>
      <c r="BE119" s="217">
        <f>IF(N119="základní",J119,0)</f>
        <v>0</v>
      </c>
      <c r="BF119" s="217">
        <f>IF(N119="snížená",J119,0)</f>
        <v>0</v>
      </c>
      <c r="BG119" s="217">
        <f>IF(N119="zákl. přenesená",J119,0)</f>
        <v>0</v>
      </c>
      <c r="BH119" s="217">
        <f>IF(N119="sníž. přenesená",J119,0)</f>
        <v>0</v>
      </c>
      <c r="BI119" s="217">
        <f>IF(N119="nulová",J119,0)</f>
        <v>0</v>
      </c>
      <c r="BJ119" s="18" t="s">
        <v>79</v>
      </c>
      <c r="BK119" s="217">
        <f>ROUND(I119*H119,2)</f>
        <v>0</v>
      </c>
      <c r="BL119" s="18" t="s">
        <v>137</v>
      </c>
      <c r="BM119" s="216" t="s">
        <v>188</v>
      </c>
    </row>
    <row r="120" s="2" customFormat="1">
      <c r="A120" s="39"/>
      <c r="B120" s="40"/>
      <c r="C120" s="41"/>
      <c r="D120" s="218" t="s">
        <v>139</v>
      </c>
      <c r="E120" s="41"/>
      <c r="F120" s="219" t="s">
        <v>189</v>
      </c>
      <c r="G120" s="41"/>
      <c r="H120" s="41"/>
      <c r="I120" s="220"/>
      <c r="J120" s="41"/>
      <c r="K120" s="41"/>
      <c r="L120" s="45"/>
      <c r="M120" s="221"/>
      <c r="N120" s="222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139</v>
      </c>
      <c r="AU120" s="18" t="s">
        <v>81</v>
      </c>
    </row>
    <row r="121" s="13" customFormat="1">
      <c r="A121" s="13"/>
      <c r="B121" s="225"/>
      <c r="C121" s="226"/>
      <c r="D121" s="223" t="s">
        <v>143</v>
      </c>
      <c r="E121" s="227" t="s">
        <v>19</v>
      </c>
      <c r="F121" s="228" t="s">
        <v>190</v>
      </c>
      <c r="G121" s="226"/>
      <c r="H121" s="229">
        <v>1.8500000000000001</v>
      </c>
      <c r="I121" s="230"/>
      <c r="J121" s="226"/>
      <c r="K121" s="226"/>
      <c r="L121" s="231"/>
      <c r="M121" s="232"/>
      <c r="N121" s="233"/>
      <c r="O121" s="233"/>
      <c r="P121" s="233"/>
      <c r="Q121" s="233"/>
      <c r="R121" s="233"/>
      <c r="S121" s="233"/>
      <c r="T121" s="234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5" t="s">
        <v>143</v>
      </c>
      <c r="AU121" s="235" t="s">
        <v>81</v>
      </c>
      <c r="AV121" s="13" t="s">
        <v>81</v>
      </c>
      <c r="AW121" s="13" t="s">
        <v>33</v>
      </c>
      <c r="AX121" s="13" t="s">
        <v>71</v>
      </c>
      <c r="AY121" s="235" t="s">
        <v>130</v>
      </c>
    </row>
    <row r="122" s="13" customFormat="1">
      <c r="A122" s="13"/>
      <c r="B122" s="225"/>
      <c r="C122" s="226"/>
      <c r="D122" s="223" t="s">
        <v>143</v>
      </c>
      <c r="E122" s="227" t="s">
        <v>19</v>
      </c>
      <c r="F122" s="228" t="s">
        <v>191</v>
      </c>
      <c r="G122" s="226"/>
      <c r="H122" s="229">
        <v>0.40000000000000002</v>
      </c>
      <c r="I122" s="230"/>
      <c r="J122" s="226"/>
      <c r="K122" s="226"/>
      <c r="L122" s="231"/>
      <c r="M122" s="232"/>
      <c r="N122" s="233"/>
      <c r="O122" s="233"/>
      <c r="P122" s="233"/>
      <c r="Q122" s="233"/>
      <c r="R122" s="233"/>
      <c r="S122" s="233"/>
      <c r="T122" s="234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5" t="s">
        <v>143</v>
      </c>
      <c r="AU122" s="235" t="s">
        <v>81</v>
      </c>
      <c r="AV122" s="13" t="s">
        <v>81</v>
      </c>
      <c r="AW122" s="13" t="s">
        <v>33</v>
      </c>
      <c r="AX122" s="13" t="s">
        <v>71</v>
      </c>
      <c r="AY122" s="235" t="s">
        <v>130</v>
      </c>
    </row>
    <row r="123" s="13" customFormat="1">
      <c r="A123" s="13"/>
      <c r="B123" s="225"/>
      <c r="C123" s="226"/>
      <c r="D123" s="223" t="s">
        <v>143</v>
      </c>
      <c r="E123" s="227" t="s">
        <v>19</v>
      </c>
      <c r="F123" s="228" t="s">
        <v>192</v>
      </c>
      <c r="G123" s="226"/>
      <c r="H123" s="229">
        <v>4.7999999999999998</v>
      </c>
      <c r="I123" s="230"/>
      <c r="J123" s="226"/>
      <c r="K123" s="226"/>
      <c r="L123" s="231"/>
      <c r="M123" s="232"/>
      <c r="N123" s="233"/>
      <c r="O123" s="233"/>
      <c r="P123" s="233"/>
      <c r="Q123" s="233"/>
      <c r="R123" s="233"/>
      <c r="S123" s="233"/>
      <c r="T123" s="234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5" t="s">
        <v>143</v>
      </c>
      <c r="AU123" s="235" t="s">
        <v>81</v>
      </c>
      <c r="AV123" s="13" t="s">
        <v>81</v>
      </c>
      <c r="AW123" s="13" t="s">
        <v>33</v>
      </c>
      <c r="AX123" s="13" t="s">
        <v>71</v>
      </c>
      <c r="AY123" s="235" t="s">
        <v>130</v>
      </c>
    </row>
    <row r="124" s="13" customFormat="1">
      <c r="A124" s="13"/>
      <c r="B124" s="225"/>
      <c r="C124" s="226"/>
      <c r="D124" s="223" t="s">
        <v>143</v>
      </c>
      <c r="E124" s="227" t="s">
        <v>19</v>
      </c>
      <c r="F124" s="228" t="s">
        <v>193</v>
      </c>
      <c r="G124" s="226"/>
      <c r="H124" s="229">
        <v>1.95</v>
      </c>
      <c r="I124" s="230"/>
      <c r="J124" s="226"/>
      <c r="K124" s="226"/>
      <c r="L124" s="231"/>
      <c r="M124" s="232"/>
      <c r="N124" s="233"/>
      <c r="O124" s="233"/>
      <c r="P124" s="233"/>
      <c r="Q124" s="233"/>
      <c r="R124" s="233"/>
      <c r="S124" s="233"/>
      <c r="T124" s="234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5" t="s">
        <v>143</v>
      </c>
      <c r="AU124" s="235" t="s">
        <v>81</v>
      </c>
      <c r="AV124" s="13" t="s">
        <v>81</v>
      </c>
      <c r="AW124" s="13" t="s">
        <v>33</v>
      </c>
      <c r="AX124" s="13" t="s">
        <v>71</v>
      </c>
      <c r="AY124" s="235" t="s">
        <v>130</v>
      </c>
    </row>
    <row r="125" s="14" customFormat="1">
      <c r="A125" s="14"/>
      <c r="B125" s="236"/>
      <c r="C125" s="237"/>
      <c r="D125" s="223" t="s">
        <v>143</v>
      </c>
      <c r="E125" s="238" t="s">
        <v>19</v>
      </c>
      <c r="F125" s="239" t="s">
        <v>146</v>
      </c>
      <c r="G125" s="237"/>
      <c r="H125" s="240">
        <v>9</v>
      </c>
      <c r="I125" s="241"/>
      <c r="J125" s="237"/>
      <c r="K125" s="237"/>
      <c r="L125" s="242"/>
      <c r="M125" s="243"/>
      <c r="N125" s="244"/>
      <c r="O125" s="244"/>
      <c r="P125" s="244"/>
      <c r="Q125" s="244"/>
      <c r="R125" s="244"/>
      <c r="S125" s="244"/>
      <c r="T125" s="245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6" t="s">
        <v>143</v>
      </c>
      <c r="AU125" s="246" t="s">
        <v>81</v>
      </c>
      <c r="AV125" s="14" t="s">
        <v>137</v>
      </c>
      <c r="AW125" s="14" t="s">
        <v>33</v>
      </c>
      <c r="AX125" s="14" t="s">
        <v>79</v>
      </c>
      <c r="AY125" s="246" t="s">
        <v>130</v>
      </c>
    </row>
    <row r="126" s="2" customFormat="1" ht="24.15" customHeight="1">
      <c r="A126" s="39"/>
      <c r="B126" s="40"/>
      <c r="C126" s="205" t="s">
        <v>194</v>
      </c>
      <c r="D126" s="205" t="s">
        <v>132</v>
      </c>
      <c r="E126" s="206" t="s">
        <v>195</v>
      </c>
      <c r="F126" s="207" t="s">
        <v>196</v>
      </c>
      <c r="G126" s="208" t="s">
        <v>135</v>
      </c>
      <c r="H126" s="209">
        <v>12</v>
      </c>
      <c r="I126" s="210"/>
      <c r="J126" s="211">
        <f>ROUND(I126*H126,2)</f>
        <v>0</v>
      </c>
      <c r="K126" s="207" t="s">
        <v>136</v>
      </c>
      <c r="L126" s="45"/>
      <c r="M126" s="212" t="s">
        <v>19</v>
      </c>
      <c r="N126" s="213" t="s">
        <v>42</v>
      </c>
      <c r="O126" s="85"/>
      <c r="P126" s="214">
        <f>O126*H126</f>
        <v>0</v>
      </c>
      <c r="Q126" s="214">
        <v>0</v>
      </c>
      <c r="R126" s="214">
        <f>Q126*H126</f>
        <v>0</v>
      </c>
      <c r="S126" s="214">
        <v>0</v>
      </c>
      <c r="T126" s="215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16" t="s">
        <v>137</v>
      </c>
      <c r="AT126" s="216" t="s">
        <v>132</v>
      </c>
      <c r="AU126" s="216" t="s">
        <v>81</v>
      </c>
      <c r="AY126" s="18" t="s">
        <v>130</v>
      </c>
      <c r="BE126" s="217">
        <f>IF(N126="základní",J126,0)</f>
        <v>0</v>
      </c>
      <c r="BF126" s="217">
        <f>IF(N126="snížená",J126,0)</f>
        <v>0</v>
      </c>
      <c r="BG126" s="217">
        <f>IF(N126="zákl. přenesená",J126,0)</f>
        <v>0</v>
      </c>
      <c r="BH126" s="217">
        <f>IF(N126="sníž. přenesená",J126,0)</f>
        <v>0</v>
      </c>
      <c r="BI126" s="217">
        <f>IF(N126="nulová",J126,0)</f>
        <v>0</v>
      </c>
      <c r="BJ126" s="18" t="s">
        <v>79</v>
      </c>
      <c r="BK126" s="217">
        <f>ROUND(I126*H126,2)</f>
        <v>0</v>
      </c>
      <c r="BL126" s="18" t="s">
        <v>137</v>
      </c>
      <c r="BM126" s="216" t="s">
        <v>197</v>
      </c>
    </row>
    <row r="127" s="2" customFormat="1">
      <c r="A127" s="39"/>
      <c r="B127" s="40"/>
      <c r="C127" s="41"/>
      <c r="D127" s="218" t="s">
        <v>139</v>
      </c>
      <c r="E127" s="41"/>
      <c r="F127" s="219" t="s">
        <v>198</v>
      </c>
      <c r="G127" s="41"/>
      <c r="H127" s="41"/>
      <c r="I127" s="220"/>
      <c r="J127" s="41"/>
      <c r="K127" s="41"/>
      <c r="L127" s="45"/>
      <c r="M127" s="221"/>
      <c r="N127" s="222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139</v>
      </c>
      <c r="AU127" s="18" t="s">
        <v>81</v>
      </c>
    </row>
    <row r="128" s="13" customFormat="1">
      <c r="A128" s="13"/>
      <c r="B128" s="225"/>
      <c r="C128" s="226"/>
      <c r="D128" s="223" t="s">
        <v>143</v>
      </c>
      <c r="E128" s="227" t="s">
        <v>19</v>
      </c>
      <c r="F128" s="228" t="s">
        <v>199</v>
      </c>
      <c r="G128" s="226"/>
      <c r="H128" s="229">
        <v>5</v>
      </c>
      <c r="I128" s="230"/>
      <c r="J128" s="226"/>
      <c r="K128" s="226"/>
      <c r="L128" s="231"/>
      <c r="M128" s="232"/>
      <c r="N128" s="233"/>
      <c r="O128" s="233"/>
      <c r="P128" s="233"/>
      <c r="Q128" s="233"/>
      <c r="R128" s="233"/>
      <c r="S128" s="233"/>
      <c r="T128" s="23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5" t="s">
        <v>143</v>
      </c>
      <c r="AU128" s="235" t="s">
        <v>81</v>
      </c>
      <c r="AV128" s="13" t="s">
        <v>81</v>
      </c>
      <c r="AW128" s="13" t="s">
        <v>33</v>
      </c>
      <c r="AX128" s="13" t="s">
        <v>71</v>
      </c>
      <c r="AY128" s="235" t="s">
        <v>130</v>
      </c>
    </row>
    <row r="129" s="13" customFormat="1">
      <c r="A129" s="13"/>
      <c r="B129" s="225"/>
      <c r="C129" s="226"/>
      <c r="D129" s="223" t="s">
        <v>143</v>
      </c>
      <c r="E129" s="227" t="s">
        <v>19</v>
      </c>
      <c r="F129" s="228" t="s">
        <v>200</v>
      </c>
      <c r="G129" s="226"/>
      <c r="H129" s="229">
        <v>7</v>
      </c>
      <c r="I129" s="230"/>
      <c r="J129" s="226"/>
      <c r="K129" s="226"/>
      <c r="L129" s="231"/>
      <c r="M129" s="232"/>
      <c r="N129" s="233"/>
      <c r="O129" s="233"/>
      <c r="P129" s="233"/>
      <c r="Q129" s="233"/>
      <c r="R129" s="233"/>
      <c r="S129" s="233"/>
      <c r="T129" s="23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5" t="s">
        <v>143</v>
      </c>
      <c r="AU129" s="235" t="s">
        <v>81</v>
      </c>
      <c r="AV129" s="13" t="s">
        <v>81</v>
      </c>
      <c r="AW129" s="13" t="s">
        <v>33</v>
      </c>
      <c r="AX129" s="13" t="s">
        <v>71</v>
      </c>
      <c r="AY129" s="235" t="s">
        <v>130</v>
      </c>
    </row>
    <row r="130" s="14" customFormat="1">
      <c r="A130" s="14"/>
      <c r="B130" s="236"/>
      <c r="C130" s="237"/>
      <c r="D130" s="223" t="s">
        <v>143</v>
      </c>
      <c r="E130" s="238" t="s">
        <v>19</v>
      </c>
      <c r="F130" s="239" t="s">
        <v>146</v>
      </c>
      <c r="G130" s="237"/>
      <c r="H130" s="240">
        <v>12</v>
      </c>
      <c r="I130" s="241"/>
      <c r="J130" s="237"/>
      <c r="K130" s="237"/>
      <c r="L130" s="242"/>
      <c r="M130" s="243"/>
      <c r="N130" s="244"/>
      <c r="O130" s="244"/>
      <c r="P130" s="244"/>
      <c r="Q130" s="244"/>
      <c r="R130" s="244"/>
      <c r="S130" s="244"/>
      <c r="T130" s="245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6" t="s">
        <v>143</v>
      </c>
      <c r="AU130" s="246" t="s">
        <v>81</v>
      </c>
      <c r="AV130" s="14" t="s">
        <v>137</v>
      </c>
      <c r="AW130" s="14" t="s">
        <v>33</v>
      </c>
      <c r="AX130" s="14" t="s">
        <v>79</v>
      </c>
      <c r="AY130" s="246" t="s">
        <v>130</v>
      </c>
    </row>
    <row r="131" s="2" customFormat="1" ht="33" customHeight="1">
      <c r="A131" s="39"/>
      <c r="B131" s="40"/>
      <c r="C131" s="205" t="s">
        <v>201</v>
      </c>
      <c r="D131" s="205" t="s">
        <v>132</v>
      </c>
      <c r="E131" s="206" t="s">
        <v>202</v>
      </c>
      <c r="F131" s="207" t="s">
        <v>203</v>
      </c>
      <c r="G131" s="208" t="s">
        <v>187</v>
      </c>
      <c r="H131" s="209">
        <v>1.8500000000000001</v>
      </c>
      <c r="I131" s="210"/>
      <c r="J131" s="211">
        <f>ROUND(I131*H131,2)</f>
        <v>0</v>
      </c>
      <c r="K131" s="207" t="s">
        <v>136</v>
      </c>
      <c r="L131" s="45"/>
      <c r="M131" s="212" t="s">
        <v>19</v>
      </c>
      <c r="N131" s="213" t="s">
        <v>42</v>
      </c>
      <c r="O131" s="85"/>
      <c r="P131" s="214">
        <f>O131*H131</f>
        <v>0</v>
      </c>
      <c r="Q131" s="214">
        <v>0</v>
      </c>
      <c r="R131" s="214">
        <f>Q131*H131</f>
        <v>0</v>
      </c>
      <c r="S131" s="214">
        <v>0</v>
      </c>
      <c r="T131" s="215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16" t="s">
        <v>137</v>
      </c>
      <c r="AT131" s="216" t="s">
        <v>132</v>
      </c>
      <c r="AU131" s="216" t="s">
        <v>81</v>
      </c>
      <c r="AY131" s="18" t="s">
        <v>130</v>
      </c>
      <c r="BE131" s="217">
        <f>IF(N131="základní",J131,0)</f>
        <v>0</v>
      </c>
      <c r="BF131" s="217">
        <f>IF(N131="snížená",J131,0)</f>
        <v>0</v>
      </c>
      <c r="BG131" s="217">
        <f>IF(N131="zákl. přenesená",J131,0)</f>
        <v>0</v>
      </c>
      <c r="BH131" s="217">
        <f>IF(N131="sníž. přenesená",J131,0)</f>
        <v>0</v>
      </c>
      <c r="BI131" s="217">
        <f>IF(N131="nulová",J131,0)</f>
        <v>0</v>
      </c>
      <c r="BJ131" s="18" t="s">
        <v>79</v>
      </c>
      <c r="BK131" s="217">
        <f>ROUND(I131*H131,2)</f>
        <v>0</v>
      </c>
      <c r="BL131" s="18" t="s">
        <v>137</v>
      </c>
      <c r="BM131" s="216" t="s">
        <v>204</v>
      </c>
    </row>
    <row r="132" s="2" customFormat="1">
      <c r="A132" s="39"/>
      <c r="B132" s="40"/>
      <c r="C132" s="41"/>
      <c r="D132" s="218" t="s">
        <v>139</v>
      </c>
      <c r="E132" s="41"/>
      <c r="F132" s="219" t="s">
        <v>205</v>
      </c>
      <c r="G132" s="41"/>
      <c r="H132" s="41"/>
      <c r="I132" s="220"/>
      <c r="J132" s="41"/>
      <c r="K132" s="41"/>
      <c r="L132" s="45"/>
      <c r="M132" s="221"/>
      <c r="N132" s="222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139</v>
      </c>
      <c r="AU132" s="18" t="s">
        <v>81</v>
      </c>
    </row>
    <row r="133" s="13" customFormat="1">
      <c r="A133" s="13"/>
      <c r="B133" s="225"/>
      <c r="C133" s="226"/>
      <c r="D133" s="223" t="s">
        <v>143</v>
      </c>
      <c r="E133" s="227" t="s">
        <v>19</v>
      </c>
      <c r="F133" s="228" t="s">
        <v>190</v>
      </c>
      <c r="G133" s="226"/>
      <c r="H133" s="229">
        <v>1.8500000000000001</v>
      </c>
      <c r="I133" s="230"/>
      <c r="J133" s="226"/>
      <c r="K133" s="226"/>
      <c r="L133" s="231"/>
      <c r="M133" s="232"/>
      <c r="N133" s="233"/>
      <c r="O133" s="233"/>
      <c r="P133" s="233"/>
      <c r="Q133" s="233"/>
      <c r="R133" s="233"/>
      <c r="S133" s="233"/>
      <c r="T133" s="23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5" t="s">
        <v>143</v>
      </c>
      <c r="AU133" s="235" t="s">
        <v>81</v>
      </c>
      <c r="AV133" s="13" t="s">
        <v>81</v>
      </c>
      <c r="AW133" s="13" t="s">
        <v>33</v>
      </c>
      <c r="AX133" s="13" t="s">
        <v>79</v>
      </c>
      <c r="AY133" s="235" t="s">
        <v>130</v>
      </c>
    </row>
    <row r="134" s="2" customFormat="1" ht="37.8" customHeight="1">
      <c r="A134" s="39"/>
      <c r="B134" s="40"/>
      <c r="C134" s="205" t="s">
        <v>206</v>
      </c>
      <c r="D134" s="205" t="s">
        <v>132</v>
      </c>
      <c r="E134" s="206" t="s">
        <v>207</v>
      </c>
      <c r="F134" s="207" t="s">
        <v>208</v>
      </c>
      <c r="G134" s="208" t="s">
        <v>187</v>
      </c>
      <c r="H134" s="209">
        <v>5.2000000000000002</v>
      </c>
      <c r="I134" s="210"/>
      <c r="J134" s="211">
        <f>ROUND(I134*H134,2)</f>
        <v>0</v>
      </c>
      <c r="K134" s="207" t="s">
        <v>136</v>
      </c>
      <c r="L134" s="45"/>
      <c r="M134" s="212" t="s">
        <v>19</v>
      </c>
      <c r="N134" s="213" t="s">
        <v>42</v>
      </c>
      <c r="O134" s="85"/>
      <c r="P134" s="214">
        <f>O134*H134</f>
        <v>0</v>
      </c>
      <c r="Q134" s="214">
        <v>0</v>
      </c>
      <c r="R134" s="214">
        <f>Q134*H134</f>
        <v>0</v>
      </c>
      <c r="S134" s="214">
        <v>0</v>
      </c>
      <c r="T134" s="215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16" t="s">
        <v>137</v>
      </c>
      <c r="AT134" s="216" t="s">
        <v>132</v>
      </c>
      <c r="AU134" s="216" t="s">
        <v>81</v>
      </c>
      <c r="AY134" s="18" t="s">
        <v>130</v>
      </c>
      <c r="BE134" s="217">
        <f>IF(N134="základní",J134,0)</f>
        <v>0</v>
      </c>
      <c r="BF134" s="217">
        <f>IF(N134="snížená",J134,0)</f>
        <v>0</v>
      </c>
      <c r="BG134" s="217">
        <f>IF(N134="zákl. přenesená",J134,0)</f>
        <v>0</v>
      </c>
      <c r="BH134" s="217">
        <f>IF(N134="sníž. přenesená",J134,0)</f>
        <v>0</v>
      </c>
      <c r="BI134" s="217">
        <f>IF(N134="nulová",J134,0)</f>
        <v>0</v>
      </c>
      <c r="BJ134" s="18" t="s">
        <v>79</v>
      </c>
      <c r="BK134" s="217">
        <f>ROUND(I134*H134,2)</f>
        <v>0</v>
      </c>
      <c r="BL134" s="18" t="s">
        <v>137</v>
      </c>
      <c r="BM134" s="216" t="s">
        <v>209</v>
      </c>
    </row>
    <row r="135" s="2" customFormat="1">
      <c r="A135" s="39"/>
      <c r="B135" s="40"/>
      <c r="C135" s="41"/>
      <c r="D135" s="218" t="s">
        <v>139</v>
      </c>
      <c r="E135" s="41"/>
      <c r="F135" s="219" t="s">
        <v>210</v>
      </c>
      <c r="G135" s="41"/>
      <c r="H135" s="41"/>
      <c r="I135" s="220"/>
      <c r="J135" s="41"/>
      <c r="K135" s="41"/>
      <c r="L135" s="45"/>
      <c r="M135" s="221"/>
      <c r="N135" s="222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139</v>
      </c>
      <c r="AU135" s="18" t="s">
        <v>81</v>
      </c>
    </row>
    <row r="136" s="13" customFormat="1">
      <c r="A136" s="13"/>
      <c r="B136" s="225"/>
      <c r="C136" s="226"/>
      <c r="D136" s="223" t="s">
        <v>143</v>
      </c>
      <c r="E136" s="227" t="s">
        <v>19</v>
      </c>
      <c r="F136" s="228" t="s">
        <v>191</v>
      </c>
      <c r="G136" s="226"/>
      <c r="H136" s="229">
        <v>0.40000000000000002</v>
      </c>
      <c r="I136" s="230"/>
      <c r="J136" s="226"/>
      <c r="K136" s="226"/>
      <c r="L136" s="231"/>
      <c r="M136" s="232"/>
      <c r="N136" s="233"/>
      <c r="O136" s="233"/>
      <c r="P136" s="233"/>
      <c r="Q136" s="233"/>
      <c r="R136" s="233"/>
      <c r="S136" s="233"/>
      <c r="T136" s="23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5" t="s">
        <v>143</v>
      </c>
      <c r="AU136" s="235" t="s">
        <v>81</v>
      </c>
      <c r="AV136" s="13" t="s">
        <v>81</v>
      </c>
      <c r="AW136" s="13" t="s">
        <v>33</v>
      </c>
      <c r="AX136" s="13" t="s">
        <v>71</v>
      </c>
      <c r="AY136" s="235" t="s">
        <v>130</v>
      </c>
    </row>
    <row r="137" s="13" customFormat="1">
      <c r="A137" s="13"/>
      <c r="B137" s="225"/>
      <c r="C137" s="226"/>
      <c r="D137" s="223" t="s">
        <v>143</v>
      </c>
      <c r="E137" s="227" t="s">
        <v>19</v>
      </c>
      <c r="F137" s="228" t="s">
        <v>192</v>
      </c>
      <c r="G137" s="226"/>
      <c r="H137" s="229">
        <v>4.7999999999999998</v>
      </c>
      <c r="I137" s="230"/>
      <c r="J137" s="226"/>
      <c r="K137" s="226"/>
      <c r="L137" s="231"/>
      <c r="M137" s="232"/>
      <c r="N137" s="233"/>
      <c r="O137" s="233"/>
      <c r="P137" s="233"/>
      <c r="Q137" s="233"/>
      <c r="R137" s="233"/>
      <c r="S137" s="233"/>
      <c r="T137" s="23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5" t="s">
        <v>143</v>
      </c>
      <c r="AU137" s="235" t="s">
        <v>81</v>
      </c>
      <c r="AV137" s="13" t="s">
        <v>81</v>
      </c>
      <c r="AW137" s="13" t="s">
        <v>33</v>
      </c>
      <c r="AX137" s="13" t="s">
        <v>71</v>
      </c>
      <c r="AY137" s="235" t="s">
        <v>130</v>
      </c>
    </row>
    <row r="138" s="14" customFormat="1">
      <c r="A138" s="14"/>
      <c r="B138" s="236"/>
      <c r="C138" s="237"/>
      <c r="D138" s="223" t="s">
        <v>143</v>
      </c>
      <c r="E138" s="238" t="s">
        <v>19</v>
      </c>
      <c r="F138" s="239" t="s">
        <v>146</v>
      </c>
      <c r="G138" s="237"/>
      <c r="H138" s="240">
        <v>5.2000000000000002</v>
      </c>
      <c r="I138" s="241"/>
      <c r="J138" s="237"/>
      <c r="K138" s="237"/>
      <c r="L138" s="242"/>
      <c r="M138" s="243"/>
      <c r="N138" s="244"/>
      <c r="O138" s="244"/>
      <c r="P138" s="244"/>
      <c r="Q138" s="244"/>
      <c r="R138" s="244"/>
      <c r="S138" s="244"/>
      <c r="T138" s="245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6" t="s">
        <v>143</v>
      </c>
      <c r="AU138" s="246" t="s">
        <v>81</v>
      </c>
      <c r="AV138" s="14" t="s">
        <v>137</v>
      </c>
      <c r="AW138" s="14" t="s">
        <v>33</v>
      </c>
      <c r="AX138" s="14" t="s">
        <v>79</v>
      </c>
      <c r="AY138" s="246" t="s">
        <v>130</v>
      </c>
    </row>
    <row r="139" s="2" customFormat="1" ht="44.25" customHeight="1">
      <c r="A139" s="39"/>
      <c r="B139" s="40"/>
      <c r="C139" s="205" t="s">
        <v>211</v>
      </c>
      <c r="D139" s="205" t="s">
        <v>132</v>
      </c>
      <c r="E139" s="206" t="s">
        <v>212</v>
      </c>
      <c r="F139" s="207" t="s">
        <v>213</v>
      </c>
      <c r="G139" s="208" t="s">
        <v>187</v>
      </c>
      <c r="H139" s="209">
        <v>1.95</v>
      </c>
      <c r="I139" s="210"/>
      <c r="J139" s="211">
        <f>ROUND(I139*H139,2)</f>
        <v>0</v>
      </c>
      <c r="K139" s="207" t="s">
        <v>136</v>
      </c>
      <c r="L139" s="45"/>
      <c r="M139" s="212" t="s">
        <v>19</v>
      </c>
      <c r="N139" s="213" t="s">
        <v>42</v>
      </c>
      <c r="O139" s="85"/>
      <c r="P139" s="214">
        <f>O139*H139</f>
        <v>0</v>
      </c>
      <c r="Q139" s="214">
        <v>0</v>
      </c>
      <c r="R139" s="214">
        <f>Q139*H139</f>
        <v>0</v>
      </c>
      <c r="S139" s="214">
        <v>0</v>
      </c>
      <c r="T139" s="215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16" t="s">
        <v>137</v>
      </c>
      <c r="AT139" s="216" t="s">
        <v>132</v>
      </c>
      <c r="AU139" s="216" t="s">
        <v>81</v>
      </c>
      <c r="AY139" s="18" t="s">
        <v>130</v>
      </c>
      <c r="BE139" s="217">
        <f>IF(N139="základní",J139,0)</f>
        <v>0</v>
      </c>
      <c r="BF139" s="217">
        <f>IF(N139="snížená",J139,0)</f>
        <v>0</v>
      </c>
      <c r="BG139" s="217">
        <f>IF(N139="zákl. přenesená",J139,0)</f>
        <v>0</v>
      </c>
      <c r="BH139" s="217">
        <f>IF(N139="sníž. přenesená",J139,0)</f>
        <v>0</v>
      </c>
      <c r="BI139" s="217">
        <f>IF(N139="nulová",J139,0)</f>
        <v>0</v>
      </c>
      <c r="BJ139" s="18" t="s">
        <v>79</v>
      </c>
      <c r="BK139" s="217">
        <f>ROUND(I139*H139,2)</f>
        <v>0</v>
      </c>
      <c r="BL139" s="18" t="s">
        <v>137</v>
      </c>
      <c r="BM139" s="216" t="s">
        <v>214</v>
      </c>
    </row>
    <row r="140" s="2" customFormat="1">
      <c r="A140" s="39"/>
      <c r="B140" s="40"/>
      <c r="C140" s="41"/>
      <c r="D140" s="218" t="s">
        <v>139</v>
      </c>
      <c r="E140" s="41"/>
      <c r="F140" s="219" t="s">
        <v>215</v>
      </c>
      <c r="G140" s="41"/>
      <c r="H140" s="41"/>
      <c r="I140" s="220"/>
      <c r="J140" s="41"/>
      <c r="K140" s="41"/>
      <c r="L140" s="45"/>
      <c r="M140" s="221"/>
      <c r="N140" s="222"/>
      <c r="O140" s="85"/>
      <c r="P140" s="85"/>
      <c r="Q140" s="85"/>
      <c r="R140" s="85"/>
      <c r="S140" s="85"/>
      <c r="T140" s="86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139</v>
      </c>
      <c r="AU140" s="18" t="s">
        <v>81</v>
      </c>
    </row>
    <row r="141" s="13" customFormat="1">
      <c r="A141" s="13"/>
      <c r="B141" s="225"/>
      <c r="C141" s="226"/>
      <c r="D141" s="223" t="s">
        <v>143</v>
      </c>
      <c r="E141" s="227" t="s">
        <v>19</v>
      </c>
      <c r="F141" s="228" t="s">
        <v>193</v>
      </c>
      <c r="G141" s="226"/>
      <c r="H141" s="229">
        <v>1.95</v>
      </c>
      <c r="I141" s="230"/>
      <c r="J141" s="226"/>
      <c r="K141" s="226"/>
      <c r="L141" s="231"/>
      <c r="M141" s="232"/>
      <c r="N141" s="233"/>
      <c r="O141" s="233"/>
      <c r="P141" s="233"/>
      <c r="Q141" s="233"/>
      <c r="R141" s="233"/>
      <c r="S141" s="233"/>
      <c r="T141" s="23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5" t="s">
        <v>143</v>
      </c>
      <c r="AU141" s="235" t="s">
        <v>81</v>
      </c>
      <c r="AV141" s="13" t="s">
        <v>81</v>
      </c>
      <c r="AW141" s="13" t="s">
        <v>33</v>
      </c>
      <c r="AX141" s="13" t="s">
        <v>79</v>
      </c>
      <c r="AY141" s="235" t="s">
        <v>130</v>
      </c>
    </row>
    <row r="142" s="2" customFormat="1" ht="62.7" customHeight="1">
      <c r="A142" s="39"/>
      <c r="B142" s="40"/>
      <c r="C142" s="205" t="s">
        <v>216</v>
      </c>
      <c r="D142" s="205" t="s">
        <v>132</v>
      </c>
      <c r="E142" s="206" t="s">
        <v>217</v>
      </c>
      <c r="F142" s="207" t="s">
        <v>218</v>
      </c>
      <c r="G142" s="208" t="s">
        <v>187</v>
      </c>
      <c r="H142" s="209">
        <v>9</v>
      </c>
      <c r="I142" s="210"/>
      <c r="J142" s="211">
        <f>ROUND(I142*H142,2)</f>
        <v>0</v>
      </c>
      <c r="K142" s="207" t="s">
        <v>136</v>
      </c>
      <c r="L142" s="45"/>
      <c r="M142" s="212" t="s">
        <v>19</v>
      </c>
      <c r="N142" s="213" t="s">
        <v>42</v>
      </c>
      <c r="O142" s="85"/>
      <c r="P142" s="214">
        <f>O142*H142</f>
        <v>0</v>
      </c>
      <c r="Q142" s="214">
        <v>0</v>
      </c>
      <c r="R142" s="214">
        <f>Q142*H142</f>
        <v>0</v>
      </c>
      <c r="S142" s="214">
        <v>0</v>
      </c>
      <c r="T142" s="215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16" t="s">
        <v>137</v>
      </c>
      <c r="AT142" s="216" t="s">
        <v>132</v>
      </c>
      <c r="AU142" s="216" t="s">
        <v>81</v>
      </c>
      <c r="AY142" s="18" t="s">
        <v>130</v>
      </c>
      <c r="BE142" s="217">
        <f>IF(N142="základní",J142,0)</f>
        <v>0</v>
      </c>
      <c r="BF142" s="217">
        <f>IF(N142="snížená",J142,0)</f>
        <v>0</v>
      </c>
      <c r="BG142" s="217">
        <f>IF(N142="zákl. přenesená",J142,0)</f>
        <v>0</v>
      </c>
      <c r="BH142" s="217">
        <f>IF(N142="sníž. přenesená",J142,0)</f>
        <v>0</v>
      </c>
      <c r="BI142" s="217">
        <f>IF(N142="nulová",J142,0)</f>
        <v>0</v>
      </c>
      <c r="BJ142" s="18" t="s">
        <v>79</v>
      </c>
      <c r="BK142" s="217">
        <f>ROUND(I142*H142,2)</f>
        <v>0</v>
      </c>
      <c r="BL142" s="18" t="s">
        <v>137</v>
      </c>
      <c r="BM142" s="216" t="s">
        <v>219</v>
      </c>
    </row>
    <row r="143" s="2" customFormat="1">
      <c r="A143" s="39"/>
      <c r="B143" s="40"/>
      <c r="C143" s="41"/>
      <c r="D143" s="218" t="s">
        <v>139</v>
      </c>
      <c r="E143" s="41"/>
      <c r="F143" s="219" t="s">
        <v>220</v>
      </c>
      <c r="G143" s="41"/>
      <c r="H143" s="41"/>
      <c r="I143" s="220"/>
      <c r="J143" s="41"/>
      <c r="K143" s="41"/>
      <c r="L143" s="45"/>
      <c r="M143" s="221"/>
      <c r="N143" s="222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139</v>
      </c>
      <c r="AU143" s="18" t="s">
        <v>81</v>
      </c>
    </row>
    <row r="144" s="13" customFormat="1">
      <c r="A144" s="13"/>
      <c r="B144" s="225"/>
      <c r="C144" s="226"/>
      <c r="D144" s="223" t="s">
        <v>143</v>
      </c>
      <c r="E144" s="227" t="s">
        <v>19</v>
      </c>
      <c r="F144" s="228" t="s">
        <v>221</v>
      </c>
      <c r="G144" s="226"/>
      <c r="H144" s="229">
        <v>9</v>
      </c>
      <c r="I144" s="230"/>
      <c r="J144" s="226"/>
      <c r="K144" s="226"/>
      <c r="L144" s="231"/>
      <c r="M144" s="232"/>
      <c r="N144" s="233"/>
      <c r="O144" s="233"/>
      <c r="P144" s="233"/>
      <c r="Q144" s="233"/>
      <c r="R144" s="233"/>
      <c r="S144" s="233"/>
      <c r="T144" s="23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5" t="s">
        <v>143</v>
      </c>
      <c r="AU144" s="235" t="s">
        <v>81</v>
      </c>
      <c r="AV144" s="13" t="s">
        <v>81</v>
      </c>
      <c r="AW144" s="13" t="s">
        <v>33</v>
      </c>
      <c r="AX144" s="13" t="s">
        <v>79</v>
      </c>
      <c r="AY144" s="235" t="s">
        <v>130</v>
      </c>
    </row>
    <row r="145" s="2" customFormat="1" ht="44.25" customHeight="1">
      <c r="A145" s="39"/>
      <c r="B145" s="40"/>
      <c r="C145" s="205" t="s">
        <v>8</v>
      </c>
      <c r="D145" s="205" t="s">
        <v>132</v>
      </c>
      <c r="E145" s="206" t="s">
        <v>222</v>
      </c>
      <c r="F145" s="207" t="s">
        <v>223</v>
      </c>
      <c r="G145" s="208" t="s">
        <v>187</v>
      </c>
      <c r="H145" s="209">
        <v>9</v>
      </c>
      <c r="I145" s="210"/>
      <c r="J145" s="211">
        <f>ROUND(I145*H145,2)</f>
        <v>0</v>
      </c>
      <c r="K145" s="207" t="s">
        <v>136</v>
      </c>
      <c r="L145" s="45"/>
      <c r="M145" s="212" t="s">
        <v>19</v>
      </c>
      <c r="N145" s="213" t="s">
        <v>42</v>
      </c>
      <c r="O145" s="85"/>
      <c r="P145" s="214">
        <f>O145*H145</f>
        <v>0</v>
      </c>
      <c r="Q145" s="214">
        <v>0</v>
      </c>
      <c r="R145" s="214">
        <f>Q145*H145</f>
        <v>0</v>
      </c>
      <c r="S145" s="214">
        <v>0</v>
      </c>
      <c r="T145" s="215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16" t="s">
        <v>137</v>
      </c>
      <c r="AT145" s="216" t="s">
        <v>132</v>
      </c>
      <c r="AU145" s="216" t="s">
        <v>81</v>
      </c>
      <c r="AY145" s="18" t="s">
        <v>130</v>
      </c>
      <c r="BE145" s="217">
        <f>IF(N145="základní",J145,0)</f>
        <v>0</v>
      </c>
      <c r="BF145" s="217">
        <f>IF(N145="snížená",J145,0)</f>
        <v>0</v>
      </c>
      <c r="BG145" s="217">
        <f>IF(N145="zákl. přenesená",J145,0)</f>
        <v>0</v>
      </c>
      <c r="BH145" s="217">
        <f>IF(N145="sníž. přenesená",J145,0)</f>
        <v>0</v>
      </c>
      <c r="BI145" s="217">
        <f>IF(N145="nulová",J145,0)</f>
        <v>0</v>
      </c>
      <c r="BJ145" s="18" t="s">
        <v>79</v>
      </c>
      <c r="BK145" s="217">
        <f>ROUND(I145*H145,2)</f>
        <v>0</v>
      </c>
      <c r="BL145" s="18" t="s">
        <v>137</v>
      </c>
      <c r="BM145" s="216" t="s">
        <v>224</v>
      </c>
    </row>
    <row r="146" s="2" customFormat="1">
      <c r="A146" s="39"/>
      <c r="B146" s="40"/>
      <c r="C146" s="41"/>
      <c r="D146" s="218" t="s">
        <v>139</v>
      </c>
      <c r="E146" s="41"/>
      <c r="F146" s="219" t="s">
        <v>225</v>
      </c>
      <c r="G146" s="41"/>
      <c r="H146" s="41"/>
      <c r="I146" s="220"/>
      <c r="J146" s="41"/>
      <c r="K146" s="41"/>
      <c r="L146" s="45"/>
      <c r="M146" s="221"/>
      <c r="N146" s="222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139</v>
      </c>
      <c r="AU146" s="18" t="s">
        <v>81</v>
      </c>
    </row>
    <row r="147" s="2" customFormat="1" ht="44.25" customHeight="1">
      <c r="A147" s="39"/>
      <c r="B147" s="40"/>
      <c r="C147" s="205" t="s">
        <v>226</v>
      </c>
      <c r="D147" s="205" t="s">
        <v>132</v>
      </c>
      <c r="E147" s="206" t="s">
        <v>227</v>
      </c>
      <c r="F147" s="207" t="s">
        <v>228</v>
      </c>
      <c r="G147" s="208" t="s">
        <v>187</v>
      </c>
      <c r="H147" s="209">
        <v>9</v>
      </c>
      <c r="I147" s="210"/>
      <c r="J147" s="211">
        <f>ROUND(I147*H147,2)</f>
        <v>0</v>
      </c>
      <c r="K147" s="207" t="s">
        <v>136</v>
      </c>
      <c r="L147" s="45"/>
      <c r="M147" s="212" t="s">
        <v>19</v>
      </c>
      <c r="N147" s="213" t="s">
        <v>42</v>
      </c>
      <c r="O147" s="85"/>
      <c r="P147" s="214">
        <f>O147*H147</f>
        <v>0</v>
      </c>
      <c r="Q147" s="214">
        <v>0</v>
      </c>
      <c r="R147" s="214">
        <f>Q147*H147</f>
        <v>0</v>
      </c>
      <c r="S147" s="214">
        <v>0</v>
      </c>
      <c r="T147" s="215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16" t="s">
        <v>137</v>
      </c>
      <c r="AT147" s="216" t="s">
        <v>132</v>
      </c>
      <c r="AU147" s="216" t="s">
        <v>81</v>
      </c>
      <c r="AY147" s="18" t="s">
        <v>130</v>
      </c>
      <c r="BE147" s="217">
        <f>IF(N147="základní",J147,0)</f>
        <v>0</v>
      </c>
      <c r="BF147" s="217">
        <f>IF(N147="snížená",J147,0)</f>
        <v>0</v>
      </c>
      <c r="BG147" s="217">
        <f>IF(N147="zákl. přenesená",J147,0)</f>
        <v>0</v>
      </c>
      <c r="BH147" s="217">
        <f>IF(N147="sníž. přenesená",J147,0)</f>
        <v>0</v>
      </c>
      <c r="BI147" s="217">
        <f>IF(N147="nulová",J147,0)</f>
        <v>0</v>
      </c>
      <c r="BJ147" s="18" t="s">
        <v>79</v>
      </c>
      <c r="BK147" s="217">
        <f>ROUND(I147*H147,2)</f>
        <v>0</v>
      </c>
      <c r="BL147" s="18" t="s">
        <v>137</v>
      </c>
      <c r="BM147" s="216" t="s">
        <v>229</v>
      </c>
    </row>
    <row r="148" s="2" customFormat="1">
      <c r="A148" s="39"/>
      <c r="B148" s="40"/>
      <c r="C148" s="41"/>
      <c r="D148" s="218" t="s">
        <v>139</v>
      </c>
      <c r="E148" s="41"/>
      <c r="F148" s="219" t="s">
        <v>230</v>
      </c>
      <c r="G148" s="41"/>
      <c r="H148" s="41"/>
      <c r="I148" s="220"/>
      <c r="J148" s="41"/>
      <c r="K148" s="41"/>
      <c r="L148" s="45"/>
      <c r="M148" s="221"/>
      <c r="N148" s="222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139</v>
      </c>
      <c r="AU148" s="18" t="s">
        <v>81</v>
      </c>
    </row>
    <row r="149" s="2" customFormat="1" ht="37.8" customHeight="1">
      <c r="A149" s="39"/>
      <c r="B149" s="40"/>
      <c r="C149" s="205" t="s">
        <v>231</v>
      </c>
      <c r="D149" s="205" t="s">
        <v>132</v>
      </c>
      <c r="E149" s="206" t="s">
        <v>232</v>
      </c>
      <c r="F149" s="207" t="s">
        <v>233</v>
      </c>
      <c r="G149" s="208" t="s">
        <v>187</v>
      </c>
      <c r="H149" s="209">
        <v>9</v>
      </c>
      <c r="I149" s="210"/>
      <c r="J149" s="211">
        <f>ROUND(I149*H149,2)</f>
        <v>0</v>
      </c>
      <c r="K149" s="207" t="s">
        <v>136</v>
      </c>
      <c r="L149" s="45"/>
      <c r="M149" s="212" t="s">
        <v>19</v>
      </c>
      <c r="N149" s="213" t="s">
        <v>42</v>
      </c>
      <c r="O149" s="85"/>
      <c r="P149" s="214">
        <f>O149*H149</f>
        <v>0</v>
      </c>
      <c r="Q149" s="214">
        <v>0</v>
      </c>
      <c r="R149" s="214">
        <f>Q149*H149</f>
        <v>0</v>
      </c>
      <c r="S149" s="214">
        <v>0</v>
      </c>
      <c r="T149" s="215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16" t="s">
        <v>137</v>
      </c>
      <c r="AT149" s="216" t="s">
        <v>132</v>
      </c>
      <c r="AU149" s="216" t="s">
        <v>81</v>
      </c>
      <c r="AY149" s="18" t="s">
        <v>130</v>
      </c>
      <c r="BE149" s="217">
        <f>IF(N149="základní",J149,0)</f>
        <v>0</v>
      </c>
      <c r="BF149" s="217">
        <f>IF(N149="snížená",J149,0)</f>
        <v>0</v>
      </c>
      <c r="BG149" s="217">
        <f>IF(N149="zákl. přenesená",J149,0)</f>
        <v>0</v>
      </c>
      <c r="BH149" s="217">
        <f>IF(N149="sníž. přenesená",J149,0)</f>
        <v>0</v>
      </c>
      <c r="BI149" s="217">
        <f>IF(N149="nulová",J149,0)</f>
        <v>0</v>
      </c>
      <c r="BJ149" s="18" t="s">
        <v>79</v>
      </c>
      <c r="BK149" s="217">
        <f>ROUND(I149*H149,2)</f>
        <v>0</v>
      </c>
      <c r="BL149" s="18" t="s">
        <v>137</v>
      </c>
      <c r="BM149" s="216" t="s">
        <v>234</v>
      </c>
    </row>
    <row r="150" s="2" customFormat="1">
      <c r="A150" s="39"/>
      <c r="B150" s="40"/>
      <c r="C150" s="41"/>
      <c r="D150" s="218" t="s">
        <v>139</v>
      </c>
      <c r="E150" s="41"/>
      <c r="F150" s="219" t="s">
        <v>235</v>
      </c>
      <c r="G150" s="41"/>
      <c r="H150" s="41"/>
      <c r="I150" s="220"/>
      <c r="J150" s="41"/>
      <c r="K150" s="41"/>
      <c r="L150" s="45"/>
      <c r="M150" s="221"/>
      <c r="N150" s="222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139</v>
      </c>
      <c r="AU150" s="18" t="s">
        <v>81</v>
      </c>
    </row>
    <row r="151" s="2" customFormat="1" ht="44.25" customHeight="1">
      <c r="A151" s="39"/>
      <c r="B151" s="40"/>
      <c r="C151" s="205" t="s">
        <v>236</v>
      </c>
      <c r="D151" s="205" t="s">
        <v>132</v>
      </c>
      <c r="E151" s="206" t="s">
        <v>237</v>
      </c>
      <c r="F151" s="207" t="s">
        <v>238</v>
      </c>
      <c r="G151" s="208" t="s">
        <v>239</v>
      </c>
      <c r="H151" s="209">
        <v>17.100000000000001</v>
      </c>
      <c r="I151" s="210"/>
      <c r="J151" s="211">
        <f>ROUND(I151*H151,2)</f>
        <v>0</v>
      </c>
      <c r="K151" s="207" t="s">
        <v>136</v>
      </c>
      <c r="L151" s="45"/>
      <c r="M151" s="212" t="s">
        <v>19</v>
      </c>
      <c r="N151" s="213" t="s">
        <v>42</v>
      </c>
      <c r="O151" s="85"/>
      <c r="P151" s="214">
        <f>O151*H151</f>
        <v>0</v>
      </c>
      <c r="Q151" s="214">
        <v>0</v>
      </c>
      <c r="R151" s="214">
        <f>Q151*H151</f>
        <v>0</v>
      </c>
      <c r="S151" s="214">
        <v>0</v>
      </c>
      <c r="T151" s="215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16" t="s">
        <v>137</v>
      </c>
      <c r="AT151" s="216" t="s">
        <v>132</v>
      </c>
      <c r="AU151" s="216" t="s">
        <v>81</v>
      </c>
      <c r="AY151" s="18" t="s">
        <v>130</v>
      </c>
      <c r="BE151" s="217">
        <f>IF(N151="základní",J151,0)</f>
        <v>0</v>
      </c>
      <c r="BF151" s="217">
        <f>IF(N151="snížená",J151,0)</f>
        <v>0</v>
      </c>
      <c r="BG151" s="217">
        <f>IF(N151="zákl. přenesená",J151,0)</f>
        <v>0</v>
      </c>
      <c r="BH151" s="217">
        <f>IF(N151="sníž. přenesená",J151,0)</f>
        <v>0</v>
      </c>
      <c r="BI151" s="217">
        <f>IF(N151="nulová",J151,0)</f>
        <v>0</v>
      </c>
      <c r="BJ151" s="18" t="s">
        <v>79</v>
      </c>
      <c r="BK151" s="217">
        <f>ROUND(I151*H151,2)</f>
        <v>0</v>
      </c>
      <c r="BL151" s="18" t="s">
        <v>137</v>
      </c>
      <c r="BM151" s="216" t="s">
        <v>240</v>
      </c>
    </row>
    <row r="152" s="2" customFormat="1">
      <c r="A152" s="39"/>
      <c r="B152" s="40"/>
      <c r="C152" s="41"/>
      <c r="D152" s="218" t="s">
        <v>139</v>
      </c>
      <c r="E152" s="41"/>
      <c r="F152" s="219" t="s">
        <v>241</v>
      </c>
      <c r="G152" s="41"/>
      <c r="H152" s="41"/>
      <c r="I152" s="220"/>
      <c r="J152" s="41"/>
      <c r="K152" s="41"/>
      <c r="L152" s="45"/>
      <c r="M152" s="221"/>
      <c r="N152" s="222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139</v>
      </c>
      <c r="AU152" s="18" t="s">
        <v>81</v>
      </c>
    </row>
    <row r="153" s="2" customFormat="1">
      <c r="A153" s="39"/>
      <c r="B153" s="40"/>
      <c r="C153" s="41"/>
      <c r="D153" s="223" t="s">
        <v>141</v>
      </c>
      <c r="E153" s="41"/>
      <c r="F153" s="224" t="s">
        <v>242</v>
      </c>
      <c r="G153" s="41"/>
      <c r="H153" s="41"/>
      <c r="I153" s="220"/>
      <c r="J153" s="41"/>
      <c r="K153" s="41"/>
      <c r="L153" s="45"/>
      <c r="M153" s="221"/>
      <c r="N153" s="222"/>
      <c r="O153" s="85"/>
      <c r="P153" s="85"/>
      <c r="Q153" s="85"/>
      <c r="R153" s="85"/>
      <c r="S153" s="85"/>
      <c r="T153" s="86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141</v>
      </c>
      <c r="AU153" s="18" t="s">
        <v>81</v>
      </c>
    </row>
    <row r="154" s="13" customFormat="1">
      <c r="A154" s="13"/>
      <c r="B154" s="225"/>
      <c r="C154" s="226"/>
      <c r="D154" s="223" t="s">
        <v>143</v>
      </c>
      <c r="E154" s="226"/>
      <c r="F154" s="228" t="s">
        <v>243</v>
      </c>
      <c r="G154" s="226"/>
      <c r="H154" s="229">
        <v>17.100000000000001</v>
      </c>
      <c r="I154" s="230"/>
      <c r="J154" s="226"/>
      <c r="K154" s="226"/>
      <c r="L154" s="231"/>
      <c r="M154" s="232"/>
      <c r="N154" s="233"/>
      <c r="O154" s="233"/>
      <c r="P154" s="233"/>
      <c r="Q154" s="233"/>
      <c r="R154" s="233"/>
      <c r="S154" s="233"/>
      <c r="T154" s="23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5" t="s">
        <v>143</v>
      </c>
      <c r="AU154" s="235" t="s">
        <v>81</v>
      </c>
      <c r="AV154" s="13" t="s">
        <v>81</v>
      </c>
      <c r="AW154" s="13" t="s">
        <v>4</v>
      </c>
      <c r="AX154" s="13" t="s">
        <v>79</v>
      </c>
      <c r="AY154" s="235" t="s">
        <v>130</v>
      </c>
    </row>
    <row r="155" s="2" customFormat="1" ht="44.25" customHeight="1">
      <c r="A155" s="39"/>
      <c r="B155" s="40"/>
      <c r="C155" s="205" t="s">
        <v>244</v>
      </c>
      <c r="D155" s="205" t="s">
        <v>132</v>
      </c>
      <c r="E155" s="206" t="s">
        <v>245</v>
      </c>
      <c r="F155" s="207" t="s">
        <v>246</v>
      </c>
      <c r="G155" s="208" t="s">
        <v>187</v>
      </c>
      <c r="H155" s="209">
        <v>21.960000000000001</v>
      </c>
      <c r="I155" s="210"/>
      <c r="J155" s="211">
        <f>ROUND(I155*H155,2)</f>
        <v>0</v>
      </c>
      <c r="K155" s="207" t="s">
        <v>136</v>
      </c>
      <c r="L155" s="45"/>
      <c r="M155" s="212" t="s">
        <v>19</v>
      </c>
      <c r="N155" s="213" t="s">
        <v>42</v>
      </c>
      <c r="O155" s="85"/>
      <c r="P155" s="214">
        <f>O155*H155</f>
        <v>0</v>
      </c>
      <c r="Q155" s="214">
        <v>0</v>
      </c>
      <c r="R155" s="214">
        <f>Q155*H155</f>
        <v>0</v>
      </c>
      <c r="S155" s="214">
        <v>0</v>
      </c>
      <c r="T155" s="215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16" t="s">
        <v>137</v>
      </c>
      <c r="AT155" s="216" t="s">
        <v>132</v>
      </c>
      <c r="AU155" s="216" t="s">
        <v>81</v>
      </c>
      <c r="AY155" s="18" t="s">
        <v>130</v>
      </c>
      <c r="BE155" s="217">
        <f>IF(N155="základní",J155,0)</f>
        <v>0</v>
      </c>
      <c r="BF155" s="217">
        <f>IF(N155="snížená",J155,0)</f>
        <v>0</v>
      </c>
      <c r="BG155" s="217">
        <f>IF(N155="zákl. přenesená",J155,0)</f>
        <v>0</v>
      </c>
      <c r="BH155" s="217">
        <f>IF(N155="sníž. přenesená",J155,0)</f>
        <v>0</v>
      </c>
      <c r="BI155" s="217">
        <f>IF(N155="nulová",J155,0)</f>
        <v>0</v>
      </c>
      <c r="BJ155" s="18" t="s">
        <v>79</v>
      </c>
      <c r="BK155" s="217">
        <f>ROUND(I155*H155,2)</f>
        <v>0</v>
      </c>
      <c r="BL155" s="18" t="s">
        <v>137</v>
      </c>
      <c r="BM155" s="216" t="s">
        <v>247</v>
      </c>
    </row>
    <row r="156" s="2" customFormat="1">
      <c r="A156" s="39"/>
      <c r="B156" s="40"/>
      <c r="C156" s="41"/>
      <c r="D156" s="218" t="s">
        <v>139</v>
      </c>
      <c r="E156" s="41"/>
      <c r="F156" s="219" t="s">
        <v>248</v>
      </c>
      <c r="G156" s="41"/>
      <c r="H156" s="41"/>
      <c r="I156" s="220"/>
      <c r="J156" s="41"/>
      <c r="K156" s="41"/>
      <c r="L156" s="45"/>
      <c r="M156" s="221"/>
      <c r="N156" s="222"/>
      <c r="O156" s="85"/>
      <c r="P156" s="85"/>
      <c r="Q156" s="85"/>
      <c r="R156" s="85"/>
      <c r="S156" s="85"/>
      <c r="T156" s="86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139</v>
      </c>
      <c r="AU156" s="18" t="s">
        <v>81</v>
      </c>
    </row>
    <row r="157" s="13" customFormat="1">
      <c r="A157" s="13"/>
      <c r="B157" s="225"/>
      <c r="C157" s="226"/>
      <c r="D157" s="223" t="s">
        <v>143</v>
      </c>
      <c r="E157" s="227" t="s">
        <v>19</v>
      </c>
      <c r="F157" s="228" t="s">
        <v>249</v>
      </c>
      <c r="G157" s="226"/>
      <c r="H157" s="229">
        <v>2.52</v>
      </c>
      <c r="I157" s="230"/>
      <c r="J157" s="226"/>
      <c r="K157" s="226"/>
      <c r="L157" s="231"/>
      <c r="M157" s="232"/>
      <c r="N157" s="233"/>
      <c r="O157" s="233"/>
      <c r="P157" s="233"/>
      <c r="Q157" s="233"/>
      <c r="R157" s="233"/>
      <c r="S157" s="233"/>
      <c r="T157" s="23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5" t="s">
        <v>143</v>
      </c>
      <c r="AU157" s="235" t="s">
        <v>81</v>
      </c>
      <c r="AV157" s="13" t="s">
        <v>81</v>
      </c>
      <c r="AW157" s="13" t="s">
        <v>33</v>
      </c>
      <c r="AX157" s="13" t="s">
        <v>71</v>
      </c>
      <c r="AY157" s="235" t="s">
        <v>130</v>
      </c>
    </row>
    <row r="158" s="13" customFormat="1">
      <c r="A158" s="13"/>
      <c r="B158" s="225"/>
      <c r="C158" s="226"/>
      <c r="D158" s="223" t="s">
        <v>143</v>
      </c>
      <c r="E158" s="227" t="s">
        <v>19</v>
      </c>
      <c r="F158" s="228" t="s">
        <v>250</v>
      </c>
      <c r="G158" s="226"/>
      <c r="H158" s="229">
        <v>19.440000000000001</v>
      </c>
      <c r="I158" s="230"/>
      <c r="J158" s="226"/>
      <c r="K158" s="226"/>
      <c r="L158" s="231"/>
      <c r="M158" s="232"/>
      <c r="N158" s="233"/>
      <c r="O158" s="233"/>
      <c r="P158" s="233"/>
      <c r="Q158" s="233"/>
      <c r="R158" s="233"/>
      <c r="S158" s="233"/>
      <c r="T158" s="23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5" t="s">
        <v>143</v>
      </c>
      <c r="AU158" s="235" t="s">
        <v>81</v>
      </c>
      <c r="AV158" s="13" t="s">
        <v>81</v>
      </c>
      <c r="AW158" s="13" t="s">
        <v>33</v>
      </c>
      <c r="AX158" s="13" t="s">
        <v>71</v>
      </c>
      <c r="AY158" s="235" t="s">
        <v>130</v>
      </c>
    </row>
    <row r="159" s="14" customFormat="1">
      <c r="A159" s="14"/>
      <c r="B159" s="236"/>
      <c r="C159" s="237"/>
      <c r="D159" s="223" t="s">
        <v>143</v>
      </c>
      <c r="E159" s="238" t="s">
        <v>19</v>
      </c>
      <c r="F159" s="239" t="s">
        <v>146</v>
      </c>
      <c r="G159" s="237"/>
      <c r="H159" s="240">
        <v>21.960000000000001</v>
      </c>
      <c r="I159" s="241"/>
      <c r="J159" s="237"/>
      <c r="K159" s="237"/>
      <c r="L159" s="242"/>
      <c r="M159" s="243"/>
      <c r="N159" s="244"/>
      <c r="O159" s="244"/>
      <c r="P159" s="244"/>
      <c r="Q159" s="244"/>
      <c r="R159" s="244"/>
      <c r="S159" s="244"/>
      <c r="T159" s="245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6" t="s">
        <v>143</v>
      </c>
      <c r="AU159" s="246" t="s">
        <v>81</v>
      </c>
      <c r="AV159" s="14" t="s">
        <v>137</v>
      </c>
      <c r="AW159" s="14" t="s">
        <v>33</v>
      </c>
      <c r="AX159" s="14" t="s">
        <v>79</v>
      </c>
      <c r="AY159" s="246" t="s">
        <v>130</v>
      </c>
    </row>
    <row r="160" s="2" customFormat="1" ht="16.5" customHeight="1">
      <c r="A160" s="39"/>
      <c r="B160" s="40"/>
      <c r="C160" s="247" t="s">
        <v>251</v>
      </c>
      <c r="D160" s="247" t="s">
        <v>252</v>
      </c>
      <c r="E160" s="248" t="s">
        <v>253</v>
      </c>
      <c r="F160" s="249" t="s">
        <v>254</v>
      </c>
      <c r="G160" s="250" t="s">
        <v>239</v>
      </c>
      <c r="H160" s="251">
        <v>41.723999999999997</v>
      </c>
      <c r="I160" s="252"/>
      <c r="J160" s="253">
        <f>ROUND(I160*H160,2)</f>
        <v>0</v>
      </c>
      <c r="K160" s="249" t="s">
        <v>136</v>
      </c>
      <c r="L160" s="254"/>
      <c r="M160" s="255" t="s">
        <v>19</v>
      </c>
      <c r="N160" s="256" t="s">
        <v>42</v>
      </c>
      <c r="O160" s="85"/>
      <c r="P160" s="214">
        <f>O160*H160</f>
        <v>0</v>
      </c>
      <c r="Q160" s="214">
        <v>1</v>
      </c>
      <c r="R160" s="214">
        <f>Q160*H160</f>
        <v>41.723999999999997</v>
      </c>
      <c r="S160" s="214">
        <v>0</v>
      </c>
      <c r="T160" s="215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16" t="s">
        <v>177</v>
      </c>
      <c r="AT160" s="216" t="s">
        <v>252</v>
      </c>
      <c r="AU160" s="216" t="s">
        <v>81</v>
      </c>
      <c r="AY160" s="18" t="s">
        <v>130</v>
      </c>
      <c r="BE160" s="217">
        <f>IF(N160="základní",J160,0)</f>
        <v>0</v>
      </c>
      <c r="BF160" s="217">
        <f>IF(N160="snížená",J160,0)</f>
        <v>0</v>
      </c>
      <c r="BG160" s="217">
        <f>IF(N160="zákl. přenesená",J160,0)</f>
        <v>0</v>
      </c>
      <c r="BH160" s="217">
        <f>IF(N160="sníž. přenesená",J160,0)</f>
        <v>0</v>
      </c>
      <c r="BI160" s="217">
        <f>IF(N160="nulová",J160,0)</f>
        <v>0</v>
      </c>
      <c r="BJ160" s="18" t="s">
        <v>79</v>
      </c>
      <c r="BK160" s="217">
        <f>ROUND(I160*H160,2)</f>
        <v>0</v>
      </c>
      <c r="BL160" s="18" t="s">
        <v>137</v>
      </c>
      <c r="BM160" s="216" t="s">
        <v>255</v>
      </c>
    </row>
    <row r="161" s="2" customFormat="1">
      <c r="A161" s="39"/>
      <c r="B161" s="40"/>
      <c r="C161" s="41"/>
      <c r="D161" s="223" t="s">
        <v>141</v>
      </c>
      <c r="E161" s="41"/>
      <c r="F161" s="224" t="s">
        <v>242</v>
      </c>
      <c r="G161" s="41"/>
      <c r="H161" s="41"/>
      <c r="I161" s="220"/>
      <c r="J161" s="41"/>
      <c r="K161" s="41"/>
      <c r="L161" s="45"/>
      <c r="M161" s="221"/>
      <c r="N161" s="222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141</v>
      </c>
      <c r="AU161" s="18" t="s">
        <v>81</v>
      </c>
    </row>
    <row r="162" s="13" customFormat="1">
      <c r="A162" s="13"/>
      <c r="B162" s="225"/>
      <c r="C162" s="226"/>
      <c r="D162" s="223" t="s">
        <v>143</v>
      </c>
      <c r="E162" s="226"/>
      <c r="F162" s="228" t="s">
        <v>256</v>
      </c>
      <c r="G162" s="226"/>
      <c r="H162" s="229">
        <v>41.723999999999997</v>
      </c>
      <c r="I162" s="230"/>
      <c r="J162" s="226"/>
      <c r="K162" s="226"/>
      <c r="L162" s="231"/>
      <c r="M162" s="232"/>
      <c r="N162" s="233"/>
      <c r="O162" s="233"/>
      <c r="P162" s="233"/>
      <c r="Q162" s="233"/>
      <c r="R162" s="233"/>
      <c r="S162" s="233"/>
      <c r="T162" s="23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5" t="s">
        <v>143</v>
      </c>
      <c r="AU162" s="235" t="s">
        <v>81</v>
      </c>
      <c r="AV162" s="13" t="s">
        <v>81</v>
      </c>
      <c r="AW162" s="13" t="s">
        <v>4</v>
      </c>
      <c r="AX162" s="13" t="s">
        <v>79</v>
      </c>
      <c r="AY162" s="235" t="s">
        <v>130</v>
      </c>
    </row>
    <row r="163" s="2" customFormat="1" ht="37.8" customHeight="1">
      <c r="A163" s="39"/>
      <c r="B163" s="40"/>
      <c r="C163" s="205" t="s">
        <v>7</v>
      </c>
      <c r="D163" s="205" t="s">
        <v>132</v>
      </c>
      <c r="E163" s="206" t="s">
        <v>257</v>
      </c>
      <c r="F163" s="207" t="s">
        <v>258</v>
      </c>
      <c r="G163" s="208" t="s">
        <v>135</v>
      </c>
      <c r="H163" s="209">
        <v>12</v>
      </c>
      <c r="I163" s="210"/>
      <c r="J163" s="211">
        <f>ROUND(I163*H163,2)</f>
        <v>0</v>
      </c>
      <c r="K163" s="207" t="s">
        <v>136</v>
      </c>
      <c r="L163" s="45"/>
      <c r="M163" s="212" t="s">
        <v>19</v>
      </c>
      <c r="N163" s="213" t="s">
        <v>42</v>
      </c>
      <c r="O163" s="85"/>
      <c r="P163" s="214">
        <f>O163*H163</f>
        <v>0</v>
      </c>
      <c r="Q163" s="214">
        <v>0</v>
      </c>
      <c r="R163" s="214">
        <f>Q163*H163</f>
        <v>0</v>
      </c>
      <c r="S163" s="214">
        <v>0</v>
      </c>
      <c r="T163" s="215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16" t="s">
        <v>137</v>
      </c>
      <c r="AT163" s="216" t="s">
        <v>132</v>
      </c>
      <c r="AU163" s="216" t="s">
        <v>81</v>
      </c>
      <c r="AY163" s="18" t="s">
        <v>130</v>
      </c>
      <c r="BE163" s="217">
        <f>IF(N163="základní",J163,0)</f>
        <v>0</v>
      </c>
      <c r="BF163" s="217">
        <f>IF(N163="snížená",J163,0)</f>
        <v>0</v>
      </c>
      <c r="BG163" s="217">
        <f>IF(N163="zákl. přenesená",J163,0)</f>
        <v>0</v>
      </c>
      <c r="BH163" s="217">
        <f>IF(N163="sníž. přenesená",J163,0)</f>
        <v>0</v>
      </c>
      <c r="BI163" s="217">
        <f>IF(N163="nulová",J163,0)</f>
        <v>0</v>
      </c>
      <c r="BJ163" s="18" t="s">
        <v>79</v>
      </c>
      <c r="BK163" s="217">
        <f>ROUND(I163*H163,2)</f>
        <v>0</v>
      </c>
      <c r="BL163" s="18" t="s">
        <v>137</v>
      </c>
      <c r="BM163" s="216" t="s">
        <v>259</v>
      </c>
    </row>
    <row r="164" s="2" customFormat="1">
      <c r="A164" s="39"/>
      <c r="B164" s="40"/>
      <c r="C164" s="41"/>
      <c r="D164" s="218" t="s">
        <v>139</v>
      </c>
      <c r="E164" s="41"/>
      <c r="F164" s="219" t="s">
        <v>260</v>
      </c>
      <c r="G164" s="41"/>
      <c r="H164" s="41"/>
      <c r="I164" s="220"/>
      <c r="J164" s="41"/>
      <c r="K164" s="41"/>
      <c r="L164" s="45"/>
      <c r="M164" s="221"/>
      <c r="N164" s="222"/>
      <c r="O164" s="85"/>
      <c r="P164" s="85"/>
      <c r="Q164" s="85"/>
      <c r="R164" s="85"/>
      <c r="S164" s="85"/>
      <c r="T164" s="86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139</v>
      </c>
      <c r="AU164" s="18" t="s">
        <v>81</v>
      </c>
    </row>
    <row r="165" s="2" customFormat="1" ht="37.8" customHeight="1">
      <c r="A165" s="39"/>
      <c r="B165" s="40"/>
      <c r="C165" s="205" t="s">
        <v>261</v>
      </c>
      <c r="D165" s="205" t="s">
        <v>132</v>
      </c>
      <c r="E165" s="206" t="s">
        <v>262</v>
      </c>
      <c r="F165" s="207" t="s">
        <v>263</v>
      </c>
      <c r="G165" s="208" t="s">
        <v>135</v>
      </c>
      <c r="H165" s="209">
        <v>61</v>
      </c>
      <c r="I165" s="210"/>
      <c r="J165" s="211">
        <f>ROUND(I165*H165,2)</f>
        <v>0</v>
      </c>
      <c r="K165" s="207" t="s">
        <v>136</v>
      </c>
      <c r="L165" s="45"/>
      <c r="M165" s="212" t="s">
        <v>19</v>
      </c>
      <c r="N165" s="213" t="s">
        <v>42</v>
      </c>
      <c r="O165" s="85"/>
      <c r="P165" s="214">
        <f>O165*H165</f>
        <v>0</v>
      </c>
      <c r="Q165" s="214">
        <v>0</v>
      </c>
      <c r="R165" s="214">
        <f>Q165*H165</f>
        <v>0</v>
      </c>
      <c r="S165" s="214">
        <v>0</v>
      </c>
      <c r="T165" s="215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16" t="s">
        <v>137</v>
      </c>
      <c r="AT165" s="216" t="s">
        <v>132</v>
      </c>
      <c r="AU165" s="216" t="s">
        <v>81</v>
      </c>
      <c r="AY165" s="18" t="s">
        <v>130</v>
      </c>
      <c r="BE165" s="217">
        <f>IF(N165="základní",J165,0)</f>
        <v>0</v>
      </c>
      <c r="BF165" s="217">
        <f>IF(N165="snížená",J165,0)</f>
        <v>0</v>
      </c>
      <c r="BG165" s="217">
        <f>IF(N165="zákl. přenesená",J165,0)</f>
        <v>0</v>
      </c>
      <c r="BH165" s="217">
        <f>IF(N165="sníž. přenesená",J165,0)</f>
        <v>0</v>
      </c>
      <c r="BI165" s="217">
        <f>IF(N165="nulová",J165,0)</f>
        <v>0</v>
      </c>
      <c r="BJ165" s="18" t="s">
        <v>79</v>
      </c>
      <c r="BK165" s="217">
        <f>ROUND(I165*H165,2)</f>
        <v>0</v>
      </c>
      <c r="BL165" s="18" t="s">
        <v>137</v>
      </c>
      <c r="BM165" s="216" t="s">
        <v>264</v>
      </c>
    </row>
    <row r="166" s="2" customFormat="1">
      <c r="A166" s="39"/>
      <c r="B166" s="40"/>
      <c r="C166" s="41"/>
      <c r="D166" s="218" t="s">
        <v>139</v>
      </c>
      <c r="E166" s="41"/>
      <c r="F166" s="219" t="s">
        <v>265</v>
      </c>
      <c r="G166" s="41"/>
      <c r="H166" s="41"/>
      <c r="I166" s="220"/>
      <c r="J166" s="41"/>
      <c r="K166" s="41"/>
      <c r="L166" s="45"/>
      <c r="M166" s="221"/>
      <c r="N166" s="222"/>
      <c r="O166" s="85"/>
      <c r="P166" s="85"/>
      <c r="Q166" s="85"/>
      <c r="R166" s="85"/>
      <c r="S166" s="85"/>
      <c r="T166" s="86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139</v>
      </c>
      <c r="AU166" s="18" t="s">
        <v>81</v>
      </c>
    </row>
    <row r="167" s="2" customFormat="1" ht="16.5" customHeight="1">
      <c r="A167" s="39"/>
      <c r="B167" s="40"/>
      <c r="C167" s="247" t="s">
        <v>266</v>
      </c>
      <c r="D167" s="247" t="s">
        <v>252</v>
      </c>
      <c r="E167" s="248" t="s">
        <v>267</v>
      </c>
      <c r="F167" s="249" t="s">
        <v>268</v>
      </c>
      <c r="G167" s="250" t="s">
        <v>269</v>
      </c>
      <c r="H167" s="251">
        <v>1.8300000000000001</v>
      </c>
      <c r="I167" s="252"/>
      <c r="J167" s="253">
        <f>ROUND(I167*H167,2)</f>
        <v>0</v>
      </c>
      <c r="K167" s="249" t="s">
        <v>136</v>
      </c>
      <c r="L167" s="254"/>
      <c r="M167" s="255" t="s">
        <v>19</v>
      </c>
      <c r="N167" s="256" t="s">
        <v>42</v>
      </c>
      <c r="O167" s="85"/>
      <c r="P167" s="214">
        <f>O167*H167</f>
        <v>0</v>
      </c>
      <c r="Q167" s="214">
        <v>0</v>
      </c>
      <c r="R167" s="214">
        <f>Q167*H167</f>
        <v>0</v>
      </c>
      <c r="S167" s="214">
        <v>0</v>
      </c>
      <c r="T167" s="215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16" t="s">
        <v>177</v>
      </c>
      <c r="AT167" s="216" t="s">
        <v>252</v>
      </c>
      <c r="AU167" s="216" t="s">
        <v>81</v>
      </c>
      <c r="AY167" s="18" t="s">
        <v>130</v>
      </c>
      <c r="BE167" s="217">
        <f>IF(N167="základní",J167,0)</f>
        <v>0</v>
      </c>
      <c r="BF167" s="217">
        <f>IF(N167="snížená",J167,0)</f>
        <v>0</v>
      </c>
      <c r="BG167" s="217">
        <f>IF(N167="zákl. přenesená",J167,0)</f>
        <v>0</v>
      </c>
      <c r="BH167" s="217">
        <f>IF(N167="sníž. přenesená",J167,0)</f>
        <v>0</v>
      </c>
      <c r="BI167" s="217">
        <f>IF(N167="nulová",J167,0)</f>
        <v>0</v>
      </c>
      <c r="BJ167" s="18" t="s">
        <v>79</v>
      </c>
      <c r="BK167" s="217">
        <f>ROUND(I167*H167,2)</f>
        <v>0</v>
      </c>
      <c r="BL167" s="18" t="s">
        <v>137</v>
      </c>
      <c r="BM167" s="216" t="s">
        <v>270</v>
      </c>
    </row>
    <row r="168" s="13" customFormat="1">
      <c r="A168" s="13"/>
      <c r="B168" s="225"/>
      <c r="C168" s="226"/>
      <c r="D168" s="223" t="s">
        <v>143</v>
      </c>
      <c r="E168" s="226"/>
      <c r="F168" s="228" t="s">
        <v>271</v>
      </c>
      <c r="G168" s="226"/>
      <c r="H168" s="229">
        <v>1.8300000000000001</v>
      </c>
      <c r="I168" s="230"/>
      <c r="J168" s="226"/>
      <c r="K168" s="226"/>
      <c r="L168" s="231"/>
      <c r="M168" s="232"/>
      <c r="N168" s="233"/>
      <c r="O168" s="233"/>
      <c r="P168" s="233"/>
      <c r="Q168" s="233"/>
      <c r="R168" s="233"/>
      <c r="S168" s="233"/>
      <c r="T168" s="23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5" t="s">
        <v>143</v>
      </c>
      <c r="AU168" s="235" t="s">
        <v>81</v>
      </c>
      <c r="AV168" s="13" t="s">
        <v>81</v>
      </c>
      <c r="AW168" s="13" t="s">
        <v>4</v>
      </c>
      <c r="AX168" s="13" t="s">
        <v>79</v>
      </c>
      <c r="AY168" s="235" t="s">
        <v>130</v>
      </c>
    </row>
    <row r="169" s="2" customFormat="1" ht="33" customHeight="1">
      <c r="A169" s="39"/>
      <c r="B169" s="40"/>
      <c r="C169" s="205" t="s">
        <v>272</v>
      </c>
      <c r="D169" s="205" t="s">
        <v>132</v>
      </c>
      <c r="E169" s="206" t="s">
        <v>273</v>
      </c>
      <c r="F169" s="207" t="s">
        <v>274</v>
      </c>
      <c r="G169" s="208" t="s">
        <v>135</v>
      </c>
      <c r="H169" s="209">
        <v>48</v>
      </c>
      <c r="I169" s="210"/>
      <c r="J169" s="211">
        <f>ROUND(I169*H169,2)</f>
        <v>0</v>
      </c>
      <c r="K169" s="207" t="s">
        <v>136</v>
      </c>
      <c r="L169" s="45"/>
      <c r="M169" s="212" t="s">
        <v>19</v>
      </c>
      <c r="N169" s="213" t="s">
        <v>42</v>
      </c>
      <c r="O169" s="85"/>
      <c r="P169" s="214">
        <f>O169*H169</f>
        <v>0</v>
      </c>
      <c r="Q169" s="214">
        <v>0</v>
      </c>
      <c r="R169" s="214">
        <f>Q169*H169</f>
        <v>0</v>
      </c>
      <c r="S169" s="214">
        <v>0</v>
      </c>
      <c r="T169" s="215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16" t="s">
        <v>137</v>
      </c>
      <c r="AT169" s="216" t="s">
        <v>132</v>
      </c>
      <c r="AU169" s="216" t="s">
        <v>81</v>
      </c>
      <c r="AY169" s="18" t="s">
        <v>130</v>
      </c>
      <c r="BE169" s="217">
        <f>IF(N169="základní",J169,0)</f>
        <v>0</v>
      </c>
      <c r="BF169" s="217">
        <f>IF(N169="snížená",J169,0)</f>
        <v>0</v>
      </c>
      <c r="BG169" s="217">
        <f>IF(N169="zákl. přenesená",J169,0)</f>
        <v>0</v>
      </c>
      <c r="BH169" s="217">
        <f>IF(N169="sníž. přenesená",J169,0)</f>
        <v>0</v>
      </c>
      <c r="BI169" s="217">
        <f>IF(N169="nulová",J169,0)</f>
        <v>0</v>
      </c>
      <c r="BJ169" s="18" t="s">
        <v>79</v>
      </c>
      <c r="BK169" s="217">
        <f>ROUND(I169*H169,2)</f>
        <v>0</v>
      </c>
      <c r="BL169" s="18" t="s">
        <v>137</v>
      </c>
      <c r="BM169" s="216" t="s">
        <v>275</v>
      </c>
    </row>
    <row r="170" s="2" customFormat="1">
      <c r="A170" s="39"/>
      <c r="B170" s="40"/>
      <c r="C170" s="41"/>
      <c r="D170" s="218" t="s">
        <v>139</v>
      </c>
      <c r="E170" s="41"/>
      <c r="F170" s="219" t="s">
        <v>276</v>
      </c>
      <c r="G170" s="41"/>
      <c r="H170" s="41"/>
      <c r="I170" s="220"/>
      <c r="J170" s="41"/>
      <c r="K170" s="41"/>
      <c r="L170" s="45"/>
      <c r="M170" s="221"/>
      <c r="N170" s="222"/>
      <c r="O170" s="85"/>
      <c r="P170" s="85"/>
      <c r="Q170" s="85"/>
      <c r="R170" s="85"/>
      <c r="S170" s="85"/>
      <c r="T170" s="86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139</v>
      </c>
      <c r="AU170" s="18" t="s">
        <v>81</v>
      </c>
    </row>
    <row r="171" s="13" customFormat="1">
      <c r="A171" s="13"/>
      <c r="B171" s="225"/>
      <c r="C171" s="226"/>
      <c r="D171" s="223" t="s">
        <v>143</v>
      </c>
      <c r="E171" s="227" t="s">
        <v>19</v>
      </c>
      <c r="F171" s="228" t="s">
        <v>277</v>
      </c>
      <c r="G171" s="226"/>
      <c r="H171" s="229">
        <v>36</v>
      </c>
      <c r="I171" s="230"/>
      <c r="J171" s="226"/>
      <c r="K171" s="226"/>
      <c r="L171" s="231"/>
      <c r="M171" s="232"/>
      <c r="N171" s="233"/>
      <c r="O171" s="233"/>
      <c r="P171" s="233"/>
      <c r="Q171" s="233"/>
      <c r="R171" s="233"/>
      <c r="S171" s="233"/>
      <c r="T171" s="234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5" t="s">
        <v>143</v>
      </c>
      <c r="AU171" s="235" t="s">
        <v>81</v>
      </c>
      <c r="AV171" s="13" t="s">
        <v>81</v>
      </c>
      <c r="AW171" s="13" t="s">
        <v>33</v>
      </c>
      <c r="AX171" s="13" t="s">
        <v>71</v>
      </c>
      <c r="AY171" s="235" t="s">
        <v>130</v>
      </c>
    </row>
    <row r="172" s="13" customFormat="1">
      <c r="A172" s="13"/>
      <c r="B172" s="225"/>
      <c r="C172" s="226"/>
      <c r="D172" s="223" t="s">
        <v>143</v>
      </c>
      <c r="E172" s="227" t="s">
        <v>19</v>
      </c>
      <c r="F172" s="228" t="s">
        <v>278</v>
      </c>
      <c r="G172" s="226"/>
      <c r="H172" s="229">
        <v>12</v>
      </c>
      <c r="I172" s="230"/>
      <c r="J172" s="226"/>
      <c r="K172" s="226"/>
      <c r="L172" s="231"/>
      <c r="M172" s="232"/>
      <c r="N172" s="233"/>
      <c r="O172" s="233"/>
      <c r="P172" s="233"/>
      <c r="Q172" s="233"/>
      <c r="R172" s="233"/>
      <c r="S172" s="233"/>
      <c r="T172" s="23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5" t="s">
        <v>143</v>
      </c>
      <c r="AU172" s="235" t="s">
        <v>81</v>
      </c>
      <c r="AV172" s="13" t="s">
        <v>81</v>
      </c>
      <c r="AW172" s="13" t="s">
        <v>33</v>
      </c>
      <c r="AX172" s="13" t="s">
        <v>71</v>
      </c>
      <c r="AY172" s="235" t="s">
        <v>130</v>
      </c>
    </row>
    <row r="173" s="14" customFormat="1">
      <c r="A173" s="14"/>
      <c r="B173" s="236"/>
      <c r="C173" s="237"/>
      <c r="D173" s="223" t="s">
        <v>143</v>
      </c>
      <c r="E173" s="238" t="s">
        <v>19</v>
      </c>
      <c r="F173" s="239" t="s">
        <v>146</v>
      </c>
      <c r="G173" s="237"/>
      <c r="H173" s="240">
        <v>48</v>
      </c>
      <c r="I173" s="241"/>
      <c r="J173" s="237"/>
      <c r="K173" s="237"/>
      <c r="L173" s="242"/>
      <c r="M173" s="243"/>
      <c r="N173" s="244"/>
      <c r="O173" s="244"/>
      <c r="P173" s="244"/>
      <c r="Q173" s="244"/>
      <c r="R173" s="244"/>
      <c r="S173" s="244"/>
      <c r="T173" s="245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6" t="s">
        <v>143</v>
      </c>
      <c r="AU173" s="246" t="s">
        <v>81</v>
      </c>
      <c r="AV173" s="14" t="s">
        <v>137</v>
      </c>
      <c r="AW173" s="14" t="s">
        <v>33</v>
      </c>
      <c r="AX173" s="14" t="s">
        <v>79</v>
      </c>
      <c r="AY173" s="246" t="s">
        <v>130</v>
      </c>
    </row>
    <row r="174" s="2" customFormat="1" ht="37.8" customHeight="1">
      <c r="A174" s="39"/>
      <c r="B174" s="40"/>
      <c r="C174" s="205" t="s">
        <v>279</v>
      </c>
      <c r="D174" s="205" t="s">
        <v>132</v>
      </c>
      <c r="E174" s="206" t="s">
        <v>280</v>
      </c>
      <c r="F174" s="207" t="s">
        <v>281</v>
      </c>
      <c r="G174" s="208" t="s">
        <v>135</v>
      </c>
      <c r="H174" s="209">
        <v>61</v>
      </c>
      <c r="I174" s="210"/>
      <c r="J174" s="211">
        <f>ROUND(I174*H174,2)</f>
        <v>0</v>
      </c>
      <c r="K174" s="207" t="s">
        <v>136</v>
      </c>
      <c r="L174" s="45"/>
      <c r="M174" s="212" t="s">
        <v>19</v>
      </c>
      <c r="N174" s="213" t="s">
        <v>42</v>
      </c>
      <c r="O174" s="85"/>
      <c r="P174" s="214">
        <f>O174*H174</f>
        <v>0</v>
      </c>
      <c r="Q174" s="214">
        <v>0</v>
      </c>
      <c r="R174" s="214">
        <f>Q174*H174</f>
        <v>0</v>
      </c>
      <c r="S174" s="214">
        <v>0</v>
      </c>
      <c r="T174" s="215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16" t="s">
        <v>137</v>
      </c>
      <c r="AT174" s="216" t="s">
        <v>132</v>
      </c>
      <c r="AU174" s="216" t="s">
        <v>81</v>
      </c>
      <c r="AY174" s="18" t="s">
        <v>130</v>
      </c>
      <c r="BE174" s="217">
        <f>IF(N174="základní",J174,0)</f>
        <v>0</v>
      </c>
      <c r="BF174" s="217">
        <f>IF(N174="snížená",J174,0)</f>
        <v>0</v>
      </c>
      <c r="BG174" s="217">
        <f>IF(N174="zákl. přenesená",J174,0)</f>
        <v>0</v>
      </c>
      <c r="BH174" s="217">
        <f>IF(N174="sníž. přenesená",J174,0)</f>
        <v>0</v>
      </c>
      <c r="BI174" s="217">
        <f>IF(N174="nulová",J174,0)</f>
        <v>0</v>
      </c>
      <c r="BJ174" s="18" t="s">
        <v>79</v>
      </c>
      <c r="BK174" s="217">
        <f>ROUND(I174*H174,2)</f>
        <v>0</v>
      </c>
      <c r="BL174" s="18" t="s">
        <v>137</v>
      </c>
      <c r="BM174" s="216" t="s">
        <v>282</v>
      </c>
    </row>
    <row r="175" s="2" customFormat="1">
      <c r="A175" s="39"/>
      <c r="B175" s="40"/>
      <c r="C175" s="41"/>
      <c r="D175" s="218" t="s">
        <v>139</v>
      </c>
      <c r="E175" s="41"/>
      <c r="F175" s="219" t="s">
        <v>283</v>
      </c>
      <c r="G175" s="41"/>
      <c r="H175" s="41"/>
      <c r="I175" s="220"/>
      <c r="J175" s="41"/>
      <c r="K175" s="41"/>
      <c r="L175" s="45"/>
      <c r="M175" s="221"/>
      <c r="N175" s="222"/>
      <c r="O175" s="85"/>
      <c r="P175" s="85"/>
      <c r="Q175" s="85"/>
      <c r="R175" s="85"/>
      <c r="S175" s="85"/>
      <c r="T175" s="86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139</v>
      </c>
      <c r="AU175" s="18" t="s">
        <v>81</v>
      </c>
    </row>
    <row r="176" s="2" customFormat="1" ht="16.5" customHeight="1">
      <c r="A176" s="39"/>
      <c r="B176" s="40"/>
      <c r="C176" s="247" t="s">
        <v>284</v>
      </c>
      <c r="D176" s="247" t="s">
        <v>252</v>
      </c>
      <c r="E176" s="248" t="s">
        <v>285</v>
      </c>
      <c r="F176" s="249" t="s">
        <v>286</v>
      </c>
      <c r="G176" s="250" t="s">
        <v>187</v>
      </c>
      <c r="H176" s="251">
        <v>9.1500000000000004</v>
      </c>
      <c r="I176" s="252"/>
      <c r="J176" s="253">
        <f>ROUND(I176*H176,2)</f>
        <v>0</v>
      </c>
      <c r="K176" s="249" t="s">
        <v>136</v>
      </c>
      <c r="L176" s="254"/>
      <c r="M176" s="255" t="s">
        <v>19</v>
      </c>
      <c r="N176" s="256" t="s">
        <v>42</v>
      </c>
      <c r="O176" s="85"/>
      <c r="P176" s="214">
        <f>O176*H176</f>
        <v>0</v>
      </c>
      <c r="Q176" s="214">
        <v>0</v>
      </c>
      <c r="R176" s="214">
        <f>Q176*H176</f>
        <v>0</v>
      </c>
      <c r="S176" s="214">
        <v>0</v>
      </c>
      <c r="T176" s="215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16" t="s">
        <v>177</v>
      </c>
      <c r="AT176" s="216" t="s">
        <v>252</v>
      </c>
      <c r="AU176" s="216" t="s">
        <v>81</v>
      </c>
      <c r="AY176" s="18" t="s">
        <v>130</v>
      </c>
      <c r="BE176" s="217">
        <f>IF(N176="základní",J176,0)</f>
        <v>0</v>
      </c>
      <c r="BF176" s="217">
        <f>IF(N176="snížená",J176,0)</f>
        <v>0</v>
      </c>
      <c r="BG176" s="217">
        <f>IF(N176="zákl. přenesená",J176,0)</f>
        <v>0</v>
      </c>
      <c r="BH176" s="217">
        <f>IF(N176="sníž. přenesená",J176,0)</f>
        <v>0</v>
      </c>
      <c r="BI176" s="217">
        <f>IF(N176="nulová",J176,0)</f>
        <v>0</v>
      </c>
      <c r="BJ176" s="18" t="s">
        <v>79</v>
      </c>
      <c r="BK176" s="217">
        <f>ROUND(I176*H176,2)</f>
        <v>0</v>
      </c>
      <c r="BL176" s="18" t="s">
        <v>137</v>
      </c>
      <c r="BM176" s="216" t="s">
        <v>287</v>
      </c>
    </row>
    <row r="177" s="13" customFormat="1">
      <c r="A177" s="13"/>
      <c r="B177" s="225"/>
      <c r="C177" s="226"/>
      <c r="D177" s="223" t="s">
        <v>143</v>
      </c>
      <c r="E177" s="226"/>
      <c r="F177" s="228" t="s">
        <v>288</v>
      </c>
      <c r="G177" s="226"/>
      <c r="H177" s="229">
        <v>9.1500000000000004</v>
      </c>
      <c r="I177" s="230"/>
      <c r="J177" s="226"/>
      <c r="K177" s="226"/>
      <c r="L177" s="231"/>
      <c r="M177" s="232"/>
      <c r="N177" s="233"/>
      <c r="O177" s="233"/>
      <c r="P177" s="233"/>
      <c r="Q177" s="233"/>
      <c r="R177" s="233"/>
      <c r="S177" s="233"/>
      <c r="T177" s="234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5" t="s">
        <v>143</v>
      </c>
      <c r="AU177" s="235" t="s">
        <v>81</v>
      </c>
      <c r="AV177" s="13" t="s">
        <v>81</v>
      </c>
      <c r="AW177" s="13" t="s">
        <v>4</v>
      </c>
      <c r="AX177" s="13" t="s">
        <v>79</v>
      </c>
      <c r="AY177" s="235" t="s">
        <v>130</v>
      </c>
    </row>
    <row r="178" s="2" customFormat="1" ht="44.25" customHeight="1">
      <c r="A178" s="39"/>
      <c r="B178" s="40"/>
      <c r="C178" s="205" t="s">
        <v>289</v>
      </c>
      <c r="D178" s="205" t="s">
        <v>132</v>
      </c>
      <c r="E178" s="206" t="s">
        <v>290</v>
      </c>
      <c r="F178" s="207" t="s">
        <v>291</v>
      </c>
      <c r="G178" s="208" t="s">
        <v>292</v>
      </c>
      <c r="H178" s="209">
        <v>10</v>
      </c>
      <c r="I178" s="210"/>
      <c r="J178" s="211">
        <f>ROUND(I178*H178,2)</f>
        <v>0</v>
      </c>
      <c r="K178" s="207" t="s">
        <v>136</v>
      </c>
      <c r="L178" s="45"/>
      <c r="M178" s="212" t="s">
        <v>19</v>
      </c>
      <c r="N178" s="213" t="s">
        <v>42</v>
      </c>
      <c r="O178" s="85"/>
      <c r="P178" s="214">
        <f>O178*H178</f>
        <v>0</v>
      </c>
      <c r="Q178" s="214">
        <v>0.0128123</v>
      </c>
      <c r="R178" s="214">
        <f>Q178*H178</f>
        <v>0.12812300000000002</v>
      </c>
      <c r="S178" s="214">
        <v>0</v>
      </c>
      <c r="T178" s="215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16" t="s">
        <v>137</v>
      </c>
      <c r="AT178" s="216" t="s">
        <v>132</v>
      </c>
      <c r="AU178" s="216" t="s">
        <v>81</v>
      </c>
      <c r="AY178" s="18" t="s">
        <v>130</v>
      </c>
      <c r="BE178" s="217">
        <f>IF(N178="základní",J178,0)</f>
        <v>0</v>
      </c>
      <c r="BF178" s="217">
        <f>IF(N178="snížená",J178,0)</f>
        <v>0</v>
      </c>
      <c r="BG178" s="217">
        <f>IF(N178="zákl. přenesená",J178,0)</f>
        <v>0</v>
      </c>
      <c r="BH178" s="217">
        <f>IF(N178="sníž. přenesená",J178,0)</f>
        <v>0</v>
      </c>
      <c r="BI178" s="217">
        <f>IF(N178="nulová",J178,0)</f>
        <v>0</v>
      </c>
      <c r="BJ178" s="18" t="s">
        <v>79</v>
      </c>
      <c r="BK178" s="217">
        <f>ROUND(I178*H178,2)</f>
        <v>0</v>
      </c>
      <c r="BL178" s="18" t="s">
        <v>137</v>
      </c>
      <c r="BM178" s="216" t="s">
        <v>293</v>
      </c>
    </row>
    <row r="179" s="2" customFormat="1">
      <c r="A179" s="39"/>
      <c r="B179" s="40"/>
      <c r="C179" s="41"/>
      <c r="D179" s="218" t="s">
        <v>139</v>
      </c>
      <c r="E179" s="41"/>
      <c r="F179" s="219" t="s">
        <v>294</v>
      </c>
      <c r="G179" s="41"/>
      <c r="H179" s="41"/>
      <c r="I179" s="220"/>
      <c r="J179" s="41"/>
      <c r="K179" s="41"/>
      <c r="L179" s="45"/>
      <c r="M179" s="221"/>
      <c r="N179" s="222"/>
      <c r="O179" s="85"/>
      <c r="P179" s="85"/>
      <c r="Q179" s="85"/>
      <c r="R179" s="85"/>
      <c r="S179" s="85"/>
      <c r="T179" s="86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139</v>
      </c>
      <c r="AU179" s="18" t="s">
        <v>81</v>
      </c>
    </row>
    <row r="180" s="13" customFormat="1">
      <c r="A180" s="13"/>
      <c r="B180" s="225"/>
      <c r="C180" s="226"/>
      <c r="D180" s="223" t="s">
        <v>143</v>
      </c>
      <c r="E180" s="227" t="s">
        <v>19</v>
      </c>
      <c r="F180" s="228" t="s">
        <v>295</v>
      </c>
      <c r="G180" s="226"/>
      <c r="H180" s="229">
        <v>5</v>
      </c>
      <c r="I180" s="230"/>
      <c r="J180" s="226"/>
      <c r="K180" s="226"/>
      <c r="L180" s="231"/>
      <c r="M180" s="232"/>
      <c r="N180" s="233"/>
      <c r="O180" s="233"/>
      <c r="P180" s="233"/>
      <c r="Q180" s="233"/>
      <c r="R180" s="233"/>
      <c r="S180" s="233"/>
      <c r="T180" s="234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5" t="s">
        <v>143</v>
      </c>
      <c r="AU180" s="235" t="s">
        <v>81</v>
      </c>
      <c r="AV180" s="13" t="s">
        <v>81</v>
      </c>
      <c r="AW180" s="13" t="s">
        <v>33</v>
      </c>
      <c r="AX180" s="13" t="s">
        <v>71</v>
      </c>
      <c r="AY180" s="235" t="s">
        <v>130</v>
      </c>
    </row>
    <row r="181" s="13" customFormat="1">
      <c r="A181" s="13"/>
      <c r="B181" s="225"/>
      <c r="C181" s="226"/>
      <c r="D181" s="223" t="s">
        <v>143</v>
      </c>
      <c r="E181" s="227" t="s">
        <v>19</v>
      </c>
      <c r="F181" s="228" t="s">
        <v>296</v>
      </c>
      <c r="G181" s="226"/>
      <c r="H181" s="229">
        <v>5</v>
      </c>
      <c r="I181" s="230"/>
      <c r="J181" s="226"/>
      <c r="K181" s="226"/>
      <c r="L181" s="231"/>
      <c r="M181" s="232"/>
      <c r="N181" s="233"/>
      <c r="O181" s="233"/>
      <c r="P181" s="233"/>
      <c r="Q181" s="233"/>
      <c r="R181" s="233"/>
      <c r="S181" s="233"/>
      <c r="T181" s="23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5" t="s">
        <v>143</v>
      </c>
      <c r="AU181" s="235" t="s">
        <v>81</v>
      </c>
      <c r="AV181" s="13" t="s">
        <v>81</v>
      </c>
      <c r="AW181" s="13" t="s">
        <v>33</v>
      </c>
      <c r="AX181" s="13" t="s">
        <v>71</v>
      </c>
      <c r="AY181" s="235" t="s">
        <v>130</v>
      </c>
    </row>
    <row r="182" s="14" customFormat="1">
      <c r="A182" s="14"/>
      <c r="B182" s="236"/>
      <c r="C182" s="237"/>
      <c r="D182" s="223" t="s">
        <v>143</v>
      </c>
      <c r="E182" s="238" t="s">
        <v>19</v>
      </c>
      <c r="F182" s="239" t="s">
        <v>146</v>
      </c>
      <c r="G182" s="237"/>
      <c r="H182" s="240">
        <v>10</v>
      </c>
      <c r="I182" s="241"/>
      <c r="J182" s="237"/>
      <c r="K182" s="237"/>
      <c r="L182" s="242"/>
      <c r="M182" s="243"/>
      <c r="N182" s="244"/>
      <c r="O182" s="244"/>
      <c r="P182" s="244"/>
      <c r="Q182" s="244"/>
      <c r="R182" s="244"/>
      <c r="S182" s="244"/>
      <c r="T182" s="245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6" t="s">
        <v>143</v>
      </c>
      <c r="AU182" s="246" t="s">
        <v>81</v>
      </c>
      <c r="AV182" s="14" t="s">
        <v>137</v>
      </c>
      <c r="AW182" s="14" t="s">
        <v>33</v>
      </c>
      <c r="AX182" s="14" t="s">
        <v>79</v>
      </c>
      <c r="AY182" s="246" t="s">
        <v>130</v>
      </c>
    </row>
    <row r="183" s="2" customFormat="1" ht="24.15" customHeight="1">
      <c r="A183" s="39"/>
      <c r="B183" s="40"/>
      <c r="C183" s="205" t="s">
        <v>297</v>
      </c>
      <c r="D183" s="205" t="s">
        <v>132</v>
      </c>
      <c r="E183" s="206" t="s">
        <v>298</v>
      </c>
      <c r="F183" s="207" t="s">
        <v>299</v>
      </c>
      <c r="G183" s="208" t="s">
        <v>135</v>
      </c>
      <c r="H183" s="209">
        <v>61</v>
      </c>
      <c r="I183" s="210"/>
      <c r="J183" s="211">
        <f>ROUND(I183*H183,2)</f>
        <v>0</v>
      </c>
      <c r="K183" s="207" t="s">
        <v>136</v>
      </c>
      <c r="L183" s="45"/>
      <c r="M183" s="212" t="s">
        <v>19</v>
      </c>
      <c r="N183" s="213" t="s">
        <v>42</v>
      </c>
      <c r="O183" s="85"/>
      <c r="P183" s="214">
        <f>O183*H183</f>
        <v>0</v>
      </c>
      <c r="Q183" s="214">
        <v>0</v>
      </c>
      <c r="R183" s="214">
        <f>Q183*H183</f>
        <v>0</v>
      </c>
      <c r="S183" s="214">
        <v>0</v>
      </c>
      <c r="T183" s="215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16" t="s">
        <v>137</v>
      </c>
      <c r="AT183" s="216" t="s">
        <v>132</v>
      </c>
      <c r="AU183" s="216" t="s">
        <v>81</v>
      </c>
      <c r="AY183" s="18" t="s">
        <v>130</v>
      </c>
      <c r="BE183" s="217">
        <f>IF(N183="základní",J183,0)</f>
        <v>0</v>
      </c>
      <c r="BF183" s="217">
        <f>IF(N183="snížená",J183,0)</f>
        <v>0</v>
      </c>
      <c r="BG183" s="217">
        <f>IF(N183="zákl. přenesená",J183,0)</f>
        <v>0</v>
      </c>
      <c r="BH183" s="217">
        <f>IF(N183="sníž. přenesená",J183,0)</f>
        <v>0</v>
      </c>
      <c r="BI183" s="217">
        <f>IF(N183="nulová",J183,0)</f>
        <v>0</v>
      </c>
      <c r="BJ183" s="18" t="s">
        <v>79</v>
      </c>
      <c r="BK183" s="217">
        <f>ROUND(I183*H183,2)</f>
        <v>0</v>
      </c>
      <c r="BL183" s="18" t="s">
        <v>137</v>
      </c>
      <c r="BM183" s="216" t="s">
        <v>300</v>
      </c>
    </row>
    <row r="184" s="2" customFormat="1">
      <c r="A184" s="39"/>
      <c r="B184" s="40"/>
      <c r="C184" s="41"/>
      <c r="D184" s="218" t="s">
        <v>139</v>
      </c>
      <c r="E184" s="41"/>
      <c r="F184" s="219" t="s">
        <v>301</v>
      </c>
      <c r="G184" s="41"/>
      <c r="H184" s="41"/>
      <c r="I184" s="220"/>
      <c r="J184" s="41"/>
      <c r="K184" s="41"/>
      <c r="L184" s="45"/>
      <c r="M184" s="221"/>
      <c r="N184" s="222"/>
      <c r="O184" s="85"/>
      <c r="P184" s="85"/>
      <c r="Q184" s="85"/>
      <c r="R184" s="85"/>
      <c r="S184" s="85"/>
      <c r="T184" s="86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139</v>
      </c>
      <c r="AU184" s="18" t="s">
        <v>81</v>
      </c>
    </row>
    <row r="185" s="2" customFormat="1" ht="21.75" customHeight="1">
      <c r="A185" s="39"/>
      <c r="B185" s="40"/>
      <c r="C185" s="205" t="s">
        <v>302</v>
      </c>
      <c r="D185" s="205" t="s">
        <v>132</v>
      </c>
      <c r="E185" s="206" t="s">
        <v>303</v>
      </c>
      <c r="F185" s="207" t="s">
        <v>304</v>
      </c>
      <c r="G185" s="208" t="s">
        <v>135</v>
      </c>
      <c r="H185" s="209">
        <v>61</v>
      </c>
      <c r="I185" s="210"/>
      <c r="J185" s="211">
        <f>ROUND(I185*H185,2)</f>
        <v>0</v>
      </c>
      <c r="K185" s="207" t="s">
        <v>136</v>
      </c>
      <c r="L185" s="45"/>
      <c r="M185" s="212" t="s">
        <v>19</v>
      </c>
      <c r="N185" s="213" t="s">
        <v>42</v>
      </c>
      <c r="O185" s="85"/>
      <c r="P185" s="214">
        <f>O185*H185</f>
        <v>0</v>
      </c>
      <c r="Q185" s="214">
        <v>0</v>
      </c>
      <c r="R185" s="214">
        <f>Q185*H185</f>
        <v>0</v>
      </c>
      <c r="S185" s="214">
        <v>0</v>
      </c>
      <c r="T185" s="215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16" t="s">
        <v>137</v>
      </c>
      <c r="AT185" s="216" t="s">
        <v>132</v>
      </c>
      <c r="AU185" s="216" t="s">
        <v>81</v>
      </c>
      <c r="AY185" s="18" t="s">
        <v>130</v>
      </c>
      <c r="BE185" s="217">
        <f>IF(N185="základní",J185,0)</f>
        <v>0</v>
      </c>
      <c r="BF185" s="217">
        <f>IF(N185="snížená",J185,0)</f>
        <v>0</v>
      </c>
      <c r="BG185" s="217">
        <f>IF(N185="zákl. přenesená",J185,0)</f>
        <v>0</v>
      </c>
      <c r="BH185" s="217">
        <f>IF(N185="sníž. přenesená",J185,0)</f>
        <v>0</v>
      </c>
      <c r="BI185" s="217">
        <f>IF(N185="nulová",J185,0)</f>
        <v>0</v>
      </c>
      <c r="BJ185" s="18" t="s">
        <v>79</v>
      </c>
      <c r="BK185" s="217">
        <f>ROUND(I185*H185,2)</f>
        <v>0</v>
      </c>
      <c r="BL185" s="18" t="s">
        <v>137</v>
      </c>
      <c r="BM185" s="216" t="s">
        <v>305</v>
      </c>
    </row>
    <row r="186" s="2" customFormat="1">
      <c r="A186" s="39"/>
      <c r="B186" s="40"/>
      <c r="C186" s="41"/>
      <c r="D186" s="218" t="s">
        <v>139</v>
      </c>
      <c r="E186" s="41"/>
      <c r="F186" s="219" t="s">
        <v>306</v>
      </c>
      <c r="G186" s="41"/>
      <c r="H186" s="41"/>
      <c r="I186" s="220"/>
      <c r="J186" s="41"/>
      <c r="K186" s="41"/>
      <c r="L186" s="45"/>
      <c r="M186" s="221"/>
      <c r="N186" s="222"/>
      <c r="O186" s="85"/>
      <c r="P186" s="85"/>
      <c r="Q186" s="85"/>
      <c r="R186" s="85"/>
      <c r="S186" s="85"/>
      <c r="T186" s="86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139</v>
      </c>
      <c r="AU186" s="18" t="s">
        <v>81</v>
      </c>
    </row>
    <row r="187" s="12" customFormat="1" ht="22.8" customHeight="1">
      <c r="A187" s="12"/>
      <c r="B187" s="189"/>
      <c r="C187" s="190"/>
      <c r="D187" s="191" t="s">
        <v>70</v>
      </c>
      <c r="E187" s="203" t="s">
        <v>81</v>
      </c>
      <c r="F187" s="203" t="s">
        <v>307</v>
      </c>
      <c r="G187" s="190"/>
      <c r="H187" s="190"/>
      <c r="I187" s="193"/>
      <c r="J187" s="204">
        <f>BK187</f>
        <v>0</v>
      </c>
      <c r="K187" s="190"/>
      <c r="L187" s="195"/>
      <c r="M187" s="196"/>
      <c r="N187" s="197"/>
      <c r="O187" s="197"/>
      <c r="P187" s="198">
        <f>SUM(P188:P197)</f>
        <v>0</v>
      </c>
      <c r="Q187" s="197"/>
      <c r="R187" s="198">
        <f>SUM(R188:R197)</f>
        <v>13.16184700688</v>
      </c>
      <c r="S187" s="197"/>
      <c r="T187" s="199">
        <f>SUM(T188:T197)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00" t="s">
        <v>79</v>
      </c>
      <c r="AT187" s="201" t="s">
        <v>70</v>
      </c>
      <c r="AU187" s="201" t="s">
        <v>79</v>
      </c>
      <c r="AY187" s="200" t="s">
        <v>130</v>
      </c>
      <c r="BK187" s="202">
        <f>SUM(BK188:BK197)</f>
        <v>0</v>
      </c>
    </row>
    <row r="188" s="2" customFormat="1" ht="24.15" customHeight="1">
      <c r="A188" s="39"/>
      <c r="B188" s="40"/>
      <c r="C188" s="205" t="s">
        <v>308</v>
      </c>
      <c r="D188" s="205" t="s">
        <v>132</v>
      </c>
      <c r="E188" s="206" t="s">
        <v>309</v>
      </c>
      <c r="F188" s="207" t="s">
        <v>310</v>
      </c>
      <c r="G188" s="208" t="s">
        <v>187</v>
      </c>
      <c r="H188" s="209">
        <v>2.145</v>
      </c>
      <c r="I188" s="210"/>
      <c r="J188" s="211">
        <f>ROUND(I188*H188,2)</f>
        <v>0</v>
      </c>
      <c r="K188" s="207" t="s">
        <v>136</v>
      </c>
      <c r="L188" s="45"/>
      <c r="M188" s="212" t="s">
        <v>19</v>
      </c>
      <c r="N188" s="213" t="s">
        <v>42</v>
      </c>
      <c r="O188" s="85"/>
      <c r="P188" s="214">
        <f>O188*H188</f>
        <v>0</v>
      </c>
      <c r="Q188" s="214">
        <v>0</v>
      </c>
      <c r="R188" s="214">
        <f>Q188*H188</f>
        <v>0</v>
      </c>
      <c r="S188" s="214">
        <v>0</v>
      </c>
      <c r="T188" s="215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16" t="s">
        <v>137</v>
      </c>
      <c r="AT188" s="216" t="s">
        <v>132</v>
      </c>
      <c r="AU188" s="216" t="s">
        <v>81</v>
      </c>
      <c r="AY188" s="18" t="s">
        <v>130</v>
      </c>
      <c r="BE188" s="217">
        <f>IF(N188="základní",J188,0)</f>
        <v>0</v>
      </c>
      <c r="BF188" s="217">
        <f>IF(N188="snížená",J188,0)</f>
        <v>0</v>
      </c>
      <c r="BG188" s="217">
        <f>IF(N188="zákl. přenesená",J188,0)</f>
        <v>0</v>
      </c>
      <c r="BH188" s="217">
        <f>IF(N188="sníž. přenesená",J188,0)</f>
        <v>0</v>
      </c>
      <c r="BI188" s="217">
        <f>IF(N188="nulová",J188,0)</f>
        <v>0</v>
      </c>
      <c r="BJ188" s="18" t="s">
        <v>79</v>
      </c>
      <c r="BK188" s="217">
        <f>ROUND(I188*H188,2)</f>
        <v>0</v>
      </c>
      <c r="BL188" s="18" t="s">
        <v>137</v>
      </c>
      <c r="BM188" s="216" t="s">
        <v>311</v>
      </c>
    </row>
    <row r="189" s="2" customFormat="1">
      <c r="A189" s="39"/>
      <c r="B189" s="40"/>
      <c r="C189" s="41"/>
      <c r="D189" s="218" t="s">
        <v>139</v>
      </c>
      <c r="E189" s="41"/>
      <c r="F189" s="219" t="s">
        <v>312</v>
      </c>
      <c r="G189" s="41"/>
      <c r="H189" s="41"/>
      <c r="I189" s="220"/>
      <c r="J189" s="41"/>
      <c r="K189" s="41"/>
      <c r="L189" s="45"/>
      <c r="M189" s="221"/>
      <c r="N189" s="222"/>
      <c r="O189" s="85"/>
      <c r="P189" s="85"/>
      <c r="Q189" s="85"/>
      <c r="R189" s="85"/>
      <c r="S189" s="85"/>
      <c r="T189" s="86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139</v>
      </c>
      <c r="AU189" s="18" t="s">
        <v>81</v>
      </c>
    </row>
    <row r="190" s="13" customFormat="1">
      <c r="A190" s="13"/>
      <c r="B190" s="225"/>
      <c r="C190" s="226"/>
      <c r="D190" s="223" t="s">
        <v>143</v>
      </c>
      <c r="E190" s="227" t="s">
        <v>19</v>
      </c>
      <c r="F190" s="228" t="s">
        <v>193</v>
      </c>
      <c r="G190" s="226"/>
      <c r="H190" s="229">
        <v>1.95</v>
      </c>
      <c r="I190" s="230"/>
      <c r="J190" s="226"/>
      <c r="K190" s="226"/>
      <c r="L190" s="231"/>
      <c r="M190" s="232"/>
      <c r="N190" s="233"/>
      <c r="O190" s="233"/>
      <c r="P190" s="233"/>
      <c r="Q190" s="233"/>
      <c r="R190" s="233"/>
      <c r="S190" s="233"/>
      <c r="T190" s="23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5" t="s">
        <v>143</v>
      </c>
      <c r="AU190" s="235" t="s">
        <v>81</v>
      </c>
      <c r="AV190" s="13" t="s">
        <v>81</v>
      </c>
      <c r="AW190" s="13" t="s">
        <v>33</v>
      </c>
      <c r="AX190" s="13" t="s">
        <v>79</v>
      </c>
      <c r="AY190" s="235" t="s">
        <v>130</v>
      </c>
    </row>
    <row r="191" s="13" customFormat="1">
      <c r="A191" s="13"/>
      <c r="B191" s="225"/>
      <c r="C191" s="226"/>
      <c r="D191" s="223" t="s">
        <v>143</v>
      </c>
      <c r="E191" s="226"/>
      <c r="F191" s="228" t="s">
        <v>313</v>
      </c>
      <c r="G191" s="226"/>
      <c r="H191" s="229">
        <v>2.145</v>
      </c>
      <c r="I191" s="230"/>
      <c r="J191" s="226"/>
      <c r="K191" s="226"/>
      <c r="L191" s="231"/>
      <c r="M191" s="232"/>
      <c r="N191" s="233"/>
      <c r="O191" s="233"/>
      <c r="P191" s="233"/>
      <c r="Q191" s="233"/>
      <c r="R191" s="233"/>
      <c r="S191" s="233"/>
      <c r="T191" s="234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5" t="s">
        <v>143</v>
      </c>
      <c r="AU191" s="235" t="s">
        <v>81</v>
      </c>
      <c r="AV191" s="13" t="s">
        <v>81</v>
      </c>
      <c r="AW191" s="13" t="s">
        <v>4</v>
      </c>
      <c r="AX191" s="13" t="s">
        <v>79</v>
      </c>
      <c r="AY191" s="235" t="s">
        <v>130</v>
      </c>
    </row>
    <row r="192" s="2" customFormat="1" ht="24.15" customHeight="1">
      <c r="A192" s="39"/>
      <c r="B192" s="40"/>
      <c r="C192" s="205" t="s">
        <v>314</v>
      </c>
      <c r="D192" s="205" t="s">
        <v>132</v>
      </c>
      <c r="E192" s="206" t="s">
        <v>315</v>
      </c>
      <c r="F192" s="207" t="s">
        <v>316</v>
      </c>
      <c r="G192" s="208" t="s">
        <v>187</v>
      </c>
      <c r="H192" s="209">
        <v>5.7199999999999998</v>
      </c>
      <c r="I192" s="210"/>
      <c r="J192" s="211">
        <f>ROUND(I192*H192,2)</f>
        <v>0</v>
      </c>
      <c r="K192" s="207" t="s">
        <v>136</v>
      </c>
      <c r="L192" s="45"/>
      <c r="M192" s="212" t="s">
        <v>19</v>
      </c>
      <c r="N192" s="213" t="s">
        <v>42</v>
      </c>
      <c r="O192" s="85"/>
      <c r="P192" s="214">
        <f>O192*H192</f>
        <v>0</v>
      </c>
      <c r="Q192" s="214">
        <v>2.3010222040000001</v>
      </c>
      <c r="R192" s="214">
        <f>Q192*H192</f>
        <v>13.16184700688</v>
      </c>
      <c r="S192" s="214">
        <v>0</v>
      </c>
      <c r="T192" s="215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16" t="s">
        <v>137</v>
      </c>
      <c r="AT192" s="216" t="s">
        <v>132</v>
      </c>
      <c r="AU192" s="216" t="s">
        <v>81</v>
      </c>
      <c r="AY192" s="18" t="s">
        <v>130</v>
      </c>
      <c r="BE192" s="217">
        <f>IF(N192="základní",J192,0)</f>
        <v>0</v>
      </c>
      <c r="BF192" s="217">
        <f>IF(N192="snížená",J192,0)</f>
        <v>0</v>
      </c>
      <c r="BG192" s="217">
        <f>IF(N192="zákl. přenesená",J192,0)</f>
        <v>0</v>
      </c>
      <c r="BH192" s="217">
        <f>IF(N192="sníž. přenesená",J192,0)</f>
        <v>0</v>
      </c>
      <c r="BI192" s="217">
        <f>IF(N192="nulová",J192,0)</f>
        <v>0</v>
      </c>
      <c r="BJ192" s="18" t="s">
        <v>79</v>
      </c>
      <c r="BK192" s="217">
        <f>ROUND(I192*H192,2)</f>
        <v>0</v>
      </c>
      <c r="BL192" s="18" t="s">
        <v>137</v>
      </c>
      <c r="BM192" s="216" t="s">
        <v>317</v>
      </c>
    </row>
    <row r="193" s="2" customFormat="1">
      <c r="A193" s="39"/>
      <c r="B193" s="40"/>
      <c r="C193" s="41"/>
      <c r="D193" s="218" t="s">
        <v>139</v>
      </c>
      <c r="E193" s="41"/>
      <c r="F193" s="219" t="s">
        <v>318</v>
      </c>
      <c r="G193" s="41"/>
      <c r="H193" s="41"/>
      <c r="I193" s="220"/>
      <c r="J193" s="41"/>
      <c r="K193" s="41"/>
      <c r="L193" s="45"/>
      <c r="M193" s="221"/>
      <c r="N193" s="222"/>
      <c r="O193" s="85"/>
      <c r="P193" s="85"/>
      <c r="Q193" s="85"/>
      <c r="R193" s="85"/>
      <c r="S193" s="85"/>
      <c r="T193" s="86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139</v>
      </c>
      <c r="AU193" s="18" t="s">
        <v>81</v>
      </c>
    </row>
    <row r="194" s="13" customFormat="1">
      <c r="A194" s="13"/>
      <c r="B194" s="225"/>
      <c r="C194" s="226"/>
      <c r="D194" s="223" t="s">
        <v>143</v>
      </c>
      <c r="E194" s="227" t="s">
        <v>19</v>
      </c>
      <c r="F194" s="228" t="s">
        <v>191</v>
      </c>
      <c r="G194" s="226"/>
      <c r="H194" s="229">
        <v>0.40000000000000002</v>
      </c>
      <c r="I194" s="230"/>
      <c r="J194" s="226"/>
      <c r="K194" s="226"/>
      <c r="L194" s="231"/>
      <c r="M194" s="232"/>
      <c r="N194" s="233"/>
      <c r="O194" s="233"/>
      <c r="P194" s="233"/>
      <c r="Q194" s="233"/>
      <c r="R194" s="233"/>
      <c r="S194" s="233"/>
      <c r="T194" s="23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5" t="s">
        <v>143</v>
      </c>
      <c r="AU194" s="235" t="s">
        <v>81</v>
      </c>
      <c r="AV194" s="13" t="s">
        <v>81</v>
      </c>
      <c r="AW194" s="13" t="s">
        <v>33</v>
      </c>
      <c r="AX194" s="13" t="s">
        <v>71</v>
      </c>
      <c r="AY194" s="235" t="s">
        <v>130</v>
      </c>
    </row>
    <row r="195" s="13" customFormat="1">
      <c r="A195" s="13"/>
      <c r="B195" s="225"/>
      <c r="C195" s="226"/>
      <c r="D195" s="223" t="s">
        <v>143</v>
      </c>
      <c r="E195" s="227" t="s">
        <v>19</v>
      </c>
      <c r="F195" s="228" t="s">
        <v>192</v>
      </c>
      <c r="G195" s="226"/>
      <c r="H195" s="229">
        <v>4.7999999999999998</v>
      </c>
      <c r="I195" s="230"/>
      <c r="J195" s="226"/>
      <c r="K195" s="226"/>
      <c r="L195" s="231"/>
      <c r="M195" s="232"/>
      <c r="N195" s="233"/>
      <c r="O195" s="233"/>
      <c r="P195" s="233"/>
      <c r="Q195" s="233"/>
      <c r="R195" s="233"/>
      <c r="S195" s="233"/>
      <c r="T195" s="23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5" t="s">
        <v>143</v>
      </c>
      <c r="AU195" s="235" t="s">
        <v>81</v>
      </c>
      <c r="AV195" s="13" t="s">
        <v>81</v>
      </c>
      <c r="AW195" s="13" t="s">
        <v>33</v>
      </c>
      <c r="AX195" s="13" t="s">
        <v>71</v>
      </c>
      <c r="AY195" s="235" t="s">
        <v>130</v>
      </c>
    </row>
    <row r="196" s="14" customFormat="1">
      <c r="A196" s="14"/>
      <c r="B196" s="236"/>
      <c r="C196" s="237"/>
      <c r="D196" s="223" t="s">
        <v>143</v>
      </c>
      <c r="E196" s="238" t="s">
        <v>19</v>
      </c>
      <c r="F196" s="239" t="s">
        <v>146</v>
      </c>
      <c r="G196" s="237"/>
      <c r="H196" s="240">
        <v>5.2000000000000002</v>
      </c>
      <c r="I196" s="241"/>
      <c r="J196" s="237"/>
      <c r="K196" s="237"/>
      <c r="L196" s="242"/>
      <c r="M196" s="243"/>
      <c r="N196" s="244"/>
      <c r="O196" s="244"/>
      <c r="P196" s="244"/>
      <c r="Q196" s="244"/>
      <c r="R196" s="244"/>
      <c r="S196" s="244"/>
      <c r="T196" s="245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6" t="s">
        <v>143</v>
      </c>
      <c r="AU196" s="246" t="s">
        <v>81</v>
      </c>
      <c r="AV196" s="14" t="s">
        <v>137</v>
      </c>
      <c r="AW196" s="14" t="s">
        <v>33</v>
      </c>
      <c r="AX196" s="14" t="s">
        <v>79</v>
      </c>
      <c r="AY196" s="246" t="s">
        <v>130</v>
      </c>
    </row>
    <row r="197" s="13" customFormat="1">
      <c r="A197" s="13"/>
      <c r="B197" s="225"/>
      <c r="C197" s="226"/>
      <c r="D197" s="223" t="s">
        <v>143</v>
      </c>
      <c r="E197" s="226"/>
      <c r="F197" s="228" t="s">
        <v>319</v>
      </c>
      <c r="G197" s="226"/>
      <c r="H197" s="229">
        <v>5.7199999999999998</v>
      </c>
      <c r="I197" s="230"/>
      <c r="J197" s="226"/>
      <c r="K197" s="226"/>
      <c r="L197" s="231"/>
      <c r="M197" s="232"/>
      <c r="N197" s="233"/>
      <c r="O197" s="233"/>
      <c r="P197" s="233"/>
      <c r="Q197" s="233"/>
      <c r="R197" s="233"/>
      <c r="S197" s="233"/>
      <c r="T197" s="234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5" t="s">
        <v>143</v>
      </c>
      <c r="AU197" s="235" t="s">
        <v>81</v>
      </c>
      <c r="AV197" s="13" t="s">
        <v>81</v>
      </c>
      <c r="AW197" s="13" t="s">
        <v>4</v>
      </c>
      <c r="AX197" s="13" t="s">
        <v>79</v>
      </c>
      <c r="AY197" s="235" t="s">
        <v>130</v>
      </c>
    </row>
    <row r="198" s="12" customFormat="1" ht="22.8" customHeight="1">
      <c r="A198" s="12"/>
      <c r="B198" s="189"/>
      <c r="C198" s="190"/>
      <c r="D198" s="191" t="s">
        <v>70</v>
      </c>
      <c r="E198" s="203" t="s">
        <v>152</v>
      </c>
      <c r="F198" s="203" t="s">
        <v>320</v>
      </c>
      <c r="G198" s="190"/>
      <c r="H198" s="190"/>
      <c r="I198" s="193"/>
      <c r="J198" s="204">
        <f>BK198</f>
        <v>0</v>
      </c>
      <c r="K198" s="190"/>
      <c r="L198" s="195"/>
      <c r="M198" s="196"/>
      <c r="N198" s="197"/>
      <c r="O198" s="197"/>
      <c r="P198" s="198">
        <f>SUM(P199:P201)</f>
        <v>0</v>
      </c>
      <c r="Q198" s="197"/>
      <c r="R198" s="198">
        <f>SUM(R199:R201)</f>
        <v>0.91102000000000005</v>
      </c>
      <c r="S198" s="197"/>
      <c r="T198" s="199">
        <f>SUM(T199:T201)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00" t="s">
        <v>79</v>
      </c>
      <c r="AT198" s="201" t="s">
        <v>70</v>
      </c>
      <c r="AU198" s="201" t="s">
        <v>79</v>
      </c>
      <c r="AY198" s="200" t="s">
        <v>130</v>
      </c>
      <c r="BK198" s="202">
        <f>SUM(BK199:BK201)</f>
        <v>0</v>
      </c>
    </row>
    <row r="199" s="2" customFormat="1" ht="16.5" customHeight="1">
      <c r="A199" s="39"/>
      <c r="B199" s="40"/>
      <c r="C199" s="205" t="s">
        <v>321</v>
      </c>
      <c r="D199" s="205" t="s">
        <v>132</v>
      </c>
      <c r="E199" s="206" t="s">
        <v>322</v>
      </c>
      <c r="F199" s="207" t="s">
        <v>323</v>
      </c>
      <c r="G199" s="208" t="s">
        <v>292</v>
      </c>
      <c r="H199" s="209">
        <v>2</v>
      </c>
      <c r="I199" s="210"/>
      <c r="J199" s="211">
        <f>ROUND(I199*H199,2)</f>
        <v>0</v>
      </c>
      <c r="K199" s="207" t="s">
        <v>324</v>
      </c>
      <c r="L199" s="45"/>
      <c r="M199" s="212" t="s">
        <v>19</v>
      </c>
      <c r="N199" s="213" t="s">
        <v>42</v>
      </c>
      <c r="O199" s="85"/>
      <c r="P199" s="214">
        <f>O199*H199</f>
        <v>0</v>
      </c>
      <c r="Q199" s="214">
        <v>0.041410000000000002</v>
      </c>
      <c r="R199" s="214">
        <f>Q199*H199</f>
        <v>0.082820000000000005</v>
      </c>
      <c r="S199" s="214">
        <v>0</v>
      </c>
      <c r="T199" s="215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16" t="s">
        <v>137</v>
      </c>
      <c r="AT199" s="216" t="s">
        <v>132</v>
      </c>
      <c r="AU199" s="216" t="s">
        <v>81</v>
      </c>
      <c r="AY199" s="18" t="s">
        <v>130</v>
      </c>
      <c r="BE199" s="217">
        <f>IF(N199="základní",J199,0)</f>
        <v>0</v>
      </c>
      <c r="BF199" s="217">
        <f>IF(N199="snížená",J199,0)</f>
        <v>0</v>
      </c>
      <c r="BG199" s="217">
        <f>IF(N199="zákl. přenesená",J199,0)</f>
        <v>0</v>
      </c>
      <c r="BH199" s="217">
        <f>IF(N199="sníž. přenesená",J199,0)</f>
        <v>0</v>
      </c>
      <c r="BI199" s="217">
        <f>IF(N199="nulová",J199,0)</f>
        <v>0</v>
      </c>
      <c r="BJ199" s="18" t="s">
        <v>79</v>
      </c>
      <c r="BK199" s="217">
        <f>ROUND(I199*H199,2)</f>
        <v>0</v>
      </c>
      <c r="BL199" s="18" t="s">
        <v>137</v>
      </c>
      <c r="BM199" s="216" t="s">
        <v>325</v>
      </c>
    </row>
    <row r="200" s="2" customFormat="1" ht="16.5" customHeight="1">
      <c r="A200" s="39"/>
      <c r="B200" s="40"/>
      <c r="C200" s="205" t="s">
        <v>326</v>
      </c>
      <c r="D200" s="205" t="s">
        <v>132</v>
      </c>
      <c r="E200" s="206" t="s">
        <v>327</v>
      </c>
      <c r="F200" s="207" t="s">
        <v>328</v>
      </c>
      <c r="G200" s="208" t="s">
        <v>180</v>
      </c>
      <c r="H200" s="209">
        <v>18</v>
      </c>
      <c r="I200" s="210"/>
      <c r="J200" s="211">
        <f>ROUND(I200*H200,2)</f>
        <v>0</v>
      </c>
      <c r="K200" s="207" t="s">
        <v>324</v>
      </c>
      <c r="L200" s="45"/>
      <c r="M200" s="212" t="s">
        <v>19</v>
      </c>
      <c r="N200" s="213" t="s">
        <v>42</v>
      </c>
      <c r="O200" s="85"/>
      <c r="P200" s="214">
        <f>O200*H200</f>
        <v>0</v>
      </c>
      <c r="Q200" s="214">
        <v>0.041410000000000002</v>
      </c>
      <c r="R200" s="214">
        <f>Q200*H200</f>
        <v>0.74538000000000004</v>
      </c>
      <c r="S200" s="214">
        <v>0</v>
      </c>
      <c r="T200" s="215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16" t="s">
        <v>137</v>
      </c>
      <c r="AT200" s="216" t="s">
        <v>132</v>
      </c>
      <c r="AU200" s="216" t="s">
        <v>81</v>
      </c>
      <c r="AY200" s="18" t="s">
        <v>130</v>
      </c>
      <c r="BE200" s="217">
        <f>IF(N200="základní",J200,0)</f>
        <v>0</v>
      </c>
      <c r="BF200" s="217">
        <f>IF(N200="snížená",J200,0)</f>
        <v>0</v>
      </c>
      <c r="BG200" s="217">
        <f>IF(N200="zákl. přenesená",J200,0)</f>
        <v>0</v>
      </c>
      <c r="BH200" s="217">
        <f>IF(N200="sníž. přenesená",J200,0)</f>
        <v>0</v>
      </c>
      <c r="BI200" s="217">
        <f>IF(N200="nulová",J200,0)</f>
        <v>0</v>
      </c>
      <c r="BJ200" s="18" t="s">
        <v>79</v>
      </c>
      <c r="BK200" s="217">
        <f>ROUND(I200*H200,2)</f>
        <v>0</v>
      </c>
      <c r="BL200" s="18" t="s">
        <v>137</v>
      </c>
      <c r="BM200" s="216" t="s">
        <v>329</v>
      </c>
    </row>
    <row r="201" s="2" customFormat="1" ht="21.75" customHeight="1">
      <c r="A201" s="39"/>
      <c r="B201" s="40"/>
      <c r="C201" s="205" t="s">
        <v>330</v>
      </c>
      <c r="D201" s="205" t="s">
        <v>132</v>
      </c>
      <c r="E201" s="206" t="s">
        <v>331</v>
      </c>
      <c r="F201" s="207" t="s">
        <v>332</v>
      </c>
      <c r="G201" s="208" t="s">
        <v>180</v>
      </c>
      <c r="H201" s="209">
        <v>2</v>
      </c>
      <c r="I201" s="210"/>
      <c r="J201" s="211">
        <f>ROUND(I201*H201,2)</f>
        <v>0</v>
      </c>
      <c r="K201" s="207" t="s">
        <v>324</v>
      </c>
      <c r="L201" s="45"/>
      <c r="M201" s="212" t="s">
        <v>19</v>
      </c>
      <c r="N201" s="213" t="s">
        <v>42</v>
      </c>
      <c r="O201" s="85"/>
      <c r="P201" s="214">
        <f>O201*H201</f>
        <v>0</v>
      </c>
      <c r="Q201" s="214">
        <v>0.041410000000000002</v>
      </c>
      <c r="R201" s="214">
        <f>Q201*H201</f>
        <v>0.082820000000000005</v>
      </c>
      <c r="S201" s="214">
        <v>0</v>
      </c>
      <c r="T201" s="215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16" t="s">
        <v>137</v>
      </c>
      <c r="AT201" s="216" t="s">
        <v>132</v>
      </c>
      <c r="AU201" s="216" t="s">
        <v>81</v>
      </c>
      <c r="AY201" s="18" t="s">
        <v>130</v>
      </c>
      <c r="BE201" s="217">
        <f>IF(N201="základní",J201,0)</f>
        <v>0</v>
      </c>
      <c r="BF201" s="217">
        <f>IF(N201="snížená",J201,0)</f>
        <v>0</v>
      </c>
      <c r="BG201" s="217">
        <f>IF(N201="zákl. přenesená",J201,0)</f>
        <v>0</v>
      </c>
      <c r="BH201" s="217">
        <f>IF(N201="sníž. přenesená",J201,0)</f>
        <v>0</v>
      </c>
      <c r="BI201" s="217">
        <f>IF(N201="nulová",J201,0)</f>
        <v>0</v>
      </c>
      <c r="BJ201" s="18" t="s">
        <v>79</v>
      </c>
      <c r="BK201" s="217">
        <f>ROUND(I201*H201,2)</f>
        <v>0</v>
      </c>
      <c r="BL201" s="18" t="s">
        <v>137</v>
      </c>
      <c r="BM201" s="216" t="s">
        <v>333</v>
      </c>
    </row>
    <row r="202" s="12" customFormat="1" ht="22.8" customHeight="1">
      <c r="A202" s="12"/>
      <c r="B202" s="189"/>
      <c r="C202" s="190"/>
      <c r="D202" s="191" t="s">
        <v>70</v>
      </c>
      <c r="E202" s="203" t="s">
        <v>162</v>
      </c>
      <c r="F202" s="203" t="s">
        <v>334</v>
      </c>
      <c r="G202" s="190"/>
      <c r="H202" s="190"/>
      <c r="I202" s="193"/>
      <c r="J202" s="204">
        <f>BK202</f>
        <v>0</v>
      </c>
      <c r="K202" s="190"/>
      <c r="L202" s="195"/>
      <c r="M202" s="196"/>
      <c r="N202" s="197"/>
      <c r="O202" s="197"/>
      <c r="P202" s="198">
        <f>SUM(P203:P223)</f>
        <v>0</v>
      </c>
      <c r="Q202" s="197"/>
      <c r="R202" s="198">
        <f>SUM(R203:R223)</f>
        <v>12.224759999999998</v>
      </c>
      <c r="S202" s="197"/>
      <c r="T202" s="199">
        <f>SUM(T203:T223)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00" t="s">
        <v>79</v>
      </c>
      <c r="AT202" s="201" t="s">
        <v>70</v>
      </c>
      <c r="AU202" s="201" t="s">
        <v>79</v>
      </c>
      <c r="AY202" s="200" t="s">
        <v>130</v>
      </c>
      <c r="BK202" s="202">
        <f>SUM(BK203:BK223)</f>
        <v>0</v>
      </c>
    </row>
    <row r="203" s="2" customFormat="1" ht="37.8" customHeight="1">
      <c r="A203" s="39"/>
      <c r="B203" s="40"/>
      <c r="C203" s="205" t="s">
        <v>335</v>
      </c>
      <c r="D203" s="205" t="s">
        <v>132</v>
      </c>
      <c r="E203" s="206" t="s">
        <v>336</v>
      </c>
      <c r="F203" s="207" t="s">
        <v>337</v>
      </c>
      <c r="G203" s="208" t="s">
        <v>135</v>
      </c>
      <c r="H203" s="209">
        <v>48</v>
      </c>
      <c r="I203" s="210"/>
      <c r="J203" s="211">
        <f>ROUND(I203*H203,2)</f>
        <v>0</v>
      </c>
      <c r="K203" s="207" t="s">
        <v>136</v>
      </c>
      <c r="L203" s="45"/>
      <c r="M203" s="212" t="s">
        <v>19</v>
      </c>
      <c r="N203" s="213" t="s">
        <v>42</v>
      </c>
      <c r="O203" s="85"/>
      <c r="P203" s="214">
        <f>O203*H203</f>
        <v>0</v>
      </c>
      <c r="Q203" s="214">
        <v>0</v>
      </c>
      <c r="R203" s="214">
        <f>Q203*H203</f>
        <v>0</v>
      </c>
      <c r="S203" s="214">
        <v>0</v>
      </c>
      <c r="T203" s="215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16" t="s">
        <v>137</v>
      </c>
      <c r="AT203" s="216" t="s">
        <v>132</v>
      </c>
      <c r="AU203" s="216" t="s">
        <v>81</v>
      </c>
      <c r="AY203" s="18" t="s">
        <v>130</v>
      </c>
      <c r="BE203" s="217">
        <f>IF(N203="základní",J203,0)</f>
        <v>0</v>
      </c>
      <c r="BF203" s="217">
        <f>IF(N203="snížená",J203,0)</f>
        <v>0</v>
      </c>
      <c r="BG203" s="217">
        <f>IF(N203="zákl. přenesená",J203,0)</f>
        <v>0</v>
      </c>
      <c r="BH203" s="217">
        <f>IF(N203="sníž. přenesená",J203,0)</f>
        <v>0</v>
      </c>
      <c r="BI203" s="217">
        <f>IF(N203="nulová",J203,0)</f>
        <v>0</v>
      </c>
      <c r="BJ203" s="18" t="s">
        <v>79</v>
      </c>
      <c r="BK203" s="217">
        <f>ROUND(I203*H203,2)</f>
        <v>0</v>
      </c>
      <c r="BL203" s="18" t="s">
        <v>137</v>
      </c>
      <c r="BM203" s="216" t="s">
        <v>338</v>
      </c>
    </row>
    <row r="204" s="2" customFormat="1">
      <c r="A204" s="39"/>
      <c r="B204" s="40"/>
      <c r="C204" s="41"/>
      <c r="D204" s="218" t="s">
        <v>139</v>
      </c>
      <c r="E204" s="41"/>
      <c r="F204" s="219" t="s">
        <v>339</v>
      </c>
      <c r="G204" s="41"/>
      <c r="H204" s="41"/>
      <c r="I204" s="220"/>
      <c r="J204" s="41"/>
      <c r="K204" s="41"/>
      <c r="L204" s="45"/>
      <c r="M204" s="221"/>
      <c r="N204" s="222"/>
      <c r="O204" s="85"/>
      <c r="P204" s="85"/>
      <c r="Q204" s="85"/>
      <c r="R204" s="85"/>
      <c r="S204" s="85"/>
      <c r="T204" s="86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8" t="s">
        <v>139</v>
      </c>
      <c r="AU204" s="18" t="s">
        <v>81</v>
      </c>
    </row>
    <row r="205" s="13" customFormat="1">
      <c r="A205" s="13"/>
      <c r="B205" s="225"/>
      <c r="C205" s="226"/>
      <c r="D205" s="223" t="s">
        <v>143</v>
      </c>
      <c r="E205" s="227" t="s">
        <v>19</v>
      </c>
      <c r="F205" s="228" t="s">
        <v>277</v>
      </c>
      <c r="G205" s="226"/>
      <c r="H205" s="229">
        <v>36</v>
      </c>
      <c r="I205" s="230"/>
      <c r="J205" s="226"/>
      <c r="K205" s="226"/>
      <c r="L205" s="231"/>
      <c r="M205" s="232"/>
      <c r="N205" s="233"/>
      <c r="O205" s="233"/>
      <c r="P205" s="233"/>
      <c r="Q205" s="233"/>
      <c r="R205" s="233"/>
      <c r="S205" s="233"/>
      <c r="T205" s="23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5" t="s">
        <v>143</v>
      </c>
      <c r="AU205" s="235" t="s">
        <v>81</v>
      </c>
      <c r="AV205" s="13" t="s">
        <v>81</v>
      </c>
      <c r="AW205" s="13" t="s">
        <v>33</v>
      </c>
      <c r="AX205" s="13" t="s">
        <v>71</v>
      </c>
      <c r="AY205" s="235" t="s">
        <v>130</v>
      </c>
    </row>
    <row r="206" s="13" customFormat="1">
      <c r="A206" s="13"/>
      <c r="B206" s="225"/>
      <c r="C206" s="226"/>
      <c r="D206" s="223" t="s">
        <v>143</v>
      </c>
      <c r="E206" s="227" t="s">
        <v>19</v>
      </c>
      <c r="F206" s="228" t="s">
        <v>278</v>
      </c>
      <c r="G206" s="226"/>
      <c r="H206" s="229">
        <v>12</v>
      </c>
      <c r="I206" s="230"/>
      <c r="J206" s="226"/>
      <c r="K206" s="226"/>
      <c r="L206" s="231"/>
      <c r="M206" s="232"/>
      <c r="N206" s="233"/>
      <c r="O206" s="233"/>
      <c r="P206" s="233"/>
      <c r="Q206" s="233"/>
      <c r="R206" s="233"/>
      <c r="S206" s="233"/>
      <c r="T206" s="234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5" t="s">
        <v>143</v>
      </c>
      <c r="AU206" s="235" t="s">
        <v>81</v>
      </c>
      <c r="AV206" s="13" t="s">
        <v>81</v>
      </c>
      <c r="AW206" s="13" t="s">
        <v>33</v>
      </c>
      <c r="AX206" s="13" t="s">
        <v>71</v>
      </c>
      <c r="AY206" s="235" t="s">
        <v>130</v>
      </c>
    </row>
    <row r="207" s="14" customFormat="1">
      <c r="A207" s="14"/>
      <c r="B207" s="236"/>
      <c r="C207" s="237"/>
      <c r="D207" s="223" t="s">
        <v>143</v>
      </c>
      <c r="E207" s="238" t="s">
        <v>19</v>
      </c>
      <c r="F207" s="239" t="s">
        <v>146</v>
      </c>
      <c r="G207" s="237"/>
      <c r="H207" s="240">
        <v>48</v>
      </c>
      <c r="I207" s="241"/>
      <c r="J207" s="237"/>
      <c r="K207" s="237"/>
      <c r="L207" s="242"/>
      <c r="M207" s="243"/>
      <c r="N207" s="244"/>
      <c r="O207" s="244"/>
      <c r="P207" s="244"/>
      <c r="Q207" s="244"/>
      <c r="R207" s="244"/>
      <c r="S207" s="244"/>
      <c r="T207" s="245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6" t="s">
        <v>143</v>
      </c>
      <c r="AU207" s="246" t="s">
        <v>81</v>
      </c>
      <c r="AV207" s="14" t="s">
        <v>137</v>
      </c>
      <c r="AW207" s="14" t="s">
        <v>33</v>
      </c>
      <c r="AX207" s="14" t="s">
        <v>79</v>
      </c>
      <c r="AY207" s="246" t="s">
        <v>130</v>
      </c>
    </row>
    <row r="208" s="2" customFormat="1" ht="33" customHeight="1">
      <c r="A208" s="39"/>
      <c r="B208" s="40"/>
      <c r="C208" s="205" t="s">
        <v>340</v>
      </c>
      <c r="D208" s="205" t="s">
        <v>132</v>
      </c>
      <c r="E208" s="206" t="s">
        <v>341</v>
      </c>
      <c r="F208" s="207" t="s">
        <v>342</v>
      </c>
      <c r="G208" s="208" t="s">
        <v>135</v>
      </c>
      <c r="H208" s="209">
        <v>48</v>
      </c>
      <c r="I208" s="210"/>
      <c r="J208" s="211">
        <f>ROUND(I208*H208,2)</f>
        <v>0</v>
      </c>
      <c r="K208" s="207" t="s">
        <v>136</v>
      </c>
      <c r="L208" s="45"/>
      <c r="M208" s="212" t="s">
        <v>19</v>
      </c>
      <c r="N208" s="213" t="s">
        <v>42</v>
      </c>
      <c r="O208" s="85"/>
      <c r="P208" s="214">
        <f>O208*H208</f>
        <v>0</v>
      </c>
      <c r="Q208" s="214">
        <v>0</v>
      </c>
      <c r="R208" s="214">
        <f>Q208*H208</f>
        <v>0</v>
      </c>
      <c r="S208" s="214">
        <v>0</v>
      </c>
      <c r="T208" s="215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16" t="s">
        <v>137</v>
      </c>
      <c r="AT208" s="216" t="s">
        <v>132</v>
      </c>
      <c r="AU208" s="216" t="s">
        <v>81</v>
      </c>
      <c r="AY208" s="18" t="s">
        <v>130</v>
      </c>
      <c r="BE208" s="217">
        <f>IF(N208="základní",J208,0)</f>
        <v>0</v>
      </c>
      <c r="BF208" s="217">
        <f>IF(N208="snížená",J208,0)</f>
        <v>0</v>
      </c>
      <c r="BG208" s="217">
        <f>IF(N208="zákl. přenesená",J208,0)</f>
        <v>0</v>
      </c>
      <c r="BH208" s="217">
        <f>IF(N208="sníž. přenesená",J208,0)</f>
        <v>0</v>
      </c>
      <c r="BI208" s="217">
        <f>IF(N208="nulová",J208,0)</f>
        <v>0</v>
      </c>
      <c r="BJ208" s="18" t="s">
        <v>79</v>
      </c>
      <c r="BK208" s="217">
        <f>ROUND(I208*H208,2)</f>
        <v>0</v>
      </c>
      <c r="BL208" s="18" t="s">
        <v>137</v>
      </c>
      <c r="BM208" s="216" t="s">
        <v>343</v>
      </c>
    </row>
    <row r="209" s="2" customFormat="1">
      <c r="A209" s="39"/>
      <c r="B209" s="40"/>
      <c r="C209" s="41"/>
      <c r="D209" s="218" t="s">
        <v>139</v>
      </c>
      <c r="E209" s="41"/>
      <c r="F209" s="219" t="s">
        <v>344</v>
      </c>
      <c r="G209" s="41"/>
      <c r="H209" s="41"/>
      <c r="I209" s="220"/>
      <c r="J209" s="41"/>
      <c r="K209" s="41"/>
      <c r="L209" s="45"/>
      <c r="M209" s="221"/>
      <c r="N209" s="222"/>
      <c r="O209" s="85"/>
      <c r="P209" s="85"/>
      <c r="Q209" s="85"/>
      <c r="R209" s="85"/>
      <c r="S209" s="85"/>
      <c r="T209" s="86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139</v>
      </c>
      <c r="AU209" s="18" t="s">
        <v>81</v>
      </c>
    </row>
    <row r="210" s="13" customFormat="1">
      <c r="A210" s="13"/>
      <c r="B210" s="225"/>
      <c r="C210" s="226"/>
      <c r="D210" s="223" t="s">
        <v>143</v>
      </c>
      <c r="E210" s="227" t="s">
        <v>19</v>
      </c>
      <c r="F210" s="228" t="s">
        <v>277</v>
      </c>
      <c r="G210" s="226"/>
      <c r="H210" s="229">
        <v>36</v>
      </c>
      <c r="I210" s="230"/>
      <c r="J210" s="226"/>
      <c r="K210" s="226"/>
      <c r="L210" s="231"/>
      <c r="M210" s="232"/>
      <c r="N210" s="233"/>
      <c r="O210" s="233"/>
      <c r="P210" s="233"/>
      <c r="Q210" s="233"/>
      <c r="R210" s="233"/>
      <c r="S210" s="233"/>
      <c r="T210" s="234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5" t="s">
        <v>143</v>
      </c>
      <c r="AU210" s="235" t="s">
        <v>81</v>
      </c>
      <c r="AV210" s="13" t="s">
        <v>81</v>
      </c>
      <c r="AW210" s="13" t="s">
        <v>33</v>
      </c>
      <c r="AX210" s="13" t="s">
        <v>71</v>
      </c>
      <c r="AY210" s="235" t="s">
        <v>130</v>
      </c>
    </row>
    <row r="211" s="13" customFormat="1">
      <c r="A211" s="13"/>
      <c r="B211" s="225"/>
      <c r="C211" s="226"/>
      <c r="D211" s="223" t="s">
        <v>143</v>
      </c>
      <c r="E211" s="227" t="s">
        <v>19</v>
      </c>
      <c r="F211" s="228" t="s">
        <v>278</v>
      </c>
      <c r="G211" s="226"/>
      <c r="H211" s="229">
        <v>12</v>
      </c>
      <c r="I211" s="230"/>
      <c r="J211" s="226"/>
      <c r="K211" s="226"/>
      <c r="L211" s="231"/>
      <c r="M211" s="232"/>
      <c r="N211" s="233"/>
      <c r="O211" s="233"/>
      <c r="P211" s="233"/>
      <c r="Q211" s="233"/>
      <c r="R211" s="233"/>
      <c r="S211" s="233"/>
      <c r="T211" s="234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5" t="s">
        <v>143</v>
      </c>
      <c r="AU211" s="235" t="s">
        <v>81</v>
      </c>
      <c r="AV211" s="13" t="s">
        <v>81</v>
      </c>
      <c r="AW211" s="13" t="s">
        <v>33</v>
      </c>
      <c r="AX211" s="13" t="s">
        <v>71</v>
      </c>
      <c r="AY211" s="235" t="s">
        <v>130</v>
      </c>
    </row>
    <row r="212" s="14" customFormat="1">
      <c r="A212" s="14"/>
      <c r="B212" s="236"/>
      <c r="C212" s="237"/>
      <c r="D212" s="223" t="s">
        <v>143</v>
      </c>
      <c r="E212" s="238" t="s">
        <v>19</v>
      </c>
      <c r="F212" s="239" t="s">
        <v>146</v>
      </c>
      <c r="G212" s="237"/>
      <c r="H212" s="240">
        <v>48</v>
      </c>
      <c r="I212" s="241"/>
      <c r="J212" s="237"/>
      <c r="K212" s="237"/>
      <c r="L212" s="242"/>
      <c r="M212" s="243"/>
      <c r="N212" s="244"/>
      <c r="O212" s="244"/>
      <c r="P212" s="244"/>
      <c r="Q212" s="244"/>
      <c r="R212" s="244"/>
      <c r="S212" s="244"/>
      <c r="T212" s="245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6" t="s">
        <v>143</v>
      </c>
      <c r="AU212" s="246" t="s">
        <v>81</v>
      </c>
      <c r="AV212" s="14" t="s">
        <v>137</v>
      </c>
      <c r="AW212" s="14" t="s">
        <v>33</v>
      </c>
      <c r="AX212" s="14" t="s">
        <v>79</v>
      </c>
      <c r="AY212" s="246" t="s">
        <v>130</v>
      </c>
    </row>
    <row r="213" s="2" customFormat="1" ht="78" customHeight="1">
      <c r="A213" s="39"/>
      <c r="B213" s="40"/>
      <c r="C213" s="205" t="s">
        <v>345</v>
      </c>
      <c r="D213" s="205" t="s">
        <v>132</v>
      </c>
      <c r="E213" s="206" t="s">
        <v>346</v>
      </c>
      <c r="F213" s="207" t="s">
        <v>347</v>
      </c>
      <c r="G213" s="208" t="s">
        <v>135</v>
      </c>
      <c r="H213" s="209">
        <v>48</v>
      </c>
      <c r="I213" s="210"/>
      <c r="J213" s="211">
        <f>ROUND(I213*H213,2)</f>
        <v>0</v>
      </c>
      <c r="K213" s="207" t="s">
        <v>136</v>
      </c>
      <c r="L213" s="45"/>
      <c r="M213" s="212" t="s">
        <v>19</v>
      </c>
      <c r="N213" s="213" t="s">
        <v>42</v>
      </c>
      <c r="O213" s="85"/>
      <c r="P213" s="214">
        <f>O213*H213</f>
        <v>0</v>
      </c>
      <c r="Q213" s="214">
        <v>0.090620000000000006</v>
      </c>
      <c r="R213" s="214">
        <f>Q213*H213</f>
        <v>4.3497599999999998</v>
      </c>
      <c r="S213" s="214">
        <v>0</v>
      </c>
      <c r="T213" s="215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16" t="s">
        <v>137</v>
      </c>
      <c r="AT213" s="216" t="s">
        <v>132</v>
      </c>
      <c r="AU213" s="216" t="s">
        <v>81</v>
      </c>
      <c r="AY213" s="18" t="s">
        <v>130</v>
      </c>
      <c r="BE213" s="217">
        <f>IF(N213="základní",J213,0)</f>
        <v>0</v>
      </c>
      <c r="BF213" s="217">
        <f>IF(N213="snížená",J213,0)</f>
        <v>0</v>
      </c>
      <c r="BG213" s="217">
        <f>IF(N213="zákl. přenesená",J213,0)</f>
        <v>0</v>
      </c>
      <c r="BH213" s="217">
        <f>IF(N213="sníž. přenesená",J213,0)</f>
        <v>0</v>
      </c>
      <c r="BI213" s="217">
        <f>IF(N213="nulová",J213,0)</f>
        <v>0</v>
      </c>
      <c r="BJ213" s="18" t="s">
        <v>79</v>
      </c>
      <c r="BK213" s="217">
        <f>ROUND(I213*H213,2)</f>
        <v>0</v>
      </c>
      <c r="BL213" s="18" t="s">
        <v>137</v>
      </c>
      <c r="BM213" s="216" t="s">
        <v>348</v>
      </c>
    </row>
    <row r="214" s="2" customFormat="1">
      <c r="A214" s="39"/>
      <c r="B214" s="40"/>
      <c r="C214" s="41"/>
      <c r="D214" s="218" t="s">
        <v>139</v>
      </c>
      <c r="E214" s="41"/>
      <c r="F214" s="219" t="s">
        <v>349</v>
      </c>
      <c r="G214" s="41"/>
      <c r="H214" s="41"/>
      <c r="I214" s="220"/>
      <c r="J214" s="41"/>
      <c r="K214" s="41"/>
      <c r="L214" s="45"/>
      <c r="M214" s="221"/>
      <c r="N214" s="222"/>
      <c r="O214" s="85"/>
      <c r="P214" s="85"/>
      <c r="Q214" s="85"/>
      <c r="R214" s="85"/>
      <c r="S214" s="85"/>
      <c r="T214" s="86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8" t="s">
        <v>139</v>
      </c>
      <c r="AU214" s="18" t="s">
        <v>81</v>
      </c>
    </row>
    <row r="215" s="13" customFormat="1">
      <c r="A215" s="13"/>
      <c r="B215" s="225"/>
      <c r="C215" s="226"/>
      <c r="D215" s="223" t="s">
        <v>143</v>
      </c>
      <c r="E215" s="227" t="s">
        <v>19</v>
      </c>
      <c r="F215" s="228" t="s">
        <v>277</v>
      </c>
      <c r="G215" s="226"/>
      <c r="H215" s="229">
        <v>36</v>
      </c>
      <c r="I215" s="230"/>
      <c r="J215" s="226"/>
      <c r="K215" s="226"/>
      <c r="L215" s="231"/>
      <c r="M215" s="232"/>
      <c r="N215" s="233"/>
      <c r="O215" s="233"/>
      <c r="P215" s="233"/>
      <c r="Q215" s="233"/>
      <c r="R215" s="233"/>
      <c r="S215" s="233"/>
      <c r="T215" s="234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5" t="s">
        <v>143</v>
      </c>
      <c r="AU215" s="235" t="s">
        <v>81</v>
      </c>
      <c r="AV215" s="13" t="s">
        <v>81</v>
      </c>
      <c r="AW215" s="13" t="s">
        <v>33</v>
      </c>
      <c r="AX215" s="13" t="s">
        <v>71</v>
      </c>
      <c r="AY215" s="235" t="s">
        <v>130</v>
      </c>
    </row>
    <row r="216" s="13" customFormat="1">
      <c r="A216" s="13"/>
      <c r="B216" s="225"/>
      <c r="C216" s="226"/>
      <c r="D216" s="223" t="s">
        <v>143</v>
      </c>
      <c r="E216" s="227" t="s">
        <v>19</v>
      </c>
      <c r="F216" s="228" t="s">
        <v>278</v>
      </c>
      <c r="G216" s="226"/>
      <c r="H216" s="229">
        <v>12</v>
      </c>
      <c r="I216" s="230"/>
      <c r="J216" s="226"/>
      <c r="K216" s="226"/>
      <c r="L216" s="231"/>
      <c r="M216" s="232"/>
      <c r="N216" s="233"/>
      <c r="O216" s="233"/>
      <c r="P216" s="233"/>
      <c r="Q216" s="233"/>
      <c r="R216" s="233"/>
      <c r="S216" s="233"/>
      <c r="T216" s="23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5" t="s">
        <v>143</v>
      </c>
      <c r="AU216" s="235" t="s">
        <v>81</v>
      </c>
      <c r="AV216" s="13" t="s">
        <v>81</v>
      </c>
      <c r="AW216" s="13" t="s">
        <v>33</v>
      </c>
      <c r="AX216" s="13" t="s">
        <v>71</v>
      </c>
      <c r="AY216" s="235" t="s">
        <v>130</v>
      </c>
    </row>
    <row r="217" s="14" customFormat="1">
      <c r="A217" s="14"/>
      <c r="B217" s="236"/>
      <c r="C217" s="237"/>
      <c r="D217" s="223" t="s">
        <v>143</v>
      </c>
      <c r="E217" s="238" t="s">
        <v>19</v>
      </c>
      <c r="F217" s="239" t="s">
        <v>146</v>
      </c>
      <c r="G217" s="237"/>
      <c r="H217" s="240">
        <v>48</v>
      </c>
      <c r="I217" s="241"/>
      <c r="J217" s="237"/>
      <c r="K217" s="237"/>
      <c r="L217" s="242"/>
      <c r="M217" s="243"/>
      <c r="N217" s="244"/>
      <c r="O217" s="244"/>
      <c r="P217" s="244"/>
      <c r="Q217" s="244"/>
      <c r="R217" s="244"/>
      <c r="S217" s="244"/>
      <c r="T217" s="245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6" t="s">
        <v>143</v>
      </c>
      <c r="AU217" s="246" t="s">
        <v>81</v>
      </c>
      <c r="AV217" s="14" t="s">
        <v>137</v>
      </c>
      <c r="AW217" s="14" t="s">
        <v>33</v>
      </c>
      <c r="AX217" s="14" t="s">
        <v>79</v>
      </c>
      <c r="AY217" s="246" t="s">
        <v>130</v>
      </c>
    </row>
    <row r="218" s="2" customFormat="1" ht="21.75" customHeight="1">
      <c r="A218" s="39"/>
      <c r="B218" s="40"/>
      <c r="C218" s="247" t="s">
        <v>350</v>
      </c>
      <c r="D218" s="247" t="s">
        <v>252</v>
      </c>
      <c r="E218" s="248" t="s">
        <v>351</v>
      </c>
      <c r="F218" s="249" t="s">
        <v>352</v>
      </c>
      <c r="G218" s="250" t="s">
        <v>135</v>
      </c>
      <c r="H218" s="251">
        <v>37.799999999999997</v>
      </c>
      <c r="I218" s="252"/>
      <c r="J218" s="253">
        <f>ROUND(I218*H218,2)</f>
        <v>0</v>
      </c>
      <c r="K218" s="249" t="s">
        <v>136</v>
      </c>
      <c r="L218" s="254"/>
      <c r="M218" s="255" t="s">
        <v>19</v>
      </c>
      <c r="N218" s="256" t="s">
        <v>42</v>
      </c>
      <c r="O218" s="85"/>
      <c r="P218" s="214">
        <f>O218*H218</f>
        <v>0</v>
      </c>
      <c r="Q218" s="214">
        <v>0.14999999999999999</v>
      </c>
      <c r="R218" s="214">
        <f>Q218*H218</f>
        <v>5.669999999999999</v>
      </c>
      <c r="S218" s="214">
        <v>0</v>
      </c>
      <c r="T218" s="215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16" t="s">
        <v>177</v>
      </c>
      <c r="AT218" s="216" t="s">
        <v>252</v>
      </c>
      <c r="AU218" s="216" t="s">
        <v>81</v>
      </c>
      <c r="AY218" s="18" t="s">
        <v>130</v>
      </c>
      <c r="BE218" s="217">
        <f>IF(N218="základní",J218,0)</f>
        <v>0</v>
      </c>
      <c r="BF218" s="217">
        <f>IF(N218="snížená",J218,0)</f>
        <v>0</v>
      </c>
      <c r="BG218" s="217">
        <f>IF(N218="zákl. přenesená",J218,0)</f>
        <v>0</v>
      </c>
      <c r="BH218" s="217">
        <f>IF(N218="sníž. přenesená",J218,0)</f>
        <v>0</v>
      </c>
      <c r="BI218" s="217">
        <f>IF(N218="nulová",J218,0)</f>
        <v>0</v>
      </c>
      <c r="BJ218" s="18" t="s">
        <v>79</v>
      </c>
      <c r="BK218" s="217">
        <f>ROUND(I218*H218,2)</f>
        <v>0</v>
      </c>
      <c r="BL218" s="18" t="s">
        <v>137</v>
      </c>
      <c r="BM218" s="216" t="s">
        <v>353</v>
      </c>
    </row>
    <row r="219" s="13" customFormat="1">
      <c r="A219" s="13"/>
      <c r="B219" s="225"/>
      <c r="C219" s="226"/>
      <c r="D219" s="223" t="s">
        <v>143</v>
      </c>
      <c r="E219" s="226"/>
      <c r="F219" s="228" t="s">
        <v>354</v>
      </c>
      <c r="G219" s="226"/>
      <c r="H219" s="229">
        <v>37.799999999999997</v>
      </c>
      <c r="I219" s="230"/>
      <c r="J219" s="226"/>
      <c r="K219" s="226"/>
      <c r="L219" s="231"/>
      <c r="M219" s="232"/>
      <c r="N219" s="233"/>
      <c r="O219" s="233"/>
      <c r="P219" s="233"/>
      <c r="Q219" s="233"/>
      <c r="R219" s="233"/>
      <c r="S219" s="233"/>
      <c r="T219" s="234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5" t="s">
        <v>143</v>
      </c>
      <c r="AU219" s="235" t="s">
        <v>81</v>
      </c>
      <c r="AV219" s="13" t="s">
        <v>81</v>
      </c>
      <c r="AW219" s="13" t="s">
        <v>4</v>
      </c>
      <c r="AX219" s="13" t="s">
        <v>79</v>
      </c>
      <c r="AY219" s="235" t="s">
        <v>130</v>
      </c>
    </row>
    <row r="220" s="2" customFormat="1" ht="24.15" customHeight="1">
      <c r="A220" s="39"/>
      <c r="B220" s="40"/>
      <c r="C220" s="247" t="s">
        <v>355</v>
      </c>
      <c r="D220" s="247" t="s">
        <v>252</v>
      </c>
      <c r="E220" s="248" t="s">
        <v>356</v>
      </c>
      <c r="F220" s="249" t="s">
        <v>357</v>
      </c>
      <c r="G220" s="250" t="s">
        <v>135</v>
      </c>
      <c r="H220" s="251">
        <v>12.6</v>
      </c>
      <c r="I220" s="252"/>
      <c r="J220" s="253">
        <f>ROUND(I220*H220,2)</f>
        <v>0</v>
      </c>
      <c r="K220" s="249" t="s">
        <v>136</v>
      </c>
      <c r="L220" s="254"/>
      <c r="M220" s="255" t="s">
        <v>19</v>
      </c>
      <c r="N220" s="256" t="s">
        <v>42</v>
      </c>
      <c r="O220" s="85"/>
      <c r="P220" s="214">
        <f>O220*H220</f>
        <v>0</v>
      </c>
      <c r="Q220" s="214">
        <v>0.17499999999999999</v>
      </c>
      <c r="R220" s="214">
        <f>Q220*H220</f>
        <v>2.2049999999999996</v>
      </c>
      <c r="S220" s="214">
        <v>0</v>
      </c>
      <c r="T220" s="215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16" t="s">
        <v>177</v>
      </c>
      <c r="AT220" s="216" t="s">
        <v>252</v>
      </c>
      <c r="AU220" s="216" t="s">
        <v>81</v>
      </c>
      <c r="AY220" s="18" t="s">
        <v>130</v>
      </c>
      <c r="BE220" s="217">
        <f>IF(N220="základní",J220,0)</f>
        <v>0</v>
      </c>
      <c r="BF220" s="217">
        <f>IF(N220="snížená",J220,0)</f>
        <v>0</v>
      </c>
      <c r="BG220" s="217">
        <f>IF(N220="zákl. přenesená",J220,0)</f>
        <v>0</v>
      </c>
      <c r="BH220" s="217">
        <f>IF(N220="sníž. přenesená",J220,0)</f>
        <v>0</v>
      </c>
      <c r="BI220" s="217">
        <f>IF(N220="nulová",J220,0)</f>
        <v>0</v>
      </c>
      <c r="BJ220" s="18" t="s">
        <v>79</v>
      </c>
      <c r="BK220" s="217">
        <f>ROUND(I220*H220,2)</f>
        <v>0</v>
      </c>
      <c r="BL220" s="18" t="s">
        <v>137</v>
      </c>
      <c r="BM220" s="216" t="s">
        <v>358</v>
      </c>
    </row>
    <row r="221" s="13" customFormat="1">
      <c r="A221" s="13"/>
      <c r="B221" s="225"/>
      <c r="C221" s="226"/>
      <c r="D221" s="223" t="s">
        <v>143</v>
      </c>
      <c r="E221" s="226"/>
      <c r="F221" s="228" t="s">
        <v>359</v>
      </c>
      <c r="G221" s="226"/>
      <c r="H221" s="229">
        <v>12.6</v>
      </c>
      <c r="I221" s="230"/>
      <c r="J221" s="226"/>
      <c r="K221" s="226"/>
      <c r="L221" s="231"/>
      <c r="M221" s="232"/>
      <c r="N221" s="233"/>
      <c r="O221" s="233"/>
      <c r="P221" s="233"/>
      <c r="Q221" s="233"/>
      <c r="R221" s="233"/>
      <c r="S221" s="233"/>
      <c r="T221" s="234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5" t="s">
        <v>143</v>
      </c>
      <c r="AU221" s="235" t="s">
        <v>81</v>
      </c>
      <c r="AV221" s="13" t="s">
        <v>81</v>
      </c>
      <c r="AW221" s="13" t="s">
        <v>4</v>
      </c>
      <c r="AX221" s="13" t="s">
        <v>79</v>
      </c>
      <c r="AY221" s="235" t="s">
        <v>130</v>
      </c>
    </row>
    <row r="222" s="2" customFormat="1" ht="90" customHeight="1">
      <c r="A222" s="39"/>
      <c r="B222" s="40"/>
      <c r="C222" s="205" t="s">
        <v>360</v>
      </c>
      <c r="D222" s="205" t="s">
        <v>132</v>
      </c>
      <c r="E222" s="206" t="s">
        <v>361</v>
      </c>
      <c r="F222" s="207" t="s">
        <v>362</v>
      </c>
      <c r="G222" s="208" t="s">
        <v>135</v>
      </c>
      <c r="H222" s="209">
        <v>48</v>
      </c>
      <c r="I222" s="210"/>
      <c r="J222" s="211">
        <f>ROUND(I222*H222,2)</f>
        <v>0</v>
      </c>
      <c r="K222" s="207" t="s">
        <v>136</v>
      </c>
      <c r="L222" s="45"/>
      <c r="M222" s="212" t="s">
        <v>19</v>
      </c>
      <c r="N222" s="213" t="s">
        <v>42</v>
      </c>
      <c r="O222" s="85"/>
      <c r="P222" s="214">
        <f>O222*H222</f>
        <v>0</v>
      </c>
      <c r="Q222" s="214">
        <v>0</v>
      </c>
      <c r="R222" s="214">
        <f>Q222*H222</f>
        <v>0</v>
      </c>
      <c r="S222" s="214">
        <v>0</v>
      </c>
      <c r="T222" s="215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16" t="s">
        <v>137</v>
      </c>
      <c r="AT222" s="216" t="s">
        <v>132</v>
      </c>
      <c r="AU222" s="216" t="s">
        <v>81</v>
      </c>
      <c r="AY222" s="18" t="s">
        <v>130</v>
      </c>
      <c r="BE222" s="217">
        <f>IF(N222="základní",J222,0)</f>
        <v>0</v>
      </c>
      <c r="BF222" s="217">
        <f>IF(N222="snížená",J222,0)</f>
        <v>0</v>
      </c>
      <c r="BG222" s="217">
        <f>IF(N222="zákl. přenesená",J222,0)</f>
        <v>0</v>
      </c>
      <c r="BH222" s="217">
        <f>IF(N222="sníž. přenesená",J222,0)</f>
        <v>0</v>
      </c>
      <c r="BI222" s="217">
        <f>IF(N222="nulová",J222,0)</f>
        <v>0</v>
      </c>
      <c r="BJ222" s="18" t="s">
        <v>79</v>
      </c>
      <c r="BK222" s="217">
        <f>ROUND(I222*H222,2)</f>
        <v>0</v>
      </c>
      <c r="BL222" s="18" t="s">
        <v>137</v>
      </c>
      <c r="BM222" s="216" t="s">
        <v>363</v>
      </c>
    </row>
    <row r="223" s="2" customFormat="1">
      <c r="A223" s="39"/>
      <c r="B223" s="40"/>
      <c r="C223" s="41"/>
      <c r="D223" s="218" t="s">
        <v>139</v>
      </c>
      <c r="E223" s="41"/>
      <c r="F223" s="219" t="s">
        <v>364</v>
      </c>
      <c r="G223" s="41"/>
      <c r="H223" s="41"/>
      <c r="I223" s="220"/>
      <c r="J223" s="41"/>
      <c r="K223" s="41"/>
      <c r="L223" s="45"/>
      <c r="M223" s="221"/>
      <c r="N223" s="222"/>
      <c r="O223" s="85"/>
      <c r="P223" s="85"/>
      <c r="Q223" s="85"/>
      <c r="R223" s="85"/>
      <c r="S223" s="85"/>
      <c r="T223" s="86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139</v>
      </c>
      <c r="AU223" s="18" t="s">
        <v>81</v>
      </c>
    </row>
    <row r="224" s="12" customFormat="1" ht="22.8" customHeight="1">
      <c r="A224" s="12"/>
      <c r="B224" s="189"/>
      <c r="C224" s="190"/>
      <c r="D224" s="191" t="s">
        <v>70</v>
      </c>
      <c r="E224" s="203" t="s">
        <v>184</v>
      </c>
      <c r="F224" s="203" t="s">
        <v>365</v>
      </c>
      <c r="G224" s="190"/>
      <c r="H224" s="190"/>
      <c r="I224" s="193"/>
      <c r="J224" s="204">
        <f>BK224</f>
        <v>0</v>
      </c>
      <c r="K224" s="190"/>
      <c r="L224" s="195"/>
      <c r="M224" s="196"/>
      <c r="N224" s="197"/>
      <c r="O224" s="197"/>
      <c r="P224" s="198">
        <f>SUM(P225:P240)</f>
        <v>0</v>
      </c>
      <c r="Q224" s="197"/>
      <c r="R224" s="198">
        <f>SUM(R225:R240)</f>
        <v>7.5777256169999996</v>
      </c>
      <c r="S224" s="197"/>
      <c r="T224" s="199">
        <f>SUM(T225:T240)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00" t="s">
        <v>79</v>
      </c>
      <c r="AT224" s="201" t="s">
        <v>70</v>
      </c>
      <c r="AU224" s="201" t="s">
        <v>79</v>
      </c>
      <c r="AY224" s="200" t="s">
        <v>130</v>
      </c>
      <c r="BK224" s="202">
        <f>SUM(BK225:BK240)</f>
        <v>0</v>
      </c>
    </row>
    <row r="225" s="2" customFormat="1" ht="49.05" customHeight="1">
      <c r="A225" s="39"/>
      <c r="B225" s="40"/>
      <c r="C225" s="205" t="s">
        <v>366</v>
      </c>
      <c r="D225" s="205" t="s">
        <v>132</v>
      </c>
      <c r="E225" s="206" t="s">
        <v>367</v>
      </c>
      <c r="F225" s="207" t="s">
        <v>368</v>
      </c>
      <c r="G225" s="208" t="s">
        <v>180</v>
      </c>
      <c r="H225" s="209">
        <v>39</v>
      </c>
      <c r="I225" s="210"/>
      <c r="J225" s="211">
        <f>ROUND(I225*H225,2)</f>
        <v>0</v>
      </c>
      <c r="K225" s="207" t="s">
        <v>136</v>
      </c>
      <c r="L225" s="45"/>
      <c r="M225" s="212" t="s">
        <v>19</v>
      </c>
      <c r="N225" s="213" t="s">
        <v>42</v>
      </c>
      <c r="O225" s="85"/>
      <c r="P225" s="214">
        <f>O225*H225</f>
        <v>0</v>
      </c>
      <c r="Q225" s="214">
        <v>0.12949959999999999</v>
      </c>
      <c r="R225" s="214">
        <f>Q225*H225</f>
        <v>5.0504843999999993</v>
      </c>
      <c r="S225" s="214">
        <v>0</v>
      </c>
      <c r="T225" s="215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16" t="s">
        <v>137</v>
      </c>
      <c r="AT225" s="216" t="s">
        <v>132</v>
      </c>
      <c r="AU225" s="216" t="s">
        <v>81</v>
      </c>
      <c r="AY225" s="18" t="s">
        <v>130</v>
      </c>
      <c r="BE225" s="217">
        <f>IF(N225="základní",J225,0)</f>
        <v>0</v>
      </c>
      <c r="BF225" s="217">
        <f>IF(N225="snížená",J225,0)</f>
        <v>0</v>
      </c>
      <c r="BG225" s="217">
        <f>IF(N225="zákl. přenesená",J225,0)</f>
        <v>0</v>
      </c>
      <c r="BH225" s="217">
        <f>IF(N225="sníž. přenesená",J225,0)</f>
        <v>0</v>
      </c>
      <c r="BI225" s="217">
        <f>IF(N225="nulová",J225,0)</f>
        <v>0</v>
      </c>
      <c r="BJ225" s="18" t="s">
        <v>79</v>
      </c>
      <c r="BK225" s="217">
        <f>ROUND(I225*H225,2)</f>
        <v>0</v>
      </c>
      <c r="BL225" s="18" t="s">
        <v>137</v>
      </c>
      <c r="BM225" s="216" t="s">
        <v>369</v>
      </c>
    </row>
    <row r="226" s="2" customFormat="1">
      <c r="A226" s="39"/>
      <c r="B226" s="40"/>
      <c r="C226" s="41"/>
      <c r="D226" s="218" t="s">
        <v>139</v>
      </c>
      <c r="E226" s="41"/>
      <c r="F226" s="219" t="s">
        <v>370</v>
      </c>
      <c r="G226" s="41"/>
      <c r="H226" s="41"/>
      <c r="I226" s="220"/>
      <c r="J226" s="41"/>
      <c r="K226" s="41"/>
      <c r="L226" s="45"/>
      <c r="M226" s="221"/>
      <c r="N226" s="222"/>
      <c r="O226" s="85"/>
      <c r="P226" s="85"/>
      <c r="Q226" s="85"/>
      <c r="R226" s="85"/>
      <c r="S226" s="85"/>
      <c r="T226" s="86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18" t="s">
        <v>139</v>
      </c>
      <c r="AU226" s="18" t="s">
        <v>81</v>
      </c>
    </row>
    <row r="227" s="13" customFormat="1">
      <c r="A227" s="13"/>
      <c r="B227" s="225"/>
      <c r="C227" s="226"/>
      <c r="D227" s="223" t="s">
        <v>143</v>
      </c>
      <c r="E227" s="227" t="s">
        <v>19</v>
      </c>
      <c r="F227" s="228" t="s">
        <v>371</v>
      </c>
      <c r="G227" s="226"/>
      <c r="H227" s="229">
        <v>39</v>
      </c>
      <c r="I227" s="230"/>
      <c r="J227" s="226"/>
      <c r="K227" s="226"/>
      <c r="L227" s="231"/>
      <c r="M227" s="232"/>
      <c r="N227" s="233"/>
      <c r="O227" s="233"/>
      <c r="P227" s="233"/>
      <c r="Q227" s="233"/>
      <c r="R227" s="233"/>
      <c r="S227" s="233"/>
      <c r="T227" s="234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5" t="s">
        <v>143</v>
      </c>
      <c r="AU227" s="235" t="s">
        <v>81</v>
      </c>
      <c r="AV227" s="13" t="s">
        <v>81</v>
      </c>
      <c r="AW227" s="13" t="s">
        <v>33</v>
      </c>
      <c r="AX227" s="13" t="s">
        <v>79</v>
      </c>
      <c r="AY227" s="235" t="s">
        <v>130</v>
      </c>
    </row>
    <row r="228" s="2" customFormat="1" ht="16.5" customHeight="1">
      <c r="A228" s="39"/>
      <c r="B228" s="40"/>
      <c r="C228" s="247" t="s">
        <v>372</v>
      </c>
      <c r="D228" s="247" t="s">
        <v>252</v>
      </c>
      <c r="E228" s="248" t="s">
        <v>373</v>
      </c>
      <c r="F228" s="249" t="s">
        <v>374</v>
      </c>
      <c r="G228" s="250" t="s">
        <v>180</v>
      </c>
      <c r="H228" s="251">
        <v>42.899999999999999</v>
      </c>
      <c r="I228" s="252"/>
      <c r="J228" s="253">
        <f>ROUND(I228*H228,2)</f>
        <v>0</v>
      </c>
      <c r="K228" s="249" t="s">
        <v>136</v>
      </c>
      <c r="L228" s="254"/>
      <c r="M228" s="255" t="s">
        <v>19</v>
      </c>
      <c r="N228" s="256" t="s">
        <v>42</v>
      </c>
      <c r="O228" s="85"/>
      <c r="P228" s="214">
        <f>O228*H228</f>
        <v>0</v>
      </c>
      <c r="Q228" s="214">
        <v>0.056120000000000003</v>
      </c>
      <c r="R228" s="214">
        <f>Q228*H228</f>
        <v>2.4075480000000002</v>
      </c>
      <c r="S228" s="214">
        <v>0</v>
      </c>
      <c r="T228" s="215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16" t="s">
        <v>177</v>
      </c>
      <c r="AT228" s="216" t="s">
        <v>252</v>
      </c>
      <c r="AU228" s="216" t="s">
        <v>81</v>
      </c>
      <c r="AY228" s="18" t="s">
        <v>130</v>
      </c>
      <c r="BE228" s="217">
        <f>IF(N228="základní",J228,0)</f>
        <v>0</v>
      </c>
      <c r="BF228" s="217">
        <f>IF(N228="snížená",J228,0)</f>
        <v>0</v>
      </c>
      <c r="BG228" s="217">
        <f>IF(N228="zákl. přenesená",J228,0)</f>
        <v>0</v>
      </c>
      <c r="BH228" s="217">
        <f>IF(N228="sníž. přenesená",J228,0)</f>
        <v>0</v>
      </c>
      <c r="BI228" s="217">
        <f>IF(N228="nulová",J228,0)</f>
        <v>0</v>
      </c>
      <c r="BJ228" s="18" t="s">
        <v>79</v>
      </c>
      <c r="BK228" s="217">
        <f>ROUND(I228*H228,2)</f>
        <v>0</v>
      </c>
      <c r="BL228" s="18" t="s">
        <v>137</v>
      </c>
      <c r="BM228" s="216" t="s">
        <v>375</v>
      </c>
    </row>
    <row r="229" s="13" customFormat="1">
      <c r="A229" s="13"/>
      <c r="B229" s="225"/>
      <c r="C229" s="226"/>
      <c r="D229" s="223" t="s">
        <v>143</v>
      </c>
      <c r="E229" s="226"/>
      <c r="F229" s="228" t="s">
        <v>376</v>
      </c>
      <c r="G229" s="226"/>
      <c r="H229" s="229">
        <v>42.899999999999999</v>
      </c>
      <c r="I229" s="230"/>
      <c r="J229" s="226"/>
      <c r="K229" s="226"/>
      <c r="L229" s="231"/>
      <c r="M229" s="232"/>
      <c r="N229" s="233"/>
      <c r="O229" s="233"/>
      <c r="P229" s="233"/>
      <c r="Q229" s="233"/>
      <c r="R229" s="233"/>
      <c r="S229" s="233"/>
      <c r="T229" s="234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5" t="s">
        <v>143</v>
      </c>
      <c r="AU229" s="235" t="s">
        <v>81</v>
      </c>
      <c r="AV229" s="13" t="s">
        <v>81</v>
      </c>
      <c r="AW229" s="13" t="s">
        <v>4</v>
      </c>
      <c r="AX229" s="13" t="s">
        <v>79</v>
      </c>
      <c r="AY229" s="235" t="s">
        <v>130</v>
      </c>
    </row>
    <row r="230" s="2" customFormat="1" ht="62.7" customHeight="1">
      <c r="A230" s="39"/>
      <c r="B230" s="40"/>
      <c r="C230" s="205" t="s">
        <v>377</v>
      </c>
      <c r="D230" s="205" t="s">
        <v>132</v>
      </c>
      <c r="E230" s="206" t="s">
        <v>378</v>
      </c>
      <c r="F230" s="207" t="s">
        <v>379</v>
      </c>
      <c r="G230" s="208" t="s">
        <v>180</v>
      </c>
      <c r="H230" s="209">
        <v>39</v>
      </c>
      <c r="I230" s="210"/>
      <c r="J230" s="211">
        <f>ROUND(I230*H230,2)</f>
        <v>0</v>
      </c>
      <c r="K230" s="207" t="s">
        <v>136</v>
      </c>
      <c r="L230" s="45"/>
      <c r="M230" s="212" t="s">
        <v>19</v>
      </c>
      <c r="N230" s="213" t="s">
        <v>42</v>
      </c>
      <c r="O230" s="85"/>
      <c r="P230" s="214">
        <f>O230*H230</f>
        <v>0</v>
      </c>
      <c r="Q230" s="214">
        <v>0.00060506299999999998</v>
      </c>
      <c r="R230" s="214">
        <f>Q230*H230</f>
        <v>0.023597456999999999</v>
      </c>
      <c r="S230" s="214">
        <v>0</v>
      </c>
      <c r="T230" s="215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16" t="s">
        <v>137</v>
      </c>
      <c r="AT230" s="216" t="s">
        <v>132</v>
      </c>
      <c r="AU230" s="216" t="s">
        <v>81</v>
      </c>
      <c r="AY230" s="18" t="s">
        <v>130</v>
      </c>
      <c r="BE230" s="217">
        <f>IF(N230="základní",J230,0)</f>
        <v>0</v>
      </c>
      <c r="BF230" s="217">
        <f>IF(N230="snížená",J230,0)</f>
        <v>0</v>
      </c>
      <c r="BG230" s="217">
        <f>IF(N230="zákl. přenesená",J230,0)</f>
        <v>0</v>
      </c>
      <c r="BH230" s="217">
        <f>IF(N230="sníž. přenesená",J230,0)</f>
        <v>0</v>
      </c>
      <c r="BI230" s="217">
        <f>IF(N230="nulová",J230,0)</f>
        <v>0</v>
      </c>
      <c r="BJ230" s="18" t="s">
        <v>79</v>
      </c>
      <c r="BK230" s="217">
        <f>ROUND(I230*H230,2)</f>
        <v>0</v>
      </c>
      <c r="BL230" s="18" t="s">
        <v>137</v>
      </c>
      <c r="BM230" s="216" t="s">
        <v>380</v>
      </c>
    </row>
    <row r="231" s="2" customFormat="1">
      <c r="A231" s="39"/>
      <c r="B231" s="40"/>
      <c r="C231" s="41"/>
      <c r="D231" s="218" t="s">
        <v>139</v>
      </c>
      <c r="E231" s="41"/>
      <c r="F231" s="219" t="s">
        <v>381</v>
      </c>
      <c r="G231" s="41"/>
      <c r="H231" s="41"/>
      <c r="I231" s="220"/>
      <c r="J231" s="41"/>
      <c r="K231" s="41"/>
      <c r="L231" s="45"/>
      <c r="M231" s="221"/>
      <c r="N231" s="222"/>
      <c r="O231" s="85"/>
      <c r="P231" s="85"/>
      <c r="Q231" s="85"/>
      <c r="R231" s="85"/>
      <c r="S231" s="85"/>
      <c r="T231" s="86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8" t="s">
        <v>139</v>
      </c>
      <c r="AU231" s="18" t="s">
        <v>81</v>
      </c>
    </row>
    <row r="232" s="2" customFormat="1" ht="24.15" customHeight="1">
      <c r="A232" s="39"/>
      <c r="B232" s="40"/>
      <c r="C232" s="205" t="s">
        <v>382</v>
      </c>
      <c r="D232" s="205" t="s">
        <v>132</v>
      </c>
      <c r="E232" s="206" t="s">
        <v>383</v>
      </c>
      <c r="F232" s="207" t="s">
        <v>384</v>
      </c>
      <c r="G232" s="208" t="s">
        <v>180</v>
      </c>
      <c r="H232" s="209">
        <v>48</v>
      </c>
      <c r="I232" s="210"/>
      <c r="J232" s="211">
        <f>ROUND(I232*H232,2)</f>
        <v>0</v>
      </c>
      <c r="K232" s="207" t="s">
        <v>136</v>
      </c>
      <c r="L232" s="45"/>
      <c r="M232" s="212" t="s">
        <v>19</v>
      </c>
      <c r="N232" s="213" t="s">
        <v>42</v>
      </c>
      <c r="O232" s="85"/>
      <c r="P232" s="214">
        <f>O232*H232</f>
        <v>0</v>
      </c>
      <c r="Q232" s="214">
        <v>1.995E-06</v>
      </c>
      <c r="R232" s="214">
        <f>Q232*H232</f>
        <v>9.5759999999999991E-05</v>
      </c>
      <c r="S232" s="214">
        <v>0</v>
      </c>
      <c r="T232" s="215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16" t="s">
        <v>137</v>
      </c>
      <c r="AT232" s="216" t="s">
        <v>132</v>
      </c>
      <c r="AU232" s="216" t="s">
        <v>81</v>
      </c>
      <c r="AY232" s="18" t="s">
        <v>130</v>
      </c>
      <c r="BE232" s="217">
        <f>IF(N232="základní",J232,0)</f>
        <v>0</v>
      </c>
      <c r="BF232" s="217">
        <f>IF(N232="snížená",J232,0)</f>
        <v>0</v>
      </c>
      <c r="BG232" s="217">
        <f>IF(N232="zákl. přenesená",J232,0)</f>
        <v>0</v>
      </c>
      <c r="BH232" s="217">
        <f>IF(N232="sníž. přenesená",J232,0)</f>
        <v>0</v>
      </c>
      <c r="BI232" s="217">
        <f>IF(N232="nulová",J232,0)</f>
        <v>0</v>
      </c>
      <c r="BJ232" s="18" t="s">
        <v>79</v>
      </c>
      <c r="BK232" s="217">
        <f>ROUND(I232*H232,2)</f>
        <v>0</v>
      </c>
      <c r="BL232" s="18" t="s">
        <v>137</v>
      </c>
      <c r="BM232" s="216" t="s">
        <v>385</v>
      </c>
    </row>
    <row r="233" s="2" customFormat="1">
      <c r="A233" s="39"/>
      <c r="B233" s="40"/>
      <c r="C233" s="41"/>
      <c r="D233" s="218" t="s">
        <v>139</v>
      </c>
      <c r="E233" s="41"/>
      <c r="F233" s="219" t="s">
        <v>386</v>
      </c>
      <c r="G233" s="41"/>
      <c r="H233" s="41"/>
      <c r="I233" s="220"/>
      <c r="J233" s="41"/>
      <c r="K233" s="41"/>
      <c r="L233" s="45"/>
      <c r="M233" s="221"/>
      <c r="N233" s="222"/>
      <c r="O233" s="85"/>
      <c r="P233" s="85"/>
      <c r="Q233" s="85"/>
      <c r="R233" s="85"/>
      <c r="S233" s="85"/>
      <c r="T233" s="86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139</v>
      </c>
      <c r="AU233" s="18" t="s">
        <v>81</v>
      </c>
    </row>
    <row r="234" s="2" customFormat="1" ht="37.8" customHeight="1">
      <c r="A234" s="39"/>
      <c r="B234" s="40"/>
      <c r="C234" s="205" t="s">
        <v>387</v>
      </c>
      <c r="D234" s="205" t="s">
        <v>132</v>
      </c>
      <c r="E234" s="206" t="s">
        <v>388</v>
      </c>
      <c r="F234" s="207" t="s">
        <v>389</v>
      </c>
      <c r="G234" s="208" t="s">
        <v>135</v>
      </c>
      <c r="H234" s="209">
        <v>9.5999999999999996</v>
      </c>
      <c r="I234" s="210"/>
      <c r="J234" s="211">
        <f>ROUND(I234*H234,2)</f>
        <v>0</v>
      </c>
      <c r="K234" s="207" t="s">
        <v>136</v>
      </c>
      <c r="L234" s="45"/>
      <c r="M234" s="212" t="s">
        <v>19</v>
      </c>
      <c r="N234" s="213" t="s">
        <v>42</v>
      </c>
      <c r="O234" s="85"/>
      <c r="P234" s="214">
        <f>O234*H234</f>
        <v>0</v>
      </c>
      <c r="Q234" s="214">
        <v>0</v>
      </c>
      <c r="R234" s="214">
        <f>Q234*H234</f>
        <v>0</v>
      </c>
      <c r="S234" s="214">
        <v>0</v>
      </c>
      <c r="T234" s="215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16" t="s">
        <v>137</v>
      </c>
      <c r="AT234" s="216" t="s">
        <v>132</v>
      </c>
      <c r="AU234" s="216" t="s">
        <v>81</v>
      </c>
      <c r="AY234" s="18" t="s">
        <v>130</v>
      </c>
      <c r="BE234" s="217">
        <f>IF(N234="základní",J234,0)</f>
        <v>0</v>
      </c>
      <c r="BF234" s="217">
        <f>IF(N234="snížená",J234,0)</f>
        <v>0</v>
      </c>
      <c r="BG234" s="217">
        <f>IF(N234="zákl. přenesená",J234,0)</f>
        <v>0</v>
      </c>
      <c r="BH234" s="217">
        <f>IF(N234="sníž. přenesená",J234,0)</f>
        <v>0</v>
      </c>
      <c r="BI234" s="217">
        <f>IF(N234="nulová",J234,0)</f>
        <v>0</v>
      </c>
      <c r="BJ234" s="18" t="s">
        <v>79</v>
      </c>
      <c r="BK234" s="217">
        <f>ROUND(I234*H234,2)</f>
        <v>0</v>
      </c>
      <c r="BL234" s="18" t="s">
        <v>137</v>
      </c>
      <c r="BM234" s="216" t="s">
        <v>390</v>
      </c>
    </row>
    <row r="235" s="2" customFormat="1">
      <c r="A235" s="39"/>
      <c r="B235" s="40"/>
      <c r="C235" s="41"/>
      <c r="D235" s="218" t="s">
        <v>139</v>
      </c>
      <c r="E235" s="41"/>
      <c r="F235" s="219" t="s">
        <v>391</v>
      </c>
      <c r="G235" s="41"/>
      <c r="H235" s="41"/>
      <c r="I235" s="220"/>
      <c r="J235" s="41"/>
      <c r="K235" s="41"/>
      <c r="L235" s="45"/>
      <c r="M235" s="221"/>
      <c r="N235" s="222"/>
      <c r="O235" s="85"/>
      <c r="P235" s="85"/>
      <c r="Q235" s="85"/>
      <c r="R235" s="85"/>
      <c r="S235" s="85"/>
      <c r="T235" s="86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139</v>
      </c>
      <c r="AU235" s="18" t="s">
        <v>81</v>
      </c>
    </row>
    <row r="236" s="2" customFormat="1">
      <c r="A236" s="39"/>
      <c r="B236" s="40"/>
      <c r="C236" s="41"/>
      <c r="D236" s="223" t="s">
        <v>141</v>
      </c>
      <c r="E236" s="41"/>
      <c r="F236" s="224" t="s">
        <v>392</v>
      </c>
      <c r="G236" s="41"/>
      <c r="H236" s="41"/>
      <c r="I236" s="220"/>
      <c r="J236" s="41"/>
      <c r="K236" s="41"/>
      <c r="L236" s="45"/>
      <c r="M236" s="221"/>
      <c r="N236" s="222"/>
      <c r="O236" s="85"/>
      <c r="P236" s="85"/>
      <c r="Q236" s="85"/>
      <c r="R236" s="85"/>
      <c r="S236" s="85"/>
      <c r="T236" s="86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18" t="s">
        <v>141</v>
      </c>
      <c r="AU236" s="18" t="s">
        <v>81</v>
      </c>
    </row>
    <row r="237" s="13" customFormat="1">
      <c r="A237" s="13"/>
      <c r="B237" s="225"/>
      <c r="C237" s="226"/>
      <c r="D237" s="223" t="s">
        <v>143</v>
      </c>
      <c r="E237" s="226"/>
      <c r="F237" s="228" t="s">
        <v>393</v>
      </c>
      <c r="G237" s="226"/>
      <c r="H237" s="229">
        <v>9.5999999999999996</v>
      </c>
      <c r="I237" s="230"/>
      <c r="J237" s="226"/>
      <c r="K237" s="226"/>
      <c r="L237" s="231"/>
      <c r="M237" s="232"/>
      <c r="N237" s="233"/>
      <c r="O237" s="233"/>
      <c r="P237" s="233"/>
      <c r="Q237" s="233"/>
      <c r="R237" s="233"/>
      <c r="S237" s="233"/>
      <c r="T237" s="234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5" t="s">
        <v>143</v>
      </c>
      <c r="AU237" s="235" t="s">
        <v>81</v>
      </c>
      <c r="AV237" s="13" t="s">
        <v>81</v>
      </c>
      <c r="AW237" s="13" t="s">
        <v>4</v>
      </c>
      <c r="AX237" s="13" t="s">
        <v>79</v>
      </c>
      <c r="AY237" s="235" t="s">
        <v>130</v>
      </c>
    </row>
    <row r="238" s="2" customFormat="1" ht="21.75" customHeight="1">
      <c r="A238" s="39"/>
      <c r="B238" s="40"/>
      <c r="C238" s="247" t="s">
        <v>394</v>
      </c>
      <c r="D238" s="247" t="s">
        <v>252</v>
      </c>
      <c r="E238" s="248" t="s">
        <v>395</v>
      </c>
      <c r="F238" s="249" t="s">
        <v>396</v>
      </c>
      <c r="G238" s="250" t="s">
        <v>239</v>
      </c>
      <c r="H238" s="251">
        <v>0.096000000000000002</v>
      </c>
      <c r="I238" s="252"/>
      <c r="J238" s="253">
        <f>ROUND(I238*H238,2)</f>
        <v>0</v>
      </c>
      <c r="K238" s="249" t="s">
        <v>136</v>
      </c>
      <c r="L238" s="254"/>
      <c r="M238" s="255" t="s">
        <v>19</v>
      </c>
      <c r="N238" s="256" t="s">
        <v>42</v>
      </c>
      <c r="O238" s="85"/>
      <c r="P238" s="214">
        <f>O238*H238</f>
        <v>0</v>
      </c>
      <c r="Q238" s="214">
        <v>1</v>
      </c>
      <c r="R238" s="214">
        <f>Q238*H238</f>
        <v>0.096000000000000002</v>
      </c>
      <c r="S238" s="214">
        <v>0</v>
      </c>
      <c r="T238" s="215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16" t="s">
        <v>177</v>
      </c>
      <c r="AT238" s="216" t="s">
        <v>252</v>
      </c>
      <c r="AU238" s="216" t="s">
        <v>81</v>
      </c>
      <c r="AY238" s="18" t="s">
        <v>130</v>
      </c>
      <c r="BE238" s="217">
        <f>IF(N238="základní",J238,0)</f>
        <v>0</v>
      </c>
      <c r="BF238" s="217">
        <f>IF(N238="snížená",J238,0)</f>
        <v>0</v>
      </c>
      <c r="BG238" s="217">
        <f>IF(N238="zákl. přenesená",J238,0)</f>
        <v>0</v>
      </c>
      <c r="BH238" s="217">
        <f>IF(N238="sníž. přenesená",J238,0)</f>
        <v>0</v>
      </c>
      <c r="BI238" s="217">
        <f>IF(N238="nulová",J238,0)</f>
        <v>0</v>
      </c>
      <c r="BJ238" s="18" t="s">
        <v>79</v>
      </c>
      <c r="BK238" s="217">
        <f>ROUND(I238*H238,2)</f>
        <v>0</v>
      </c>
      <c r="BL238" s="18" t="s">
        <v>137</v>
      </c>
      <c r="BM238" s="216" t="s">
        <v>397</v>
      </c>
    </row>
    <row r="239" s="2" customFormat="1">
      <c r="A239" s="39"/>
      <c r="B239" s="40"/>
      <c r="C239" s="41"/>
      <c r="D239" s="223" t="s">
        <v>141</v>
      </c>
      <c r="E239" s="41"/>
      <c r="F239" s="224" t="s">
        <v>392</v>
      </c>
      <c r="G239" s="41"/>
      <c r="H239" s="41"/>
      <c r="I239" s="220"/>
      <c r="J239" s="41"/>
      <c r="K239" s="41"/>
      <c r="L239" s="45"/>
      <c r="M239" s="221"/>
      <c r="N239" s="222"/>
      <c r="O239" s="85"/>
      <c r="P239" s="85"/>
      <c r="Q239" s="85"/>
      <c r="R239" s="85"/>
      <c r="S239" s="85"/>
      <c r="T239" s="86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141</v>
      </c>
      <c r="AU239" s="18" t="s">
        <v>81</v>
      </c>
    </row>
    <row r="240" s="13" customFormat="1">
      <c r="A240" s="13"/>
      <c r="B240" s="225"/>
      <c r="C240" s="226"/>
      <c r="D240" s="223" t="s">
        <v>143</v>
      </c>
      <c r="E240" s="226"/>
      <c r="F240" s="228" t="s">
        <v>398</v>
      </c>
      <c r="G240" s="226"/>
      <c r="H240" s="229">
        <v>0.096000000000000002</v>
      </c>
      <c r="I240" s="230"/>
      <c r="J240" s="226"/>
      <c r="K240" s="226"/>
      <c r="L240" s="231"/>
      <c r="M240" s="232"/>
      <c r="N240" s="233"/>
      <c r="O240" s="233"/>
      <c r="P240" s="233"/>
      <c r="Q240" s="233"/>
      <c r="R240" s="233"/>
      <c r="S240" s="233"/>
      <c r="T240" s="234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5" t="s">
        <v>143</v>
      </c>
      <c r="AU240" s="235" t="s">
        <v>81</v>
      </c>
      <c r="AV240" s="13" t="s">
        <v>81</v>
      </c>
      <c r="AW240" s="13" t="s">
        <v>4</v>
      </c>
      <c r="AX240" s="13" t="s">
        <v>79</v>
      </c>
      <c r="AY240" s="235" t="s">
        <v>130</v>
      </c>
    </row>
    <row r="241" s="12" customFormat="1" ht="22.8" customHeight="1">
      <c r="A241" s="12"/>
      <c r="B241" s="189"/>
      <c r="C241" s="190"/>
      <c r="D241" s="191" t="s">
        <v>70</v>
      </c>
      <c r="E241" s="203" t="s">
        <v>399</v>
      </c>
      <c r="F241" s="203" t="s">
        <v>400</v>
      </c>
      <c r="G241" s="190"/>
      <c r="H241" s="190"/>
      <c r="I241" s="193"/>
      <c r="J241" s="204">
        <f>BK241</f>
        <v>0</v>
      </c>
      <c r="K241" s="190"/>
      <c r="L241" s="195"/>
      <c r="M241" s="196"/>
      <c r="N241" s="197"/>
      <c r="O241" s="197"/>
      <c r="P241" s="198">
        <f>SUM(P242:P257)</f>
        <v>0</v>
      </c>
      <c r="Q241" s="197"/>
      <c r="R241" s="198">
        <f>SUM(R242:R257)</f>
        <v>0</v>
      </c>
      <c r="S241" s="197"/>
      <c r="T241" s="199">
        <f>SUM(T242:T257)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00" t="s">
        <v>79</v>
      </c>
      <c r="AT241" s="201" t="s">
        <v>70</v>
      </c>
      <c r="AU241" s="201" t="s">
        <v>79</v>
      </c>
      <c r="AY241" s="200" t="s">
        <v>130</v>
      </c>
      <c r="BK241" s="202">
        <f>SUM(BK242:BK257)</f>
        <v>0</v>
      </c>
    </row>
    <row r="242" s="2" customFormat="1" ht="37.8" customHeight="1">
      <c r="A242" s="39"/>
      <c r="B242" s="40"/>
      <c r="C242" s="205" t="s">
        <v>401</v>
      </c>
      <c r="D242" s="205" t="s">
        <v>132</v>
      </c>
      <c r="E242" s="206" t="s">
        <v>402</v>
      </c>
      <c r="F242" s="207" t="s">
        <v>403</v>
      </c>
      <c r="G242" s="208" t="s">
        <v>239</v>
      </c>
      <c r="H242" s="209">
        <v>86.635000000000005</v>
      </c>
      <c r="I242" s="210"/>
      <c r="J242" s="211">
        <f>ROUND(I242*H242,2)</f>
        <v>0</v>
      </c>
      <c r="K242" s="207" t="s">
        <v>136</v>
      </c>
      <c r="L242" s="45"/>
      <c r="M242" s="212" t="s">
        <v>19</v>
      </c>
      <c r="N242" s="213" t="s">
        <v>42</v>
      </c>
      <c r="O242" s="85"/>
      <c r="P242" s="214">
        <f>O242*H242</f>
        <v>0</v>
      </c>
      <c r="Q242" s="214">
        <v>0</v>
      </c>
      <c r="R242" s="214">
        <f>Q242*H242</f>
        <v>0</v>
      </c>
      <c r="S242" s="214">
        <v>0</v>
      </c>
      <c r="T242" s="215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16" t="s">
        <v>137</v>
      </c>
      <c r="AT242" s="216" t="s">
        <v>132</v>
      </c>
      <c r="AU242" s="216" t="s">
        <v>81</v>
      </c>
      <c r="AY242" s="18" t="s">
        <v>130</v>
      </c>
      <c r="BE242" s="217">
        <f>IF(N242="základní",J242,0)</f>
        <v>0</v>
      </c>
      <c r="BF242" s="217">
        <f>IF(N242="snížená",J242,0)</f>
        <v>0</v>
      </c>
      <c r="BG242" s="217">
        <f>IF(N242="zákl. přenesená",J242,0)</f>
        <v>0</v>
      </c>
      <c r="BH242" s="217">
        <f>IF(N242="sníž. přenesená",J242,0)</f>
        <v>0</v>
      </c>
      <c r="BI242" s="217">
        <f>IF(N242="nulová",J242,0)</f>
        <v>0</v>
      </c>
      <c r="BJ242" s="18" t="s">
        <v>79</v>
      </c>
      <c r="BK242" s="217">
        <f>ROUND(I242*H242,2)</f>
        <v>0</v>
      </c>
      <c r="BL242" s="18" t="s">
        <v>137</v>
      </c>
      <c r="BM242" s="216" t="s">
        <v>404</v>
      </c>
    </row>
    <row r="243" s="2" customFormat="1">
      <c r="A243" s="39"/>
      <c r="B243" s="40"/>
      <c r="C243" s="41"/>
      <c r="D243" s="218" t="s">
        <v>139</v>
      </c>
      <c r="E243" s="41"/>
      <c r="F243" s="219" t="s">
        <v>405</v>
      </c>
      <c r="G243" s="41"/>
      <c r="H243" s="41"/>
      <c r="I243" s="220"/>
      <c r="J243" s="41"/>
      <c r="K243" s="41"/>
      <c r="L243" s="45"/>
      <c r="M243" s="221"/>
      <c r="N243" s="222"/>
      <c r="O243" s="85"/>
      <c r="P243" s="85"/>
      <c r="Q243" s="85"/>
      <c r="R243" s="85"/>
      <c r="S243" s="85"/>
      <c r="T243" s="86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139</v>
      </c>
      <c r="AU243" s="18" t="s">
        <v>81</v>
      </c>
    </row>
    <row r="244" s="2" customFormat="1" ht="37.8" customHeight="1">
      <c r="A244" s="39"/>
      <c r="B244" s="40"/>
      <c r="C244" s="205" t="s">
        <v>406</v>
      </c>
      <c r="D244" s="205" t="s">
        <v>132</v>
      </c>
      <c r="E244" s="206" t="s">
        <v>407</v>
      </c>
      <c r="F244" s="207" t="s">
        <v>408</v>
      </c>
      <c r="G244" s="208" t="s">
        <v>239</v>
      </c>
      <c r="H244" s="209">
        <v>1212.8900000000001</v>
      </c>
      <c r="I244" s="210"/>
      <c r="J244" s="211">
        <f>ROUND(I244*H244,2)</f>
        <v>0</v>
      </c>
      <c r="K244" s="207" t="s">
        <v>136</v>
      </c>
      <c r="L244" s="45"/>
      <c r="M244" s="212" t="s">
        <v>19</v>
      </c>
      <c r="N244" s="213" t="s">
        <v>42</v>
      </c>
      <c r="O244" s="85"/>
      <c r="P244" s="214">
        <f>O244*H244</f>
        <v>0</v>
      </c>
      <c r="Q244" s="214">
        <v>0</v>
      </c>
      <c r="R244" s="214">
        <f>Q244*H244</f>
        <v>0</v>
      </c>
      <c r="S244" s="214">
        <v>0</v>
      </c>
      <c r="T244" s="215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16" t="s">
        <v>137</v>
      </c>
      <c r="AT244" s="216" t="s">
        <v>132</v>
      </c>
      <c r="AU244" s="216" t="s">
        <v>81</v>
      </c>
      <c r="AY244" s="18" t="s">
        <v>130</v>
      </c>
      <c r="BE244" s="217">
        <f>IF(N244="základní",J244,0)</f>
        <v>0</v>
      </c>
      <c r="BF244" s="217">
        <f>IF(N244="snížená",J244,0)</f>
        <v>0</v>
      </c>
      <c r="BG244" s="217">
        <f>IF(N244="zákl. přenesená",J244,0)</f>
        <v>0</v>
      </c>
      <c r="BH244" s="217">
        <f>IF(N244="sníž. přenesená",J244,0)</f>
        <v>0</v>
      </c>
      <c r="BI244" s="217">
        <f>IF(N244="nulová",J244,0)</f>
        <v>0</v>
      </c>
      <c r="BJ244" s="18" t="s">
        <v>79</v>
      </c>
      <c r="BK244" s="217">
        <f>ROUND(I244*H244,2)</f>
        <v>0</v>
      </c>
      <c r="BL244" s="18" t="s">
        <v>137</v>
      </c>
      <c r="BM244" s="216" t="s">
        <v>409</v>
      </c>
    </row>
    <row r="245" s="2" customFormat="1">
      <c r="A245" s="39"/>
      <c r="B245" s="40"/>
      <c r="C245" s="41"/>
      <c r="D245" s="218" t="s">
        <v>139</v>
      </c>
      <c r="E245" s="41"/>
      <c r="F245" s="219" t="s">
        <v>410</v>
      </c>
      <c r="G245" s="41"/>
      <c r="H245" s="41"/>
      <c r="I245" s="220"/>
      <c r="J245" s="41"/>
      <c r="K245" s="41"/>
      <c r="L245" s="45"/>
      <c r="M245" s="221"/>
      <c r="N245" s="222"/>
      <c r="O245" s="85"/>
      <c r="P245" s="85"/>
      <c r="Q245" s="85"/>
      <c r="R245" s="85"/>
      <c r="S245" s="85"/>
      <c r="T245" s="86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139</v>
      </c>
      <c r="AU245" s="18" t="s">
        <v>81</v>
      </c>
    </row>
    <row r="246" s="2" customFormat="1">
      <c r="A246" s="39"/>
      <c r="B246" s="40"/>
      <c r="C246" s="41"/>
      <c r="D246" s="223" t="s">
        <v>141</v>
      </c>
      <c r="E246" s="41"/>
      <c r="F246" s="224" t="s">
        <v>411</v>
      </c>
      <c r="G246" s="41"/>
      <c r="H246" s="41"/>
      <c r="I246" s="220"/>
      <c r="J246" s="41"/>
      <c r="K246" s="41"/>
      <c r="L246" s="45"/>
      <c r="M246" s="221"/>
      <c r="N246" s="222"/>
      <c r="O246" s="85"/>
      <c r="P246" s="85"/>
      <c r="Q246" s="85"/>
      <c r="R246" s="85"/>
      <c r="S246" s="85"/>
      <c r="T246" s="86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18" t="s">
        <v>141</v>
      </c>
      <c r="AU246" s="18" t="s">
        <v>81</v>
      </c>
    </row>
    <row r="247" s="13" customFormat="1">
      <c r="A247" s="13"/>
      <c r="B247" s="225"/>
      <c r="C247" s="226"/>
      <c r="D247" s="223" t="s">
        <v>143</v>
      </c>
      <c r="E247" s="226"/>
      <c r="F247" s="228" t="s">
        <v>412</v>
      </c>
      <c r="G247" s="226"/>
      <c r="H247" s="229">
        <v>1212.8900000000001</v>
      </c>
      <c r="I247" s="230"/>
      <c r="J247" s="226"/>
      <c r="K247" s="226"/>
      <c r="L247" s="231"/>
      <c r="M247" s="232"/>
      <c r="N247" s="233"/>
      <c r="O247" s="233"/>
      <c r="P247" s="233"/>
      <c r="Q247" s="233"/>
      <c r="R247" s="233"/>
      <c r="S247" s="233"/>
      <c r="T247" s="234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5" t="s">
        <v>143</v>
      </c>
      <c r="AU247" s="235" t="s">
        <v>81</v>
      </c>
      <c r="AV247" s="13" t="s">
        <v>81</v>
      </c>
      <c r="AW247" s="13" t="s">
        <v>4</v>
      </c>
      <c r="AX247" s="13" t="s">
        <v>79</v>
      </c>
      <c r="AY247" s="235" t="s">
        <v>130</v>
      </c>
    </row>
    <row r="248" s="2" customFormat="1" ht="24.15" customHeight="1">
      <c r="A248" s="39"/>
      <c r="B248" s="40"/>
      <c r="C248" s="205" t="s">
        <v>413</v>
      </c>
      <c r="D248" s="205" t="s">
        <v>132</v>
      </c>
      <c r="E248" s="206" t="s">
        <v>414</v>
      </c>
      <c r="F248" s="207" t="s">
        <v>415</v>
      </c>
      <c r="G248" s="208" t="s">
        <v>239</v>
      </c>
      <c r="H248" s="209">
        <v>86.635000000000005</v>
      </c>
      <c r="I248" s="210"/>
      <c r="J248" s="211">
        <f>ROUND(I248*H248,2)</f>
        <v>0</v>
      </c>
      <c r="K248" s="207" t="s">
        <v>136</v>
      </c>
      <c r="L248" s="45"/>
      <c r="M248" s="212" t="s">
        <v>19</v>
      </c>
      <c r="N248" s="213" t="s">
        <v>42</v>
      </c>
      <c r="O248" s="85"/>
      <c r="P248" s="214">
        <f>O248*H248</f>
        <v>0</v>
      </c>
      <c r="Q248" s="214">
        <v>0</v>
      </c>
      <c r="R248" s="214">
        <f>Q248*H248</f>
        <v>0</v>
      </c>
      <c r="S248" s="214">
        <v>0</v>
      </c>
      <c r="T248" s="215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16" t="s">
        <v>137</v>
      </c>
      <c r="AT248" s="216" t="s">
        <v>132</v>
      </c>
      <c r="AU248" s="216" t="s">
        <v>81</v>
      </c>
      <c r="AY248" s="18" t="s">
        <v>130</v>
      </c>
      <c r="BE248" s="217">
        <f>IF(N248="základní",J248,0)</f>
        <v>0</v>
      </c>
      <c r="BF248" s="217">
        <f>IF(N248="snížená",J248,0)</f>
        <v>0</v>
      </c>
      <c r="BG248" s="217">
        <f>IF(N248="zákl. přenesená",J248,0)</f>
        <v>0</v>
      </c>
      <c r="BH248" s="217">
        <f>IF(N248="sníž. přenesená",J248,0)</f>
        <v>0</v>
      </c>
      <c r="BI248" s="217">
        <f>IF(N248="nulová",J248,0)</f>
        <v>0</v>
      </c>
      <c r="BJ248" s="18" t="s">
        <v>79</v>
      </c>
      <c r="BK248" s="217">
        <f>ROUND(I248*H248,2)</f>
        <v>0</v>
      </c>
      <c r="BL248" s="18" t="s">
        <v>137</v>
      </c>
      <c r="BM248" s="216" t="s">
        <v>416</v>
      </c>
    </row>
    <row r="249" s="2" customFormat="1">
      <c r="A249" s="39"/>
      <c r="B249" s="40"/>
      <c r="C249" s="41"/>
      <c r="D249" s="218" t="s">
        <v>139</v>
      </c>
      <c r="E249" s="41"/>
      <c r="F249" s="219" t="s">
        <v>417</v>
      </c>
      <c r="G249" s="41"/>
      <c r="H249" s="41"/>
      <c r="I249" s="220"/>
      <c r="J249" s="41"/>
      <c r="K249" s="41"/>
      <c r="L249" s="45"/>
      <c r="M249" s="221"/>
      <c r="N249" s="222"/>
      <c r="O249" s="85"/>
      <c r="P249" s="85"/>
      <c r="Q249" s="85"/>
      <c r="R249" s="85"/>
      <c r="S249" s="85"/>
      <c r="T249" s="86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139</v>
      </c>
      <c r="AU249" s="18" t="s">
        <v>81</v>
      </c>
    </row>
    <row r="250" s="2" customFormat="1" ht="49.05" customHeight="1">
      <c r="A250" s="39"/>
      <c r="B250" s="40"/>
      <c r="C250" s="205" t="s">
        <v>418</v>
      </c>
      <c r="D250" s="205" t="s">
        <v>132</v>
      </c>
      <c r="E250" s="206" t="s">
        <v>419</v>
      </c>
      <c r="F250" s="207" t="s">
        <v>420</v>
      </c>
      <c r="G250" s="208" t="s">
        <v>239</v>
      </c>
      <c r="H250" s="209">
        <v>1.8200000000000001</v>
      </c>
      <c r="I250" s="210"/>
      <c r="J250" s="211">
        <f>ROUND(I250*H250,2)</f>
        <v>0</v>
      </c>
      <c r="K250" s="207" t="s">
        <v>136</v>
      </c>
      <c r="L250" s="45"/>
      <c r="M250" s="212" t="s">
        <v>19</v>
      </c>
      <c r="N250" s="213" t="s">
        <v>42</v>
      </c>
      <c r="O250" s="85"/>
      <c r="P250" s="214">
        <f>O250*H250</f>
        <v>0</v>
      </c>
      <c r="Q250" s="214">
        <v>0</v>
      </c>
      <c r="R250" s="214">
        <f>Q250*H250</f>
        <v>0</v>
      </c>
      <c r="S250" s="214">
        <v>0</v>
      </c>
      <c r="T250" s="215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16" t="s">
        <v>137</v>
      </c>
      <c r="AT250" s="216" t="s">
        <v>132</v>
      </c>
      <c r="AU250" s="216" t="s">
        <v>81</v>
      </c>
      <c r="AY250" s="18" t="s">
        <v>130</v>
      </c>
      <c r="BE250" s="217">
        <f>IF(N250="základní",J250,0)</f>
        <v>0</v>
      </c>
      <c r="BF250" s="217">
        <f>IF(N250="snížená",J250,0)</f>
        <v>0</v>
      </c>
      <c r="BG250" s="217">
        <f>IF(N250="zákl. přenesená",J250,0)</f>
        <v>0</v>
      </c>
      <c r="BH250" s="217">
        <f>IF(N250="sníž. přenesená",J250,0)</f>
        <v>0</v>
      </c>
      <c r="BI250" s="217">
        <f>IF(N250="nulová",J250,0)</f>
        <v>0</v>
      </c>
      <c r="BJ250" s="18" t="s">
        <v>79</v>
      </c>
      <c r="BK250" s="217">
        <f>ROUND(I250*H250,2)</f>
        <v>0</v>
      </c>
      <c r="BL250" s="18" t="s">
        <v>137</v>
      </c>
      <c r="BM250" s="216" t="s">
        <v>421</v>
      </c>
    </row>
    <row r="251" s="2" customFormat="1">
      <c r="A251" s="39"/>
      <c r="B251" s="40"/>
      <c r="C251" s="41"/>
      <c r="D251" s="218" t="s">
        <v>139</v>
      </c>
      <c r="E251" s="41"/>
      <c r="F251" s="219" t="s">
        <v>422</v>
      </c>
      <c r="G251" s="41"/>
      <c r="H251" s="41"/>
      <c r="I251" s="220"/>
      <c r="J251" s="41"/>
      <c r="K251" s="41"/>
      <c r="L251" s="45"/>
      <c r="M251" s="221"/>
      <c r="N251" s="222"/>
      <c r="O251" s="85"/>
      <c r="P251" s="85"/>
      <c r="Q251" s="85"/>
      <c r="R251" s="85"/>
      <c r="S251" s="85"/>
      <c r="T251" s="86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18" t="s">
        <v>139</v>
      </c>
      <c r="AU251" s="18" t="s">
        <v>81</v>
      </c>
    </row>
    <row r="252" s="2" customFormat="1" ht="44.25" customHeight="1">
      <c r="A252" s="39"/>
      <c r="B252" s="40"/>
      <c r="C252" s="205" t="s">
        <v>423</v>
      </c>
      <c r="D252" s="205" t="s">
        <v>132</v>
      </c>
      <c r="E252" s="206" t="s">
        <v>424</v>
      </c>
      <c r="F252" s="207" t="s">
        <v>425</v>
      </c>
      <c r="G252" s="208" t="s">
        <v>239</v>
      </c>
      <c r="H252" s="209">
        <v>21.359999999999999</v>
      </c>
      <c r="I252" s="210"/>
      <c r="J252" s="211">
        <f>ROUND(I252*H252,2)</f>
        <v>0</v>
      </c>
      <c r="K252" s="207" t="s">
        <v>136</v>
      </c>
      <c r="L252" s="45"/>
      <c r="M252" s="212" t="s">
        <v>19</v>
      </c>
      <c r="N252" s="213" t="s">
        <v>42</v>
      </c>
      <c r="O252" s="85"/>
      <c r="P252" s="214">
        <f>O252*H252</f>
        <v>0</v>
      </c>
      <c r="Q252" s="214">
        <v>0</v>
      </c>
      <c r="R252" s="214">
        <f>Q252*H252</f>
        <v>0</v>
      </c>
      <c r="S252" s="214">
        <v>0</v>
      </c>
      <c r="T252" s="215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16" t="s">
        <v>137</v>
      </c>
      <c r="AT252" s="216" t="s">
        <v>132</v>
      </c>
      <c r="AU252" s="216" t="s">
        <v>81</v>
      </c>
      <c r="AY252" s="18" t="s">
        <v>130</v>
      </c>
      <c r="BE252" s="217">
        <f>IF(N252="základní",J252,0)</f>
        <v>0</v>
      </c>
      <c r="BF252" s="217">
        <f>IF(N252="snížená",J252,0)</f>
        <v>0</v>
      </c>
      <c r="BG252" s="217">
        <f>IF(N252="zákl. přenesená",J252,0)</f>
        <v>0</v>
      </c>
      <c r="BH252" s="217">
        <f>IF(N252="sníž. přenesená",J252,0)</f>
        <v>0</v>
      </c>
      <c r="BI252" s="217">
        <f>IF(N252="nulová",J252,0)</f>
        <v>0</v>
      </c>
      <c r="BJ252" s="18" t="s">
        <v>79</v>
      </c>
      <c r="BK252" s="217">
        <f>ROUND(I252*H252,2)</f>
        <v>0</v>
      </c>
      <c r="BL252" s="18" t="s">
        <v>137</v>
      </c>
      <c r="BM252" s="216" t="s">
        <v>426</v>
      </c>
    </row>
    <row r="253" s="2" customFormat="1">
      <c r="A253" s="39"/>
      <c r="B253" s="40"/>
      <c r="C253" s="41"/>
      <c r="D253" s="218" t="s">
        <v>139</v>
      </c>
      <c r="E253" s="41"/>
      <c r="F253" s="219" t="s">
        <v>427</v>
      </c>
      <c r="G253" s="41"/>
      <c r="H253" s="41"/>
      <c r="I253" s="220"/>
      <c r="J253" s="41"/>
      <c r="K253" s="41"/>
      <c r="L253" s="45"/>
      <c r="M253" s="221"/>
      <c r="N253" s="222"/>
      <c r="O253" s="85"/>
      <c r="P253" s="85"/>
      <c r="Q253" s="85"/>
      <c r="R253" s="85"/>
      <c r="S253" s="85"/>
      <c r="T253" s="86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18" t="s">
        <v>139</v>
      </c>
      <c r="AU253" s="18" t="s">
        <v>81</v>
      </c>
    </row>
    <row r="254" s="2" customFormat="1" ht="44.25" customHeight="1">
      <c r="A254" s="39"/>
      <c r="B254" s="40"/>
      <c r="C254" s="205" t="s">
        <v>428</v>
      </c>
      <c r="D254" s="205" t="s">
        <v>132</v>
      </c>
      <c r="E254" s="206" t="s">
        <v>429</v>
      </c>
      <c r="F254" s="207" t="s">
        <v>238</v>
      </c>
      <c r="G254" s="208" t="s">
        <v>239</v>
      </c>
      <c r="H254" s="209">
        <v>46.625</v>
      </c>
      <c r="I254" s="210"/>
      <c r="J254" s="211">
        <f>ROUND(I254*H254,2)</f>
        <v>0</v>
      </c>
      <c r="K254" s="207" t="s">
        <v>136</v>
      </c>
      <c r="L254" s="45"/>
      <c r="M254" s="212" t="s">
        <v>19</v>
      </c>
      <c r="N254" s="213" t="s">
        <v>42</v>
      </c>
      <c r="O254" s="85"/>
      <c r="P254" s="214">
        <f>O254*H254</f>
        <v>0</v>
      </c>
      <c r="Q254" s="214">
        <v>0</v>
      </c>
      <c r="R254" s="214">
        <f>Q254*H254</f>
        <v>0</v>
      </c>
      <c r="S254" s="214">
        <v>0</v>
      </c>
      <c r="T254" s="215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16" t="s">
        <v>137</v>
      </c>
      <c r="AT254" s="216" t="s">
        <v>132</v>
      </c>
      <c r="AU254" s="216" t="s">
        <v>81</v>
      </c>
      <c r="AY254" s="18" t="s">
        <v>130</v>
      </c>
      <c r="BE254" s="217">
        <f>IF(N254="základní",J254,0)</f>
        <v>0</v>
      </c>
      <c r="BF254" s="217">
        <f>IF(N254="snížená",J254,0)</f>
        <v>0</v>
      </c>
      <c r="BG254" s="217">
        <f>IF(N254="zákl. přenesená",J254,0)</f>
        <v>0</v>
      </c>
      <c r="BH254" s="217">
        <f>IF(N254="sníž. přenesená",J254,0)</f>
        <v>0</v>
      </c>
      <c r="BI254" s="217">
        <f>IF(N254="nulová",J254,0)</f>
        <v>0</v>
      </c>
      <c r="BJ254" s="18" t="s">
        <v>79</v>
      </c>
      <c r="BK254" s="217">
        <f>ROUND(I254*H254,2)</f>
        <v>0</v>
      </c>
      <c r="BL254" s="18" t="s">
        <v>137</v>
      </c>
      <c r="BM254" s="216" t="s">
        <v>430</v>
      </c>
    </row>
    <row r="255" s="2" customFormat="1">
      <c r="A255" s="39"/>
      <c r="B255" s="40"/>
      <c r="C255" s="41"/>
      <c r="D255" s="218" t="s">
        <v>139</v>
      </c>
      <c r="E255" s="41"/>
      <c r="F255" s="219" t="s">
        <v>431</v>
      </c>
      <c r="G255" s="41"/>
      <c r="H255" s="41"/>
      <c r="I255" s="220"/>
      <c r="J255" s="41"/>
      <c r="K255" s="41"/>
      <c r="L255" s="45"/>
      <c r="M255" s="221"/>
      <c r="N255" s="222"/>
      <c r="O255" s="85"/>
      <c r="P255" s="85"/>
      <c r="Q255" s="85"/>
      <c r="R255" s="85"/>
      <c r="S255" s="85"/>
      <c r="T255" s="86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T255" s="18" t="s">
        <v>139</v>
      </c>
      <c r="AU255" s="18" t="s">
        <v>81</v>
      </c>
    </row>
    <row r="256" s="2" customFormat="1" ht="44.25" customHeight="1">
      <c r="A256" s="39"/>
      <c r="B256" s="40"/>
      <c r="C256" s="205" t="s">
        <v>432</v>
      </c>
      <c r="D256" s="205" t="s">
        <v>132</v>
      </c>
      <c r="E256" s="206" t="s">
        <v>433</v>
      </c>
      <c r="F256" s="207" t="s">
        <v>434</v>
      </c>
      <c r="G256" s="208" t="s">
        <v>239</v>
      </c>
      <c r="H256" s="209">
        <v>16.829999999999998</v>
      </c>
      <c r="I256" s="210"/>
      <c r="J256" s="211">
        <f>ROUND(I256*H256,2)</f>
        <v>0</v>
      </c>
      <c r="K256" s="207" t="s">
        <v>136</v>
      </c>
      <c r="L256" s="45"/>
      <c r="M256" s="212" t="s">
        <v>19</v>
      </c>
      <c r="N256" s="213" t="s">
        <v>42</v>
      </c>
      <c r="O256" s="85"/>
      <c r="P256" s="214">
        <f>O256*H256</f>
        <v>0</v>
      </c>
      <c r="Q256" s="214">
        <v>0</v>
      </c>
      <c r="R256" s="214">
        <f>Q256*H256</f>
        <v>0</v>
      </c>
      <c r="S256" s="214">
        <v>0</v>
      </c>
      <c r="T256" s="215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16" t="s">
        <v>137</v>
      </c>
      <c r="AT256" s="216" t="s">
        <v>132</v>
      </c>
      <c r="AU256" s="216" t="s">
        <v>81</v>
      </c>
      <c r="AY256" s="18" t="s">
        <v>130</v>
      </c>
      <c r="BE256" s="217">
        <f>IF(N256="základní",J256,0)</f>
        <v>0</v>
      </c>
      <c r="BF256" s="217">
        <f>IF(N256="snížená",J256,0)</f>
        <v>0</v>
      </c>
      <c r="BG256" s="217">
        <f>IF(N256="zákl. přenesená",J256,0)</f>
        <v>0</v>
      </c>
      <c r="BH256" s="217">
        <f>IF(N256="sníž. přenesená",J256,0)</f>
        <v>0</v>
      </c>
      <c r="BI256" s="217">
        <f>IF(N256="nulová",J256,0)</f>
        <v>0</v>
      </c>
      <c r="BJ256" s="18" t="s">
        <v>79</v>
      </c>
      <c r="BK256" s="217">
        <f>ROUND(I256*H256,2)</f>
        <v>0</v>
      </c>
      <c r="BL256" s="18" t="s">
        <v>137</v>
      </c>
      <c r="BM256" s="216" t="s">
        <v>435</v>
      </c>
    </row>
    <row r="257" s="2" customFormat="1">
      <c r="A257" s="39"/>
      <c r="B257" s="40"/>
      <c r="C257" s="41"/>
      <c r="D257" s="218" t="s">
        <v>139</v>
      </c>
      <c r="E257" s="41"/>
      <c r="F257" s="219" t="s">
        <v>436</v>
      </c>
      <c r="G257" s="41"/>
      <c r="H257" s="41"/>
      <c r="I257" s="220"/>
      <c r="J257" s="41"/>
      <c r="K257" s="41"/>
      <c r="L257" s="45"/>
      <c r="M257" s="221"/>
      <c r="N257" s="222"/>
      <c r="O257" s="85"/>
      <c r="P257" s="85"/>
      <c r="Q257" s="85"/>
      <c r="R257" s="85"/>
      <c r="S257" s="85"/>
      <c r="T257" s="86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T257" s="18" t="s">
        <v>139</v>
      </c>
      <c r="AU257" s="18" t="s">
        <v>81</v>
      </c>
    </row>
    <row r="258" s="12" customFormat="1" ht="22.8" customHeight="1">
      <c r="A258" s="12"/>
      <c r="B258" s="189"/>
      <c r="C258" s="190"/>
      <c r="D258" s="191" t="s">
        <v>70</v>
      </c>
      <c r="E258" s="203" t="s">
        <v>437</v>
      </c>
      <c r="F258" s="203" t="s">
        <v>438</v>
      </c>
      <c r="G258" s="190"/>
      <c r="H258" s="190"/>
      <c r="I258" s="193"/>
      <c r="J258" s="204">
        <f>BK258</f>
        <v>0</v>
      </c>
      <c r="K258" s="190"/>
      <c r="L258" s="195"/>
      <c r="M258" s="196"/>
      <c r="N258" s="197"/>
      <c r="O258" s="197"/>
      <c r="P258" s="198">
        <f>SUM(P259:P260)</f>
        <v>0</v>
      </c>
      <c r="Q258" s="197"/>
      <c r="R258" s="198">
        <f>SUM(R259:R260)</f>
        <v>0</v>
      </c>
      <c r="S258" s="197"/>
      <c r="T258" s="199">
        <f>SUM(T259:T260)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200" t="s">
        <v>79</v>
      </c>
      <c r="AT258" s="201" t="s">
        <v>70</v>
      </c>
      <c r="AU258" s="201" t="s">
        <v>79</v>
      </c>
      <c r="AY258" s="200" t="s">
        <v>130</v>
      </c>
      <c r="BK258" s="202">
        <f>SUM(BK259:BK260)</f>
        <v>0</v>
      </c>
    </row>
    <row r="259" s="2" customFormat="1" ht="37.8" customHeight="1">
      <c r="A259" s="39"/>
      <c r="B259" s="40"/>
      <c r="C259" s="205" t="s">
        <v>439</v>
      </c>
      <c r="D259" s="205" t="s">
        <v>132</v>
      </c>
      <c r="E259" s="206" t="s">
        <v>440</v>
      </c>
      <c r="F259" s="207" t="s">
        <v>441</v>
      </c>
      <c r="G259" s="208" t="s">
        <v>239</v>
      </c>
      <c r="H259" s="209">
        <v>75.730000000000004</v>
      </c>
      <c r="I259" s="210"/>
      <c r="J259" s="211">
        <f>ROUND(I259*H259,2)</f>
        <v>0</v>
      </c>
      <c r="K259" s="207" t="s">
        <v>136</v>
      </c>
      <c r="L259" s="45"/>
      <c r="M259" s="212" t="s">
        <v>19</v>
      </c>
      <c r="N259" s="213" t="s">
        <v>42</v>
      </c>
      <c r="O259" s="85"/>
      <c r="P259" s="214">
        <f>O259*H259</f>
        <v>0</v>
      </c>
      <c r="Q259" s="214">
        <v>0</v>
      </c>
      <c r="R259" s="214">
        <f>Q259*H259</f>
        <v>0</v>
      </c>
      <c r="S259" s="214">
        <v>0</v>
      </c>
      <c r="T259" s="215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16" t="s">
        <v>137</v>
      </c>
      <c r="AT259" s="216" t="s">
        <v>132</v>
      </c>
      <c r="AU259" s="216" t="s">
        <v>81</v>
      </c>
      <c r="AY259" s="18" t="s">
        <v>130</v>
      </c>
      <c r="BE259" s="217">
        <f>IF(N259="základní",J259,0)</f>
        <v>0</v>
      </c>
      <c r="BF259" s="217">
        <f>IF(N259="snížená",J259,0)</f>
        <v>0</v>
      </c>
      <c r="BG259" s="217">
        <f>IF(N259="zákl. přenesená",J259,0)</f>
        <v>0</v>
      </c>
      <c r="BH259" s="217">
        <f>IF(N259="sníž. přenesená",J259,0)</f>
        <v>0</v>
      </c>
      <c r="BI259" s="217">
        <f>IF(N259="nulová",J259,0)</f>
        <v>0</v>
      </c>
      <c r="BJ259" s="18" t="s">
        <v>79</v>
      </c>
      <c r="BK259" s="217">
        <f>ROUND(I259*H259,2)</f>
        <v>0</v>
      </c>
      <c r="BL259" s="18" t="s">
        <v>137</v>
      </c>
      <c r="BM259" s="216" t="s">
        <v>442</v>
      </c>
    </row>
    <row r="260" s="2" customFormat="1">
      <c r="A260" s="39"/>
      <c r="B260" s="40"/>
      <c r="C260" s="41"/>
      <c r="D260" s="218" t="s">
        <v>139</v>
      </c>
      <c r="E260" s="41"/>
      <c r="F260" s="219" t="s">
        <v>443</v>
      </c>
      <c r="G260" s="41"/>
      <c r="H260" s="41"/>
      <c r="I260" s="220"/>
      <c r="J260" s="41"/>
      <c r="K260" s="41"/>
      <c r="L260" s="45"/>
      <c r="M260" s="257"/>
      <c r="N260" s="258"/>
      <c r="O260" s="259"/>
      <c r="P260" s="259"/>
      <c r="Q260" s="259"/>
      <c r="R260" s="259"/>
      <c r="S260" s="259"/>
      <c r="T260" s="260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18" t="s">
        <v>139</v>
      </c>
      <c r="AU260" s="18" t="s">
        <v>81</v>
      </c>
    </row>
    <row r="261" s="2" customFormat="1" ht="6.96" customHeight="1">
      <c r="A261" s="39"/>
      <c r="B261" s="60"/>
      <c r="C261" s="61"/>
      <c r="D261" s="61"/>
      <c r="E261" s="61"/>
      <c r="F261" s="61"/>
      <c r="G261" s="61"/>
      <c r="H261" s="61"/>
      <c r="I261" s="61"/>
      <c r="J261" s="61"/>
      <c r="K261" s="61"/>
      <c r="L261" s="45"/>
      <c r="M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</row>
  </sheetData>
  <sheetProtection sheet="1" autoFilter="0" formatColumns="0" formatRows="0" objects="1" scenarios="1" spinCount="100000" saltValue="kUtZLO/e0FvV12qEjcYv2RcsUpptxCh2gK4HRDQ4P4IXQKyvNE+6WmE8m4f8/HqtTH0kKfnQaZSG724rNrlV3Q==" hashValue="5UDqVI0SsnIiZGOkxugubXz5JVoln0a5ECISV+vgSjB8sEbghyXN/r+RME3GiUfAZvJ2Rn+1xqsSs4PIM9G+rA==" algorithmName="SHA-512" password="CC35"/>
  <autoFilter ref="C86:K260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1" r:id="rId1" display="https://podminky.urs.cz/item/CS_URS_2023_01/111151121"/>
    <hyperlink ref="F97" r:id="rId2" display="https://podminky.urs.cz/item/CS_URS_2023_01/113106123"/>
    <hyperlink ref="F100" r:id="rId3" display="https://podminky.urs.cz/item/CS_URS_2023_01/113107112"/>
    <hyperlink ref="F103" r:id="rId4" display="https://podminky.urs.cz/item/CS_URS_2023_01/113107122"/>
    <hyperlink ref="F108" r:id="rId5" display="https://podminky.urs.cz/item/CS_URS_2023_01/113107130"/>
    <hyperlink ref="F111" r:id="rId6" display="https://podminky.urs.cz/item/CS_URS_2023_01/113107141"/>
    <hyperlink ref="F114" r:id="rId7" display="https://podminky.urs.cz/item/CS_URS_2023_01/113154112"/>
    <hyperlink ref="F117" r:id="rId8" display="https://podminky.urs.cz/item/CS_URS_2023_01/113202111"/>
    <hyperlink ref="F120" r:id="rId9" display="https://podminky.urs.cz/item/CS_URS_2023_01/120001101"/>
    <hyperlink ref="F127" r:id="rId10" display="https://podminky.urs.cz/item/CS_URS_2023_01/121151103"/>
    <hyperlink ref="F132" r:id="rId11" display="https://podminky.urs.cz/item/CS_URS_2023_01/122552203"/>
    <hyperlink ref="F135" r:id="rId12" display="https://podminky.urs.cz/item/CS_URS_2023_01/131213701"/>
    <hyperlink ref="F140" r:id="rId13" display="https://podminky.urs.cz/item/CS_URS_2023_01/132212131"/>
    <hyperlink ref="F143" r:id="rId14" display="https://podminky.urs.cz/item/CS_URS_2023_01/162751117"/>
    <hyperlink ref="F146" r:id="rId15" display="https://podminky.urs.cz/item/CS_URS_2023_01/167151101"/>
    <hyperlink ref="F148" r:id="rId16" display="https://podminky.urs.cz/item/CS_URS_2023_01/167151121"/>
    <hyperlink ref="F150" r:id="rId17" display="https://podminky.urs.cz/item/CS_URS_2023_01/171201201"/>
    <hyperlink ref="F152" r:id="rId18" display="https://podminky.urs.cz/item/CS_URS_2023_01/171201231"/>
    <hyperlink ref="F156" r:id="rId19" display="https://podminky.urs.cz/item/CS_URS_2023_01/174111101"/>
    <hyperlink ref="F164" r:id="rId20" display="https://podminky.urs.cz/item/CS_URS_2023_01/181311103"/>
    <hyperlink ref="F166" r:id="rId21" display="https://podminky.urs.cz/item/CS_URS_2023_01/181411121"/>
    <hyperlink ref="F170" r:id="rId22" display="https://podminky.urs.cz/item/CS_URS_2023_01/181912112"/>
    <hyperlink ref="F175" r:id="rId23" display="https://podminky.urs.cz/item/CS_URS_2023_01/182303111"/>
    <hyperlink ref="F179" r:id="rId24" display="https://podminky.urs.cz/item/CS_URS_2023_01/184818231"/>
    <hyperlink ref="F184" r:id="rId25" display="https://podminky.urs.cz/item/CS_URS_2023_01/185803111"/>
    <hyperlink ref="F186" r:id="rId26" display="https://podminky.urs.cz/item/CS_URS_2023_01/185803211"/>
    <hyperlink ref="F189" r:id="rId27" display="https://podminky.urs.cz/item/CS_URS_2023_01/274313611"/>
    <hyperlink ref="F193" r:id="rId28" display="https://podminky.urs.cz/item/CS_URS_2023_01/275313611"/>
    <hyperlink ref="F204" r:id="rId29" display="https://podminky.urs.cz/item/CS_URS_2023_01/564201111"/>
    <hyperlink ref="F209" r:id="rId30" display="https://podminky.urs.cz/item/CS_URS_2023_01/564871111"/>
    <hyperlink ref="F214" r:id="rId31" display="https://podminky.urs.cz/item/CS_URS_2023_01/596211220"/>
    <hyperlink ref="F223" r:id="rId32" display="https://podminky.urs.cz/item/CS_URS_2023_01/596211224"/>
    <hyperlink ref="F226" r:id="rId33" display="https://podminky.urs.cz/item/CS_URS_2023_01/916231213"/>
    <hyperlink ref="F231" r:id="rId34" display="https://podminky.urs.cz/item/CS_URS_2023_01/919732211"/>
    <hyperlink ref="F233" r:id="rId35" display="https://podminky.urs.cz/item/CS_URS_2023_01/919735113"/>
    <hyperlink ref="F235" r:id="rId36" display="https://podminky.urs.cz/item/CS_URS_2023_01/919748111"/>
    <hyperlink ref="F243" r:id="rId37" display="https://podminky.urs.cz/item/CS_URS_2023_01/997221551"/>
    <hyperlink ref="F245" r:id="rId38" display="https://podminky.urs.cz/item/CS_URS_2023_01/997221559"/>
    <hyperlink ref="F249" r:id="rId39" display="https://podminky.urs.cz/item/CS_URS_2023_01/997221611"/>
    <hyperlink ref="F251" r:id="rId40" display="https://podminky.urs.cz/item/CS_URS_2023_01/997013871"/>
    <hyperlink ref="F253" r:id="rId41" display="https://podminky.urs.cz/item/CS_URS_2023_01/997221861"/>
    <hyperlink ref="F255" r:id="rId42" display="https://podminky.urs.cz/item/CS_URS_2023_01/997221873"/>
    <hyperlink ref="F257" r:id="rId43" display="https://podminky.urs.cz/item/CS_URS_2023_01/997221875"/>
    <hyperlink ref="F260" r:id="rId44" display="https://podminky.urs.cz/item/CS_URS_2023_01/9982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5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84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81</v>
      </c>
    </row>
    <row r="4" s="1" customFormat="1" ht="24.96" customHeight="1">
      <c r="B4" s="21"/>
      <c r="D4" s="131" t="s">
        <v>100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Rekonstrukce tram. nástupiště Provaznická (oba směry)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101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444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12. 1. 2023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19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27</v>
      </c>
      <c r="F15" s="39"/>
      <c r="G15" s="39"/>
      <c r="H15" s="39"/>
      <c r="I15" s="133" t="s">
        <v>28</v>
      </c>
      <c r="J15" s="137" t="s">
        <v>19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32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34</v>
      </c>
      <c r="E23" s="39"/>
      <c r="F23" s="39"/>
      <c r="G23" s="39"/>
      <c r="H23" s="39"/>
      <c r="I23" s="133" t="s">
        <v>26</v>
      </c>
      <c r="J23" s="137" t="s">
        <v>19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32</v>
      </c>
      <c r="F24" s="39"/>
      <c r="G24" s="39"/>
      <c r="H24" s="39"/>
      <c r="I24" s="133" t="s">
        <v>28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35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37</v>
      </c>
      <c r="E30" s="39"/>
      <c r="F30" s="39"/>
      <c r="G30" s="39"/>
      <c r="H30" s="39"/>
      <c r="I30" s="39"/>
      <c r="J30" s="145">
        <f>ROUND(J83,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39</v>
      </c>
      <c r="G32" s="39"/>
      <c r="H32" s="39"/>
      <c r="I32" s="146" t="s">
        <v>38</v>
      </c>
      <c r="J32" s="146" t="s">
        <v>40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41</v>
      </c>
      <c r="E33" s="133" t="s">
        <v>42</v>
      </c>
      <c r="F33" s="148">
        <f>ROUND((SUM(BE83:BE120)),  2)</f>
        <v>0</v>
      </c>
      <c r="G33" s="39"/>
      <c r="H33" s="39"/>
      <c r="I33" s="149">
        <v>0.20999999999999999</v>
      </c>
      <c r="J33" s="148">
        <f>ROUND(((SUM(BE83:BE120))*I33),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43</v>
      </c>
      <c r="F34" s="148">
        <f>ROUND((SUM(BF83:BF120)),  2)</f>
        <v>0</v>
      </c>
      <c r="G34" s="39"/>
      <c r="H34" s="39"/>
      <c r="I34" s="149">
        <v>0.14999999999999999</v>
      </c>
      <c r="J34" s="148">
        <f>ROUND(((SUM(BF83:BF120))*I34),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44</v>
      </c>
      <c r="F35" s="148">
        <f>ROUND((SUM(BG83:BG120)),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45</v>
      </c>
      <c r="F36" s="148">
        <f>ROUND((SUM(BH83:BH120)),  2)</f>
        <v>0</v>
      </c>
      <c r="G36" s="39"/>
      <c r="H36" s="39"/>
      <c r="I36" s="149">
        <v>0.14999999999999999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46</v>
      </c>
      <c r="F37" s="148">
        <f>ROUND((SUM(BI83:BI120)),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47</v>
      </c>
      <c r="E39" s="152"/>
      <c r="F39" s="152"/>
      <c r="G39" s="153" t="s">
        <v>48</v>
      </c>
      <c r="H39" s="154" t="s">
        <v>49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103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Rekonstrukce tram. nástupiště Provaznická (oba směry)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101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101.2 - Ochrana vedení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zastávka Provaznická, ulice U Haldy</v>
      </c>
      <c r="G52" s="41"/>
      <c r="H52" s="41"/>
      <c r="I52" s="33" t="s">
        <v>23</v>
      </c>
      <c r="J52" s="73" t="str">
        <f>IF(J12="","",J12)</f>
        <v>12. 1. 2023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 xml:space="preserve">Dopravní podnik Ostrava, a.s. </v>
      </c>
      <c r="G54" s="41"/>
      <c r="H54" s="41"/>
      <c r="I54" s="33" t="s">
        <v>31</v>
      </c>
      <c r="J54" s="37" t="str">
        <f>E21</f>
        <v>PUDIS a.s.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>PUDIS a.s.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104</v>
      </c>
      <c r="D57" s="163"/>
      <c r="E57" s="163"/>
      <c r="F57" s="163"/>
      <c r="G57" s="163"/>
      <c r="H57" s="163"/>
      <c r="I57" s="163"/>
      <c r="J57" s="164" t="s">
        <v>105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69</v>
      </c>
      <c r="D59" s="41"/>
      <c r="E59" s="41"/>
      <c r="F59" s="41"/>
      <c r="G59" s="41"/>
      <c r="H59" s="41"/>
      <c r="I59" s="41"/>
      <c r="J59" s="103">
        <f>J83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106</v>
      </c>
    </row>
    <row r="60" s="9" customFormat="1" ht="24.96" customHeight="1">
      <c r="A60" s="9"/>
      <c r="B60" s="166"/>
      <c r="C60" s="167"/>
      <c r="D60" s="168" t="s">
        <v>107</v>
      </c>
      <c r="E60" s="169"/>
      <c r="F60" s="169"/>
      <c r="G60" s="169"/>
      <c r="H60" s="169"/>
      <c r="I60" s="169"/>
      <c r="J60" s="170">
        <f>J84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108</v>
      </c>
      <c r="E61" s="175"/>
      <c r="F61" s="175"/>
      <c r="G61" s="175"/>
      <c r="H61" s="175"/>
      <c r="I61" s="175"/>
      <c r="J61" s="176">
        <f>J85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66"/>
      <c r="C62" s="167"/>
      <c r="D62" s="168" t="s">
        <v>445</v>
      </c>
      <c r="E62" s="169"/>
      <c r="F62" s="169"/>
      <c r="G62" s="169"/>
      <c r="H62" s="169"/>
      <c r="I62" s="169"/>
      <c r="J62" s="170">
        <f>J108</f>
        <v>0</v>
      </c>
      <c r="K62" s="167"/>
      <c r="L62" s="171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72"/>
      <c r="C63" s="173"/>
      <c r="D63" s="174" t="s">
        <v>446</v>
      </c>
      <c r="E63" s="175"/>
      <c r="F63" s="175"/>
      <c r="G63" s="175"/>
      <c r="H63" s="175"/>
      <c r="I63" s="175"/>
      <c r="J63" s="176">
        <f>J109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39"/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135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5" s="2" customFormat="1" ht="6.96" customHeight="1">
      <c r="A65" s="39"/>
      <c r="B65" s="60"/>
      <c r="C65" s="61"/>
      <c r="D65" s="61"/>
      <c r="E65" s="61"/>
      <c r="F65" s="61"/>
      <c r="G65" s="61"/>
      <c r="H65" s="61"/>
      <c r="I65" s="61"/>
      <c r="J65" s="61"/>
      <c r="K65" s="61"/>
      <c r="L65" s="13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9" s="2" customFormat="1" ht="6.96" customHeight="1">
      <c r="A69" s="39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24.96" customHeight="1">
      <c r="A70" s="39"/>
      <c r="B70" s="40"/>
      <c r="C70" s="24" t="s">
        <v>115</v>
      </c>
      <c r="D70" s="41"/>
      <c r="E70" s="41"/>
      <c r="F70" s="41"/>
      <c r="G70" s="41"/>
      <c r="H70" s="41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16</v>
      </c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161" t="str">
        <f>E7</f>
        <v>Rekonstrukce tram. nástupiště Provaznická (oba směry)</v>
      </c>
      <c r="F73" s="33"/>
      <c r="G73" s="33"/>
      <c r="H73" s="33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101</v>
      </c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41"/>
      <c r="D75" s="41"/>
      <c r="E75" s="70" t="str">
        <f>E9</f>
        <v>SO 101.2 - Ochrana vedení</v>
      </c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21</v>
      </c>
      <c r="D77" s="41"/>
      <c r="E77" s="41"/>
      <c r="F77" s="28" t="str">
        <f>F12</f>
        <v>zastávka Provaznická, ulice U Haldy</v>
      </c>
      <c r="G77" s="41"/>
      <c r="H77" s="41"/>
      <c r="I77" s="33" t="s">
        <v>23</v>
      </c>
      <c r="J77" s="73" t="str">
        <f>IF(J12="","",J12)</f>
        <v>12. 1. 2023</v>
      </c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5.15" customHeight="1">
      <c r="A79" s="39"/>
      <c r="B79" s="40"/>
      <c r="C79" s="33" t="s">
        <v>25</v>
      </c>
      <c r="D79" s="41"/>
      <c r="E79" s="41"/>
      <c r="F79" s="28" t="str">
        <f>E15</f>
        <v xml:space="preserve">Dopravní podnik Ostrava, a.s. </v>
      </c>
      <c r="G79" s="41"/>
      <c r="H79" s="41"/>
      <c r="I79" s="33" t="s">
        <v>31</v>
      </c>
      <c r="J79" s="37" t="str">
        <f>E21</f>
        <v>PUDIS a.s.</v>
      </c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29</v>
      </c>
      <c r="D80" s="41"/>
      <c r="E80" s="41"/>
      <c r="F80" s="28" t="str">
        <f>IF(E18="","",E18)</f>
        <v>Vyplň údaj</v>
      </c>
      <c r="G80" s="41"/>
      <c r="H80" s="41"/>
      <c r="I80" s="33" t="s">
        <v>34</v>
      </c>
      <c r="J80" s="37" t="str">
        <f>E24</f>
        <v>PUDIS a.s.</v>
      </c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0.32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11" customFormat="1" ht="29.28" customHeight="1">
      <c r="A82" s="178"/>
      <c r="B82" s="179"/>
      <c r="C82" s="180" t="s">
        <v>116</v>
      </c>
      <c r="D82" s="181" t="s">
        <v>56</v>
      </c>
      <c r="E82" s="181" t="s">
        <v>52</v>
      </c>
      <c r="F82" s="181" t="s">
        <v>53</v>
      </c>
      <c r="G82" s="181" t="s">
        <v>117</v>
      </c>
      <c r="H82" s="181" t="s">
        <v>118</v>
      </c>
      <c r="I82" s="181" t="s">
        <v>119</v>
      </c>
      <c r="J82" s="181" t="s">
        <v>105</v>
      </c>
      <c r="K82" s="182" t="s">
        <v>120</v>
      </c>
      <c r="L82" s="183"/>
      <c r="M82" s="93" t="s">
        <v>19</v>
      </c>
      <c r="N82" s="94" t="s">
        <v>41</v>
      </c>
      <c r="O82" s="94" t="s">
        <v>121</v>
      </c>
      <c r="P82" s="94" t="s">
        <v>122</v>
      </c>
      <c r="Q82" s="94" t="s">
        <v>123</v>
      </c>
      <c r="R82" s="94" t="s">
        <v>124</v>
      </c>
      <c r="S82" s="94" t="s">
        <v>125</v>
      </c>
      <c r="T82" s="95" t="s">
        <v>126</v>
      </c>
      <c r="U82" s="178"/>
      <c r="V82" s="178"/>
      <c r="W82" s="178"/>
      <c r="X82" s="178"/>
      <c r="Y82" s="178"/>
      <c r="Z82" s="178"/>
      <c r="AA82" s="178"/>
      <c r="AB82" s="178"/>
      <c r="AC82" s="178"/>
      <c r="AD82" s="178"/>
      <c r="AE82" s="178"/>
    </row>
    <row r="83" s="2" customFormat="1" ht="22.8" customHeight="1">
      <c r="A83" s="39"/>
      <c r="B83" s="40"/>
      <c r="C83" s="100" t="s">
        <v>127</v>
      </c>
      <c r="D83" s="41"/>
      <c r="E83" s="41"/>
      <c r="F83" s="41"/>
      <c r="G83" s="41"/>
      <c r="H83" s="41"/>
      <c r="I83" s="41"/>
      <c r="J83" s="184">
        <f>BK83</f>
        <v>0</v>
      </c>
      <c r="K83" s="41"/>
      <c r="L83" s="45"/>
      <c r="M83" s="96"/>
      <c r="N83" s="185"/>
      <c r="O83" s="97"/>
      <c r="P83" s="186">
        <f>P84+P108</f>
        <v>0</v>
      </c>
      <c r="Q83" s="97"/>
      <c r="R83" s="186">
        <f>R84+R108</f>
        <v>111.6657448</v>
      </c>
      <c r="S83" s="97"/>
      <c r="T83" s="187">
        <f>T84+T108</f>
        <v>0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T83" s="18" t="s">
        <v>70</v>
      </c>
      <c r="AU83" s="18" t="s">
        <v>106</v>
      </c>
      <c r="BK83" s="188">
        <f>BK84+BK108</f>
        <v>0</v>
      </c>
    </row>
    <row r="84" s="12" customFormat="1" ht="25.92" customHeight="1">
      <c r="A84" s="12"/>
      <c r="B84" s="189"/>
      <c r="C84" s="190"/>
      <c r="D84" s="191" t="s">
        <v>70</v>
      </c>
      <c r="E84" s="192" t="s">
        <v>128</v>
      </c>
      <c r="F84" s="192" t="s">
        <v>129</v>
      </c>
      <c r="G84" s="190"/>
      <c r="H84" s="190"/>
      <c r="I84" s="193"/>
      <c r="J84" s="194">
        <f>BK84</f>
        <v>0</v>
      </c>
      <c r="K84" s="190"/>
      <c r="L84" s="195"/>
      <c r="M84" s="196"/>
      <c r="N84" s="197"/>
      <c r="O84" s="197"/>
      <c r="P84" s="198">
        <f>P85</f>
        <v>0</v>
      </c>
      <c r="Q84" s="197"/>
      <c r="R84" s="198">
        <f>R85</f>
        <v>88.159999999999997</v>
      </c>
      <c r="S84" s="197"/>
      <c r="T84" s="199">
        <f>T85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0" t="s">
        <v>79</v>
      </c>
      <c r="AT84" s="201" t="s">
        <v>70</v>
      </c>
      <c r="AU84" s="201" t="s">
        <v>71</v>
      </c>
      <c r="AY84" s="200" t="s">
        <v>130</v>
      </c>
      <c r="BK84" s="202">
        <f>BK85</f>
        <v>0</v>
      </c>
    </row>
    <row r="85" s="12" customFormat="1" ht="22.8" customHeight="1">
      <c r="A85" s="12"/>
      <c r="B85" s="189"/>
      <c r="C85" s="190"/>
      <c r="D85" s="191" t="s">
        <v>70</v>
      </c>
      <c r="E85" s="203" t="s">
        <v>79</v>
      </c>
      <c r="F85" s="203" t="s">
        <v>131</v>
      </c>
      <c r="G85" s="190"/>
      <c r="H85" s="190"/>
      <c r="I85" s="193"/>
      <c r="J85" s="204">
        <f>BK85</f>
        <v>0</v>
      </c>
      <c r="K85" s="190"/>
      <c r="L85" s="195"/>
      <c r="M85" s="196"/>
      <c r="N85" s="197"/>
      <c r="O85" s="197"/>
      <c r="P85" s="198">
        <f>SUM(P86:P107)</f>
        <v>0</v>
      </c>
      <c r="Q85" s="197"/>
      <c r="R85" s="198">
        <f>SUM(R86:R107)</f>
        <v>88.159999999999997</v>
      </c>
      <c r="S85" s="197"/>
      <c r="T85" s="199">
        <f>SUM(T86:T107)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0" t="s">
        <v>79</v>
      </c>
      <c r="AT85" s="201" t="s">
        <v>70</v>
      </c>
      <c r="AU85" s="201" t="s">
        <v>79</v>
      </c>
      <c r="AY85" s="200" t="s">
        <v>130</v>
      </c>
      <c r="BK85" s="202">
        <f>SUM(BK86:BK107)</f>
        <v>0</v>
      </c>
    </row>
    <row r="86" s="2" customFormat="1" ht="37.8" customHeight="1">
      <c r="A86" s="39"/>
      <c r="B86" s="40"/>
      <c r="C86" s="205" t="s">
        <v>79</v>
      </c>
      <c r="D86" s="205" t="s">
        <v>132</v>
      </c>
      <c r="E86" s="206" t="s">
        <v>447</v>
      </c>
      <c r="F86" s="207" t="s">
        <v>186</v>
      </c>
      <c r="G86" s="208" t="s">
        <v>187</v>
      </c>
      <c r="H86" s="209">
        <v>46.399999999999999</v>
      </c>
      <c r="I86" s="210"/>
      <c r="J86" s="211">
        <f>ROUND(I86*H86,2)</f>
        <v>0</v>
      </c>
      <c r="K86" s="207" t="s">
        <v>136</v>
      </c>
      <c r="L86" s="45"/>
      <c r="M86" s="212" t="s">
        <v>19</v>
      </c>
      <c r="N86" s="213" t="s">
        <v>42</v>
      </c>
      <c r="O86" s="85"/>
      <c r="P86" s="214">
        <f>O86*H86</f>
        <v>0</v>
      </c>
      <c r="Q86" s="214">
        <v>0</v>
      </c>
      <c r="R86" s="214">
        <f>Q86*H86</f>
        <v>0</v>
      </c>
      <c r="S86" s="214">
        <v>0</v>
      </c>
      <c r="T86" s="215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216" t="s">
        <v>137</v>
      </c>
      <c r="AT86" s="216" t="s">
        <v>132</v>
      </c>
      <c r="AU86" s="216" t="s">
        <v>81</v>
      </c>
      <c r="AY86" s="18" t="s">
        <v>130</v>
      </c>
      <c r="BE86" s="217">
        <f>IF(N86="základní",J86,0)</f>
        <v>0</v>
      </c>
      <c r="BF86" s="217">
        <f>IF(N86="snížená",J86,0)</f>
        <v>0</v>
      </c>
      <c r="BG86" s="217">
        <f>IF(N86="zákl. přenesená",J86,0)</f>
        <v>0</v>
      </c>
      <c r="BH86" s="217">
        <f>IF(N86="sníž. přenesená",J86,0)</f>
        <v>0</v>
      </c>
      <c r="BI86" s="217">
        <f>IF(N86="nulová",J86,0)</f>
        <v>0</v>
      </c>
      <c r="BJ86" s="18" t="s">
        <v>79</v>
      </c>
      <c r="BK86" s="217">
        <f>ROUND(I86*H86,2)</f>
        <v>0</v>
      </c>
      <c r="BL86" s="18" t="s">
        <v>137</v>
      </c>
      <c r="BM86" s="216" t="s">
        <v>448</v>
      </c>
    </row>
    <row r="87" s="2" customFormat="1">
      <c r="A87" s="39"/>
      <c r="B87" s="40"/>
      <c r="C87" s="41"/>
      <c r="D87" s="218" t="s">
        <v>139</v>
      </c>
      <c r="E87" s="41"/>
      <c r="F87" s="219" t="s">
        <v>449</v>
      </c>
      <c r="G87" s="41"/>
      <c r="H87" s="41"/>
      <c r="I87" s="220"/>
      <c r="J87" s="41"/>
      <c r="K87" s="41"/>
      <c r="L87" s="45"/>
      <c r="M87" s="221"/>
      <c r="N87" s="222"/>
      <c r="O87" s="85"/>
      <c r="P87" s="85"/>
      <c r="Q87" s="85"/>
      <c r="R87" s="85"/>
      <c r="S87" s="85"/>
      <c r="T87" s="86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139</v>
      </c>
      <c r="AU87" s="18" t="s">
        <v>81</v>
      </c>
    </row>
    <row r="88" s="13" customFormat="1">
      <c r="A88" s="13"/>
      <c r="B88" s="225"/>
      <c r="C88" s="226"/>
      <c r="D88" s="223" t="s">
        <v>143</v>
      </c>
      <c r="E88" s="227" t="s">
        <v>19</v>
      </c>
      <c r="F88" s="228" t="s">
        <v>450</v>
      </c>
      <c r="G88" s="226"/>
      <c r="H88" s="229">
        <v>46.399999999999999</v>
      </c>
      <c r="I88" s="230"/>
      <c r="J88" s="226"/>
      <c r="K88" s="226"/>
      <c r="L88" s="231"/>
      <c r="M88" s="232"/>
      <c r="N88" s="233"/>
      <c r="O88" s="233"/>
      <c r="P88" s="233"/>
      <c r="Q88" s="233"/>
      <c r="R88" s="233"/>
      <c r="S88" s="233"/>
      <c r="T88" s="234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T88" s="235" t="s">
        <v>143</v>
      </c>
      <c r="AU88" s="235" t="s">
        <v>81</v>
      </c>
      <c r="AV88" s="13" t="s">
        <v>81</v>
      </c>
      <c r="AW88" s="13" t="s">
        <v>33</v>
      </c>
      <c r="AX88" s="13" t="s">
        <v>79</v>
      </c>
      <c r="AY88" s="235" t="s">
        <v>130</v>
      </c>
    </row>
    <row r="89" s="2" customFormat="1" ht="44.25" customHeight="1">
      <c r="A89" s="39"/>
      <c r="B89" s="40"/>
      <c r="C89" s="205" t="s">
        <v>81</v>
      </c>
      <c r="D89" s="205" t="s">
        <v>132</v>
      </c>
      <c r="E89" s="206" t="s">
        <v>212</v>
      </c>
      <c r="F89" s="207" t="s">
        <v>213</v>
      </c>
      <c r="G89" s="208" t="s">
        <v>187</v>
      </c>
      <c r="H89" s="209">
        <v>46.399999999999999</v>
      </c>
      <c r="I89" s="210"/>
      <c r="J89" s="211">
        <f>ROUND(I89*H89,2)</f>
        <v>0</v>
      </c>
      <c r="K89" s="207" t="s">
        <v>136</v>
      </c>
      <c r="L89" s="45"/>
      <c r="M89" s="212" t="s">
        <v>19</v>
      </c>
      <c r="N89" s="213" t="s">
        <v>42</v>
      </c>
      <c r="O89" s="85"/>
      <c r="P89" s="214">
        <f>O89*H89</f>
        <v>0</v>
      </c>
      <c r="Q89" s="214">
        <v>0</v>
      </c>
      <c r="R89" s="214">
        <f>Q89*H89</f>
        <v>0</v>
      </c>
      <c r="S89" s="214">
        <v>0</v>
      </c>
      <c r="T89" s="215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16" t="s">
        <v>137</v>
      </c>
      <c r="AT89" s="216" t="s">
        <v>132</v>
      </c>
      <c r="AU89" s="216" t="s">
        <v>81</v>
      </c>
      <c r="AY89" s="18" t="s">
        <v>130</v>
      </c>
      <c r="BE89" s="217">
        <f>IF(N89="základní",J89,0)</f>
        <v>0</v>
      </c>
      <c r="BF89" s="217">
        <f>IF(N89="snížená",J89,0)</f>
        <v>0</v>
      </c>
      <c r="BG89" s="217">
        <f>IF(N89="zákl. přenesená",J89,0)</f>
        <v>0</v>
      </c>
      <c r="BH89" s="217">
        <f>IF(N89="sníž. přenesená",J89,0)</f>
        <v>0</v>
      </c>
      <c r="BI89" s="217">
        <f>IF(N89="nulová",J89,0)</f>
        <v>0</v>
      </c>
      <c r="BJ89" s="18" t="s">
        <v>79</v>
      </c>
      <c r="BK89" s="217">
        <f>ROUND(I89*H89,2)</f>
        <v>0</v>
      </c>
      <c r="BL89" s="18" t="s">
        <v>137</v>
      </c>
      <c r="BM89" s="216" t="s">
        <v>451</v>
      </c>
    </row>
    <row r="90" s="2" customFormat="1">
      <c r="A90" s="39"/>
      <c r="B90" s="40"/>
      <c r="C90" s="41"/>
      <c r="D90" s="218" t="s">
        <v>139</v>
      </c>
      <c r="E90" s="41"/>
      <c r="F90" s="219" t="s">
        <v>215</v>
      </c>
      <c r="G90" s="41"/>
      <c r="H90" s="41"/>
      <c r="I90" s="220"/>
      <c r="J90" s="41"/>
      <c r="K90" s="41"/>
      <c r="L90" s="45"/>
      <c r="M90" s="221"/>
      <c r="N90" s="222"/>
      <c r="O90" s="85"/>
      <c r="P90" s="85"/>
      <c r="Q90" s="85"/>
      <c r="R90" s="85"/>
      <c r="S90" s="85"/>
      <c r="T90" s="86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139</v>
      </c>
      <c r="AU90" s="18" t="s">
        <v>81</v>
      </c>
    </row>
    <row r="91" s="2" customFormat="1" ht="62.7" customHeight="1">
      <c r="A91" s="39"/>
      <c r="B91" s="40"/>
      <c r="C91" s="205" t="s">
        <v>152</v>
      </c>
      <c r="D91" s="205" t="s">
        <v>132</v>
      </c>
      <c r="E91" s="206" t="s">
        <v>217</v>
      </c>
      <c r="F91" s="207" t="s">
        <v>218</v>
      </c>
      <c r="G91" s="208" t="s">
        <v>187</v>
      </c>
      <c r="H91" s="209">
        <v>46.399999999999999</v>
      </c>
      <c r="I91" s="210"/>
      <c r="J91" s="211">
        <f>ROUND(I91*H91,2)</f>
        <v>0</v>
      </c>
      <c r="K91" s="207" t="s">
        <v>136</v>
      </c>
      <c r="L91" s="45"/>
      <c r="M91" s="212" t="s">
        <v>19</v>
      </c>
      <c r="N91" s="213" t="s">
        <v>42</v>
      </c>
      <c r="O91" s="85"/>
      <c r="P91" s="214">
        <f>O91*H91</f>
        <v>0</v>
      </c>
      <c r="Q91" s="214">
        <v>0</v>
      </c>
      <c r="R91" s="214">
        <f>Q91*H91</f>
        <v>0</v>
      </c>
      <c r="S91" s="214">
        <v>0</v>
      </c>
      <c r="T91" s="215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16" t="s">
        <v>137</v>
      </c>
      <c r="AT91" s="216" t="s">
        <v>132</v>
      </c>
      <c r="AU91" s="216" t="s">
        <v>81</v>
      </c>
      <c r="AY91" s="18" t="s">
        <v>130</v>
      </c>
      <c r="BE91" s="217">
        <f>IF(N91="základní",J91,0)</f>
        <v>0</v>
      </c>
      <c r="BF91" s="217">
        <f>IF(N91="snížená",J91,0)</f>
        <v>0</v>
      </c>
      <c r="BG91" s="217">
        <f>IF(N91="zákl. přenesená",J91,0)</f>
        <v>0</v>
      </c>
      <c r="BH91" s="217">
        <f>IF(N91="sníž. přenesená",J91,0)</f>
        <v>0</v>
      </c>
      <c r="BI91" s="217">
        <f>IF(N91="nulová",J91,0)</f>
        <v>0</v>
      </c>
      <c r="BJ91" s="18" t="s">
        <v>79</v>
      </c>
      <c r="BK91" s="217">
        <f>ROUND(I91*H91,2)</f>
        <v>0</v>
      </c>
      <c r="BL91" s="18" t="s">
        <v>137</v>
      </c>
      <c r="BM91" s="216" t="s">
        <v>452</v>
      </c>
    </row>
    <row r="92" s="2" customFormat="1">
      <c r="A92" s="39"/>
      <c r="B92" s="40"/>
      <c r="C92" s="41"/>
      <c r="D92" s="218" t="s">
        <v>139</v>
      </c>
      <c r="E92" s="41"/>
      <c r="F92" s="219" t="s">
        <v>220</v>
      </c>
      <c r="G92" s="41"/>
      <c r="H92" s="41"/>
      <c r="I92" s="220"/>
      <c r="J92" s="41"/>
      <c r="K92" s="41"/>
      <c r="L92" s="45"/>
      <c r="M92" s="221"/>
      <c r="N92" s="222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139</v>
      </c>
      <c r="AU92" s="18" t="s">
        <v>81</v>
      </c>
    </row>
    <row r="93" s="2" customFormat="1" ht="44.25" customHeight="1">
      <c r="A93" s="39"/>
      <c r="B93" s="40"/>
      <c r="C93" s="205" t="s">
        <v>137</v>
      </c>
      <c r="D93" s="205" t="s">
        <v>132</v>
      </c>
      <c r="E93" s="206" t="s">
        <v>222</v>
      </c>
      <c r="F93" s="207" t="s">
        <v>223</v>
      </c>
      <c r="G93" s="208" t="s">
        <v>187</v>
      </c>
      <c r="H93" s="209">
        <v>46.399999999999999</v>
      </c>
      <c r="I93" s="210"/>
      <c r="J93" s="211">
        <f>ROUND(I93*H93,2)</f>
        <v>0</v>
      </c>
      <c r="K93" s="207" t="s">
        <v>136</v>
      </c>
      <c r="L93" s="45"/>
      <c r="M93" s="212" t="s">
        <v>19</v>
      </c>
      <c r="N93" s="213" t="s">
        <v>42</v>
      </c>
      <c r="O93" s="85"/>
      <c r="P93" s="214">
        <f>O93*H93</f>
        <v>0</v>
      </c>
      <c r="Q93" s="214">
        <v>0</v>
      </c>
      <c r="R93" s="214">
        <f>Q93*H93</f>
        <v>0</v>
      </c>
      <c r="S93" s="214">
        <v>0</v>
      </c>
      <c r="T93" s="215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16" t="s">
        <v>137</v>
      </c>
      <c r="AT93" s="216" t="s">
        <v>132</v>
      </c>
      <c r="AU93" s="216" t="s">
        <v>81</v>
      </c>
      <c r="AY93" s="18" t="s">
        <v>130</v>
      </c>
      <c r="BE93" s="217">
        <f>IF(N93="základní",J93,0)</f>
        <v>0</v>
      </c>
      <c r="BF93" s="217">
        <f>IF(N93="snížená",J93,0)</f>
        <v>0</v>
      </c>
      <c r="BG93" s="217">
        <f>IF(N93="zákl. přenesená",J93,0)</f>
        <v>0</v>
      </c>
      <c r="BH93" s="217">
        <f>IF(N93="sníž. přenesená",J93,0)</f>
        <v>0</v>
      </c>
      <c r="BI93" s="217">
        <f>IF(N93="nulová",J93,0)</f>
        <v>0</v>
      </c>
      <c r="BJ93" s="18" t="s">
        <v>79</v>
      </c>
      <c r="BK93" s="217">
        <f>ROUND(I93*H93,2)</f>
        <v>0</v>
      </c>
      <c r="BL93" s="18" t="s">
        <v>137</v>
      </c>
      <c r="BM93" s="216" t="s">
        <v>453</v>
      </c>
    </row>
    <row r="94" s="2" customFormat="1">
      <c r="A94" s="39"/>
      <c r="B94" s="40"/>
      <c r="C94" s="41"/>
      <c r="D94" s="218" t="s">
        <v>139</v>
      </c>
      <c r="E94" s="41"/>
      <c r="F94" s="219" t="s">
        <v>225</v>
      </c>
      <c r="G94" s="41"/>
      <c r="H94" s="41"/>
      <c r="I94" s="220"/>
      <c r="J94" s="41"/>
      <c r="K94" s="41"/>
      <c r="L94" s="45"/>
      <c r="M94" s="221"/>
      <c r="N94" s="222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139</v>
      </c>
      <c r="AU94" s="18" t="s">
        <v>81</v>
      </c>
    </row>
    <row r="95" s="2" customFormat="1" ht="44.25" customHeight="1">
      <c r="A95" s="39"/>
      <c r="B95" s="40"/>
      <c r="C95" s="205" t="s">
        <v>162</v>
      </c>
      <c r="D95" s="205" t="s">
        <v>132</v>
      </c>
      <c r="E95" s="206" t="s">
        <v>227</v>
      </c>
      <c r="F95" s="207" t="s">
        <v>228</v>
      </c>
      <c r="G95" s="208" t="s">
        <v>187</v>
      </c>
      <c r="H95" s="209">
        <v>46.399999999999999</v>
      </c>
      <c r="I95" s="210"/>
      <c r="J95" s="211">
        <f>ROUND(I95*H95,2)</f>
        <v>0</v>
      </c>
      <c r="K95" s="207" t="s">
        <v>136</v>
      </c>
      <c r="L95" s="45"/>
      <c r="M95" s="212" t="s">
        <v>19</v>
      </c>
      <c r="N95" s="213" t="s">
        <v>42</v>
      </c>
      <c r="O95" s="85"/>
      <c r="P95" s="214">
        <f>O95*H95</f>
        <v>0</v>
      </c>
      <c r="Q95" s="214">
        <v>0</v>
      </c>
      <c r="R95" s="214">
        <f>Q95*H95</f>
        <v>0</v>
      </c>
      <c r="S95" s="214">
        <v>0</v>
      </c>
      <c r="T95" s="215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16" t="s">
        <v>137</v>
      </c>
      <c r="AT95" s="216" t="s">
        <v>132</v>
      </c>
      <c r="AU95" s="216" t="s">
        <v>81</v>
      </c>
      <c r="AY95" s="18" t="s">
        <v>130</v>
      </c>
      <c r="BE95" s="217">
        <f>IF(N95="základní",J95,0)</f>
        <v>0</v>
      </c>
      <c r="BF95" s="217">
        <f>IF(N95="snížená",J95,0)</f>
        <v>0</v>
      </c>
      <c r="BG95" s="217">
        <f>IF(N95="zákl. přenesená",J95,0)</f>
        <v>0</v>
      </c>
      <c r="BH95" s="217">
        <f>IF(N95="sníž. přenesená",J95,0)</f>
        <v>0</v>
      </c>
      <c r="BI95" s="217">
        <f>IF(N95="nulová",J95,0)</f>
        <v>0</v>
      </c>
      <c r="BJ95" s="18" t="s">
        <v>79</v>
      </c>
      <c r="BK95" s="217">
        <f>ROUND(I95*H95,2)</f>
        <v>0</v>
      </c>
      <c r="BL95" s="18" t="s">
        <v>137</v>
      </c>
      <c r="BM95" s="216" t="s">
        <v>454</v>
      </c>
    </row>
    <row r="96" s="2" customFormat="1">
      <c r="A96" s="39"/>
      <c r="B96" s="40"/>
      <c r="C96" s="41"/>
      <c r="D96" s="218" t="s">
        <v>139</v>
      </c>
      <c r="E96" s="41"/>
      <c r="F96" s="219" t="s">
        <v>230</v>
      </c>
      <c r="G96" s="41"/>
      <c r="H96" s="41"/>
      <c r="I96" s="220"/>
      <c r="J96" s="41"/>
      <c r="K96" s="41"/>
      <c r="L96" s="45"/>
      <c r="M96" s="221"/>
      <c r="N96" s="222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139</v>
      </c>
      <c r="AU96" s="18" t="s">
        <v>81</v>
      </c>
    </row>
    <row r="97" s="2" customFormat="1" ht="37.8" customHeight="1">
      <c r="A97" s="39"/>
      <c r="B97" s="40"/>
      <c r="C97" s="205" t="s">
        <v>167</v>
      </c>
      <c r="D97" s="205" t="s">
        <v>132</v>
      </c>
      <c r="E97" s="206" t="s">
        <v>232</v>
      </c>
      <c r="F97" s="207" t="s">
        <v>233</v>
      </c>
      <c r="G97" s="208" t="s">
        <v>187</v>
      </c>
      <c r="H97" s="209">
        <v>46.399999999999999</v>
      </c>
      <c r="I97" s="210"/>
      <c r="J97" s="211">
        <f>ROUND(I97*H97,2)</f>
        <v>0</v>
      </c>
      <c r="K97" s="207" t="s">
        <v>136</v>
      </c>
      <c r="L97" s="45"/>
      <c r="M97" s="212" t="s">
        <v>19</v>
      </c>
      <c r="N97" s="213" t="s">
        <v>42</v>
      </c>
      <c r="O97" s="85"/>
      <c r="P97" s="214">
        <f>O97*H97</f>
        <v>0</v>
      </c>
      <c r="Q97" s="214">
        <v>0</v>
      </c>
      <c r="R97" s="214">
        <f>Q97*H97</f>
        <v>0</v>
      </c>
      <c r="S97" s="214">
        <v>0</v>
      </c>
      <c r="T97" s="215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16" t="s">
        <v>137</v>
      </c>
      <c r="AT97" s="216" t="s">
        <v>132</v>
      </c>
      <c r="AU97" s="216" t="s">
        <v>81</v>
      </c>
      <c r="AY97" s="18" t="s">
        <v>130</v>
      </c>
      <c r="BE97" s="217">
        <f>IF(N97="základní",J97,0)</f>
        <v>0</v>
      </c>
      <c r="BF97" s="217">
        <f>IF(N97="snížená",J97,0)</f>
        <v>0</v>
      </c>
      <c r="BG97" s="217">
        <f>IF(N97="zákl. přenesená",J97,0)</f>
        <v>0</v>
      </c>
      <c r="BH97" s="217">
        <f>IF(N97="sníž. přenesená",J97,0)</f>
        <v>0</v>
      </c>
      <c r="BI97" s="217">
        <f>IF(N97="nulová",J97,0)</f>
        <v>0</v>
      </c>
      <c r="BJ97" s="18" t="s">
        <v>79</v>
      </c>
      <c r="BK97" s="217">
        <f>ROUND(I97*H97,2)</f>
        <v>0</v>
      </c>
      <c r="BL97" s="18" t="s">
        <v>137</v>
      </c>
      <c r="BM97" s="216" t="s">
        <v>455</v>
      </c>
    </row>
    <row r="98" s="2" customFormat="1">
      <c r="A98" s="39"/>
      <c r="B98" s="40"/>
      <c r="C98" s="41"/>
      <c r="D98" s="218" t="s">
        <v>139</v>
      </c>
      <c r="E98" s="41"/>
      <c r="F98" s="219" t="s">
        <v>235</v>
      </c>
      <c r="G98" s="41"/>
      <c r="H98" s="41"/>
      <c r="I98" s="220"/>
      <c r="J98" s="41"/>
      <c r="K98" s="41"/>
      <c r="L98" s="45"/>
      <c r="M98" s="221"/>
      <c r="N98" s="222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139</v>
      </c>
      <c r="AU98" s="18" t="s">
        <v>81</v>
      </c>
    </row>
    <row r="99" s="2" customFormat="1" ht="44.25" customHeight="1">
      <c r="A99" s="39"/>
      <c r="B99" s="40"/>
      <c r="C99" s="205" t="s">
        <v>172</v>
      </c>
      <c r="D99" s="205" t="s">
        <v>132</v>
      </c>
      <c r="E99" s="206" t="s">
        <v>237</v>
      </c>
      <c r="F99" s="207" t="s">
        <v>238</v>
      </c>
      <c r="G99" s="208" t="s">
        <v>239</v>
      </c>
      <c r="H99" s="209">
        <v>88.159999999999997</v>
      </c>
      <c r="I99" s="210"/>
      <c r="J99" s="211">
        <f>ROUND(I99*H99,2)</f>
        <v>0</v>
      </c>
      <c r="K99" s="207" t="s">
        <v>136</v>
      </c>
      <c r="L99" s="45"/>
      <c r="M99" s="212" t="s">
        <v>19</v>
      </c>
      <c r="N99" s="213" t="s">
        <v>42</v>
      </c>
      <c r="O99" s="85"/>
      <c r="P99" s="214">
        <f>O99*H99</f>
        <v>0</v>
      </c>
      <c r="Q99" s="214">
        <v>0</v>
      </c>
      <c r="R99" s="214">
        <f>Q99*H99</f>
        <v>0</v>
      </c>
      <c r="S99" s="214">
        <v>0</v>
      </c>
      <c r="T99" s="215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16" t="s">
        <v>137</v>
      </c>
      <c r="AT99" s="216" t="s">
        <v>132</v>
      </c>
      <c r="AU99" s="216" t="s">
        <v>81</v>
      </c>
      <c r="AY99" s="18" t="s">
        <v>130</v>
      </c>
      <c r="BE99" s="217">
        <f>IF(N99="základní",J99,0)</f>
        <v>0</v>
      </c>
      <c r="BF99" s="217">
        <f>IF(N99="snížená",J99,0)</f>
        <v>0</v>
      </c>
      <c r="BG99" s="217">
        <f>IF(N99="zákl. přenesená",J99,0)</f>
        <v>0</v>
      </c>
      <c r="BH99" s="217">
        <f>IF(N99="sníž. přenesená",J99,0)</f>
        <v>0</v>
      </c>
      <c r="BI99" s="217">
        <f>IF(N99="nulová",J99,0)</f>
        <v>0</v>
      </c>
      <c r="BJ99" s="18" t="s">
        <v>79</v>
      </c>
      <c r="BK99" s="217">
        <f>ROUND(I99*H99,2)</f>
        <v>0</v>
      </c>
      <c r="BL99" s="18" t="s">
        <v>137</v>
      </c>
      <c r="BM99" s="216" t="s">
        <v>456</v>
      </c>
    </row>
    <row r="100" s="2" customFormat="1">
      <c r="A100" s="39"/>
      <c r="B100" s="40"/>
      <c r="C100" s="41"/>
      <c r="D100" s="218" t="s">
        <v>139</v>
      </c>
      <c r="E100" s="41"/>
      <c r="F100" s="219" t="s">
        <v>241</v>
      </c>
      <c r="G100" s="41"/>
      <c r="H100" s="41"/>
      <c r="I100" s="220"/>
      <c r="J100" s="41"/>
      <c r="K100" s="41"/>
      <c r="L100" s="45"/>
      <c r="M100" s="221"/>
      <c r="N100" s="222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139</v>
      </c>
      <c r="AU100" s="18" t="s">
        <v>81</v>
      </c>
    </row>
    <row r="101" s="2" customFormat="1">
      <c r="A101" s="39"/>
      <c r="B101" s="40"/>
      <c r="C101" s="41"/>
      <c r="D101" s="223" t="s">
        <v>141</v>
      </c>
      <c r="E101" s="41"/>
      <c r="F101" s="224" t="s">
        <v>242</v>
      </c>
      <c r="G101" s="41"/>
      <c r="H101" s="41"/>
      <c r="I101" s="220"/>
      <c r="J101" s="41"/>
      <c r="K101" s="41"/>
      <c r="L101" s="45"/>
      <c r="M101" s="221"/>
      <c r="N101" s="222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141</v>
      </c>
      <c r="AU101" s="18" t="s">
        <v>81</v>
      </c>
    </row>
    <row r="102" s="13" customFormat="1">
      <c r="A102" s="13"/>
      <c r="B102" s="225"/>
      <c r="C102" s="226"/>
      <c r="D102" s="223" t="s">
        <v>143</v>
      </c>
      <c r="E102" s="226"/>
      <c r="F102" s="228" t="s">
        <v>457</v>
      </c>
      <c r="G102" s="226"/>
      <c r="H102" s="229">
        <v>88.159999999999997</v>
      </c>
      <c r="I102" s="230"/>
      <c r="J102" s="226"/>
      <c r="K102" s="226"/>
      <c r="L102" s="231"/>
      <c r="M102" s="232"/>
      <c r="N102" s="233"/>
      <c r="O102" s="233"/>
      <c r="P102" s="233"/>
      <c r="Q102" s="233"/>
      <c r="R102" s="233"/>
      <c r="S102" s="233"/>
      <c r="T102" s="234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5" t="s">
        <v>143</v>
      </c>
      <c r="AU102" s="235" t="s">
        <v>81</v>
      </c>
      <c r="AV102" s="13" t="s">
        <v>81</v>
      </c>
      <c r="AW102" s="13" t="s">
        <v>4</v>
      </c>
      <c r="AX102" s="13" t="s">
        <v>79</v>
      </c>
      <c r="AY102" s="235" t="s">
        <v>130</v>
      </c>
    </row>
    <row r="103" s="2" customFormat="1" ht="44.25" customHeight="1">
      <c r="A103" s="39"/>
      <c r="B103" s="40"/>
      <c r="C103" s="205" t="s">
        <v>177</v>
      </c>
      <c r="D103" s="205" t="s">
        <v>132</v>
      </c>
      <c r="E103" s="206" t="s">
        <v>245</v>
      </c>
      <c r="F103" s="207" t="s">
        <v>246</v>
      </c>
      <c r="G103" s="208" t="s">
        <v>187</v>
      </c>
      <c r="H103" s="209">
        <v>46.399999999999999</v>
      </c>
      <c r="I103" s="210"/>
      <c r="J103" s="211">
        <f>ROUND(I103*H103,2)</f>
        <v>0</v>
      </c>
      <c r="K103" s="207" t="s">
        <v>136</v>
      </c>
      <c r="L103" s="45"/>
      <c r="M103" s="212" t="s">
        <v>19</v>
      </c>
      <c r="N103" s="213" t="s">
        <v>42</v>
      </c>
      <c r="O103" s="85"/>
      <c r="P103" s="214">
        <f>O103*H103</f>
        <v>0</v>
      </c>
      <c r="Q103" s="214">
        <v>0</v>
      </c>
      <c r="R103" s="214">
        <f>Q103*H103</f>
        <v>0</v>
      </c>
      <c r="S103" s="214">
        <v>0</v>
      </c>
      <c r="T103" s="215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16" t="s">
        <v>137</v>
      </c>
      <c r="AT103" s="216" t="s">
        <v>132</v>
      </c>
      <c r="AU103" s="216" t="s">
        <v>81</v>
      </c>
      <c r="AY103" s="18" t="s">
        <v>130</v>
      </c>
      <c r="BE103" s="217">
        <f>IF(N103="základní",J103,0)</f>
        <v>0</v>
      </c>
      <c r="BF103" s="217">
        <f>IF(N103="snížená",J103,0)</f>
        <v>0</v>
      </c>
      <c r="BG103" s="217">
        <f>IF(N103="zákl. přenesená",J103,0)</f>
        <v>0</v>
      </c>
      <c r="BH103" s="217">
        <f>IF(N103="sníž. přenesená",J103,0)</f>
        <v>0</v>
      </c>
      <c r="BI103" s="217">
        <f>IF(N103="nulová",J103,0)</f>
        <v>0</v>
      </c>
      <c r="BJ103" s="18" t="s">
        <v>79</v>
      </c>
      <c r="BK103" s="217">
        <f>ROUND(I103*H103,2)</f>
        <v>0</v>
      </c>
      <c r="BL103" s="18" t="s">
        <v>137</v>
      </c>
      <c r="BM103" s="216" t="s">
        <v>458</v>
      </c>
    </row>
    <row r="104" s="2" customFormat="1">
      <c r="A104" s="39"/>
      <c r="B104" s="40"/>
      <c r="C104" s="41"/>
      <c r="D104" s="218" t="s">
        <v>139</v>
      </c>
      <c r="E104" s="41"/>
      <c r="F104" s="219" t="s">
        <v>248</v>
      </c>
      <c r="G104" s="41"/>
      <c r="H104" s="41"/>
      <c r="I104" s="220"/>
      <c r="J104" s="41"/>
      <c r="K104" s="41"/>
      <c r="L104" s="45"/>
      <c r="M104" s="221"/>
      <c r="N104" s="222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139</v>
      </c>
      <c r="AU104" s="18" t="s">
        <v>81</v>
      </c>
    </row>
    <row r="105" s="2" customFormat="1" ht="16.5" customHeight="1">
      <c r="A105" s="39"/>
      <c r="B105" s="40"/>
      <c r="C105" s="247" t="s">
        <v>184</v>
      </c>
      <c r="D105" s="247" t="s">
        <v>252</v>
      </c>
      <c r="E105" s="248" t="s">
        <v>459</v>
      </c>
      <c r="F105" s="249" t="s">
        <v>460</v>
      </c>
      <c r="G105" s="250" t="s">
        <v>239</v>
      </c>
      <c r="H105" s="251">
        <v>88.159999999999997</v>
      </c>
      <c r="I105" s="252"/>
      <c r="J105" s="253">
        <f>ROUND(I105*H105,2)</f>
        <v>0</v>
      </c>
      <c r="K105" s="249" t="s">
        <v>136</v>
      </c>
      <c r="L105" s="254"/>
      <c r="M105" s="255" t="s">
        <v>19</v>
      </c>
      <c r="N105" s="256" t="s">
        <v>42</v>
      </c>
      <c r="O105" s="85"/>
      <c r="P105" s="214">
        <f>O105*H105</f>
        <v>0</v>
      </c>
      <c r="Q105" s="214">
        <v>1</v>
      </c>
      <c r="R105" s="214">
        <f>Q105*H105</f>
        <v>88.159999999999997</v>
      </c>
      <c r="S105" s="214">
        <v>0</v>
      </c>
      <c r="T105" s="215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16" t="s">
        <v>177</v>
      </c>
      <c r="AT105" s="216" t="s">
        <v>252</v>
      </c>
      <c r="AU105" s="216" t="s">
        <v>81</v>
      </c>
      <c r="AY105" s="18" t="s">
        <v>130</v>
      </c>
      <c r="BE105" s="217">
        <f>IF(N105="základní",J105,0)</f>
        <v>0</v>
      </c>
      <c r="BF105" s="217">
        <f>IF(N105="snížená",J105,0)</f>
        <v>0</v>
      </c>
      <c r="BG105" s="217">
        <f>IF(N105="zákl. přenesená",J105,0)</f>
        <v>0</v>
      </c>
      <c r="BH105" s="217">
        <f>IF(N105="sníž. přenesená",J105,0)</f>
        <v>0</v>
      </c>
      <c r="BI105" s="217">
        <f>IF(N105="nulová",J105,0)</f>
        <v>0</v>
      </c>
      <c r="BJ105" s="18" t="s">
        <v>79</v>
      </c>
      <c r="BK105" s="217">
        <f>ROUND(I105*H105,2)</f>
        <v>0</v>
      </c>
      <c r="BL105" s="18" t="s">
        <v>137</v>
      </c>
      <c r="BM105" s="216" t="s">
        <v>461</v>
      </c>
    </row>
    <row r="106" s="2" customFormat="1">
      <c r="A106" s="39"/>
      <c r="B106" s="40"/>
      <c r="C106" s="41"/>
      <c r="D106" s="223" t="s">
        <v>141</v>
      </c>
      <c r="E106" s="41"/>
      <c r="F106" s="224" t="s">
        <v>462</v>
      </c>
      <c r="G106" s="41"/>
      <c r="H106" s="41"/>
      <c r="I106" s="220"/>
      <c r="J106" s="41"/>
      <c r="K106" s="41"/>
      <c r="L106" s="45"/>
      <c r="M106" s="221"/>
      <c r="N106" s="222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141</v>
      </c>
      <c r="AU106" s="18" t="s">
        <v>81</v>
      </c>
    </row>
    <row r="107" s="13" customFormat="1">
      <c r="A107" s="13"/>
      <c r="B107" s="225"/>
      <c r="C107" s="226"/>
      <c r="D107" s="223" t="s">
        <v>143</v>
      </c>
      <c r="E107" s="226"/>
      <c r="F107" s="228" t="s">
        <v>457</v>
      </c>
      <c r="G107" s="226"/>
      <c r="H107" s="229">
        <v>88.159999999999997</v>
      </c>
      <c r="I107" s="230"/>
      <c r="J107" s="226"/>
      <c r="K107" s="226"/>
      <c r="L107" s="231"/>
      <c r="M107" s="232"/>
      <c r="N107" s="233"/>
      <c r="O107" s="233"/>
      <c r="P107" s="233"/>
      <c r="Q107" s="233"/>
      <c r="R107" s="233"/>
      <c r="S107" s="233"/>
      <c r="T107" s="234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5" t="s">
        <v>143</v>
      </c>
      <c r="AU107" s="235" t="s">
        <v>81</v>
      </c>
      <c r="AV107" s="13" t="s">
        <v>81</v>
      </c>
      <c r="AW107" s="13" t="s">
        <v>4</v>
      </c>
      <c r="AX107" s="13" t="s">
        <v>79</v>
      </c>
      <c r="AY107" s="235" t="s">
        <v>130</v>
      </c>
    </row>
    <row r="108" s="12" customFormat="1" ht="25.92" customHeight="1">
      <c r="A108" s="12"/>
      <c r="B108" s="189"/>
      <c r="C108" s="190"/>
      <c r="D108" s="191" t="s">
        <v>70</v>
      </c>
      <c r="E108" s="192" t="s">
        <v>252</v>
      </c>
      <c r="F108" s="192" t="s">
        <v>463</v>
      </c>
      <c r="G108" s="190"/>
      <c r="H108" s="190"/>
      <c r="I108" s="193"/>
      <c r="J108" s="194">
        <f>BK108</f>
        <v>0</v>
      </c>
      <c r="K108" s="190"/>
      <c r="L108" s="195"/>
      <c r="M108" s="196"/>
      <c r="N108" s="197"/>
      <c r="O108" s="197"/>
      <c r="P108" s="198">
        <f>P109</f>
        <v>0</v>
      </c>
      <c r="Q108" s="197"/>
      <c r="R108" s="198">
        <f>R109</f>
        <v>23.505744799999999</v>
      </c>
      <c r="S108" s="197"/>
      <c r="T108" s="199">
        <f>T109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00" t="s">
        <v>152</v>
      </c>
      <c r="AT108" s="201" t="s">
        <v>70</v>
      </c>
      <c r="AU108" s="201" t="s">
        <v>71</v>
      </c>
      <c r="AY108" s="200" t="s">
        <v>130</v>
      </c>
      <c r="BK108" s="202">
        <f>BK109</f>
        <v>0</v>
      </c>
    </row>
    <row r="109" s="12" customFormat="1" ht="22.8" customHeight="1">
      <c r="A109" s="12"/>
      <c r="B109" s="189"/>
      <c r="C109" s="190"/>
      <c r="D109" s="191" t="s">
        <v>70</v>
      </c>
      <c r="E109" s="203" t="s">
        <v>464</v>
      </c>
      <c r="F109" s="203" t="s">
        <v>465</v>
      </c>
      <c r="G109" s="190"/>
      <c r="H109" s="190"/>
      <c r="I109" s="193"/>
      <c r="J109" s="204">
        <f>BK109</f>
        <v>0</v>
      </c>
      <c r="K109" s="190"/>
      <c r="L109" s="195"/>
      <c r="M109" s="196"/>
      <c r="N109" s="197"/>
      <c r="O109" s="197"/>
      <c r="P109" s="198">
        <f>SUM(P110:P120)</f>
        <v>0</v>
      </c>
      <c r="Q109" s="197"/>
      <c r="R109" s="198">
        <f>SUM(R110:R120)</f>
        <v>23.505744799999999</v>
      </c>
      <c r="S109" s="197"/>
      <c r="T109" s="199">
        <f>SUM(T110:T120)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00" t="s">
        <v>152</v>
      </c>
      <c r="AT109" s="201" t="s">
        <v>70</v>
      </c>
      <c r="AU109" s="201" t="s">
        <v>79</v>
      </c>
      <c r="AY109" s="200" t="s">
        <v>130</v>
      </c>
      <c r="BK109" s="202">
        <f>SUM(BK110:BK120)</f>
        <v>0</v>
      </c>
    </row>
    <row r="110" s="2" customFormat="1" ht="24.15" customHeight="1">
      <c r="A110" s="39"/>
      <c r="B110" s="40"/>
      <c r="C110" s="205" t="s">
        <v>194</v>
      </c>
      <c r="D110" s="205" t="s">
        <v>132</v>
      </c>
      <c r="E110" s="206" t="s">
        <v>466</v>
      </c>
      <c r="F110" s="207" t="s">
        <v>467</v>
      </c>
      <c r="G110" s="208" t="s">
        <v>292</v>
      </c>
      <c r="H110" s="209">
        <v>25</v>
      </c>
      <c r="I110" s="210"/>
      <c r="J110" s="211">
        <f>ROUND(I110*H110,2)</f>
        <v>0</v>
      </c>
      <c r="K110" s="207" t="s">
        <v>136</v>
      </c>
      <c r="L110" s="45"/>
      <c r="M110" s="212" t="s">
        <v>19</v>
      </c>
      <c r="N110" s="213" t="s">
        <v>42</v>
      </c>
      <c r="O110" s="85"/>
      <c r="P110" s="214">
        <f>O110*H110</f>
        <v>0</v>
      </c>
      <c r="Q110" s="214">
        <v>0.0076</v>
      </c>
      <c r="R110" s="214">
        <f>Q110*H110</f>
        <v>0.19</v>
      </c>
      <c r="S110" s="214">
        <v>0</v>
      </c>
      <c r="T110" s="215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16" t="s">
        <v>468</v>
      </c>
      <c r="AT110" s="216" t="s">
        <v>132</v>
      </c>
      <c r="AU110" s="216" t="s">
        <v>81</v>
      </c>
      <c r="AY110" s="18" t="s">
        <v>130</v>
      </c>
      <c r="BE110" s="217">
        <f>IF(N110="základní",J110,0)</f>
        <v>0</v>
      </c>
      <c r="BF110" s="217">
        <f>IF(N110="snížená",J110,0)</f>
        <v>0</v>
      </c>
      <c r="BG110" s="217">
        <f>IF(N110="zákl. přenesená",J110,0)</f>
        <v>0</v>
      </c>
      <c r="BH110" s="217">
        <f>IF(N110="sníž. přenesená",J110,0)</f>
        <v>0</v>
      </c>
      <c r="BI110" s="217">
        <f>IF(N110="nulová",J110,0)</f>
        <v>0</v>
      </c>
      <c r="BJ110" s="18" t="s">
        <v>79</v>
      </c>
      <c r="BK110" s="217">
        <f>ROUND(I110*H110,2)</f>
        <v>0</v>
      </c>
      <c r="BL110" s="18" t="s">
        <v>468</v>
      </c>
      <c r="BM110" s="216" t="s">
        <v>469</v>
      </c>
    </row>
    <row r="111" s="2" customFormat="1">
      <c r="A111" s="39"/>
      <c r="B111" s="40"/>
      <c r="C111" s="41"/>
      <c r="D111" s="218" t="s">
        <v>139</v>
      </c>
      <c r="E111" s="41"/>
      <c r="F111" s="219" t="s">
        <v>470</v>
      </c>
      <c r="G111" s="41"/>
      <c r="H111" s="41"/>
      <c r="I111" s="220"/>
      <c r="J111" s="41"/>
      <c r="K111" s="41"/>
      <c r="L111" s="45"/>
      <c r="M111" s="221"/>
      <c r="N111" s="222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139</v>
      </c>
      <c r="AU111" s="18" t="s">
        <v>81</v>
      </c>
    </row>
    <row r="112" s="2" customFormat="1" ht="37.8" customHeight="1">
      <c r="A112" s="39"/>
      <c r="B112" s="40"/>
      <c r="C112" s="205" t="s">
        <v>201</v>
      </c>
      <c r="D112" s="205" t="s">
        <v>132</v>
      </c>
      <c r="E112" s="206" t="s">
        <v>471</v>
      </c>
      <c r="F112" s="207" t="s">
        <v>472</v>
      </c>
      <c r="G112" s="208" t="s">
        <v>180</v>
      </c>
      <c r="H112" s="209">
        <v>116</v>
      </c>
      <c r="I112" s="210"/>
      <c r="J112" s="211">
        <f>ROUND(I112*H112,2)</f>
        <v>0</v>
      </c>
      <c r="K112" s="207" t="s">
        <v>136</v>
      </c>
      <c r="L112" s="45"/>
      <c r="M112" s="212" t="s">
        <v>19</v>
      </c>
      <c r="N112" s="213" t="s">
        <v>42</v>
      </c>
      <c r="O112" s="85"/>
      <c r="P112" s="214">
        <f>O112*H112</f>
        <v>0</v>
      </c>
      <c r="Q112" s="214">
        <v>0.20014699999999999</v>
      </c>
      <c r="R112" s="214">
        <f>Q112*H112</f>
        <v>23.217051999999999</v>
      </c>
      <c r="S112" s="214">
        <v>0</v>
      </c>
      <c r="T112" s="215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16" t="s">
        <v>468</v>
      </c>
      <c r="AT112" s="216" t="s">
        <v>132</v>
      </c>
      <c r="AU112" s="216" t="s">
        <v>81</v>
      </c>
      <c r="AY112" s="18" t="s">
        <v>130</v>
      </c>
      <c r="BE112" s="217">
        <f>IF(N112="základní",J112,0)</f>
        <v>0</v>
      </c>
      <c r="BF112" s="217">
        <f>IF(N112="snížená",J112,0)</f>
        <v>0</v>
      </c>
      <c r="BG112" s="217">
        <f>IF(N112="zákl. přenesená",J112,0)</f>
        <v>0</v>
      </c>
      <c r="BH112" s="217">
        <f>IF(N112="sníž. přenesená",J112,0)</f>
        <v>0</v>
      </c>
      <c r="BI112" s="217">
        <f>IF(N112="nulová",J112,0)</f>
        <v>0</v>
      </c>
      <c r="BJ112" s="18" t="s">
        <v>79</v>
      </c>
      <c r="BK112" s="217">
        <f>ROUND(I112*H112,2)</f>
        <v>0</v>
      </c>
      <c r="BL112" s="18" t="s">
        <v>468</v>
      </c>
      <c r="BM112" s="216" t="s">
        <v>473</v>
      </c>
    </row>
    <row r="113" s="2" customFormat="1">
      <c r="A113" s="39"/>
      <c r="B113" s="40"/>
      <c r="C113" s="41"/>
      <c r="D113" s="218" t="s">
        <v>139</v>
      </c>
      <c r="E113" s="41"/>
      <c r="F113" s="219" t="s">
        <v>474</v>
      </c>
      <c r="G113" s="41"/>
      <c r="H113" s="41"/>
      <c r="I113" s="220"/>
      <c r="J113" s="41"/>
      <c r="K113" s="41"/>
      <c r="L113" s="45"/>
      <c r="M113" s="221"/>
      <c r="N113" s="222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139</v>
      </c>
      <c r="AU113" s="18" t="s">
        <v>81</v>
      </c>
    </row>
    <row r="114" s="2" customFormat="1" ht="33" customHeight="1">
      <c r="A114" s="39"/>
      <c r="B114" s="40"/>
      <c r="C114" s="205" t="s">
        <v>206</v>
      </c>
      <c r="D114" s="205" t="s">
        <v>132</v>
      </c>
      <c r="E114" s="206" t="s">
        <v>475</v>
      </c>
      <c r="F114" s="207" t="s">
        <v>476</v>
      </c>
      <c r="G114" s="208" t="s">
        <v>180</v>
      </c>
      <c r="H114" s="209">
        <v>116</v>
      </c>
      <c r="I114" s="210"/>
      <c r="J114" s="211">
        <f>ROUND(I114*H114,2)</f>
        <v>0</v>
      </c>
      <c r="K114" s="207" t="s">
        <v>136</v>
      </c>
      <c r="L114" s="45"/>
      <c r="M114" s="212" t="s">
        <v>19</v>
      </c>
      <c r="N114" s="213" t="s">
        <v>42</v>
      </c>
      <c r="O114" s="85"/>
      <c r="P114" s="214">
        <f>O114*H114</f>
        <v>0</v>
      </c>
      <c r="Q114" s="214">
        <v>9.1799999999999995E-05</v>
      </c>
      <c r="R114" s="214">
        <f>Q114*H114</f>
        <v>0.0106488</v>
      </c>
      <c r="S114" s="214">
        <v>0</v>
      </c>
      <c r="T114" s="215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16" t="s">
        <v>468</v>
      </c>
      <c r="AT114" s="216" t="s">
        <v>132</v>
      </c>
      <c r="AU114" s="216" t="s">
        <v>81</v>
      </c>
      <c r="AY114" s="18" t="s">
        <v>130</v>
      </c>
      <c r="BE114" s="217">
        <f>IF(N114="základní",J114,0)</f>
        <v>0</v>
      </c>
      <c r="BF114" s="217">
        <f>IF(N114="snížená",J114,0)</f>
        <v>0</v>
      </c>
      <c r="BG114" s="217">
        <f>IF(N114="zákl. přenesená",J114,0)</f>
        <v>0</v>
      </c>
      <c r="BH114" s="217">
        <f>IF(N114="sníž. přenesená",J114,0)</f>
        <v>0</v>
      </c>
      <c r="BI114" s="217">
        <f>IF(N114="nulová",J114,0)</f>
        <v>0</v>
      </c>
      <c r="BJ114" s="18" t="s">
        <v>79</v>
      </c>
      <c r="BK114" s="217">
        <f>ROUND(I114*H114,2)</f>
        <v>0</v>
      </c>
      <c r="BL114" s="18" t="s">
        <v>468</v>
      </c>
      <c r="BM114" s="216" t="s">
        <v>477</v>
      </c>
    </row>
    <row r="115" s="2" customFormat="1">
      <c r="A115" s="39"/>
      <c r="B115" s="40"/>
      <c r="C115" s="41"/>
      <c r="D115" s="218" t="s">
        <v>139</v>
      </c>
      <c r="E115" s="41"/>
      <c r="F115" s="219" t="s">
        <v>478</v>
      </c>
      <c r="G115" s="41"/>
      <c r="H115" s="41"/>
      <c r="I115" s="220"/>
      <c r="J115" s="41"/>
      <c r="K115" s="41"/>
      <c r="L115" s="45"/>
      <c r="M115" s="221"/>
      <c r="N115" s="222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139</v>
      </c>
      <c r="AU115" s="18" t="s">
        <v>81</v>
      </c>
    </row>
    <row r="116" s="2" customFormat="1" ht="37.8" customHeight="1">
      <c r="A116" s="39"/>
      <c r="B116" s="40"/>
      <c r="C116" s="205" t="s">
        <v>211</v>
      </c>
      <c r="D116" s="205" t="s">
        <v>132</v>
      </c>
      <c r="E116" s="206" t="s">
        <v>479</v>
      </c>
      <c r="F116" s="207" t="s">
        <v>480</v>
      </c>
      <c r="G116" s="208" t="s">
        <v>180</v>
      </c>
      <c r="H116" s="209">
        <v>116</v>
      </c>
      <c r="I116" s="210"/>
      <c r="J116" s="211">
        <f>ROUND(I116*H116,2)</f>
        <v>0</v>
      </c>
      <c r="K116" s="207" t="s">
        <v>136</v>
      </c>
      <c r="L116" s="45"/>
      <c r="M116" s="212" t="s">
        <v>19</v>
      </c>
      <c r="N116" s="213" t="s">
        <v>42</v>
      </c>
      <c r="O116" s="85"/>
      <c r="P116" s="214">
        <f>O116*H116</f>
        <v>0</v>
      </c>
      <c r="Q116" s="214">
        <v>0</v>
      </c>
      <c r="R116" s="214">
        <f>Q116*H116</f>
        <v>0</v>
      </c>
      <c r="S116" s="214">
        <v>0</v>
      </c>
      <c r="T116" s="215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16" t="s">
        <v>468</v>
      </c>
      <c r="AT116" s="216" t="s">
        <v>132</v>
      </c>
      <c r="AU116" s="216" t="s">
        <v>81</v>
      </c>
      <c r="AY116" s="18" t="s">
        <v>130</v>
      </c>
      <c r="BE116" s="217">
        <f>IF(N116="základní",J116,0)</f>
        <v>0</v>
      </c>
      <c r="BF116" s="217">
        <f>IF(N116="snížená",J116,0)</f>
        <v>0</v>
      </c>
      <c r="BG116" s="217">
        <f>IF(N116="zákl. přenesená",J116,0)</f>
        <v>0</v>
      </c>
      <c r="BH116" s="217">
        <f>IF(N116="sníž. přenesená",J116,0)</f>
        <v>0</v>
      </c>
      <c r="BI116" s="217">
        <f>IF(N116="nulová",J116,0)</f>
        <v>0</v>
      </c>
      <c r="BJ116" s="18" t="s">
        <v>79</v>
      </c>
      <c r="BK116" s="217">
        <f>ROUND(I116*H116,2)</f>
        <v>0</v>
      </c>
      <c r="BL116" s="18" t="s">
        <v>468</v>
      </c>
      <c r="BM116" s="216" t="s">
        <v>481</v>
      </c>
    </row>
    <row r="117" s="2" customFormat="1">
      <c r="A117" s="39"/>
      <c r="B117" s="40"/>
      <c r="C117" s="41"/>
      <c r="D117" s="218" t="s">
        <v>139</v>
      </c>
      <c r="E117" s="41"/>
      <c r="F117" s="219" t="s">
        <v>482</v>
      </c>
      <c r="G117" s="41"/>
      <c r="H117" s="41"/>
      <c r="I117" s="220"/>
      <c r="J117" s="41"/>
      <c r="K117" s="41"/>
      <c r="L117" s="45"/>
      <c r="M117" s="221"/>
      <c r="N117" s="222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139</v>
      </c>
      <c r="AU117" s="18" t="s">
        <v>81</v>
      </c>
    </row>
    <row r="118" s="2" customFormat="1" ht="33" customHeight="1">
      <c r="A118" s="39"/>
      <c r="B118" s="40"/>
      <c r="C118" s="247" t="s">
        <v>216</v>
      </c>
      <c r="D118" s="247" t="s">
        <v>252</v>
      </c>
      <c r="E118" s="248" t="s">
        <v>483</v>
      </c>
      <c r="F118" s="249" t="s">
        <v>484</v>
      </c>
      <c r="G118" s="250" t="s">
        <v>180</v>
      </c>
      <c r="H118" s="251">
        <v>127.59999999999999</v>
      </c>
      <c r="I118" s="252"/>
      <c r="J118" s="253">
        <f>ROUND(I118*H118,2)</f>
        <v>0</v>
      </c>
      <c r="K118" s="249" t="s">
        <v>136</v>
      </c>
      <c r="L118" s="254"/>
      <c r="M118" s="255" t="s">
        <v>19</v>
      </c>
      <c r="N118" s="256" t="s">
        <v>42</v>
      </c>
      <c r="O118" s="85"/>
      <c r="P118" s="214">
        <f>O118*H118</f>
        <v>0</v>
      </c>
      <c r="Q118" s="214">
        <v>0.00068999999999999997</v>
      </c>
      <c r="R118" s="214">
        <f>Q118*H118</f>
        <v>0.088043999999999997</v>
      </c>
      <c r="S118" s="214">
        <v>0</v>
      </c>
      <c r="T118" s="215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16" t="s">
        <v>485</v>
      </c>
      <c r="AT118" s="216" t="s">
        <v>252</v>
      </c>
      <c r="AU118" s="216" t="s">
        <v>81</v>
      </c>
      <c r="AY118" s="18" t="s">
        <v>130</v>
      </c>
      <c r="BE118" s="217">
        <f>IF(N118="základní",J118,0)</f>
        <v>0</v>
      </c>
      <c r="BF118" s="217">
        <f>IF(N118="snížená",J118,0)</f>
        <v>0</v>
      </c>
      <c r="BG118" s="217">
        <f>IF(N118="zákl. přenesená",J118,0)</f>
        <v>0</v>
      </c>
      <c r="BH118" s="217">
        <f>IF(N118="sníž. přenesená",J118,0)</f>
        <v>0</v>
      </c>
      <c r="BI118" s="217">
        <f>IF(N118="nulová",J118,0)</f>
        <v>0</v>
      </c>
      <c r="BJ118" s="18" t="s">
        <v>79</v>
      </c>
      <c r="BK118" s="217">
        <f>ROUND(I118*H118,2)</f>
        <v>0</v>
      </c>
      <c r="BL118" s="18" t="s">
        <v>485</v>
      </c>
      <c r="BM118" s="216" t="s">
        <v>486</v>
      </c>
    </row>
    <row r="119" s="2" customFormat="1">
      <c r="A119" s="39"/>
      <c r="B119" s="40"/>
      <c r="C119" s="41"/>
      <c r="D119" s="223" t="s">
        <v>141</v>
      </c>
      <c r="E119" s="41"/>
      <c r="F119" s="224" t="s">
        <v>487</v>
      </c>
      <c r="G119" s="41"/>
      <c r="H119" s="41"/>
      <c r="I119" s="220"/>
      <c r="J119" s="41"/>
      <c r="K119" s="41"/>
      <c r="L119" s="45"/>
      <c r="M119" s="221"/>
      <c r="N119" s="222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141</v>
      </c>
      <c r="AU119" s="18" t="s">
        <v>81</v>
      </c>
    </row>
    <row r="120" s="13" customFormat="1">
      <c r="A120" s="13"/>
      <c r="B120" s="225"/>
      <c r="C120" s="226"/>
      <c r="D120" s="223" t="s">
        <v>143</v>
      </c>
      <c r="E120" s="226"/>
      <c r="F120" s="228" t="s">
        <v>488</v>
      </c>
      <c r="G120" s="226"/>
      <c r="H120" s="229">
        <v>127.59999999999999</v>
      </c>
      <c r="I120" s="230"/>
      <c r="J120" s="226"/>
      <c r="K120" s="226"/>
      <c r="L120" s="231"/>
      <c r="M120" s="261"/>
      <c r="N120" s="262"/>
      <c r="O120" s="262"/>
      <c r="P120" s="262"/>
      <c r="Q120" s="262"/>
      <c r="R120" s="262"/>
      <c r="S120" s="262"/>
      <c r="T120" s="26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5" t="s">
        <v>143</v>
      </c>
      <c r="AU120" s="235" t="s">
        <v>81</v>
      </c>
      <c r="AV120" s="13" t="s">
        <v>81</v>
      </c>
      <c r="AW120" s="13" t="s">
        <v>4</v>
      </c>
      <c r="AX120" s="13" t="s">
        <v>79</v>
      </c>
      <c r="AY120" s="235" t="s">
        <v>130</v>
      </c>
    </row>
    <row r="121" s="2" customFormat="1" ht="6.96" customHeight="1">
      <c r="A121" s="39"/>
      <c r="B121" s="60"/>
      <c r="C121" s="61"/>
      <c r="D121" s="61"/>
      <c r="E121" s="61"/>
      <c r="F121" s="61"/>
      <c r="G121" s="61"/>
      <c r="H121" s="61"/>
      <c r="I121" s="61"/>
      <c r="J121" s="61"/>
      <c r="K121" s="61"/>
      <c r="L121" s="45"/>
      <c r="M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</sheetData>
  <sheetProtection sheet="1" autoFilter="0" formatColumns="0" formatRows="0" objects="1" scenarios="1" spinCount="100000" saltValue="j6ek+BZ33fqduSZEHhAJFrUnT6ojkCKj0x0aPub9iEEgNs9mIK9IHYVX8xOdWhhdjf2W4MBDI2EdEa32FCIQ0Q==" hashValue="dchPqFV7EPw+GWVytplKs9zNGQmOeWDbNx9ePa9D6wazXcY2WmDmvBx3oXNE0UAV9PHi0B0sG20GLVKWYZHgVg==" algorithmName="SHA-512" password="CC35"/>
  <autoFilter ref="C82:K120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7" r:id="rId1" display="https://podminky.urs.cz/item/CS_URS_2023_01/129001101"/>
    <hyperlink ref="F90" r:id="rId2" display="https://podminky.urs.cz/item/CS_URS_2023_01/132212131"/>
    <hyperlink ref="F92" r:id="rId3" display="https://podminky.urs.cz/item/CS_URS_2023_01/162751117"/>
    <hyperlink ref="F94" r:id="rId4" display="https://podminky.urs.cz/item/CS_URS_2023_01/167151101"/>
    <hyperlink ref="F96" r:id="rId5" display="https://podminky.urs.cz/item/CS_URS_2023_01/167151121"/>
    <hyperlink ref="F98" r:id="rId6" display="https://podminky.urs.cz/item/CS_URS_2023_01/171201201"/>
    <hyperlink ref="F100" r:id="rId7" display="https://podminky.urs.cz/item/CS_URS_2023_01/171201231"/>
    <hyperlink ref="F104" r:id="rId8" display="https://podminky.urs.cz/item/CS_URS_2023_01/174111101"/>
    <hyperlink ref="F111" r:id="rId9" display="https://podminky.urs.cz/item/CS_URS_2023_01/460242211"/>
    <hyperlink ref="F113" r:id="rId10" display="https://podminky.urs.cz/item/CS_URS_2023_01/460421082"/>
    <hyperlink ref="F115" r:id="rId11" display="https://podminky.urs.cz/item/CS_URS_2023_01/460671113"/>
    <hyperlink ref="F117" r:id="rId12" display="https://podminky.urs.cz/item/CS_URS_2023_01/460791214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3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87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81</v>
      </c>
    </row>
    <row r="4" s="1" customFormat="1" ht="24.96" customHeight="1">
      <c r="B4" s="21"/>
      <c r="D4" s="131" t="s">
        <v>100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Rekonstrukce tram. nástupiště Provaznická (oba směry)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101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489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490</v>
      </c>
      <c r="G12" s="39"/>
      <c r="H12" s="39"/>
      <c r="I12" s="133" t="s">
        <v>23</v>
      </c>
      <c r="J12" s="138" t="str">
        <f>'Rekapitulace stavby'!AN8</f>
        <v>12. 1. 2023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19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491</v>
      </c>
      <c r="F15" s="39"/>
      <c r="G15" s="39"/>
      <c r="H15" s="39"/>
      <c r="I15" s="133" t="s">
        <v>28</v>
      </c>
      <c r="J15" s="137" t="s">
        <v>19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492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34</v>
      </c>
      <c r="E23" s="39"/>
      <c r="F23" s="39"/>
      <c r="G23" s="39"/>
      <c r="H23" s="39"/>
      <c r="I23" s="133" t="s">
        <v>26</v>
      </c>
      <c r="J23" s="137" t="s">
        <v>19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493</v>
      </c>
      <c r="F24" s="39"/>
      <c r="G24" s="39"/>
      <c r="H24" s="39"/>
      <c r="I24" s="133" t="s">
        <v>28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35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37</v>
      </c>
      <c r="E30" s="39"/>
      <c r="F30" s="39"/>
      <c r="G30" s="39"/>
      <c r="H30" s="39"/>
      <c r="I30" s="39"/>
      <c r="J30" s="145">
        <f>ROUND(J90,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39</v>
      </c>
      <c r="G32" s="39"/>
      <c r="H32" s="39"/>
      <c r="I32" s="146" t="s">
        <v>38</v>
      </c>
      <c r="J32" s="146" t="s">
        <v>40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41</v>
      </c>
      <c r="E33" s="133" t="s">
        <v>42</v>
      </c>
      <c r="F33" s="148">
        <f>ROUND((SUM(BE90:BE378)),  2)</f>
        <v>0</v>
      </c>
      <c r="G33" s="39"/>
      <c r="H33" s="39"/>
      <c r="I33" s="149">
        <v>0.20999999999999999</v>
      </c>
      <c r="J33" s="148">
        <f>ROUND(((SUM(BE90:BE378))*I33),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43</v>
      </c>
      <c r="F34" s="148">
        <f>ROUND((SUM(BF90:BF378)),  2)</f>
        <v>0</v>
      </c>
      <c r="G34" s="39"/>
      <c r="H34" s="39"/>
      <c r="I34" s="149">
        <v>0.14999999999999999</v>
      </c>
      <c r="J34" s="148">
        <f>ROUND(((SUM(BF90:BF378))*I34),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44</v>
      </c>
      <c r="F35" s="148">
        <f>ROUND((SUM(BG90:BG378)),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45</v>
      </c>
      <c r="F36" s="148">
        <f>ROUND((SUM(BH90:BH378)),  2)</f>
        <v>0</v>
      </c>
      <c r="G36" s="39"/>
      <c r="H36" s="39"/>
      <c r="I36" s="149">
        <v>0.14999999999999999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46</v>
      </c>
      <c r="F37" s="148">
        <f>ROUND((SUM(BI90:BI378)),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47</v>
      </c>
      <c r="E39" s="152"/>
      <c r="F39" s="152"/>
      <c r="G39" s="153" t="s">
        <v>48</v>
      </c>
      <c r="H39" s="154" t="s">
        <v>49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103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Rekonstrukce tram. nástupiště Provaznická (oba směry)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101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651, 652 - Rekonstrukce tramvajové trati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Ostrava</v>
      </c>
      <c r="G52" s="41"/>
      <c r="H52" s="41"/>
      <c r="I52" s="33" t="s">
        <v>23</v>
      </c>
      <c r="J52" s="73" t="str">
        <f>IF(J12="","",J12)</f>
        <v>12. 1. 2023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Dopravní podnik Ostrava,a.s</v>
      </c>
      <c r="G54" s="41"/>
      <c r="H54" s="41"/>
      <c r="I54" s="33" t="s">
        <v>31</v>
      </c>
      <c r="J54" s="37" t="str">
        <f>E21</f>
        <v>Pudis a.s.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25.6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>Ing. Vlastimil Šmiřák, Ing. Kateřina Švehlová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104</v>
      </c>
      <c r="D57" s="163"/>
      <c r="E57" s="163"/>
      <c r="F57" s="163"/>
      <c r="G57" s="163"/>
      <c r="H57" s="163"/>
      <c r="I57" s="163"/>
      <c r="J57" s="164" t="s">
        <v>105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69</v>
      </c>
      <c r="D59" s="41"/>
      <c r="E59" s="41"/>
      <c r="F59" s="41"/>
      <c r="G59" s="41"/>
      <c r="H59" s="41"/>
      <c r="I59" s="41"/>
      <c r="J59" s="103">
        <f>J90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106</v>
      </c>
    </row>
    <row r="60" s="9" customFormat="1" ht="24.96" customHeight="1">
      <c r="A60" s="9"/>
      <c r="B60" s="166"/>
      <c r="C60" s="167"/>
      <c r="D60" s="168" t="s">
        <v>107</v>
      </c>
      <c r="E60" s="169"/>
      <c r="F60" s="169"/>
      <c r="G60" s="169"/>
      <c r="H60" s="169"/>
      <c r="I60" s="169"/>
      <c r="J60" s="170">
        <f>J91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108</v>
      </c>
      <c r="E61" s="175"/>
      <c r="F61" s="175"/>
      <c r="G61" s="175"/>
      <c r="H61" s="175"/>
      <c r="I61" s="175"/>
      <c r="J61" s="176">
        <f>J92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109</v>
      </c>
      <c r="E62" s="175"/>
      <c r="F62" s="175"/>
      <c r="G62" s="175"/>
      <c r="H62" s="175"/>
      <c r="I62" s="175"/>
      <c r="J62" s="176">
        <f>J180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494</v>
      </c>
      <c r="E63" s="175"/>
      <c r="F63" s="175"/>
      <c r="G63" s="175"/>
      <c r="H63" s="175"/>
      <c r="I63" s="175"/>
      <c r="J63" s="176">
        <f>J201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111</v>
      </c>
      <c r="E64" s="175"/>
      <c r="F64" s="175"/>
      <c r="G64" s="175"/>
      <c r="H64" s="175"/>
      <c r="I64" s="175"/>
      <c r="J64" s="176">
        <f>J213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2"/>
      <c r="C65" s="173"/>
      <c r="D65" s="174" t="s">
        <v>495</v>
      </c>
      <c r="E65" s="175"/>
      <c r="F65" s="175"/>
      <c r="G65" s="175"/>
      <c r="H65" s="175"/>
      <c r="I65" s="175"/>
      <c r="J65" s="176">
        <f>J296</f>
        <v>0</v>
      </c>
      <c r="K65" s="173"/>
      <c r="L65" s="17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2"/>
      <c r="C66" s="173"/>
      <c r="D66" s="174" t="s">
        <v>112</v>
      </c>
      <c r="E66" s="175"/>
      <c r="F66" s="175"/>
      <c r="G66" s="175"/>
      <c r="H66" s="175"/>
      <c r="I66" s="175"/>
      <c r="J66" s="176">
        <f>J352</f>
        <v>0</v>
      </c>
      <c r="K66" s="173"/>
      <c r="L66" s="17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2"/>
      <c r="C67" s="173"/>
      <c r="D67" s="174" t="s">
        <v>113</v>
      </c>
      <c r="E67" s="175"/>
      <c r="F67" s="175"/>
      <c r="G67" s="175"/>
      <c r="H67" s="175"/>
      <c r="I67" s="175"/>
      <c r="J67" s="176">
        <f>J363</f>
        <v>0</v>
      </c>
      <c r="K67" s="173"/>
      <c r="L67" s="17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2"/>
      <c r="C68" s="173"/>
      <c r="D68" s="174" t="s">
        <v>114</v>
      </c>
      <c r="E68" s="175"/>
      <c r="F68" s="175"/>
      <c r="G68" s="175"/>
      <c r="H68" s="175"/>
      <c r="I68" s="175"/>
      <c r="J68" s="176">
        <f>J372</f>
        <v>0</v>
      </c>
      <c r="K68" s="173"/>
      <c r="L68" s="17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6"/>
      <c r="C69" s="167"/>
      <c r="D69" s="168" t="s">
        <v>496</v>
      </c>
      <c r="E69" s="169"/>
      <c r="F69" s="169"/>
      <c r="G69" s="169"/>
      <c r="H69" s="169"/>
      <c r="I69" s="169"/>
      <c r="J69" s="170">
        <f>J374</f>
        <v>0</v>
      </c>
      <c r="K69" s="167"/>
      <c r="L69" s="171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66"/>
      <c r="C70" s="167"/>
      <c r="D70" s="168" t="s">
        <v>497</v>
      </c>
      <c r="E70" s="169"/>
      <c r="F70" s="169"/>
      <c r="G70" s="169"/>
      <c r="H70" s="169"/>
      <c r="I70" s="169"/>
      <c r="J70" s="170">
        <f>J376</f>
        <v>0</v>
      </c>
      <c r="K70" s="167"/>
      <c r="L70" s="171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2" customFormat="1" ht="21.84" customHeight="1">
      <c r="A71" s="39"/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60"/>
      <c r="C72" s="61"/>
      <c r="D72" s="61"/>
      <c r="E72" s="61"/>
      <c r="F72" s="61"/>
      <c r="G72" s="61"/>
      <c r="H72" s="61"/>
      <c r="I72" s="61"/>
      <c r="J72" s="61"/>
      <c r="K72" s="6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6" s="2" customFormat="1" ht="6.96" customHeight="1">
      <c r="A76" s="39"/>
      <c r="B76" s="62"/>
      <c r="C76" s="63"/>
      <c r="D76" s="63"/>
      <c r="E76" s="63"/>
      <c r="F76" s="63"/>
      <c r="G76" s="63"/>
      <c r="H76" s="63"/>
      <c r="I76" s="63"/>
      <c r="J76" s="63"/>
      <c r="K76" s="63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24.96" customHeight="1">
      <c r="A77" s="39"/>
      <c r="B77" s="40"/>
      <c r="C77" s="24" t="s">
        <v>115</v>
      </c>
      <c r="D77" s="41"/>
      <c r="E77" s="41"/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16</v>
      </c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6.5" customHeight="1">
      <c r="A80" s="39"/>
      <c r="B80" s="40"/>
      <c r="C80" s="41"/>
      <c r="D80" s="41"/>
      <c r="E80" s="161" t="str">
        <f>E7</f>
        <v>Rekonstrukce tram. nástupiště Provaznická (oba směry)</v>
      </c>
      <c r="F80" s="33"/>
      <c r="G80" s="33"/>
      <c r="H80" s="33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101</v>
      </c>
      <c r="D81" s="41"/>
      <c r="E81" s="41"/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6.5" customHeight="1">
      <c r="A82" s="39"/>
      <c r="B82" s="40"/>
      <c r="C82" s="41"/>
      <c r="D82" s="41"/>
      <c r="E82" s="70" t="str">
        <f>E9</f>
        <v>SO 651, 652 - Rekonstrukce tramvajové trati</v>
      </c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21</v>
      </c>
      <c r="D84" s="41"/>
      <c r="E84" s="41"/>
      <c r="F84" s="28" t="str">
        <f>F12</f>
        <v>Ostrava</v>
      </c>
      <c r="G84" s="41"/>
      <c r="H84" s="41"/>
      <c r="I84" s="33" t="s">
        <v>23</v>
      </c>
      <c r="J84" s="73" t="str">
        <f>IF(J12="","",J12)</f>
        <v>12. 1. 2023</v>
      </c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6.96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5.15" customHeight="1">
      <c r="A86" s="39"/>
      <c r="B86" s="40"/>
      <c r="C86" s="33" t="s">
        <v>25</v>
      </c>
      <c r="D86" s="41"/>
      <c r="E86" s="41"/>
      <c r="F86" s="28" t="str">
        <f>E15</f>
        <v>Dopravní podnik Ostrava,a.s</v>
      </c>
      <c r="G86" s="41"/>
      <c r="H86" s="41"/>
      <c r="I86" s="33" t="s">
        <v>31</v>
      </c>
      <c r="J86" s="37" t="str">
        <f>E21</f>
        <v>Pudis a.s.</v>
      </c>
      <c r="K86" s="41"/>
      <c r="L86" s="13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25.65" customHeight="1">
      <c r="A87" s="39"/>
      <c r="B87" s="40"/>
      <c r="C87" s="33" t="s">
        <v>29</v>
      </c>
      <c r="D87" s="41"/>
      <c r="E87" s="41"/>
      <c r="F87" s="28" t="str">
        <f>IF(E18="","",E18)</f>
        <v>Vyplň údaj</v>
      </c>
      <c r="G87" s="41"/>
      <c r="H87" s="41"/>
      <c r="I87" s="33" t="s">
        <v>34</v>
      </c>
      <c r="J87" s="37" t="str">
        <f>E24</f>
        <v>Ing. Vlastimil Šmiřák, Ing. Kateřina Švehlová</v>
      </c>
      <c r="K87" s="41"/>
      <c r="L87" s="13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0.32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13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11" customFormat="1" ht="29.28" customHeight="1">
      <c r="A89" s="178"/>
      <c r="B89" s="179"/>
      <c r="C89" s="180" t="s">
        <v>116</v>
      </c>
      <c r="D89" s="181" t="s">
        <v>56</v>
      </c>
      <c r="E89" s="181" t="s">
        <v>52</v>
      </c>
      <c r="F89" s="181" t="s">
        <v>53</v>
      </c>
      <c r="G89" s="181" t="s">
        <v>117</v>
      </c>
      <c r="H89" s="181" t="s">
        <v>118</v>
      </c>
      <c r="I89" s="181" t="s">
        <v>119</v>
      </c>
      <c r="J89" s="181" t="s">
        <v>105</v>
      </c>
      <c r="K89" s="182" t="s">
        <v>120</v>
      </c>
      <c r="L89" s="183"/>
      <c r="M89" s="93" t="s">
        <v>19</v>
      </c>
      <c r="N89" s="94" t="s">
        <v>41</v>
      </c>
      <c r="O89" s="94" t="s">
        <v>121</v>
      </c>
      <c r="P89" s="94" t="s">
        <v>122</v>
      </c>
      <c r="Q89" s="94" t="s">
        <v>123</v>
      </c>
      <c r="R89" s="94" t="s">
        <v>124</v>
      </c>
      <c r="S89" s="94" t="s">
        <v>125</v>
      </c>
      <c r="T89" s="95" t="s">
        <v>126</v>
      </c>
      <c r="U89" s="178"/>
      <c r="V89" s="178"/>
      <c r="W89" s="178"/>
      <c r="X89" s="178"/>
      <c r="Y89" s="178"/>
      <c r="Z89" s="178"/>
      <c r="AA89" s="178"/>
      <c r="AB89" s="178"/>
      <c r="AC89" s="178"/>
      <c r="AD89" s="178"/>
      <c r="AE89" s="178"/>
    </row>
    <row r="90" s="2" customFormat="1" ht="22.8" customHeight="1">
      <c r="A90" s="39"/>
      <c r="B90" s="40"/>
      <c r="C90" s="100" t="s">
        <v>127</v>
      </c>
      <c r="D90" s="41"/>
      <c r="E90" s="41"/>
      <c r="F90" s="41"/>
      <c r="G90" s="41"/>
      <c r="H90" s="41"/>
      <c r="I90" s="41"/>
      <c r="J90" s="184">
        <f>BK90</f>
        <v>0</v>
      </c>
      <c r="K90" s="41"/>
      <c r="L90" s="45"/>
      <c r="M90" s="96"/>
      <c r="N90" s="185"/>
      <c r="O90" s="97"/>
      <c r="P90" s="186">
        <f>P91+P374+P376</f>
        <v>0</v>
      </c>
      <c r="Q90" s="97"/>
      <c r="R90" s="186">
        <f>R91+R374+R376</f>
        <v>2270.7500402600003</v>
      </c>
      <c r="S90" s="97"/>
      <c r="T90" s="187">
        <f>T91+T374+T376</f>
        <v>850.74660000000017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70</v>
      </c>
      <c r="AU90" s="18" t="s">
        <v>106</v>
      </c>
      <c r="BK90" s="188">
        <f>BK91+BK374+BK376</f>
        <v>0</v>
      </c>
    </row>
    <row r="91" s="12" customFormat="1" ht="25.92" customHeight="1">
      <c r="A91" s="12"/>
      <c r="B91" s="189"/>
      <c r="C91" s="190"/>
      <c r="D91" s="191" t="s">
        <v>70</v>
      </c>
      <c r="E91" s="192" t="s">
        <v>128</v>
      </c>
      <c r="F91" s="192" t="s">
        <v>129</v>
      </c>
      <c r="G91" s="190"/>
      <c r="H91" s="190"/>
      <c r="I91" s="193"/>
      <c r="J91" s="194">
        <f>BK91</f>
        <v>0</v>
      </c>
      <c r="K91" s="190"/>
      <c r="L91" s="195"/>
      <c r="M91" s="196"/>
      <c r="N91" s="197"/>
      <c r="O91" s="197"/>
      <c r="P91" s="198">
        <f>P92+P180+P201+P213+P296+P352+P363+P372</f>
        <v>0</v>
      </c>
      <c r="Q91" s="197"/>
      <c r="R91" s="198">
        <f>R92+R180+R201+R213+R296+R352+R363+R372</f>
        <v>2270.7500402600003</v>
      </c>
      <c r="S91" s="197"/>
      <c r="T91" s="199">
        <f>T92+T180+T201+T213+T296+T352+T363+T372</f>
        <v>850.74660000000017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0" t="s">
        <v>79</v>
      </c>
      <c r="AT91" s="201" t="s">
        <v>70</v>
      </c>
      <c r="AU91" s="201" t="s">
        <v>71</v>
      </c>
      <c r="AY91" s="200" t="s">
        <v>130</v>
      </c>
      <c r="BK91" s="202">
        <f>BK92+BK180+BK201+BK213+BK296+BK352+BK363+BK372</f>
        <v>0</v>
      </c>
    </row>
    <row r="92" s="12" customFormat="1" ht="22.8" customHeight="1">
      <c r="A92" s="12"/>
      <c r="B92" s="189"/>
      <c r="C92" s="190"/>
      <c r="D92" s="191" t="s">
        <v>70</v>
      </c>
      <c r="E92" s="203" t="s">
        <v>79</v>
      </c>
      <c r="F92" s="203" t="s">
        <v>131</v>
      </c>
      <c r="G92" s="190"/>
      <c r="H92" s="190"/>
      <c r="I92" s="193"/>
      <c r="J92" s="204">
        <f>BK92</f>
        <v>0</v>
      </c>
      <c r="K92" s="190"/>
      <c r="L92" s="195"/>
      <c r="M92" s="196"/>
      <c r="N92" s="197"/>
      <c r="O92" s="197"/>
      <c r="P92" s="198">
        <f>SUM(P93:P179)</f>
        <v>0</v>
      </c>
      <c r="Q92" s="197"/>
      <c r="R92" s="198">
        <f>SUM(R93:R179)</f>
        <v>101.33199999999999</v>
      </c>
      <c r="S92" s="197"/>
      <c r="T92" s="199">
        <f>SUM(T93:T179)</f>
        <v>112.67320000000001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0" t="s">
        <v>79</v>
      </c>
      <c r="AT92" s="201" t="s">
        <v>70</v>
      </c>
      <c r="AU92" s="201" t="s">
        <v>79</v>
      </c>
      <c r="AY92" s="200" t="s">
        <v>130</v>
      </c>
      <c r="BK92" s="202">
        <f>SUM(BK93:BK179)</f>
        <v>0</v>
      </c>
    </row>
    <row r="93" s="2" customFormat="1" ht="24.15" customHeight="1">
      <c r="A93" s="39"/>
      <c r="B93" s="40"/>
      <c r="C93" s="205" t="s">
        <v>79</v>
      </c>
      <c r="D93" s="205" t="s">
        <v>132</v>
      </c>
      <c r="E93" s="206" t="s">
        <v>498</v>
      </c>
      <c r="F93" s="207" t="s">
        <v>499</v>
      </c>
      <c r="G93" s="208" t="s">
        <v>135</v>
      </c>
      <c r="H93" s="209">
        <v>259.80000000000001</v>
      </c>
      <c r="I93" s="210"/>
      <c r="J93" s="211">
        <f>ROUND(I93*H93,2)</f>
        <v>0</v>
      </c>
      <c r="K93" s="207" t="s">
        <v>19</v>
      </c>
      <c r="L93" s="45"/>
      <c r="M93" s="212" t="s">
        <v>19</v>
      </c>
      <c r="N93" s="213" t="s">
        <v>42</v>
      </c>
      <c r="O93" s="85"/>
      <c r="P93" s="214">
        <f>O93*H93</f>
        <v>0</v>
      </c>
      <c r="Q93" s="214">
        <v>0</v>
      </c>
      <c r="R93" s="214">
        <f>Q93*H93</f>
        <v>0</v>
      </c>
      <c r="S93" s="214">
        <v>0.40000000000000002</v>
      </c>
      <c r="T93" s="215">
        <f>S93*H93</f>
        <v>103.92000000000002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16" t="s">
        <v>137</v>
      </c>
      <c r="AT93" s="216" t="s">
        <v>132</v>
      </c>
      <c r="AU93" s="216" t="s">
        <v>81</v>
      </c>
      <c r="AY93" s="18" t="s">
        <v>130</v>
      </c>
      <c r="BE93" s="217">
        <f>IF(N93="základní",J93,0)</f>
        <v>0</v>
      </c>
      <c r="BF93" s="217">
        <f>IF(N93="snížená",J93,0)</f>
        <v>0</v>
      </c>
      <c r="BG93" s="217">
        <f>IF(N93="zákl. přenesená",J93,0)</f>
        <v>0</v>
      </c>
      <c r="BH93" s="217">
        <f>IF(N93="sníž. přenesená",J93,0)</f>
        <v>0</v>
      </c>
      <c r="BI93" s="217">
        <f>IF(N93="nulová",J93,0)</f>
        <v>0</v>
      </c>
      <c r="BJ93" s="18" t="s">
        <v>79</v>
      </c>
      <c r="BK93" s="217">
        <f>ROUND(I93*H93,2)</f>
        <v>0</v>
      </c>
      <c r="BL93" s="18" t="s">
        <v>137</v>
      </c>
      <c r="BM93" s="216" t="s">
        <v>500</v>
      </c>
    </row>
    <row r="94" s="15" customFormat="1">
      <c r="A94" s="15"/>
      <c r="B94" s="264"/>
      <c r="C94" s="265"/>
      <c r="D94" s="223" t="s">
        <v>143</v>
      </c>
      <c r="E94" s="266" t="s">
        <v>19</v>
      </c>
      <c r="F94" s="267" t="s">
        <v>501</v>
      </c>
      <c r="G94" s="265"/>
      <c r="H94" s="266" t="s">
        <v>19</v>
      </c>
      <c r="I94" s="268"/>
      <c r="J94" s="265"/>
      <c r="K94" s="265"/>
      <c r="L94" s="269"/>
      <c r="M94" s="270"/>
      <c r="N94" s="271"/>
      <c r="O94" s="271"/>
      <c r="P94" s="271"/>
      <c r="Q94" s="271"/>
      <c r="R94" s="271"/>
      <c r="S94" s="271"/>
      <c r="T94" s="272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T94" s="273" t="s">
        <v>143</v>
      </c>
      <c r="AU94" s="273" t="s">
        <v>81</v>
      </c>
      <c r="AV94" s="15" t="s">
        <v>79</v>
      </c>
      <c r="AW94" s="15" t="s">
        <v>33</v>
      </c>
      <c r="AX94" s="15" t="s">
        <v>71</v>
      </c>
      <c r="AY94" s="273" t="s">
        <v>130</v>
      </c>
    </row>
    <row r="95" s="15" customFormat="1">
      <c r="A95" s="15"/>
      <c r="B95" s="264"/>
      <c r="C95" s="265"/>
      <c r="D95" s="223" t="s">
        <v>143</v>
      </c>
      <c r="E95" s="266" t="s">
        <v>19</v>
      </c>
      <c r="F95" s="267" t="s">
        <v>502</v>
      </c>
      <c r="G95" s="265"/>
      <c r="H95" s="266" t="s">
        <v>19</v>
      </c>
      <c r="I95" s="268"/>
      <c r="J95" s="265"/>
      <c r="K95" s="265"/>
      <c r="L95" s="269"/>
      <c r="M95" s="270"/>
      <c r="N95" s="271"/>
      <c r="O95" s="271"/>
      <c r="P95" s="271"/>
      <c r="Q95" s="271"/>
      <c r="R95" s="271"/>
      <c r="S95" s="271"/>
      <c r="T95" s="272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T95" s="273" t="s">
        <v>143</v>
      </c>
      <c r="AU95" s="273" t="s">
        <v>81</v>
      </c>
      <c r="AV95" s="15" t="s">
        <v>79</v>
      </c>
      <c r="AW95" s="15" t="s">
        <v>33</v>
      </c>
      <c r="AX95" s="15" t="s">
        <v>71</v>
      </c>
      <c r="AY95" s="273" t="s">
        <v>130</v>
      </c>
    </row>
    <row r="96" s="15" customFormat="1">
      <c r="A96" s="15"/>
      <c r="B96" s="264"/>
      <c r="C96" s="265"/>
      <c r="D96" s="223" t="s">
        <v>143</v>
      </c>
      <c r="E96" s="266" t="s">
        <v>19</v>
      </c>
      <c r="F96" s="267" t="s">
        <v>503</v>
      </c>
      <c r="G96" s="265"/>
      <c r="H96" s="266" t="s">
        <v>19</v>
      </c>
      <c r="I96" s="268"/>
      <c r="J96" s="265"/>
      <c r="K96" s="265"/>
      <c r="L96" s="269"/>
      <c r="M96" s="270"/>
      <c r="N96" s="271"/>
      <c r="O96" s="271"/>
      <c r="P96" s="271"/>
      <c r="Q96" s="271"/>
      <c r="R96" s="271"/>
      <c r="S96" s="271"/>
      <c r="T96" s="272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T96" s="273" t="s">
        <v>143</v>
      </c>
      <c r="AU96" s="273" t="s">
        <v>81</v>
      </c>
      <c r="AV96" s="15" t="s">
        <v>79</v>
      </c>
      <c r="AW96" s="15" t="s">
        <v>33</v>
      </c>
      <c r="AX96" s="15" t="s">
        <v>71</v>
      </c>
      <c r="AY96" s="273" t="s">
        <v>130</v>
      </c>
    </row>
    <row r="97" s="13" customFormat="1">
      <c r="A97" s="13"/>
      <c r="B97" s="225"/>
      <c r="C97" s="226"/>
      <c r="D97" s="223" t="s">
        <v>143</v>
      </c>
      <c r="E97" s="227" t="s">
        <v>19</v>
      </c>
      <c r="F97" s="228" t="s">
        <v>504</v>
      </c>
      <c r="G97" s="226"/>
      <c r="H97" s="229">
        <v>259.80000000000001</v>
      </c>
      <c r="I97" s="230"/>
      <c r="J97" s="226"/>
      <c r="K97" s="226"/>
      <c r="L97" s="231"/>
      <c r="M97" s="232"/>
      <c r="N97" s="233"/>
      <c r="O97" s="233"/>
      <c r="P97" s="233"/>
      <c r="Q97" s="233"/>
      <c r="R97" s="233"/>
      <c r="S97" s="233"/>
      <c r="T97" s="234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5" t="s">
        <v>143</v>
      </c>
      <c r="AU97" s="235" t="s">
        <v>81</v>
      </c>
      <c r="AV97" s="13" t="s">
        <v>81</v>
      </c>
      <c r="AW97" s="13" t="s">
        <v>33</v>
      </c>
      <c r="AX97" s="13" t="s">
        <v>79</v>
      </c>
      <c r="AY97" s="235" t="s">
        <v>130</v>
      </c>
    </row>
    <row r="98" s="2" customFormat="1" ht="24.15" customHeight="1">
      <c r="A98" s="39"/>
      <c r="B98" s="40"/>
      <c r="C98" s="205" t="s">
        <v>81</v>
      </c>
      <c r="D98" s="205" t="s">
        <v>132</v>
      </c>
      <c r="E98" s="206" t="s">
        <v>505</v>
      </c>
      <c r="F98" s="207" t="s">
        <v>506</v>
      </c>
      <c r="G98" s="208" t="s">
        <v>135</v>
      </c>
      <c r="H98" s="209">
        <v>27.699999999999999</v>
      </c>
      <c r="I98" s="210"/>
      <c r="J98" s="211">
        <f>ROUND(I98*H98,2)</f>
        <v>0</v>
      </c>
      <c r="K98" s="207" t="s">
        <v>19</v>
      </c>
      <c r="L98" s="45"/>
      <c r="M98" s="212" t="s">
        <v>19</v>
      </c>
      <c r="N98" s="213" t="s">
        <v>42</v>
      </c>
      <c r="O98" s="85"/>
      <c r="P98" s="214">
        <f>O98*H98</f>
        <v>0</v>
      </c>
      <c r="Q98" s="214">
        <v>0</v>
      </c>
      <c r="R98" s="214">
        <f>Q98*H98</f>
        <v>0</v>
      </c>
      <c r="S98" s="214">
        <v>0.316</v>
      </c>
      <c r="T98" s="215">
        <f>S98*H98</f>
        <v>8.7531999999999996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16" t="s">
        <v>137</v>
      </c>
      <c r="AT98" s="216" t="s">
        <v>132</v>
      </c>
      <c r="AU98" s="216" t="s">
        <v>81</v>
      </c>
      <c r="AY98" s="18" t="s">
        <v>130</v>
      </c>
      <c r="BE98" s="217">
        <f>IF(N98="základní",J98,0)</f>
        <v>0</v>
      </c>
      <c r="BF98" s="217">
        <f>IF(N98="snížená",J98,0)</f>
        <v>0</v>
      </c>
      <c r="BG98" s="217">
        <f>IF(N98="zákl. přenesená",J98,0)</f>
        <v>0</v>
      </c>
      <c r="BH98" s="217">
        <f>IF(N98="sníž. přenesená",J98,0)</f>
        <v>0</v>
      </c>
      <c r="BI98" s="217">
        <f>IF(N98="nulová",J98,0)</f>
        <v>0</v>
      </c>
      <c r="BJ98" s="18" t="s">
        <v>79</v>
      </c>
      <c r="BK98" s="217">
        <f>ROUND(I98*H98,2)</f>
        <v>0</v>
      </c>
      <c r="BL98" s="18" t="s">
        <v>137</v>
      </c>
      <c r="BM98" s="216" t="s">
        <v>507</v>
      </c>
    </row>
    <row r="99" s="15" customFormat="1">
      <c r="A99" s="15"/>
      <c r="B99" s="264"/>
      <c r="C99" s="265"/>
      <c r="D99" s="223" t="s">
        <v>143</v>
      </c>
      <c r="E99" s="266" t="s">
        <v>19</v>
      </c>
      <c r="F99" s="267" t="s">
        <v>501</v>
      </c>
      <c r="G99" s="265"/>
      <c r="H99" s="266" t="s">
        <v>19</v>
      </c>
      <c r="I99" s="268"/>
      <c r="J99" s="265"/>
      <c r="K99" s="265"/>
      <c r="L99" s="269"/>
      <c r="M99" s="270"/>
      <c r="N99" s="271"/>
      <c r="O99" s="271"/>
      <c r="P99" s="271"/>
      <c r="Q99" s="271"/>
      <c r="R99" s="271"/>
      <c r="S99" s="271"/>
      <c r="T99" s="272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T99" s="273" t="s">
        <v>143</v>
      </c>
      <c r="AU99" s="273" t="s">
        <v>81</v>
      </c>
      <c r="AV99" s="15" t="s">
        <v>79</v>
      </c>
      <c r="AW99" s="15" t="s">
        <v>33</v>
      </c>
      <c r="AX99" s="15" t="s">
        <v>71</v>
      </c>
      <c r="AY99" s="273" t="s">
        <v>130</v>
      </c>
    </row>
    <row r="100" s="15" customFormat="1">
      <c r="A100" s="15"/>
      <c r="B100" s="264"/>
      <c r="C100" s="265"/>
      <c r="D100" s="223" t="s">
        <v>143</v>
      </c>
      <c r="E100" s="266" t="s">
        <v>19</v>
      </c>
      <c r="F100" s="267" t="s">
        <v>502</v>
      </c>
      <c r="G100" s="265"/>
      <c r="H100" s="266" t="s">
        <v>19</v>
      </c>
      <c r="I100" s="268"/>
      <c r="J100" s="265"/>
      <c r="K100" s="265"/>
      <c r="L100" s="269"/>
      <c r="M100" s="270"/>
      <c r="N100" s="271"/>
      <c r="O100" s="271"/>
      <c r="P100" s="271"/>
      <c r="Q100" s="271"/>
      <c r="R100" s="271"/>
      <c r="S100" s="271"/>
      <c r="T100" s="272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T100" s="273" t="s">
        <v>143</v>
      </c>
      <c r="AU100" s="273" t="s">
        <v>81</v>
      </c>
      <c r="AV100" s="15" t="s">
        <v>79</v>
      </c>
      <c r="AW100" s="15" t="s">
        <v>33</v>
      </c>
      <c r="AX100" s="15" t="s">
        <v>71</v>
      </c>
      <c r="AY100" s="273" t="s">
        <v>130</v>
      </c>
    </row>
    <row r="101" s="15" customFormat="1">
      <c r="A101" s="15"/>
      <c r="B101" s="264"/>
      <c r="C101" s="265"/>
      <c r="D101" s="223" t="s">
        <v>143</v>
      </c>
      <c r="E101" s="266" t="s">
        <v>19</v>
      </c>
      <c r="F101" s="267" t="s">
        <v>503</v>
      </c>
      <c r="G101" s="265"/>
      <c r="H101" s="266" t="s">
        <v>19</v>
      </c>
      <c r="I101" s="268"/>
      <c r="J101" s="265"/>
      <c r="K101" s="265"/>
      <c r="L101" s="269"/>
      <c r="M101" s="270"/>
      <c r="N101" s="271"/>
      <c r="O101" s="271"/>
      <c r="P101" s="271"/>
      <c r="Q101" s="271"/>
      <c r="R101" s="271"/>
      <c r="S101" s="271"/>
      <c r="T101" s="272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T101" s="273" t="s">
        <v>143</v>
      </c>
      <c r="AU101" s="273" t="s">
        <v>81</v>
      </c>
      <c r="AV101" s="15" t="s">
        <v>79</v>
      </c>
      <c r="AW101" s="15" t="s">
        <v>33</v>
      </c>
      <c r="AX101" s="15" t="s">
        <v>71</v>
      </c>
      <c r="AY101" s="273" t="s">
        <v>130</v>
      </c>
    </row>
    <row r="102" s="13" customFormat="1">
      <c r="A102" s="13"/>
      <c r="B102" s="225"/>
      <c r="C102" s="226"/>
      <c r="D102" s="223" t="s">
        <v>143</v>
      </c>
      <c r="E102" s="227" t="s">
        <v>19</v>
      </c>
      <c r="F102" s="228" t="s">
        <v>508</v>
      </c>
      <c r="G102" s="226"/>
      <c r="H102" s="229">
        <v>27.699999999999999</v>
      </c>
      <c r="I102" s="230"/>
      <c r="J102" s="226"/>
      <c r="K102" s="226"/>
      <c r="L102" s="231"/>
      <c r="M102" s="232"/>
      <c r="N102" s="233"/>
      <c r="O102" s="233"/>
      <c r="P102" s="233"/>
      <c r="Q102" s="233"/>
      <c r="R102" s="233"/>
      <c r="S102" s="233"/>
      <c r="T102" s="234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5" t="s">
        <v>143</v>
      </c>
      <c r="AU102" s="235" t="s">
        <v>81</v>
      </c>
      <c r="AV102" s="13" t="s">
        <v>81</v>
      </c>
      <c r="AW102" s="13" t="s">
        <v>33</v>
      </c>
      <c r="AX102" s="13" t="s">
        <v>79</v>
      </c>
      <c r="AY102" s="235" t="s">
        <v>130</v>
      </c>
    </row>
    <row r="103" s="2" customFormat="1" ht="37.8" customHeight="1">
      <c r="A103" s="39"/>
      <c r="B103" s="40"/>
      <c r="C103" s="205" t="s">
        <v>152</v>
      </c>
      <c r="D103" s="205" t="s">
        <v>132</v>
      </c>
      <c r="E103" s="206" t="s">
        <v>509</v>
      </c>
      <c r="F103" s="207" t="s">
        <v>510</v>
      </c>
      <c r="G103" s="208" t="s">
        <v>187</v>
      </c>
      <c r="H103" s="209">
        <v>255.09999999999999</v>
      </c>
      <c r="I103" s="210"/>
      <c r="J103" s="211">
        <f>ROUND(I103*H103,2)</f>
        <v>0</v>
      </c>
      <c r="K103" s="207" t="s">
        <v>19</v>
      </c>
      <c r="L103" s="45"/>
      <c r="M103" s="212" t="s">
        <v>19</v>
      </c>
      <c r="N103" s="213" t="s">
        <v>42</v>
      </c>
      <c r="O103" s="85"/>
      <c r="P103" s="214">
        <f>O103*H103</f>
        <v>0</v>
      </c>
      <c r="Q103" s="214">
        <v>0</v>
      </c>
      <c r="R103" s="214">
        <f>Q103*H103</f>
        <v>0</v>
      </c>
      <c r="S103" s="214">
        <v>0</v>
      </c>
      <c r="T103" s="215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16" t="s">
        <v>137</v>
      </c>
      <c r="AT103" s="216" t="s">
        <v>132</v>
      </c>
      <c r="AU103" s="216" t="s">
        <v>81</v>
      </c>
      <c r="AY103" s="18" t="s">
        <v>130</v>
      </c>
      <c r="BE103" s="217">
        <f>IF(N103="základní",J103,0)</f>
        <v>0</v>
      </c>
      <c r="BF103" s="217">
        <f>IF(N103="snížená",J103,0)</f>
        <v>0</v>
      </c>
      <c r="BG103" s="217">
        <f>IF(N103="zákl. přenesená",J103,0)</f>
        <v>0</v>
      </c>
      <c r="BH103" s="217">
        <f>IF(N103="sníž. přenesená",J103,0)</f>
        <v>0</v>
      </c>
      <c r="BI103" s="217">
        <f>IF(N103="nulová",J103,0)</f>
        <v>0</v>
      </c>
      <c r="BJ103" s="18" t="s">
        <v>79</v>
      </c>
      <c r="BK103" s="217">
        <f>ROUND(I103*H103,2)</f>
        <v>0</v>
      </c>
      <c r="BL103" s="18" t="s">
        <v>137</v>
      </c>
      <c r="BM103" s="216" t="s">
        <v>511</v>
      </c>
    </row>
    <row r="104" s="15" customFormat="1">
      <c r="A104" s="15"/>
      <c r="B104" s="264"/>
      <c r="C104" s="265"/>
      <c r="D104" s="223" t="s">
        <v>143</v>
      </c>
      <c r="E104" s="266" t="s">
        <v>19</v>
      </c>
      <c r="F104" s="267" t="s">
        <v>501</v>
      </c>
      <c r="G104" s="265"/>
      <c r="H104" s="266" t="s">
        <v>19</v>
      </c>
      <c r="I104" s="268"/>
      <c r="J104" s="265"/>
      <c r="K104" s="265"/>
      <c r="L104" s="269"/>
      <c r="M104" s="270"/>
      <c r="N104" s="271"/>
      <c r="O104" s="271"/>
      <c r="P104" s="271"/>
      <c r="Q104" s="271"/>
      <c r="R104" s="271"/>
      <c r="S104" s="271"/>
      <c r="T104" s="272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T104" s="273" t="s">
        <v>143</v>
      </c>
      <c r="AU104" s="273" t="s">
        <v>81</v>
      </c>
      <c r="AV104" s="15" t="s">
        <v>79</v>
      </c>
      <c r="AW104" s="15" t="s">
        <v>33</v>
      </c>
      <c r="AX104" s="15" t="s">
        <v>71</v>
      </c>
      <c r="AY104" s="273" t="s">
        <v>130</v>
      </c>
    </row>
    <row r="105" s="15" customFormat="1">
      <c r="A105" s="15"/>
      <c r="B105" s="264"/>
      <c r="C105" s="265"/>
      <c r="D105" s="223" t="s">
        <v>143</v>
      </c>
      <c r="E105" s="266" t="s">
        <v>19</v>
      </c>
      <c r="F105" s="267" t="s">
        <v>502</v>
      </c>
      <c r="G105" s="265"/>
      <c r="H105" s="266" t="s">
        <v>19</v>
      </c>
      <c r="I105" s="268"/>
      <c r="J105" s="265"/>
      <c r="K105" s="265"/>
      <c r="L105" s="269"/>
      <c r="M105" s="270"/>
      <c r="N105" s="271"/>
      <c r="O105" s="271"/>
      <c r="P105" s="271"/>
      <c r="Q105" s="271"/>
      <c r="R105" s="271"/>
      <c r="S105" s="271"/>
      <c r="T105" s="272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T105" s="273" t="s">
        <v>143</v>
      </c>
      <c r="AU105" s="273" t="s">
        <v>81</v>
      </c>
      <c r="AV105" s="15" t="s">
        <v>79</v>
      </c>
      <c r="AW105" s="15" t="s">
        <v>33</v>
      </c>
      <c r="AX105" s="15" t="s">
        <v>71</v>
      </c>
      <c r="AY105" s="273" t="s">
        <v>130</v>
      </c>
    </row>
    <row r="106" s="15" customFormat="1">
      <c r="A106" s="15"/>
      <c r="B106" s="264"/>
      <c r="C106" s="265"/>
      <c r="D106" s="223" t="s">
        <v>143</v>
      </c>
      <c r="E106" s="266" t="s">
        <v>19</v>
      </c>
      <c r="F106" s="267" t="s">
        <v>503</v>
      </c>
      <c r="G106" s="265"/>
      <c r="H106" s="266" t="s">
        <v>19</v>
      </c>
      <c r="I106" s="268"/>
      <c r="J106" s="265"/>
      <c r="K106" s="265"/>
      <c r="L106" s="269"/>
      <c r="M106" s="270"/>
      <c r="N106" s="271"/>
      <c r="O106" s="271"/>
      <c r="P106" s="271"/>
      <c r="Q106" s="271"/>
      <c r="R106" s="271"/>
      <c r="S106" s="271"/>
      <c r="T106" s="272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T106" s="273" t="s">
        <v>143</v>
      </c>
      <c r="AU106" s="273" t="s">
        <v>81</v>
      </c>
      <c r="AV106" s="15" t="s">
        <v>79</v>
      </c>
      <c r="AW106" s="15" t="s">
        <v>33</v>
      </c>
      <c r="AX106" s="15" t="s">
        <v>71</v>
      </c>
      <c r="AY106" s="273" t="s">
        <v>130</v>
      </c>
    </row>
    <row r="107" s="13" customFormat="1">
      <c r="A107" s="13"/>
      <c r="B107" s="225"/>
      <c r="C107" s="226"/>
      <c r="D107" s="223" t="s">
        <v>143</v>
      </c>
      <c r="E107" s="227" t="s">
        <v>19</v>
      </c>
      <c r="F107" s="228" t="s">
        <v>512</v>
      </c>
      <c r="G107" s="226"/>
      <c r="H107" s="229">
        <v>255.09999999999999</v>
      </c>
      <c r="I107" s="230"/>
      <c r="J107" s="226"/>
      <c r="K107" s="226"/>
      <c r="L107" s="231"/>
      <c r="M107" s="232"/>
      <c r="N107" s="233"/>
      <c r="O107" s="233"/>
      <c r="P107" s="233"/>
      <c r="Q107" s="233"/>
      <c r="R107" s="233"/>
      <c r="S107" s="233"/>
      <c r="T107" s="234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5" t="s">
        <v>143</v>
      </c>
      <c r="AU107" s="235" t="s">
        <v>81</v>
      </c>
      <c r="AV107" s="13" t="s">
        <v>81</v>
      </c>
      <c r="AW107" s="13" t="s">
        <v>33</v>
      </c>
      <c r="AX107" s="13" t="s">
        <v>79</v>
      </c>
      <c r="AY107" s="235" t="s">
        <v>130</v>
      </c>
    </row>
    <row r="108" s="2" customFormat="1" ht="44.25" customHeight="1">
      <c r="A108" s="39"/>
      <c r="B108" s="40"/>
      <c r="C108" s="205" t="s">
        <v>137</v>
      </c>
      <c r="D108" s="205" t="s">
        <v>132</v>
      </c>
      <c r="E108" s="206" t="s">
        <v>513</v>
      </c>
      <c r="F108" s="207" t="s">
        <v>514</v>
      </c>
      <c r="G108" s="208" t="s">
        <v>187</v>
      </c>
      <c r="H108" s="209">
        <v>306.12</v>
      </c>
      <c r="I108" s="210"/>
      <c r="J108" s="211">
        <f>ROUND(I108*H108,2)</f>
        <v>0</v>
      </c>
      <c r="K108" s="207" t="s">
        <v>19</v>
      </c>
      <c r="L108" s="45"/>
      <c r="M108" s="212" t="s">
        <v>19</v>
      </c>
      <c r="N108" s="213" t="s">
        <v>42</v>
      </c>
      <c r="O108" s="85"/>
      <c r="P108" s="214">
        <f>O108*H108</f>
        <v>0</v>
      </c>
      <c r="Q108" s="214">
        <v>0</v>
      </c>
      <c r="R108" s="214">
        <f>Q108*H108</f>
        <v>0</v>
      </c>
      <c r="S108" s="214">
        <v>0</v>
      </c>
      <c r="T108" s="215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16" t="s">
        <v>137</v>
      </c>
      <c r="AT108" s="216" t="s">
        <v>132</v>
      </c>
      <c r="AU108" s="216" t="s">
        <v>81</v>
      </c>
      <c r="AY108" s="18" t="s">
        <v>130</v>
      </c>
      <c r="BE108" s="217">
        <f>IF(N108="základní",J108,0)</f>
        <v>0</v>
      </c>
      <c r="BF108" s="217">
        <f>IF(N108="snížená",J108,0)</f>
        <v>0</v>
      </c>
      <c r="BG108" s="217">
        <f>IF(N108="zákl. přenesená",J108,0)</f>
        <v>0</v>
      </c>
      <c r="BH108" s="217">
        <f>IF(N108="sníž. přenesená",J108,0)</f>
        <v>0</v>
      </c>
      <c r="BI108" s="217">
        <f>IF(N108="nulová",J108,0)</f>
        <v>0</v>
      </c>
      <c r="BJ108" s="18" t="s">
        <v>79</v>
      </c>
      <c r="BK108" s="217">
        <f>ROUND(I108*H108,2)</f>
        <v>0</v>
      </c>
      <c r="BL108" s="18" t="s">
        <v>137</v>
      </c>
      <c r="BM108" s="216" t="s">
        <v>515</v>
      </c>
    </row>
    <row r="109" s="15" customFormat="1">
      <c r="A109" s="15"/>
      <c r="B109" s="264"/>
      <c r="C109" s="265"/>
      <c r="D109" s="223" t="s">
        <v>143</v>
      </c>
      <c r="E109" s="266" t="s">
        <v>19</v>
      </c>
      <c r="F109" s="267" t="s">
        <v>501</v>
      </c>
      <c r="G109" s="265"/>
      <c r="H109" s="266" t="s">
        <v>19</v>
      </c>
      <c r="I109" s="268"/>
      <c r="J109" s="265"/>
      <c r="K109" s="265"/>
      <c r="L109" s="269"/>
      <c r="M109" s="270"/>
      <c r="N109" s="271"/>
      <c r="O109" s="271"/>
      <c r="P109" s="271"/>
      <c r="Q109" s="271"/>
      <c r="R109" s="271"/>
      <c r="S109" s="271"/>
      <c r="T109" s="272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73" t="s">
        <v>143</v>
      </c>
      <c r="AU109" s="273" t="s">
        <v>81</v>
      </c>
      <c r="AV109" s="15" t="s">
        <v>79</v>
      </c>
      <c r="AW109" s="15" t="s">
        <v>33</v>
      </c>
      <c r="AX109" s="15" t="s">
        <v>71</v>
      </c>
      <c r="AY109" s="273" t="s">
        <v>130</v>
      </c>
    </row>
    <row r="110" s="15" customFormat="1">
      <c r="A110" s="15"/>
      <c r="B110" s="264"/>
      <c r="C110" s="265"/>
      <c r="D110" s="223" t="s">
        <v>143</v>
      </c>
      <c r="E110" s="266" t="s">
        <v>19</v>
      </c>
      <c r="F110" s="267" t="s">
        <v>502</v>
      </c>
      <c r="G110" s="265"/>
      <c r="H110" s="266" t="s">
        <v>19</v>
      </c>
      <c r="I110" s="268"/>
      <c r="J110" s="265"/>
      <c r="K110" s="265"/>
      <c r="L110" s="269"/>
      <c r="M110" s="270"/>
      <c r="N110" s="271"/>
      <c r="O110" s="271"/>
      <c r="P110" s="271"/>
      <c r="Q110" s="271"/>
      <c r="R110" s="271"/>
      <c r="S110" s="271"/>
      <c r="T110" s="272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T110" s="273" t="s">
        <v>143</v>
      </c>
      <c r="AU110" s="273" t="s">
        <v>81</v>
      </c>
      <c r="AV110" s="15" t="s">
        <v>79</v>
      </c>
      <c r="AW110" s="15" t="s">
        <v>33</v>
      </c>
      <c r="AX110" s="15" t="s">
        <v>71</v>
      </c>
      <c r="AY110" s="273" t="s">
        <v>130</v>
      </c>
    </row>
    <row r="111" s="15" customFormat="1">
      <c r="A111" s="15"/>
      <c r="B111" s="264"/>
      <c r="C111" s="265"/>
      <c r="D111" s="223" t="s">
        <v>143</v>
      </c>
      <c r="E111" s="266" t="s">
        <v>19</v>
      </c>
      <c r="F111" s="267" t="s">
        <v>503</v>
      </c>
      <c r="G111" s="265"/>
      <c r="H111" s="266" t="s">
        <v>19</v>
      </c>
      <c r="I111" s="268"/>
      <c r="J111" s="265"/>
      <c r="K111" s="265"/>
      <c r="L111" s="269"/>
      <c r="M111" s="270"/>
      <c r="N111" s="271"/>
      <c r="O111" s="271"/>
      <c r="P111" s="271"/>
      <c r="Q111" s="271"/>
      <c r="R111" s="271"/>
      <c r="S111" s="271"/>
      <c r="T111" s="272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T111" s="273" t="s">
        <v>143</v>
      </c>
      <c r="AU111" s="273" t="s">
        <v>81</v>
      </c>
      <c r="AV111" s="15" t="s">
        <v>79</v>
      </c>
      <c r="AW111" s="15" t="s">
        <v>33</v>
      </c>
      <c r="AX111" s="15" t="s">
        <v>71</v>
      </c>
      <c r="AY111" s="273" t="s">
        <v>130</v>
      </c>
    </row>
    <row r="112" s="13" customFormat="1">
      <c r="A112" s="13"/>
      <c r="B112" s="225"/>
      <c r="C112" s="226"/>
      <c r="D112" s="223" t="s">
        <v>143</v>
      </c>
      <c r="E112" s="227" t="s">
        <v>19</v>
      </c>
      <c r="F112" s="228" t="s">
        <v>516</v>
      </c>
      <c r="G112" s="226"/>
      <c r="H112" s="229">
        <v>306.12</v>
      </c>
      <c r="I112" s="230"/>
      <c r="J112" s="226"/>
      <c r="K112" s="226"/>
      <c r="L112" s="231"/>
      <c r="M112" s="232"/>
      <c r="N112" s="233"/>
      <c r="O112" s="233"/>
      <c r="P112" s="233"/>
      <c r="Q112" s="233"/>
      <c r="R112" s="233"/>
      <c r="S112" s="233"/>
      <c r="T112" s="234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5" t="s">
        <v>143</v>
      </c>
      <c r="AU112" s="235" t="s">
        <v>81</v>
      </c>
      <c r="AV112" s="13" t="s">
        <v>81</v>
      </c>
      <c r="AW112" s="13" t="s">
        <v>33</v>
      </c>
      <c r="AX112" s="13" t="s">
        <v>79</v>
      </c>
      <c r="AY112" s="235" t="s">
        <v>130</v>
      </c>
    </row>
    <row r="113" s="2" customFormat="1" ht="24.15" customHeight="1">
      <c r="A113" s="39"/>
      <c r="B113" s="40"/>
      <c r="C113" s="205" t="s">
        <v>162</v>
      </c>
      <c r="D113" s="205" t="s">
        <v>132</v>
      </c>
      <c r="E113" s="206" t="s">
        <v>517</v>
      </c>
      <c r="F113" s="207" t="s">
        <v>518</v>
      </c>
      <c r="G113" s="208" t="s">
        <v>187</v>
      </c>
      <c r="H113" s="209">
        <v>40</v>
      </c>
      <c r="I113" s="210"/>
      <c r="J113" s="211">
        <f>ROUND(I113*H113,2)</f>
        <v>0</v>
      </c>
      <c r="K113" s="207" t="s">
        <v>19</v>
      </c>
      <c r="L113" s="45"/>
      <c r="M113" s="212" t="s">
        <v>19</v>
      </c>
      <c r="N113" s="213" t="s">
        <v>42</v>
      </c>
      <c r="O113" s="85"/>
      <c r="P113" s="214">
        <f>O113*H113</f>
        <v>0</v>
      </c>
      <c r="Q113" s="214">
        <v>0</v>
      </c>
      <c r="R113" s="214">
        <f>Q113*H113</f>
        <v>0</v>
      </c>
      <c r="S113" s="214">
        <v>0</v>
      </c>
      <c r="T113" s="215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16" t="s">
        <v>137</v>
      </c>
      <c r="AT113" s="216" t="s">
        <v>132</v>
      </c>
      <c r="AU113" s="216" t="s">
        <v>81</v>
      </c>
      <c r="AY113" s="18" t="s">
        <v>130</v>
      </c>
      <c r="BE113" s="217">
        <f>IF(N113="základní",J113,0)</f>
        <v>0</v>
      </c>
      <c r="BF113" s="217">
        <f>IF(N113="snížená",J113,0)</f>
        <v>0</v>
      </c>
      <c r="BG113" s="217">
        <f>IF(N113="zákl. přenesená",J113,0)</f>
        <v>0</v>
      </c>
      <c r="BH113" s="217">
        <f>IF(N113="sníž. přenesená",J113,0)</f>
        <v>0</v>
      </c>
      <c r="BI113" s="217">
        <f>IF(N113="nulová",J113,0)</f>
        <v>0</v>
      </c>
      <c r="BJ113" s="18" t="s">
        <v>79</v>
      </c>
      <c r="BK113" s="217">
        <f>ROUND(I113*H113,2)</f>
        <v>0</v>
      </c>
      <c r="BL113" s="18" t="s">
        <v>137</v>
      </c>
      <c r="BM113" s="216" t="s">
        <v>519</v>
      </c>
    </row>
    <row r="114" s="15" customFormat="1">
      <c r="A114" s="15"/>
      <c r="B114" s="264"/>
      <c r="C114" s="265"/>
      <c r="D114" s="223" t="s">
        <v>143</v>
      </c>
      <c r="E114" s="266" t="s">
        <v>19</v>
      </c>
      <c r="F114" s="267" t="s">
        <v>501</v>
      </c>
      <c r="G114" s="265"/>
      <c r="H114" s="266" t="s">
        <v>19</v>
      </c>
      <c r="I114" s="268"/>
      <c r="J114" s="265"/>
      <c r="K114" s="265"/>
      <c r="L114" s="269"/>
      <c r="M114" s="270"/>
      <c r="N114" s="271"/>
      <c r="O114" s="271"/>
      <c r="P114" s="271"/>
      <c r="Q114" s="271"/>
      <c r="R114" s="271"/>
      <c r="S114" s="271"/>
      <c r="T114" s="272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73" t="s">
        <v>143</v>
      </c>
      <c r="AU114" s="273" t="s">
        <v>81</v>
      </c>
      <c r="AV114" s="15" t="s">
        <v>79</v>
      </c>
      <c r="AW114" s="15" t="s">
        <v>33</v>
      </c>
      <c r="AX114" s="15" t="s">
        <v>71</v>
      </c>
      <c r="AY114" s="273" t="s">
        <v>130</v>
      </c>
    </row>
    <row r="115" s="15" customFormat="1">
      <c r="A115" s="15"/>
      <c r="B115" s="264"/>
      <c r="C115" s="265"/>
      <c r="D115" s="223" t="s">
        <v>143</v>
      </c>
      <c r="E115" s="266" t="s">
        <v>19</v>
      </c>
      <c r="F115" s="267" t="s">
        <v>502</v>
      </c>
      <c r="G115" s="265"/>
      <c r="H115" s="266" t="s">
        <v>19</v>
      </c>
      <c r="I115" s="268"/>
      <c r="J115" s="265"/>
      <c r="K115" s="265"/>
      <c r="L115" s="269"/>
      <c r="M115" s="270"/>
      <c r="N115" s="271"/>
      <c r="O115" s="271"/>
      <c r="P115" s="271"/>
      <c r="Q115" s="271"/>
      <c r="R115" s="271"/>
      <c r="S115" s="271"/>
      <c r="T115" s="272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T115" s="273" t="s">
        <v>143</v>
      </c>
      <c r="AU115" s="273" t="s">
        <v>81</v>
      </c>
      <c r="AV115" s="15" t="s">
        <v>79</v>
      </c>
      <c r="AW115" s="15" t="s">
        <v>33</v>
      </c>
      <c r="AX115" s="15" t="s">
        <v>71</v>
      </c>
      <c r="AY115" s="273" t="s">
        <v>130</v>
      </c>
    </row>
    <row r="116" s="15" customFormat="1">
      <c r="A116" s="15"/>
      <c r="B116" s="264"/>
      <c r="C116" s="265"/>
      <c r="D116" s="223" t="s">
        <v>143</v>
      </c>
      <c r="E116" s="266" t="s">
        <v>19</v>
      </c>
      <c r="F116" s="267" t="s">
        <v>503</v>
      </c>
      <c r="G116" s="265"/>
      <c r="H116" s="266" t="s">
        <v>19</v>
      </c>
      <c r="I116" s="268"/>
      <c r="J116" s="265"/>
      <c r="K116" s="265"/>
      <c r="L116" s="269"/>
      <c r="M116" s="270"/>
      <c r="N116" s="271"/>
      <c r="O116" s="271"/>
      <c r="P116" s="271"/>
      <c r="Q116" s="271"/>
      <c r="R116" s="271"/>
      <c r="S116" s="271"/>
      <c r="T116" s="272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T116" s="273" t="s">
        <v>143</v>
      </c>
      <c r="AU116" s="273" t="s">
        <v>81</v>
      </c>
      <c r="AV116" s="15" t="s">
        <v>79</v>
      </c>
      <c r="AW116" s="15" t="s">
        <v>33</v>
      </c>
      <c r="AX116" s="15" t="s">
        <v>71</v>
      </c>
      <c r="AY116" s="273" t="s">
        <v>130</v>
      </c>
    </row>
    <row r="117" s="15" customFormat="1">
      <c r="A117" s="15"/>
      <c r="B117" s="264"/>
      <c r="C117" s="265"/>
      <c r="D117" s="223" t="s">
        <v>143</v>
      </c>
      <c r="E117" s="266" t="s">
        <v>19</v>
      </c>
      <c r="F117" s="267" t="s">
        <v>520</v>
      </c>
      <c r="G117" s="265"/>
      <c r="H117" s="266" t="s">
        <v>19</v>
      </c>
      <c r="I117" s="268"/>
      <c r="J117" s="265"/>
      <c r="K117" s="265"/>
      <c r="L117" s="269"/>
      <c r="M117" s="270"/>
      <c r="N117" s="271"/>
      <c r="O117" s="271"/>
      <c r="P117" s="271"/>
      <c r="Q117" s="271"/>
      <c r="R117" s="271"/>
      <c r="S117" s="271"/>
      <c r="T117" s="272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T117" s="273" t="s">
        <v>143</v>
      </c>
      <c r="AU117" s="273" t="s">
        <v>81</v>
      </c>
      <c r="AV117" s="15" t="s">
        <v>79</v>
      </c>
      <c r="AW117" s="15" t="s">
        <v>33</v>
      </c>
      <c r="AX117" s="15" t="s">
        <v>71</v>
      </c>
      <c r="AY117" s="273" t="s">
        <v>130</v>
      </c>
    </row>
    <row r="118" s="13" customFormat="1">
      <c r="A118" s="13"/>
      <c r="B118" s="225"/>
      <c r="C118" s="226"/>
      <c r="D118" s="223" t="s">
        <v>143</v>
      </c>
      <c r="E118" s="227" t="s">
        <v>19</v>
      </c>
      <c r="F118" s="228" t="s">
        <v>521</v>
      </c>
      <c r="G118" s="226"/>
      <c r="H118" s="229">
        <v>40</v>
      </c>
      <c r="I118" s="230"/>
      <c r="J118" s="226"/>
      <c r="K118" s="226"/>
      <c r="L118" s="231"/>
      <c r="M118" s="232"/>
      <c r="N118" s="233"/>
      <c r="O118" s="233"/>
      <c r="P118" s="233"/>
      <c r="Q118" s="233"/>
      <c r="R118" s="233"/>
      <c r="S118" s="233"/>
      <c r="T118" s="234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5" t="s">
        <v>143</v>
      </c>
      <c r="AU118" s="235" t="s">
        <v>81</v>
      </c>
      <c r="AV118" s="13" t="s">
        <v>81</v>
      </c>
      <c r="AW118" s="13" t="s">
        <v>33</v>
      </c>
      <c r="AX118" s="13" t="s">
        <v>79</v>
      </c>
      <c r="AY118" s="235" t="s">
        <v>130</v>
      </c>
    </row>
    <row r="119" s="2" customFormat="1" ht="33" customHeight="1">
      <c r="A119" s="39"/>
      <c r="B119" s="40"/>
      <c r="C119" s="205" t="s">
        <v>167</v>
      </c>
      <c r="D119" s="205" t="s">
        <v>132</v>
      </c>
      <c r="E119" s="206" t="s">
        <v>522</v>
      </c>
      <c r="F119" s="207" t="s">
        <v>523</v>
      </c>
      <c r="G119" s="208" t="s">
        <v>187</v>
      </c>
      <c r="H119" s="209">
        <v>25.600000000000001</v>
      </c>
      <c r="I119" s="210"/>
      <c r="J119" s="211">
        <f>ROUND(I119*H119,2)</f>
        <v>0</v>
      </c>
      <c r="K119" s="207" t="s">
        <v>19</v>
      </c>
      <c r="L119" s="45"/>
      <c r="M119" s="212" t="s">
        <v>19</v>
      </c>
      <c r="N119" s="213" t="s">
        <v>42</v>
      </c>
      <c r="O119" s="85"/>
      <c r="P119" s="214">
        <f>O119*H119</f>
        <v>0</v>
      </c>
      <c r="Q119" s="214">
        <v>0</v>
      </c>
      <c r="R119" s="214">
        <f>Q119*H119</f>
        <v>0</v>
      </c>
      <c r="S119" s="214">
        <v>0</v>
      </c>
      <c r="T119" s="215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16" t="s">
        <v>137</v>
      </c>
      <c r="AT119" s="216" t="s">
        <v>132</v>
      </c>
      <c r="AU119" s="216" t="s">
        <v>81</v>
      </c>
      <c r="AY119" s="18" t="s">
        <v>130</v>
      </c>
      <c r="BE119" s="217">
        <f>IF(N119="základní",J119,0)</f>
        <v>0</v>
      </c>
      <c r="BF119" s="217">
        <f>IF(N119="snížená",J119,0)</f>
        <v>0</v>
      </c>
      <c r="BG119" s="217">
        <f>IF(N119="zákl. přenesená",J119,0)</f>
        <v>0</v>
      </c>
      <c r="BH119" s="217">
        <f>IF(N119="sníž. přenesená",J119,0)</f>
        <v>0</v>
      </c>
      <c r="BI119" s="217">
        <f>IF(N119="nulová",J119,0)</f>
        <v>0</v>
      </c>
      <c r="BJ119" s="18" t="s">
        <v>79</v>
      </c>
      <c r="BK119" s="217">
        <f>ROUND(I119*H119,2)</f>
        <v>0</v>
      </c>
      <c r="BL119" s="18" t="s">
        <v>137</v>
      </c>
      <c r="BM119" s="216" t="s">
        <v>524</v>
      </c>
    </row>
    <row r="120" s="15" customFormat="1">
      <c r="A120" s="15"/>
      <c r="B120" s="264"/>
      <c r="C120" s="265"/>
      <c r="D120" s="223" t="s">
        <v>143</v>
      </c>
      <c r="E120" s="266" t="s">
        <v>19</v>
      </c>
      <c r="F120" s="267" t="s">
        <v>501</v>
      </c>
      <c r="G120" s="265"/>
      <c r="H120" s="266" t="s">
        <v>19</v>
      </c>
      <c r="I120" s="268"/>
      <c r="J120" s="265"/>
      <c r="K120" s="265"/>
      <c r="L120" s="269"/>
      <c r="M120" s="270"/>
      <c r="N120" s="271"/>
      <c r="O120" s="271"/>
      <c r="P120" s="271"/>
      <c r="Q120" s="271"/>
      <c r="R120" s="271"/>
      <c r="S120" s="271"/>
      <c r="T120" s="272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73" t="s">
        <v>143</v>
      </c>
      <c r="AU120" s="273" t="s">
        <v>81</v>
      </c>
      <c r="AV120" s="15" t="s">
        <v>79</v>
      </c>
      <c r="AW120" s="15" t="s">
        <v>33</v>
      </c>
      <c r="AX120" s="15" t="s">
        <v>71</v>
      </c>
      <c r="AY120" s="273" t="s">
        <v>130</v>
      </c>
    </row>
    <row r="121" s="15" customFormat="1">
      <c r="A121" s="15"/>
      <c r="B121" s="264"/>
      <c r="C121" s="265"/>
      <c r="D121" s="223" t="s">
        <v>143</v>
      </c>
      <c r="E121" s="266" t="s">
        <v>19</v>
      </c>
      <c r="F121" s="267" t="s">
        <v>502</v>
      </c>
      <c r="G121" s="265"/>
      <c r="H121" s="266" t="s">
        <v>19</v>
      </c>
      <c r="I121" s="268"/>
      <c r="J121" s="265"/>
      <c r="K121" s="265"/>
      <c r="L121" s="269"/>
      <c r="M121" s="270"/>
      <c r="N121" s="271"/>
      <c r="O121" s="271"/>
      <c r="P121" s="271"/>
      <c r="Q121" s="271"/>
      <c r="R121" s="271"/>
      <c r="S121" s="271"/>
      <c r="T121" s="272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73" t="s">
        <v>143</v>
      </c>
      <c r="AU121" s="273" t="s">
        <v>81</v>
      </c>
      <c r="AV121" s="15" t="s">
        <v>79</v>
      </c>
      <c r="AW121" s="15" t="s">
        <v>33</v>
      </c>
      <c r="AX121" s="15" t="s">
        <v>71</v>
      </c>
      <c r="AY121" s="273" t="s">
        <v>130</v>
      </c>
    </row>
    <row r="122" s="15" customFormat="1">
      <c r="A122" s="15"/>
      <c r="B122" s="264"/>
      <c r="C122" s="265"/>
      <c r="D122" s="223" t="s">
        <v>143</v>
      </c>
      <c r="E122" s="266" t="s">
        <v>19</v>
      </c>
      <c r="F122" s="267" t="s">
        <v>503</v>
      </c>
      <c r="G122" s="265"/>
      <c r="H122" s="266" t="s">
        <v>19</v>
      </c>
      <c r="I122" s="268"/>
      <c r="J122" s="265"/>
      <c r="K122" s="265"/>
      <c r="L122" s="269"/>
      <c r="M122" s="270"/>
      <c r="N122" s="271"/>
      <c r="O122" s="271"/>
      <c r="P122" s="271"/>
      <c r="Q122" s="271"/>
      <c r="R122" s="271"/>
      <c r="S122" s="271"/>
      <c r="T122" s="272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73" t="s">
        <v>143</v>
      </c>
      <c r="AU122" s="273" t="s">
        <v>81</v>
      </c>
      <c r="AV122" s="15" t="s">
        <v>79</v>
      </c>
      <c r="AW122" s="15" t="s">
        <v>33</v>
      </c>
      <c r="AX122" s="15" t="s">
        <v>71</v>
      </c>
      <c r="AY122" s="273" t="s">
        <v>130</v>
      </c>
    </row>
    <row r="123" s="15" customFormat="1">
      <c r="A123" s="15"/>
      <c r="B123" s="264"/>
      <c r="C123" s="265"/>
      <c r="D123" s="223" t="s">
        <v>143</v>
      </c>
      <c r="E123" s="266" t="s">
        <v>19</v>
      </c>
      <c r="F123" s="267" t="s">
        <v>525</v>
      </c>
      <c r="G123" s="265"/>
      <c r="H123" s="266" t="s">
        <v>19</v>
      </c>
      <c r="I123" s="268"/>
      <c r="J123" s="265"/>
      <c r="K123" s="265"/>
      <c r="L123" s="269"/>
      <c r="M123" s="270"/>
      <c r="N123" s="271"/>
      <c r="O123" s="271"/>
      <c r="P123" s="271"/>
      <c r="Q123" s="271"/>
      <c r="R123" s="271"/>
      <c r="S123" s="271"/>
      <c r="T123" s="272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273" t="s">
        <v>143</v>
      </c>
      <c r="AU123" s="273" t="s">
        <v>81</v>
      </c>
      <c r="AV123" s="15" t="s">
        <v>79</v>
      </c>
      <c r="AW123" s="15" t="s">
        <v>33</v>
      </c>
      <c r="AX123" s="15" t="s">
        <v>71</v>
      </c>
      <c r="AY123" s="273" t="s">
        <v>130</v>
      </c>
    </row>
    <row r="124" s="13" customFormat="1">
      <c r="A124" s="13"/>
      <c r="B124" s="225"/>
      <c r="C124" s="226"/>
      <c r="D124" s="223" t="s">
        <v>143</v>
      </c>
      <c r="E124" s="227" t="s">
        <v>19</v>
      </c>
      <c r="F124" s="228" t="s">
        <v>526</v>
      </c>
      <c r="G124" s="226"/>
      <c r="H124" s="229">
        <v>25.600000000000001</v>
      </c>
      <c r="I124" s="230"/>
      <c r="J124" s="226"/>
      <c r="K124" s="226"/>
      <c r="L124" s="231"/>
      <c r="M124" s="232"/>
      <c r="N124" s="233"/>
      <c r="O124" s="233"/>
      <c r="P124" s="233"/>
      <c r="Q124" s="233"/>
      <c r="R124" s="233"/>
      <c r="S124" s="233"/>
      <c r="T124" s="234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5" t="s">
        <v>143</v>
      </c>
      <c r="AU124" s="235" t="s">
        <v>81</v>
      </c>
      <c r="AV124" s="13" t="s">
        <v>81</v>
      </c>
      <c r="AW124" s="13" t="s">
        <v>33</v>
      </c>
      <c r="AX124" s="13" t="s">
        <v>79</v>
      </c>
      <c r="AY124" s="235" t="s">
        <v>130</v>
      </c>
    </row>
    <row r="125" s="2" customFormat="1" ht="33" customHeight="1">
      <c r="A125" s="39"/>
      <c r="B125" s="40"/>
      <c r="C125" s="205" t="s">
        <v>172</v>
      </c>
      <c r="D125" s="205" t="s">
        <v>132</v>
      </c>
      <c r="E125" s="206" t="s">
        <v>527</v>
      </c>
      <c r="F125" s="207" t="s">
        <v>528</v>
      </c>
      <c r="G125" s="208" t="s">
        <v>187</v>
      </c>
      <c r="H125" s="209">
        <v>14</v>
      </c>
      <c r="I125" s="210"/>
      <c r="J125" s="211">
        <f>ROUND(I125*H125,2)</f>
        <v>0</v>
      </c>
      <c r="K125" s="207" t="s">
        <v>19</v>
      </c>
      <c r="L125" s="45"/>
      <c r="M125" s="212" t="s">
        <v>19</v>
      </c>
      <c r="N125" s="213" t="s">
        <v>42</v>
      </c>
      <c r="O125" s="85"/>
      <c r="P125" s="214">
        <f>O125*H125</f>
        <v>0</v>
      </c>
      <c r="Q125" s="214">
        <v>0</v>
      </c>
      <c r="R125" s="214">
        <f>Q125*H125</f>
        <v>0</v>
      </c>
      <c r="S125" s="214">
        <v>0</v>
      </c>
      <c r="T125" s="215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16" t="s">
        <v>137</v>
      </c>
      <c r="AT125" s="216" t="s">
        <v>132</v>
      </c>
      <c r="AU125" s="216" t="s">
        <v>81</v>
      </c>
      <c r="AY125" s="18" t="s">
        <v>130</v>
      </c>
      <c r="BE125" s="217">
        <f>IF(N125="základní",J125,0)</f>
        <v>0</v>
      </c>
      <c r="BF125" s="217">
        <f>IF(N125="snížená",J125,0)</f>
        <v>0</v>
      </c>
      <c r="BG125" s="217">
        <f>IF(N125="zákl. přenesená",J125,0)</f>
        <v>0</v>
      </c>
      <c r="BH125" s="217">
        <f>IF(N125="sníž. přenesená",J125,0)</f>
        <v>0</v>
      </c>
      <c r="BI125" s="217">
        <f>IF(N125="nulová",J125,0)</f>
        <v>0</v>
      </c>
      <c r="BJ125" s="18" t="s">
        <v>79</v>
      </c>
      <c r="BK125" s="217">
        <f>ROUND(I125*H125,2)</f>
        <v>0</v>
      </c>
      <c r="BL125" s="18" t="s">
        <v>137</v>
      </c>
      <c r="BM125" s="216" t="s">
        <v>529</v>
      </c>
    </row>
    <row r="126" s="15" customFormat="1">
      <c r="A126" s="15"/>
      <c r="B126" s="264"/>
      <c r="C126" s="265"/>
      <c r="D126" s="223" t="s">
        <v>143</v>
      </c>
      <c r="E126" s="266" t="s">
        <v>19</v>
      </c>
      <c r="F126" s="267" t="s">
        <v>501</v>
      </c>
      <c r="G126" s="265"/>
      <c r="H126" s="266" t="s">
        <v>19</v>
      </c>
      <c r="I126" s="268"/>
      <c r="J126" s="265"/>
      <c r="K126" s="265"/>
      <c r="L126" s="269"/>
      <c r="M126" s="270"/>
      <c r="N126" s="271"/>
      <c r="O126" s="271"/>
      <c r="P126" s="271"/>
      <c r="Q126" s="271"/>
      <c r="R126" s="271"/>
      <c r="S126" s="271"/>
      <c r="T126" s="272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73" t="s">
        <v>143</v>
      </c>
      <c r="AU126" s="273" t="s">
        <v>81</v>
      </c>
      <c r="AV126" s="15" t="s">
        <v>79</v>
      </c>
      <c r="AW126" s="15" t="s">
        <v>33</v>
      </c>
      <c r="AX126" s="15" t="s">
        <v>71</v>
      </c>
      <c r="AY126" s="273" t="s">
        <v>130</v>
      </c>
    </row>
    <row r="127" s="15" customFormat="1">
      <c r="A127" s="15"/>
      <c r="B127" s="264"/>
      <c r="C127" s="265"/>
      <c r="D127" s="223" t="s">
        <v>143</v>
      </c>
      <c r="E127" s="266" t="s">
        <v>19</v>
      </c>
      <c r="F127" s="267" t="s">
        <v>502</v>
      </c>
      <c r="G127" s="265"/>
      <c r="H127" s="266" t="s">
        <v>19</v>
      </c>
      <c r="I127" s="268"/>
      <c r="J127" s="265"/>
      <c r="K127" s="265"/>
      <c r="L127" s="269"/>
      <c r="M127" s="270"/>
      <c r="N127" s="271"/>
      <c r="O127" s="271"/>
      <c r="P127" s="271"/>
      <c r="Q127" s="271"/>
      <c r="R127" s="271"/>
      <c r="S127" s="271"/>
      <c r="T127" s="272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73" t="s">
        <v>143</v>
      </c>
      <c r="AU127" s="273" t="s">
        <v>81</v>
      </c>
      <c r="AV127" s="15" t="s">
        <v>79</v>
      </c>
      <c r="AW127" s="15" t="s">
        <v>33</v>
      </c>
      <c r="AX127" s="15" t="s">
        <v>71</v>
      </c>
      <c r="AY127" s="273" t="s">
        <v>130</v>
      </c>
    </row>
    <row r="128" s="15" customFormat="1">
      <c r="A128" s="15"/>
      <c r="B128" s="264"/>
      <c r="C128" s="265"/>
      <c r="D128" s="223" t="s">
        <v>143</v>
      </c>
      <c r="E128" s="266" t="s">
        <v>19</v>
      </c>
      <c r="F128" s="267" t="s">
        <v>503</v>
      </c>
      <c r="G128" s="265"/>
      <c r="H128" s="266" t="s">
        <v>19</v>
      </c>
      <c r="I128" s="268"/>
      <c r="J128" s="265"/>
      <c r="K128" s="265"/>
      <c r="L128" s="269"/>
      <c r="M128" s="270"/>
      <c r="N128" s="271"/>
      <c r="O128" s="271"/>
      <c r="P128" s="271"/>
      <c r="Q128" s="271"/>
      <c r="R128" s="271"/>
      <c r="S128" s="271"/>
      <c r="T128" s="272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73" t="s">
        <v>143</v>
      </c>
      <c r="AU128" s="273" t="s">
        <v>81</v>
      </c>
      <c r="AV128" s="15" t="s">
        <v>79</v>
      </c>
      <c r="AW128" s="15" t="s">
        <v>33</v>
      </c>
      <c r="AX128" s="15" t="s">
        <v>71</v>
      </c>
      <c r="AY128" s="273" t="s">
        <v>130</v>
      </c>
    </row>
    <row r="129" s="15" customFormat="1">
      <c r="A129" s="15"/>
      <c r="B129" s="264"/>
      <c r="C129" s="265"/>
      <c r="D129" s="223" t="s">
        <v>143</v>
      </c>
      <c r="E129" s="266" t="s">
        <v>19</v>
      </c>
      <c r="F129" s="267" t="s">
        <v>530</v>
      </c>
      <c r="G129" s="265"/>
      <c r="H129" s="266" t="s">
        <v>19</v>
      </c>
      <c r="I129" s="268"/>
      <c r="J129" s="265"/>
      <c r="K129" s="265"/>
      <c r="L129" s="269"/>
      <c r="M129" s="270"/>
      <c r="N129" s="271"/>
      <c r="O129" s="271"/>
      <c r="P129" s="271"/>
      <c r="Q129" s="271"/>
      <c r="R129" s="271"/>
      <c r="S129" s="271"/>
      <c r="T129" s="272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73" t="s">
        <v>143</v>
      </c>
      <c r="AU129" s="273" t="s">
        <v>81</v>
      </c>
      <c r="AV129" s="15" t="s">
        <v>79</v>
      </c>
      <c r="AW129" s="15" t="s">
        <v>33</v>
      </c>
      <c r="AX129" s="15" t="s">
        <v>71</v>
      </c>
      <c r="AY129" s="273" t="s">
        <v>130</v>
      </c>
    </row>
    <row r="130" s="13" customFormat="1">
      <c r="A130" s="13"/>
      <c r="B130" s="225"/>
      <c r="C130" s="226"/>
      <c r="D130" s="223" t="s">
        <v>143</v>
      </c>
      <c r="E130" s="227" t="s">
        <v>19</v>
      </c>
      <c r="F130" s="228" t="s">
        <v>531</v>
      </c>
      <c r="G130" s="226"/>
      <c r="H130" s="229">
        <v>10</v>
      </c>
      <c r="I130" s="230"/>
      <c r="J130" s="226"/>
      <c r="K130" s="226"/>
      <c r="L130" s="231"/>
      <c r="M130" s="232"/>
      <c r="N130" s="233"/>
      <c r="O130" s="233"/>
      <c r="P130" s="233"/>
      <c r="Q130" s="233"/>
      <c r="R130" s="233"/>
      <c r="S130" s="233"/>
      <c r="T130" s="23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5" t="s">
        <v>143</v>
      </c>
      <c r="AU130" s="235" t="s">
        <v>81</v>
      </c>
      <c r="AV130" s="13" t="s">
        <v>81</v>
      </c>
      <c r="AW130" s="13" t="s">
        <v>33</v>
      </c>
      <c r="AX130" s="13" t="s">
        <v>71</v>
      </c>
      <c r="AY130" s="235" t="s">
        <v>130</v>
      </c>
    </row>
    <row r="131" s="15" customFormat="1">
      <c r="A131" s="15"/>
      <c r="B131" s="264"/>
      <c r="C131" s="265"/>
      <c r="D131" s="223" t="s">
        <v>143</v>
      </c>
      <c r="E131" s="266" t="s">
        <v>19</v>
      </c>
      <c r="F131" s="267" t="s">
        <v>532</v>
      </c>
      <c r="G131" s="265"/>
      <c r="H131" s="266" t="s">
        <v>19</v>
      </c>
      <c r="I131" s="268"/>
      <c r="J131" s="265"/>
      <c r="K131" s="265"/>
      <c r="L131" s="269"/>
      <c r="M131" s="270"/>
      <c r="N131" s="271"/>
      <c r="O131" s="271"/>
      <c r="P131" s="271"/>
      <c r="Q131" s="271"/>
      <c r="R131" s="271"/>
      <c r="S131" s="271"/>
      <c r="T131" s="272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73" t="s">
        <v>143</v>
      </c>
      <c r="AU131" s="273" t="s">
        <v>81</v>
      </c>
      <c r="AV131" s="15" t="s">
        <v>79</v>
      </c>
      <c r="AW131" s="15" t="s">
        <v>33</v>
      </c>
      <c r="AX131" s="15" t="s">
        <v>71</v>
      </c>
      <c r="AY131" s="273" t="s">
        <v>130</v>
      </c>
    </row>
    <row r="132" s="13" customFormat="1">
      <c r="A132" s="13"/>
      <c r="B132" s="225"/>
      <c r="C132" s="226"/>
      <c r="D132" s="223" t="s">
        <v>143</v>
      </c>
      <c r="E132" s="227" t="s">
        <v>19</v>
      </c>
      <c r="F132" s="228" t="s">
        <v>533</v>
      </c>
      <c r="G132" s="226"/>
      <c r="H132" s="229">
        <v>4</v>
      </c>
      <c r="I132" s="230"/>
      <c r="J132" s="226"/>
      <c r="K132" s="226"/>
      <c r="L132" s="231"/>
      <c r="M132" s="232"/>
      <c r="N132" s="233"/>
      <c r="O132" s="233"/>
      <c r="P132" s="233"/>
      <c r="Q132" s="233"/>
      <c r="R132" s="233"/>
      <c r="S132" s="233"/>
      <c r="T132" s="23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5" t="s">
        <v>143</v>
      </c>
      <c r="AU132" s="235" t="s">
        <v>81</v>
      </c>
      <c r="AV132" s="13" t="s">
        <v>81</v>
      </c>
      <c r="AW132" s="13" t="s">
        <v>33</v>
      </c>
      <c r="AX132" s="13" t="s">
        <v>71</v>
      </c>
      <c r="AY132" s="235" t="s">
        <v>130</v>
      </c>
    </row>
    <row r="133" s="14" customFormat="1">
      <c r="A133" s="14"/>
      <c r="B133" s="236"/>
      <c r="C133" s="237"/>
      <c r="D133" s="223" t="s">
        <v>143</v>
      </c>
      <c r="E133" s="238" t="s">
        <v>19</v>
      </c>
      <c r="F133" s="239" t="s">
        <v>146</v>
      </c>
      <c r="G133" s="237"/>
      <c r="H133" s="240">
        <v>14</v>
      </c>
      <c r="I133" s="241"/>
      <c r="J133" s="237"/>
      <c r="K133" s="237"/>
      <c r="L133" s="242"/>
      <c r="M133" s="243"/>
      <c r="N133" s="244"/>
      <c r="O133" s="244"/>
      <c r="P133" s="244"/>
      <c r="Q133" s="244"/>
      <c r="R133" s="244"/>
      <c r="S133" s="244"/>
      <c r="T133" s="245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6" t="s">
        <v>143</v>
      </c>
      <c r="AU133" s="246" t="s">
        <v>81</v>
      </c>
      <c r="AV133" s="14" t="s">
        <v>137</v>
      </c>
      <c r="AW133" s="14" t="s">
        <v>33</v>
      </c>
      <c r="AX133" s="14" t="s">
        <v>79</v>
      </c>
      <c r="AY133" s="246" t="s">
        <v>130</v>
      </c>
    </row>
    <row r="134" s="2" customFormat="1" ht="21.75" customHeight="1">
      <c r="A134" s="39"/>
      <c r="B134" s="40"/>
      <c r="C134" s="205" t="s">
        <v>177</v>
      </c>
      <c r="D134" s="205" t="s">
        <v>132</v>
      </c>
      <c r="E134" s="206" t="s">
        <v>534</v>
      </c>
      <c r="F134" s="207" t="s">
        <v>535</v>
      </c>
      <c r="G134" s="208" t="s">
        <v>135</v>
      </c>
      <c r="H134" s="209">
        <v>80</v>
      </c>
      <c r="I134" s="210"/>
      <c r="J134" s="211">
        <f>ROUND(I134*H134,2)</f>
        <v>0</v>
      </c>
      <c r="K134" s="207" t="s">
        <v>19</v>
      </c>
      <c r="L134" s="45"/>
      <c r="M134" s="212" t="s">
        <v>19</v>
      </c>
      <c r="N134" s="213" t="s">
        <v>42</v>
      </c>
      <c r="O134" s="85"/>
      <c r="P134" s="214">
        <f>O134*H134</f>
        <v>0</v>
      </c>
      <c r="Q134" s="214">
        <v>0.00069999999999999999</v>
      </c>
      <c r="R134" s="214">
        <f>Q134*H134</f>
        <v>0.056000000000000001</v>
      </c>
      <c r="S134" s="214">
        <v>0</v>
      </c>
      <c r="T134" s="215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16" t="s">
        <v>137</v>
      </c>
      <c r="AT134" s="216" t="s">
        <v>132</v>
      </c>
      <c r="AU134" s="216" t="s">
        <v>81</v>
      </c>
      <c r="AY134" s="18" t="s">
        <v>130</v>
      </c>
      <c r="BE134" s="217">
        <f>IF(N134="základní",J134,0)</f>
        <v>0</v>
      </c>
      <c r="BF134" s="217">
        <f>IF(N134="snížená",J134,0)</f>
        <v>0</v>
      </c>
      <c r="BG134" s="217">
        <f>IF(N134="zákl. přenesená",J134,0)</f>
        <v>0</v>
      </c>
      <c r="BH134" s="217">
        <f>IF(N134="sníž. přenesená",J134,0)</f>
        <v>0</v>
      </c>
      <c r="BI134" s="217">
        <f>IF(N134="nulová",J134,0)</f>
        <v>0</v>
      </c>
      <c r="BJ134" s="18" t="s">
        <v>79</v>
      </c>
      <c r="BK134" s="217">
        <f>ROUND(I134*H134,2)</f>
        <v>0</v>
      </c>
      <c r="BL134" s="18" t="s">
        <v>137</v>
      </c>
      <c r="BM134" s="216" t="s">
        <v>536</v>
      </c>
    </row>
    <row r="135" s="15" customFormat="1">
      <c r="A135" s="15"/>
      <c r="B135" s="264"/>
      <c r="C135" s="265"/>
      <c r="D135" s="223" t="s">
        <v>143</v>
      </c>
      <c r="E135" s="266" t="s">
        <v>19</v>
      </c>
      <c r="F135" s="267" t="s">
        <v>501</v>
      </c>
      <c r="G135" s="265"/>
      <c r="H135" s="266" t="s">
        <v>19</v>
      </c>
      <c r="I135" s="268"/>
      <c r="J135" s="265"/>
      <c r="K135" s="265"/>
      <c r="L135" s="269"/>
      <c r="M135" s="270"/>
      <c r="N135" s="271"/>
      <c r="O135" s="271"/>
      <c r="P135" s="271"/>
      <c r="Q135" s="271"/>
      <c r="R135" s="271"/>
      <c r="S135" s="271"/>
      <c r="T135" s="272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73" t="s">
        <v>143</v>
      </c>
      <c r="AU135" s="273" t="s">
        <v>81</v>
      </c>
      <c r="AV135" s="15" t="s">
        <v>79</v>
      </c>
      <c r="AW135" s="15" t="s">
        <v>33</v>
      </c>
      <c r="AX135" s="15" t="s">
        <v>71</v>
      </c>
      <c r="AY135" s="273" t="s">
        <v>130</v>
      </c>
    </row>
    <row r="136" s="15" customFormat="1">
      <c r="A136" s="15"/>
      <c r="B136" s="264"/>
      <c r="C136" s="265"/>
      <c r="D136" s="223" t="s">
        <v>143</v>
      </c>
      <c r="E136" s="266" t="s">
        <v>19</v>
      </c>
      <c r="F136" s="267" t="s">
        <v>502</v>
      </c>
      <c r="G136" s="265"/>
      <c r="H136" s="266" t="s">
        <v>19</v>
      </c>
      <c r="I136" s="268"/>
      <c r="J136" s="265"/>
      <c r="K136" s="265"/>
      <c r="L136" s="269"/>
      <c r="M136" s="270"/>
      <c r="N136" s="271"/>
      <c r="O136" s="271"/>
      <c r="P136" s="271"/>
      <c r="Q136" s="271"/>
      <c r="R136" s="271"/>
      <c r="S136" s="271"/>
      <c r="T136" s="272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73" t="s">
        <v>143</v>
      </c>
      <c r="AU136" s="273" t="s">
        <v>81</v>
      </c>
      <c r="AV136" s="15" t="s">
        <v>79</v>
      </c>
      <c r="AW136" s="15" t="s">
        <v>33</v>
      </c>
      <c r="AX136" s="15" t="s">
        <v>71</v>
      </c>
      <c r="AY136" s="273" t="s">
        <v>130</v>
      </c>
    </row>
    <row r="137" s="15" customFormat="1">
      <c r="A137" s="15"/>
      <c r="B137" s="264"/>
      <c r="C137" s="265"/>
      <c r="D137" s="223" t="s">
        <v>143</v>
      </c>
      <c r="E137" s="266" t="s">
        <v>19</v>
      </c>
      <c r="F137" s="267" t="s">
        <v>503</v>
      </c>
      <c r="G137" s="265"/>
      <c r="H137" s="266" t="s">
        <v>19</v>
      </c>
      <c r="I137" s="268"/>
      <c r="J137" s="265"/>
      <c r="K137" s="265"/>
      <c r="L137" s="269"/>
      <c r="M137" s="270"/>
      <c r="N137" s="271"/>
      <c r="O137" s="271"/>
      <c r="P137" s="271"/>
      <c r="Q137" s="271"/>
      <c r="R137" s="271"/>
      <c r="S137" s="271"/>
      <c r="T137" s="272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73" t="s">
        <v>143</v>
      </c>
      <c r="AU137" s="273" t="s">
        <v>81</v>
      </c>
      <c r="AV137" s="15" t="s">
        <v>79</v>
      </c>
      <c r="AW137" s="15" t="s">
        <v>33</v>
      </c>
      <c r="AX137" s="15" t="s">
        <v>71</v>
      </c>
      <c r="AY137" s="273" t="s">
        <v>130</v>
      </c>
    </row>
    <row r="138" s="15" customFormat="1">
      <c r="A138" s="15"/>
      <c r="B138" s="264"/>
      <c r="C138" s="265"/>
      <c r="D138" s="223" t="s">
        <v>143</v>
      </c>
      <c r="E138" s="266" t="s">
        <v>19</v>
      </c>
      <c r="F138" s="267" t="s">
        <v>537</v>
      </c>
      <c r="G138" s="265"/>
      <c r="H138" s="266" t="s">
        <v>19</v>
      </c>
      <c r="I138" s="268"/>
      <c r="J138" s="265"/>
      <c r="K138" s="265"/>
      <c r="L138" s="269"/>
      <c r="M138" s="270"/>
      <c r="N138" s="271"/>
      <c r="O138" s="271"/>
      <c r="P138" s="271"/>
      <c r="Q138" s="271"/>
      <c r="R138" s="271"/>
      <c r="S138" s="271"/>
      <c r="T138" s="272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73" t="s">
        <v>143</v>
      </c>
      <c r="AU138" s="273" t="s">
        <v>81</v>
      </c>
      <c r="AV138" s="15" t="s">
        <v>79</v>
      </c>
      <c r="AW138" s="15" t="s">
        <v>33</v>
      </c>
      <c r="AX138" s="15" t="s">
        <v>71</v>
      </c>
      <c r="AY138" s="273" t="s">
        <v>130</v>
      </c>
    </row>
    <row r="139" s="13" customFormat="1">
      <c r="A139" s="13"/>
      <c r="B139" s="225"/>
      <c r="C139" s="226"/>
      <c r="D139" s="223" t="s">
        <v>143</v>
      </c>
      <c r="E139" s="227" t="s">
        <v>19</v>
      </c>
      <c r="F139" s="228" t="s">
        <v>538</v>
      </c>
      <c r="G139" s="226"/>
      <c r="H139" s="229">
        <v>80</v>
      </c>
      <c r="I139" s="230"/>
      <c r="J139" s="226"/>
      <c r="K139" s="226"/>
      <c r="L139" s="231"/>
      <c r="M139" s="232"/>
      <c r="N139" s="233"/>
      <c r="O139" s="233"/>
      <c r="P139" s="233"/>
      <c r="Q139" s="233"/>
      <c r="R139" s="233"/>
      <c r="S139" s="233"/>
      <c r="T139" s="23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5" t="s">
        <v>143</v>
      </c>
      <c r="AU139" s="235" t="s">
        <v>81</v>
      </c>
      <c r="AV139" s="13" t="s">
        <v>81</v>
      </c>
      <c r="AW139" s="13" t="s">
        <v>33</v>
      </c>
      <c r="AX139" s="13" t="s">
        <v>79</v>
      </c>
      <c r="AY139" s="235" t="s">
        <v>130</v>
      </c>
    </row>
    <row r="140" s="2" customFormat="1" ht="16.5" customHeight="1">
      <c r="A140" s="39"/>
      <c r="B140" s="40"/>
      <c r="C140" s="205" t="s">
        <v>184</v>
      </c>
      <c r="D140" s="205" t="s">
        <v>132</v>
      </c>
      <c r="E140" s="206" t="s">
        <v>539</v>
      </c>
      <c r="F140" s="207" t="s">
        <v>540</v>
      </c>
      <c r="G140" s="208" t="s">
        <v>135</v>
      </c>
      <c r="H140" s="209">
        <v>80</v>
      </c>
      <c r="I140" s="210"/>
      <c r="J140" s="211">
        <f>ROUND(I140*H140,2)</f>
        <v>0</v>
      </c>
      <c r="K140" s="207" t="s">
        <v>19</v>
      </c>
      <c r="L140" s="45"/>
      <c r="M140" s="212" t="s">
        <v>19</v>
      </c>
      <c r="N140" s="213" t="s">
        <v>42</v>
      </c>
      <c r="O140" s="85"/>
      <c r="P140" s="214">
        <f>O140*H140</f>
        <v>0</v>
      </c>
      <c r="Q140" s="214">
        <v>0</v>
      </c>
      <c r="R140" s="214">
        <f>Q140*H140</f>
        <v>0</v>
      </c>
      <c r="S140" s="214">
        <v>0</v>
      </c>
      <c r="T140" s="215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16" t="s">
        <v>137</v>
      </c>
      <c r="AT140" s="216" t="s">
        <v>132</v>
      </c>
      <c r="AU140" s="216" t="s">
        <v>81</v>
      </c>
      <c r="AY140" s="18" t="s">
        <v>130</v>
      </c>
      <c r="BE140" s="217">
        <f>IF(N140="základní",J140,0)</f>
        <v>0</v>
      </c>
      <c r="BF140" s="217">
        <f>IF(N140="snížená",J140,0)</f>
        <v>0</v>
      </c>
      <c r="BG140" s="217">
        <f>IF(N140="zákl. přenesená",J140,0)</f>
        <v>0</v>
      </c>
      <c r="BH140" s="217">
        <f>IF(N140="sníž. přenesená",J140,0)</f>
        <v>0</v>
      </c>
      <c r="BI140" s="217">
        <f>IF(N140="nulová",J140,0)</f>
        <v>0</v>
      </c>
      <c r="BJ140" s="18" t="s">
        <v>79</v>
      </c>
      <c r="BK140" s="217">
        <f>ROUND(I140*H140,2)</f>
        <v>0</v>
      </c>
      <c r="BL140" s="18" t="s">
        <v>137</v>
      </c>
      <c r="BM140" s="216" t="s">
        <v>541</v>
      </c>
    </row>
    <row r="141" s="2" customFormat="1" ht="37.8" customHeight="1">
      <c r="A141" s="39"/>
      <c r="B141" s="40"/>
      <c r="C141" s="205" t="s">
        <v>194</v>
      </c>
      <c r="D141" s="205" t="s">
        <v>132</v>
      </c>
      <c r="E141" s="206" t="s">
        <v>217</v>
      </c>
      <c r="F141" s="207" t="s">
        <v>542</v>
      </c>
      <c r="G141" s="208" t="s">
        <v>187</v>
      </c>
      <c r="H141" s="209">
        <v>334.69999999999999</v>
      </c>
      <c r="I141" s="210"/>
      <c r="J141" s="211">
        <f>ROUND(I141*H141,2)</f>
        <v>0</v>
      </c>
      <c r="K141" s="207" t="s">
        <v>19</v>
      </c>
      <c r="L141" s="45"/>
      <c r="M141" s="212" t="s">
        <v>19</v>
      </c>
      <c r="N141" s="213" t="s">
        <v>42</v>
      </c>
      <c r="O141" s="85"/>
      <c r="P141" s="214">
        <f>O141*H141</f>
        <v>0</v>
      </c>
      <c r="Q141" s="214">
        <v>0</v>
      </c>
      <c r="R141" s="214">
        <f>Q141*H141</f>
        <v>0</v>
      </c>
      <c r="S141" s="214">
        <v>0</v>
      </c>
      <c r="T141" s="215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16" t="s">
        <v>137</v>
      </c>
      <c r="AT141" s="216" t="s">
        <v>132</v>
      </c>
      <c r="AU141" s="216" t="s">
        <v>81</v>
      </c>
      <c r="AY141" s="18" t="s">
        <v>130</v>
      </c>
      <c r="BE141" s="217">
        <f>IF(N141="základní",J141,0)</f>
        <v>0</v>
      </c>
      <c r="BF141" s="217">
        <f>IF(N141="snížená",J141,0)</f>
        <v>0</v>
      </c>
      <c r="BG141" s="217">
        <f>IF(N141="zákl. přenesená",J141,0)</f>
        <v>0</v>
      </c>
      <c r="BH141" s="217">
        <f>IF(N141="sníž. přenesená",J141,0)</f>
        <v>0</v>
      </c>
      <c r="BI141" s="217">
        <f>IF(N141="nulová",J141,0)</f>
        <v>0</v>
      </c>
      <c r="BJ141" s="18" t="s">
        <v>79</v>
      </c>
      <c r="BK141" s="217">
        <f>ROUND(I141*H141,2)</f>
        <v>0</v>
      </c>
      <c r="BL141" s="18" t="s">
        <v>137</v>
      </c>
      <c r="BM141" s="216" t="s">
        <v>543</v>
      </c>
    </row>
    <row r="142" s="13" customFormat="1">
      <c r="A142" s="13"/>
      <c r="B142" s="225"/>
      <c r="C142" s="226"/>
      <c r="D142" s="223" t="s">
        <v>143</v>
      </c>
      <c r="E142" s="227" t="s">
        <v>19</v>
      </c>
      <c r="F142" s="228" t="s">
        <v>544</v>
      </c>
      <c r="G142" s="226"/>
      <c r="H142" s="229">
        <v>334.69999999999999</v>
      </c>
      <c r="I142" s="230"/>
      <c r="J142" s="226"/>
      <c r="K142" s="226"/>
      <c r="L142" s="231"/>
      <c r="M142" s="232"/>
      <c r="N142" s="233"/>
      <c r="O142" s="233"/>
      <c r="P142" s="233"/>
      <c r="Q142" s="233"/>
      <c r="R142" s="233"/>
      <c r="S142" s="233"/>
      <c r="T142" s="23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5" t="s">
        <v>143</v>
      </c>
      <c r="AU142" s="235" t="s">
        <v>81</v>
      </c>
      <c r="AV142" s="13" t="s">
        <v>81</v>
      </c>
      <c r="AW142" s="13" t="s">
        <v>33</v>
      </c>
      <c r="AX142" s="13" t="s">
        <v>79</v>
      </c>
      <c r="AY142" s="235" t="s">
        <v>130</v>
      </c>
    </row>
    <row r="143" s="2" customFormat="1" ht="37.8" customHeight="1">
      <c r="A143" s="39"/>
      <c r="B143" s="40"/>
      <c r="C143" s="205" t="s">
        <v>201</v>
      </c>
      <c r="D143" s="205" t="s">
        <v>132</v>
      </c>
      <c r="E143" s="206" t="s">
        <v>545</v>
      </c>
      <c r="F143" s="207" t="s">
        <v>546</v>
      </c>
      <c r="G143" s="208" t="s">
        <v>187</v>
      </c>
      <c r="H143" s="209">
        <v>306.12</v>
      </c>
      <c r="I143" s="210"/>
      <c r="J143" s="211">
        <f>ROUND(I143*H143,2)</f>
        <v>0</v>
      </c>
      <c r="K143" s="207" t="s">
        <v>19</v>
      </c>
      <c r="L143" s="45"/>
      <c r="M143" s="212" t="s">
        <v>19</v>
      </c>
      <c r="N143" s="213" t="s">
        <v>42</v>
      </c>
      <c r="O143" s="85"/>
      <c r="P143" s="214">
        <f>O143*H143</f>
        <v>0</v>
      </c>
      <c r="Q143" s="214">
        <v>0</v>
      </c>
      <c r="R143" s="214">
        <f>Q143*H143</f>
        <v>0</v>
      </c>
      <c r="S143" s="214">
        <v>0</v>
      </c>
      <c r="T143" s="215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16" t="s">
        <v>137</v>
      </c>
      <c r="AT143" s="216" t="s">
        <v>132</v>
      </c>
      <c r="AU143" s="216" t="s">
        <v>81</v>
      </c>
      <c r="AY143" s="18" t="s">
        <v>130</v>
      </c>
      <c r="BE143" s="217">
        <f>IF(N143="základní",J143,0)</f>
        <v>0</v>
      </c>
      <c r="BF143" s="217">
        <f>IF(N143="snížená",J143,0)</f>
        <v>0</v>
      </c>
      <c r="BG143" s="217">
        <f>IF(N143="zákl. přenesená",J143,0)</f>
        <v>0</v>
      </c>
      <c r="BH143" s="217">
        <f>IF(N143="sníž. přenesená",J143,0)</f>
        <v>0</v>
      </c>
      <c r="BI143" s="217">
        <f>IF(N143="nulová",J143,0)</f>
        <v>0</v>
      </c>
      <c r="BJ143" s="18" t="s">
        <v>79</v>
      </c>
      <c r="BK143" s="217">
        <f>ROUND(I143*H143,2)</f>
        <v>0</v>
      </c>
      <c r="BL143" s="18" t="s">
        <v>137</v>
      </c>
      <c r="BM143" s="216" t="s">
        <v>547</v>
      </c>
    </row>
    <row r="144" s="2" customFormat="1" ht="33" customHeight="1">
      <c r="A144" s="39"/>
      <c r="B144" s="40"/>
      <c r="C144" s="205" t="s">
        <v>206</v>
      </c>
      <c r="D144" s="205" t="s">
        <v>132</v>
      </c>
      <c r="E144" s="206" t="s">
        <v>237</v>
      </c>
      <c r="F144" s="207" t="s">
        <v>548</v>
      </c>
      <c r="G144" s="208" t="s">
        <v>239</v>
      </c>
      <c r="H144" s="209">
        <v>602.46000000000004</v>
      </c>
      <c r="I144" s="210"/>
      <c r="J144" s="211">
        <f>ROUND(I144*H144,2)</f>
        <v>0</v>
      </c>
      <c r="K144" s="207" t="s">
        <v>19</v>
      </c>
      <c r="L144" s="45"/>
      <c r="M144" s="212" t="s">
        <v>19</v>
      </c>
      <c r="N144" s="213" t="s">
        <v>42</v>
      </c>
      <c r="O144" s="85"/>
      <c r="P144" s="214">
        <f>O144*H144</f>
        <v>0</v>
      </c>
      <c r="Q144" s="214">
        <v>0</v>
      </c>
      <c r="R144" s="214">
        <f>Q144*H144</f>
        <v>0</v>
      </c>
      <c r="S144" s="214">
        <v>0</v>
      </c>
      <c r="T144" s="215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16" t="s">
        <v>137</v>
      </c>
      <c r="AT144" s="216" t="s">
        <v>132</v>
      </c>
      <c r="AU144" s="216" t="s">
        <v>81</v>
      </c>
      <c r="AY144" s="18" t="s">
        <v>130</v>
      </c>
      <c r="BE144" s="217">
        <f>IF(N144="základní",J144,0)</f>
        <v>0</v>
      </c>
      <c r="BF144" s="217">
        <f>IF(N144="snížená",J144,0)</f>
        <v>0</v>
      </c>
      <c r="BG144" s="217">
        <f>IF(N144="zákl. přenesená",J144,0)</f>
        <v>0</v>
      </c>
      <c r="BH144" s="217">
        <f>IF(N144="sníž. přenesená",J144,0)</f>
        <v>0</v>
      </c>
      <c r="BI144" s="217">
        <f>IF(N144="nulová",J144,0)</f>
        <v>0</v>
      </c>
      <c r="BJ144" s="18" t="s">
        <v>79</v>
      </c>
      <c r="BK144" s="217">
        <f>ROUND(I144*H144,2)</f>
        <v>0</v>
      </c>
      <c r="BL144" s="18" t="s">
        <v>137</v>
      </c>
      <c r="BM144" s="216" t="s">
        <v>549</v>
      </c>
    </row>
    <row r="145" s="13" customFormat="1">
      <c r="A145" s="13"/>
      <c r="B145" s="225"/>
      <c r="C145" s="226"/>
      <c r="D145" s="223" t="s">
        <v>143</v>
      </c>
      <c r="E145" s="227" t="s">
        <v>19</v>
      </c>
      <c r="F145" s="228" t="s">
        <v>550</v>
      </c>
      <c r="G145" s="226"/>
      <c r="H145" s="229">
        <v>602.46000000000004</v>
      </c>
      <c r="I145" s="230"/>
      <c r="J145" s="226"/>
      <c r="K145" s="226"/>
      <c r="L145" s="231"/>
      <c r="M145" s="232"/>
      <c r="N145" s="233"/>
      <c r="O145" s="233"/>
      <c r="P145" s="233"/>
      <c r="Q145" s="233"/>
      <c r="R145" s="233"/>
      <c r="S145" s="233"/>
      <c r="T145" s="23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5" t="s">
        <v>143</v>
      </c>
      <c r="AU145" s="235" t="s">
        <v>81</v>
      </c>
      <c r="AV145" s="13" t="s">
        <v>81</v>
      </c>
      <c r="AW145" s="13" t="s">
        <v>33</v>
      </c>
      <c r="AX145" s="13" t="s">
        <v>79</v>
      </c>
      <c r="AY145" s="235" t="s">
        <v>130</v>
      </c>
    </row>
    <row r="146" s="2" customFormat="1" ht="37.8" customHeight="1">
      <c r="A146" s="39"/>
      <c r="B146" s="40"/>
      <c r="C146" s="205" t="s">
        <v>211</v>
      </c>
      <c r="D146" s="205" t="s">
        <v>132</v>
      </c>
      <c r="E146" s="206" t="s">
        <v>551</v>
      </c>
      <c r="F146" s="207" t="s">
        <v>552</v>
      </c>
      <c r="G146" s="208" t="s">
        <v>239</v>
      </c>
      <c r="H146" s="209">
        <v>551.01599999999996</v>
      </c>
      <c r="I146" s="210"/>
      <c r="J146" s="211">
        <f>ROUND(I146*H146,2)</f>
        <v>0</v>
      </c>
      <c r="K146" s="207" t="s">
        <v>19</v>
      </c>
      <c r="L146" s="45"/>
      <c r="M146" s="212" t="s">
        <v>19</v>
      </c>
      <c r="N146" s="213" t="s">
        <v>42</v>
      </c>
      <c r="O146" s="85"/>
      <c r="P146" s="214">
        <f>O146*H146</f>
        <v>0</v>
      </c>
      <c r="Q146" s="214">
        <v>0</v>
      </c>
      <c r="R146" s="214">
        <f>Q146*H146</f>
        <v>0</v>
      </c>
      <c r="S146" s="214">
        <v>0</v>
      </c>
      <c r="T146" s="215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16" t="s">
        <v>137</v>
      </c>
      <c r="AT146" s="216" t="s">
        <v>132</v>
      </c>
      <c r="AU146" s="216" t="s">
        <v>81</v>
      </c>
      <c r="AY146" s="18" t="s">
        <v>130</v>
      </c>
      <c r="BE146" s="217">
        <f>IF(N146="základní",J146,0)</f>
        <v>0</v>
      </c>
      <c r="BF146" s="217">
        <f>IF(N146="snížená",J146,0)</f>
        <v>0</v>
      </c>
      <c r="BG146" s="217">
        <f>IF(N146="zákl. přenesená",J146,0)</f>
        <v>0</v>
      </c>
      <c r="BH146" s="217">
        <f>IF(N146="sníž. přenesená",J146,0)</f>
        <v>0</v>
      </c>
      <c r="BI146" s="217">
        <f>IF(N146="nulová",J146,0)</f>
        <v>0</v>
      </c>
      <c r="BJ146" s="18" t="s">
        <v>79</v>
      </c>
      <c r="BK146" s="217">
        <f>ROUND(I146*H146,2)</f>
        <v>0</v>
      </c>
      <c r="BL146" s="18" t="s">
        <v>137</v>
      </c>
      <c r="BM146" s="216" t="s">
        <v>553</v>
      </c>
    </row>
    <row r="147" s="13" customFormat="1">
      <c r="A147" s="13"/>
      <c r="B147" s="225"/>
      <c r="C147" s="226"/>
      <c r="D147" s="223" t="s">
        <v>143</v>
      </c>
      <c r="E147" s="227" t="s">
        <v>19</v>
      </c>
      <c r="F147" s="228" t="s">
        <v>554</v>
      </c>
      <c r="G147" s="226"/>
      <c r="H147" s="229">
        <v>551.01599999999996</v>
      </c>
      <c r="I147" s="230"/>
      <c r="J147" s="226"/>
      <c r="K147" s="226"/>
      <c r="L147" s="231"/>
      <c r="M147" s="232"/>
      <c r="N147" s="233"/>
      <c r="O147" s="233"/>
      <c r="P147" s="233"/>
      <c r="Q147" s="233"/>
      <c r="R147" s="233"/>
      <c r="S147" s="233"/>
      <c r="T147" s="23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5" t="s">
        <v>143</v>
      </c>
      <c r="AU147" s="235" t="s">
        <v>81</v>
      </c>
      <c r="AV147" s="13" t="s">
        <v>81</v>
      </c>
      <c r="AW147" s="13" t="s">
        <v>33</v>
      </c>
      <c r="AX147" s="13" t="s">
        <v>79</v>
      </c>
      <c r="AY147" s="235" t="s">
        <v>130</v>
      </c>
    </row>
    <row r="148" s="2" customFormat="1" ht="24.15" customHeight="1">
      <c r="A148" s="39"/>
      <c r="B148" s="40"/>
      <c r="C148" s="205" t="s">
        <v>216</v>
      </c>
      <c r="D148" s="205" t="s">
        <v>132</v>
      </c>
      <c r="E148" s="206" t="s">
        <v>555</v>
      </c>
      <c r="F148" s="207" t="s">
        <v>556</v>
      </c>
      <c r="G148" s="208" t="s">
        <v>187</v>
      </c>
      <c r="H148" s="209">
        <v>42.637999999999998</v>
      </c>
      <c r="I148" s="210"/>
      <c r="J148" s="211">
        <f>ROUND(I148*H148,2)</f>
        <v>0</v>
      </c>
      <c r="K148" s="207" t="s">
        <v>19</v>
      </c>
      <c r="L148" s="45"/>
      <c r="M148" s="212" t="s">
        <v>19</v>
      </c>
      <c r="N148" s="213" t="s">
        <v>42</v>
      </c>
      <c r="O148" s="85"/>
      <c r="P148" s="214">
        <f>O148*H148</f>
        <v>0</v>
      </c>
      <c r="Q148" s="214">
        <v>0</v>
      </c>
      <c r="R148" s="214">
        <f>Q148*H148</f>
        <v>0</v>
      </c>
      <c r="S148" s="214">
        <v>0</v>
      </c>
      <c r="T148" s="215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16" t="s">
        <v>137</v>
      </c>
      <c r="AT148" s="216" t="s">
        <v>132</v>
      </c>
      <c r="AU148" s="216" t="s">
        <v>81</v>
      </c>
      <c r="AY148" s="18" t="s">
        <v>130</v>
      </c>
      <c r="BE148" s="217">
        <f>IF(N148="základní",J148,0)</f>
        <v>0</v>
      </c>
      <c r="BF148" s="217">
        <f>IF(N148="snížená",J148,0)</f>
        <v>0</v>
      </c>
      <c r="BG148" s="217">
        <f>IF(N148="zákl. přenesená",J148,0)</f>
        <v>0</v>
      </c>
      <c r="BH148" s="217">
        <f>IF(N148="sníž. přenesená",J148,0)</f>
        <v>0</v>
      </c>
      <c r="BI148" s="217">
        <f>IF(N148="nulová",J148,0)</f>
        <v>0</v>
      </c>
      <c r="BJ148" s="18" t="s">
        <v>79</v>
      </c>
      <c r="BK148" s="217">
        <f>ROUND(I148*H148,2)</f>
        <v>0</v>
      </c>
      <c r="BL148" s="18" t="s">
        <v>137</v>
      </c>
      <c r="BM148" s="216" t="s">
        <v>557</v>
      </c>
    </row>
    <row r="149" s="15" customFormat="1">
      <c r="A149" s="15"/>
      <c r="B149" s="264"/>
      <c r="C149" s="265"/>
      <c r="D149" s="223" t="s">
        <v>143</v>
      </c>
      <c r="E149" s="266" t="s">
        <v>19</v>
      </c>
      <c r="F149" s="267" t="s">
        <v>501</v>
      </c>
      <c r="G149" s="265"/>
      <c r="H149" s="266" t="s">
        <v>19</v>
      </c>
      <c r="I149" s="268"/>
      <c r="J149" s="265"/>
      <c r="K149" s="265"/>
      <c r="L149" s="269"/>
      <c r="M149" s="270"/>
      <c r="N149" s="271"/>
      <c r="O149" s="271"/>
      <c r="P149" s="271"/>
      <c r="Q149" s="271"/>
      <c r="R149" s="271"/>
      <c r="S149" s="271"/>
      <c r="T149" s="272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73" t="s">
        <v>143</v>
      </c>
      <c r="AU149" s="273" t="s">
        <v>81</v>
      </c>
      <c r="AV149" s="15" t="s">
        <v>79</v>
      </c>
      <c r="AW149" s="15" t="s">
        <v>33</v>
      </c>
      <c r="AX149" s="15" t="s">
        <v>71</v>
      </c>
      <c r="AY149" s="273" t="s">
        <v>130</v>
      </c>
    </row>
    <row r="150" s="15" customFormat="1">
      <c r="A150" s="15"/>
      <c r="B150" s="264"/>
      <c r="C150" s="265"/>
      <c r="D150" s="223" t="s">
        <v>143</v>
      </c>
      <c r="E150" s="266" t="s">
        <v>19</v>
      </c>
      <c r="F150" s="267" t="s">
        <v>502</v>
      </c>
      <c r="G150" s="265"/>
      <c r="H150" s="266" t="s">
        <v>19</v>
      </c>
      <c r="I150" s="268"/>
      <c r="J150" s="265"/>
      <c r="K150" s="265"/>
      <c r="L150" s="269"/>
      <c r="M150" s="270"/>
      <c r="N150" s="271"/>
      <c r="O150" s="271"/>
      <c r="P150" s="271"/>
      <c r="Q150" s="271"/>
      <c r="R150" s="271"/>
      <c r="S150" s="271"/>
      <c r="T150" s="272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73" t="s">
        <v>143</v>
      </c>
      <c r="AU150" s="273" t="s">
        <v>81</v>
      </c>
      <c r="AV150" s="15" t="s">
        <v>79</v>
      </c>
      <c r="AW150" s="15" t="s">
        <v>33</v>
      </c>
      <c r="AX150" s="15" t="s">
        <v>71</v>
      </c>
      <c r="AY150" s="273" t="s">
        <v>130</v>
      </c>
    </row>
    <row r="151" s="15" customFormat="1">
      <c r="A151" s="15"/>
      <c r="B151" s="264"/>
      <c r="C151" s="265"/>
      <c r="D151" s="223" t="s">
        <v>143</v>
      </c>
      <c r="E151" s="266" t="s">
        <v>19</v>
      </c>
      <c r="F151" s="267" t="s">
        <v>503</v>
      </c>
      <c r="G151" s="265"/>
      <c r="H151" s="266" t="s">
        <v>19</v>
      </c>
      <c r="I151" s="268"/>
      <c r="J151" s="265"/>
      <c r="K151" s="265"/>
      <c r="L151" s="269"/>
      <c r="M151" s="270"/>
      <c r="N151" s="271"/>
      <c r="O151" s="271"/>
      <c r="P151" s="271"/>
      <c r="Q151" s="271"/>
      <c r="R151" s="271"/>
      <c r="S151" s="271"/>
      <c r="T151" s="272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73" t="s">
        <v>143</v>
      </c>
      <c r="AU151" s="273" t="s">
        <v>81</v>
      </c>
      <c r="AV151" s="15" t="s">
        <v>79</v>
      </c>
      <c r="AW151" s="15" t="s">
        <v>33</v>
      </c>
      <c r="AX151" s="15" t="s">
        <v>71</v>
      </c>
      <c r="AY151" s="273" t="s">
        <v>130</v>
      </c>
    </row>
    <row r="152" s="15" customFormat="1">
      <c r="A152" s="15"/>
      <c r="B152" s="264"/>
      <c r="C152" s="265"/>
      <c r="D152" s="223" t="s">
        <v>143</v>
      </c>
      <c r="E152" s="266" t="s">
        <v>19</v>
      </c>
      <c r="F152" s="267" t="s">
        <v>530</v>
      </c>
      <c r="G152" s="265"/>
      <c r="H152" s="266" t="s">
        <v>19</v>
      </c>
      <c r="I152" s="268"/>
      <c r="J152" s="265"/>
      <c r="K152" s="265"/>
      <c r="L152" s="269"/>
      <c r="M152" s="270"/>
      <c r="N152" s="271"/>
      <c r="O152" s="271"/>
      <c r="P152" s="271"/>
      <c r="Q152" s="271"/>
      <c r="R152" s="271"/>
      <c r="S152" s="271"/>
      <c r="T152" s="272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73" t="s">
        <v>143</v>
      </c>
      <c r="AU152" s="273" t="s">
        <v>81</v>
      </c>
      <c r="AV152" s="15" t="s">
        <v>79</v>
      </c>
      <c r="AW152" s="15" t="s">
        <v>33</v>
      </c>
      <c r="AX152" s="15" t="s">
        <v>71</v>
      </c>
      <c r="AY152" s="273" t="s">
        <v>130</v>
      </c>
    </row>
    <row r="153" s="13" customFormat="1">
      <c r="A153" s="13"/>
      <c r="B153" s="225"/>
      <c r="C153" s="226"/>
      <c r="D153" s="223" t="s">
        <v>143</v>
      </c>
      <c r="E153" s="227" t="s">
        <v>19</v>
      </c>
      <c r="F153" s="228" t="s">
        <v>558</v>
      </c>
      <c r="G153" s="226"/>
      <c r="H153" s="229">
        <v>3</v>
      </c>
      <c r="I153" s="230"/>
      <c r="J153" s="226"/>
      <c r="K153" s="226"/>
      <c r="L153" s="231"/>
      <c r="M153" s="232"/>
      <c r="N153" s="233"/>
      <c r="O153" s="233"/>
      <c r="P153" s="233"/>
      <c r="Q153" s="233"/>
      <c r="R153" s="233"/>
      <c r="S153" s="233"/>
      <c r="T153" s="23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5" t="s">
        <v>143</v>
      </c>
      <c r="AU153" s="235" t="s">
        <v>81</v>
      </c>
      <c r="AV153" s="13" t="s">
        <v>81</v>
      </c>
      <c r="AW153" s="13" t="s">
        <v>33</v>
      </c>
      <c r="AX153" s="13" t="s">
        <v>71</v>
      </c>
      <c r="AY153" s="235" t="s">
        <v>130</v>
      </c>
    </row>
    <row r="154" s="15" customFormat="1">
      <c r="A154" s="15"/>
      <c r="B154" s="264"/>
      <c r="C154" s="265"/>
      <c r="D154" s="223" t="s">
        <v>143</v>
      </c>
      <c r="E154" s="266" t="s">
        <v>19</v>
      </c>
      <c r="F154" s="267" t="s">
        <v>532</v>
      </c>
      <c r="G154" s="265"/>
      <c r="H154" s="266" t="s">
        <v>19</v>
      </c>
      <c r="I154" s="268"/>
      <c r="J154" s="265"/>
      <c r="K154" s="265"/>
      <c r="L154" s="269"/>
      <c r="M154" s="270"/>
      <c r="N154" s="271"/>
      <c r="O154" s="271"/>
      <c r="P154" s="271"/>
      <c r="Q154" s="271"/>
      <c r="R154" s="271"/>
      <c r="S154" s="271"/>
      <c r="T154" s="272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73" t="s">
        <v>143</v>
      </c>
      <c r="AU154" s="273" t="s">
        <v>81</v>
      </c>
      <c r="AV154" s="15" t="s">
        <v>79</v>
      </c>
      <c r="AW154" s="15" t="s">
        <v>33</v>
      </c>
      <c r="AX154" s="15" t="s">
        <v>71</v>
      </c>
      <c r="AY154" s="273" t="s">
        <v>130</v>
      </c>
    </row>
    <row r="155" s="13" customFormat="1">
      <c r="A155" s="13"/>
      <c r="B155" s="225"/>
      <c r="C155" s="226"/>
      <c r="D155" s="223" t="s">
        <v>143</v>
      </c>
      <c r="E155" s="227" t="s">
        <v>19</v>
      </c>
      <c r="F155" s="228" t="s">
        <v>559</v>
      </c>
      <c r="G155" s="226"/>
      <c r="H155" s="229">
        <v>1.6000000000000001</v>
      </c>
      <c r="I155" s="230"/>
      <c r="J155" s="226"/>
      <c r="K155" s="226"/>
      <c r="L155" s="231"/>
      <c r="M155" s="232"/>
      <c r="N155" s="233"/>
      <c r="O155" s="233"/>
      <c r="P155" s="233"/>
      <c r="Q155" s="233"/>
      <c r="R155" s="233"/>
      <c r="S155" s="233"/>
      <c r="T155" s="23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5" t="s">
        <v>143</v>
      </c>
      <c r="AU155" s="235" t="s">
        <v>81</v>
      </c>
      <c r="AV155" s="13" t="s">
        <v>81</v>
      </c>
      <c r="AW155" s="13" t="s">
        <v>33</v>
      </c>
      <c r="AX155" s="13" t="s">
        <v>71</v>
      </c>
      <c r="AY155" s="235" t="s">
        <v>130</v>
      </c>
    </row>
    <row r="156" s="15" customFormat="1">
      <c r="A156" s="15"/>
      <c r="B156" s="264"/>
      <c r="C156" s="265"/>
      <c r="D156" s="223" t="s">
        <v>143</v>
      </c>
      <c r="E156" s="266" t="s">
        <v>19</v>
      </c>
      <c r="F156" s="267" t="s">
        <v>520</v>
      </c>
      <c r="G156" s="265"/>
      <c r="H156" s="266" t="s">
        <v>19</v>
      </c>
      <c r="I156" s="268"/>
      <c r="J156" s="265"/>
      <c r="K156" s="265"/>
      <c r="L156" s="269"/>
      <c r="M156" s="270"/>
      <c r="N156" s="271"/>
      <c r="O156" s="271"/>
      <c r="P156" s="271"/>
      <c r="Q156" s="271"/>
      <c r="R156" s="271"/>
      <c r="S156" s="271"/>
      <c r="T156" s="272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73" t="s">
        <v>143</v>
      </c>
      <c r="AU156" s="273" t="s">
        <v>81</v>
      </c>
      <c r="AV156" s="15" t="s">
        <v>79</v>
      </c>
      <c r="AW156" s="15" t="s">
        <v>33</v>
      </c>
      <c r="AX156" s="15" t="s">
        <v>71</v>
      </c>
      <c r="AY156" s="273" t="s">
        <v>130</v>
      </c>
    </row>
    <row r="157" s="13" customFormat="1">
      <c r="A157" s="13"/>
      <c r="B157" s="225"/>
      <c r="C157" s="226"/>
      <c r="D157" s="223" t="s">
        <v>143</v>
      </c>
      <c r="E157" s="227" t="s">
        <v>19</v>
      </c>
      <c r="F157" s="228" t="s">
        <v>560</v>
      </c>
      <c r="G157" s="226"/>
      <c r="H157" s="229">
        <v>38.037999999999997</v>
      </c>
      <c r="I157" s="230"/>
      <c r="J157" s="226"/>
      <c r="K157" s="226"/>
      <c r="L157" s="231"/>
      <c r="M157" s="232"/>
      <c r="N157" s="233"/>
      <c r="O157" s="233"/>
      <c r="P157" s="233"/>
      <c r="Q157" s="233"/>
      <c r="R157" s="233"/>
      <c r="S157" s="233"/>
      <c r="T157" s="23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5" t="s">
        <v>143</v>
      </c>
      <c r="AU157" s="235" t="s">
        <v>81</v>
      </c>
      <c r="AV157" s="13" t="s">
        <v>81</v>
      </c>
      <c r="AW157" s="13" t="s">
        <v>33</v>
      </c>
      <c r="AX157" s="13" t="s">
        <v>71</v>
      </c>
      <c r="AY157" s="235" t="s">
        <v>130</v>
      </c>
    </row>
    <row r="158" s="14" customFormat="1">
      <c r="A158" s="14"/>
      <c r="B158" s="236"/>
      <c r="C158" s="237"/>
      <c r="D158" s="223" t="s">
        <v>143</v>
      </c>
      <c r="E158" s="238" t="s">
        <v>19</v>
      </c>
      <c r="F158" s="239" t="s">
        <v>146</v>
      </c>
      <c r="G158" s="237"/>
      <c r="H158" s="240">
        <v>42.637999999999998</v>
      </c>
      <c r="I158" s="241"/>
      <c r="J158" s="237"/>
      <c r="K158" s="237"/>
      <c r="L158" s="242"/>
      <c r="M158" s="243"/>
      <c r="N158" s="244"/>
      <c r="O158" s="244"/>
      <c r="P158" s="244"/>
      <c r="Q158" s="244"/>
      <c r="R158" s="244"/>
      <c r="S158" s="244"/>
      <c r="T158" s="245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6" t="s">
        <v>143</v>
      </c>
      <c r="AU158" s="246" t="s">
        <v>81</v>
      </c>
      <c r="AV158" s="14" t="s">
        <v>137</v>
      </c>
      <c r="AW158" s="14" t="s">
        <v>33</v>
      </c>
      <c r="AX158" s="14" t="s">
        <v>79</v>
      </c>
      <c r="AY158" s="246" t="s">
        <v>130</v>
      </c>
    </row>
    <row r="159" s="2" customFormat="1" ht="16.5" customHeight="1">
      <c r="A159" s="39"/>
      <c r="B159" s="40"/>
      <c r="C159" s="247" t="s">
        <v>8</v>
      </c>
      <c r="D159" s="247" t="s">
        <v>252</v>
      </c>
      <c r="E159" s="248" t="s">
        <v>561</v>
      </c>
      <c r="F159" s="249" t="s">
        <v>562</v>
      </c>
      <c r="G159" s="250" t="s">
        <v>239</v>
      </c>
      <c r="H159" s="251">
        <v>85.275999999999996</v>
      </c>
      <c r="I159" s="252"/>
      <c r="J159" s="253">
        <f>ROUND(I159*H159,2)</f>
        <v>0</v>
      </c>
      <c r="K159" s="249" t="s">
        <v>19</v>
      </c>
      <c r="L159" s="254"/>
      <c r="M159" s="255" t="s">
        <v>19</v>
      </c>
      <c r="N159" s="256" t="s">
        <v>42</v>
      </c>
      <c r="O159" s="85"/>
      <c r="P159" s="214">
        <f>O159*H159</f>
        <v>0</v>
      </c>
      <c r="Q159" s="214">
        <v>1</v>
      </c>
      <c r="R159" s="214">
        <f>Q159*H159</f>
        <v>85.275999999999996</v>
      </c>
      <c r="S159" s="214">
        <v>0</v>
      </c>
      <c r="T159" s="215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16" t="s">
        <v>177</v>
      </c>
      <c r="AT159" s="216" t="s">
        <v>252</v>
      </c>
      <c r="AU159" s="216" t="s">
        <v>81</v>
      </c>
      <c r="AY159" s="18" t="s">
        <v>130</v>
      </c>
      <c r="BE159" s="217">
        <f>IF(N159="základní",J159,0)</f>
        <v>0</v>
      </c>
      <c r="BF159" s="217">
        <f>IF(N159="snížená",J159,0)</f>
        <v>0</v>
      </c>
      <c r="BG159" s="217">
        <f>IF(N159="zákl. přenesená",J159,0)</f>
        <v>0</v>
      </c>
      <c r="BH159" s="217">
        <f>IF(N159="sníž. přenesená",J159,0)</f>
        <v>0</v>
      </c>
      <c r="BI159" s="217">
        <f>IF(N159="nulová",J159,0)</f>
        <v>0</v>
      </c>
      <c r="BJ159" s="18" t="s">
        <v>79</v>
      </c>
      <c r="BK159" s="217">
        <f>ROUND(I159*H159,2)</f>
        <v>0</v>
      </c>
      <c r="BL159" s="18" t="s">
        <v>137</v>
      </c>
      <c r="BM159" s="216" t="s">
        <v>563</v>
      </c>
    </row>
    <row r="160" s="13" customFormat="1">
      <c r="A160" s="13"/>
      <c r="B160" s="225"/>
      <c r="C160" s="226"/>
      <c r="D160" s="223" t="s">
        <v>143</v>
      </c>
      <c r="E160" s="227" t="s">
        <v>19</v>
      </c>
      <c r="F160" s="228" t="s">
        <v>564</v>
      </c>
      <c r="G160" s="226"/>
      <c r="H160" s="229">
        <v>85.275999999999996</v>
      </c>
      <c r="I160" s="230"/>
      <c r="J160" s="226"/>
      <c r="K160" s="226"/>
      <c r="L160" s="231"/>
      <c r="M160" s="232"/>
      <c r="N160" s="233"/>
      <c r="O160" s="233"/>
      <c r="P160" s="233"/>
      <c r="Q160" s="233"/>
      <c r="R160" s="233"/>
      <c r="S160" s="233"/>
      <c r="T160" s="23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5" t="s">
        <v>143</v>
      </c>
      <c r="AU160" s="235" t="s">
        <v>81</v>
      </c>
      <c r="AV160" s="13" t="s">
        <v>81</v>
      </c>
      <c r="AW160" s="13" t="s">
        <v>33</v>
      </c>
      <c r="AX160" s="13" t="s">
        <v>79</v>
      </c>
      <c r="AY160" s="235" t="s">
        <v>130</v>
      </c>
    </row>
    <row r="161" s="2" customFormat="1" ht="24.15" customHeight="1">
      <c r="A161" s="39"/>
      <c r="B161" s="40"/>
      <c r="C161" s="205" t="s">
        <v>226</v>
      </c>
      <c r="D161" s="205" t="s">
        <v>132</v>
      </c>
      <c r="E161" s="206" t="s">
        <v>565</v>
      </c>
      <c r="F161" s="207" t="s">
        <v>566</v>
      </c>
      <c r="G161" s="208" t="s">
        <v>187</v>
      </c>
      <c r="H161" s="209">
        <v>8</v>
      </c>
      <c r="I161" s="210"/>
      <c r="J161" s="211">
        <f>ROUND(I161*H161,2)</f>
        <v>0</v>
      </c>
      <c r="K161" s="207" t="s">
        <v>19</v>
      </c>
      <c r="L161" s="45"/>
      <c r="M161" s="212" t="s">
        <v>19</v>
      </c>
      <c r="N161" s="213" t="s">
        <v>42</v>
      </c>
      <c r="O161" s="85"/>
      <c r="P161" s="214">
        <f>O161*H161</f>
        <v>0</v>
      </c>
      <c r="Q161" s="214">
        <v>0</v>
      </c>
      <c r="R161" s="214">
        <f>Q161*H161</f>
        <v>0</v>
      </c>
      <c r="S161" s="214">
        <v>0</v>
      </c>
      <c r="T161" s="215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16" t="s">
        <v>137</v>
      </c>
      <c r="AT161" s="216" t="s">
        <v>132</v>
      </c>
      <c r="AU161" s="216" t="s">
        <v>81</v>
      </c>
      <c r="AY161" s="18" t="s">
        <v>130</v>
      </c>
      <c r="BE161" s="217">
        <f>IF(N161="základní",J161,0)</f>
        <v>0</v>
      </c>
      <c r="BF161" s="217">
        <f>IF(N161="snížená",J161,0)</f>
        <v>0</v>
      </c>
      <c r="BG161" s="217">
        <f>IF(N161="zákl. přenesená",J161,0)</f>
        <v>0</v>
      </c>
      <c r="BH161" s="217">
        <f>IF(N161="sníž. přenesená",J161,0)</f>
        <v>0</v>
      </c>
      <c r="BI161" s="217">
        <f>IF(N161="nulová",J161,0)</f>
        <v>0</v>
      </c>
      <c r="BJ161" s="18" t="s">
        <v>79</v>
      </c>
      <c r="BK161" s="217">
        <f>ROUND(I161*H161,2)</f>
        <v>0</v>
      </c>
      <c r="BL161" s="18" t="s">
        <v>137</v>
      </c>
      <c r="BM161" s="216" t="s">
        <v>567</v>
      </c>
    </row>
    <row r="162" s="15" customFormat="1">
      <c r="A162" s="15"/>
      <c r="B162" s="264"/>
      <c r="C162" s="265"/>
      <c r="D162" s="223" t="s">
        <v>143</v>
      </c>
      <c r="E162" s="266" t="s">
        <v>19</v>
      </c>
      <c r="F162" s="267" t="s">
        <v>501</v>
      </c>
      <c r="G162" s="265"/>
      <c r="H162" s="266" t="s">
        <v>19</v>
      </c>
      <c r="I162" s="268"/>
      <c r="J162" s="265"/>
      <c r="K162" s="265"/>
      <c r="L162" s="269"/>
      <c r="M162" s="270"/>
      <c r="N162" s="271"/>
      <c r="O162" s="271"/>
      <c r="P162" s="271"/>
      <c r="Q162" s="271"/>
      <c r="R162" s="271"/>
      <c r="S162" s="271"/>
      <c r="T162" s="272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73" t="s">
        <v>143</v>
      </c>
      <c r="AU162" s="273" t="s">
        <v>81</v>
      </c>
      <c r="AV162" s="15" t="s">
        <v>79</v>
      </c>
      <c r="AW162" s="15" t="s">
        <v>33</v>
      </c>
      <c r="AX162" s="15" t="s">
        <v>71</v>
      </c>
      <c r="AY162" s="273" t="s">
        <v>130</v>
      </c>
    </row>
    <row r="163" s="15" customFormat="1">
      <c r="A163" s="15"/>
      <c r="B163" s="264"/>
      <c r="C163" s="265"/>
      <c r="D163" s="223" t="s">
        <v>143</v>
      </c>
      <c r="E163" s="266" t="s">
        <v>19</v>
      </c>
      <c r="F163" s="267" t="s">
        <v>502</v>
      </c>
      <c r="G163" s="265"/>
      <c r="H163" s="266" t="s">
        <v>19</v>
      </c>
      <c r="I163" s="268"/>
      <c r="J163" s="265"/>
      <c r="K163" s="265"/>
      <c r="L163" s="269"/>
      <c r="M163" s="270"/>
      <c r="N163" s="271"/>
      <c r="O163" s="271"/>
      <c r="P163" s="271"/>
      <c r="Q163" s="271"/>
      <c r="R163" s="271"/>
      <c r="S163" s="271"/>
      <c r="T163" s="272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73" t="s">
        <v>143</v>
      </c>
      <c r="AU163" s="273" t="s">
        <v>81</v>
      </c>
      <c r="AV163" s="15" t="s">
        <v>79</v>
      </c>
      <c r="AW163" s="15" t="s">
        <v>33</v>
      </c>
      <c r="AX163" s="15" t="s">
        <v>71</v>
      </c>
      <c r="AY163" s="273" t="s">
        <v>130</v>
      </c>
    </row>
    <row r="164" s="15" customFormat="1">
      <c r="A164" s="15"/>
      <c r="B164" s="264"/>
      <c r="C164" s="265"/>
      <c r="D164" s="223" t="s">
        <v>143</v>
      </c>
      <c r="E164" s="266" t="s">
        <v>19</v>
      </c>
      <c r="F164" s="267" t="s">
        <v>503</v>
      </c>
      <c r="G164" s="265"/>
      <c r="H164" s="266" t="s">
        <v>19</v>
      </c>
      <c r="I164" s="268"/>
      <c r="J164" s="265"/>
      <c r="K164" s="265"/>
      <c r="L164" s="269"/>
      <c r="M164" s="270"/>
      <c r="N164" s="271"/>
      <c r="O164" s="271"/>
      <c r="P164" s="271"/>
      <c r="Q164" s="271"/>
      <c r="R164" s="271"/>
      <c r="S164" s="271"/>
      <c r="T164" s="272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73" t="s">
        <v>143</v>
      </c>
      <c r="AU164" s="273" t="s">
        <v>81</v>
      </c>
      <c r="AV164" s="15" t="s">
        <v>79</v>
      </c>
      <c r="AW164" s="15" t="s">
        <v>33</v>
      </c>
      <c r="AX164" s="15" t="s">
        <v>71</v>
      </c>
      <c r="AY164" s="273" t="s">
        <v>130</v>
      </c>
    </row>
    <row r="165" s="15" customFormat="1">
      <c r="A165" s="15"/>
      <c r="B165" s="264"/>
      <c r="C165" s="265"/>
      <c r="D165" s="223" t="s">
        <v>143</v>
      </c>
      <c r="E165" s="266" t="s">
        <v>19</v>
      </c>
      <c r="F165" s="267" t="s">
        <v>501</v>
      </c>
      <c r="G165" s="265"/>
      <c r="H165" s="266" t="s">
        <v>19</v>
      </c>
      <c r="I165" s="268"/>
      <c r="J165" s="265"/>
      <c r="K165" s="265"/>
      <c r="L165" s="269"/>
      <c r="M165" s="270"/>
      <c r="N165" s="271"/>
      <c r="O165" s="271"/>
      <c r="P165" s="271"/>
      <c r="Q165" s="271"/>
      <c r="R165" s="271"/>
      <c r="S165" s="271"/>
      <c r="T165" s="272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73" t="s">
        <v>143</v>
      </c>
      <c r="AU165" s="273" t="s">
        <v>81</v>
      </c>
      <c r="AV165" s="15" t="s">
        <v>79</v>
      </c>
      <c r="AW165" s="15" t="s">
        <v>33</v>
      </c>
      <c r="AX165" s="15" t="s">
        <v>71</v>
      </c>
      <c r="AY165" s="273" t="s">
        <v>130</v>
      </c>
    </row>
    <row r="166" s="15" customFormat="1">
      <c r="A166" s="15"/>
      <c r="B166" s="264"/>
      <c r="C166" s="265"/>
      <c r="D166" s="223" t="s">
        <v>143</v>
      </c>
      <c r="E166" s="266" t="s">
        <v>19</v>
      </c>
      <c r="F166" s="267" t="s">
        <v>502</v>
      </c>
      <c r="G166" s="265"/>
      <c r="H166" s="266" t="s">
        <v>19</v>
      </c>
      <c r="I166" s="268"/>
      <c r="J166" s="265"/>
      <c r="K166" s="265"/>
      <c r="L166" s="269"/>
      <c r="M166" s="270"/>
      <c r="N166" s="271"/>
      <c r="O166" s="271"/>
      <c r="P166" s="271"/>
      <c r="Q166" s="271"/>
      <c r="R166" s="271"/>
      <c r="S166" s="271"/>
      <c r="T166" s="272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73" t="s">
        <v>143</v>
      </c>
      <c r="AU166" s="273" t="s">
        <v>81</v>
      </c>
      <c r="AV166" s="15" t="s">
        <v>79</v>
      </c>
      <c r="AW166" s="15" t="s">
        <v>33</v>
      </c>
      <c r="AX166" s="15" t="s">
        <v>71</v>
      </c>
      <c r="AY166" s="273" t="s">
        <v>130</v>
      </c>
    </row>
    <row r="167" s="15" customFormat="1">
      <c r="A167" s="15"/>
      <c r="B167" s="264"/>
      <c r="C167" s="265"/>
      <c r="D167" s="223" t="s">
        <v>143</v>
      </c>
      <c r="E167" s="266" t="s">
        <v>19</v>
      </c>
      <c r="F167" s="267" t="s">
        <v>503</v>
      </c>
      <c r="G167" s="265"/>
      <c r="H167" s="266" t="s">
        <v>19</v>
      </c>
      <c r="I167" s="268"/>
      <c r="J167" s="265"/>
      <c r="K167" s="265"/>
      <c r="L167" s="269"/>
      <c r="M167" s="270"/>
      <c r="N167" s="271"/>
      <c r="O167" s="271"/>
      <c r="P167" s="271"/>
      <c r="Q167" s="271"/>
      <c r="R167" s="271"/>
      <c r="S167" s="271"/>
      <c r="T167" s="272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73" t="s">
        <v>143</v>
      </c>
      <c r="AU167" s="273" t="s">
        <v>81</v>
      </c>
      <c r="AV167" s="15" t="s">
        <v>79</v>
      </c>
      <c r="AW167" s="15" t="s">
        <v>33</v>
      </c>
      <c r="AX167" s="15" t="s">
        <v>71</v>
      </c>
      <c r="AY167" s="273" t="s">
        <v>130</v>
      </c>
    </row>
    <row r="168" s="15" customFormat="1">
      <c r="A168" s="15"/>
      <c r="B168" s="264"/>
      <c r="C168" s="265"/>
      <c r="D168" s="223" t="s">
        <v>143</v>
      </c>
      <c r="E168" s="266" t="s">
        <v>19</v>
      </c>
      <c r="F168" s="267" t="s">
        <v>530</v>
      </c>
      <c r="G168" s="265"/>
      <c r="H168" s="266" t="s">
        <v>19</v>
      </c>
      <c r="I168" s="268"/>
      <c r="J168" s="265"/>
      <c r="K168" s="265"/>
      <c r="L168" s="269"/>
      <c r="M168" s="270"/>
      <c r="N168" s="271"/>
      <c r="O168" s="271"/>
      <c r="P168" s="271"/>
      <c r="Q168" s="271"/>
      <c r="R168" s="271"/>
      <c r="S168" s="271"/>
      <c r="T168" s="272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73" t="s">
        <v>143</v>
      </c>
      <c r="AU168" s="273" t="s">
        <v>81</v>
      </c>
      <c r="AV168" s="15" t="s">
        <v>79</v>
      </c>
      <c r="AW168" s="15" t="s">
        <v>33</v>
      </c>
      <c r="AX168" s="15" t="s">
        <v>71</v>
      </c>
      <c r="AY168" s="273" t="s">
        <v>130</v>
      </c>
    </row>
    <row r="169" s="13" customFormat="1">
      <c r="A169" s="13"/>
      <c r="B169" s="225"/>
      <c r="C169" s="226"/>
      <c r="D169" s="223" t="s">
        <v>143</v>
      </c>
      <c r="E169" s="227" t="s">
        <v>19</v>
      </c>
      <c r="F169" s="228" t="s">
        <v>568</v>
      </c>
      <c r="G169" s="226"/>
      <c r="H169" s="229">
        <v>6</v>
      </c>
      <c r="I169" s="230"/>
      <c r="J169" s="226"/>
      <c r="K169" s="226"/>
      <c r="L169" s="231"/>
      <c r="M169" s="232"/>
      <c r="N169" s="233"/>
      <c r="O169" s="233"/>
      <c r="P169" s="233"/>
      <c r="Q169" s="233"/>
      <c r="R169" s="233"/>
      <c r="S169" s="233"/>
      <c r="T169" s="234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5" t="s">
        <v>143</v>
      </c>
      <c r="AU169" s="235" t="s">
        <v>81</v>
      </c>
      <c r="AV169" s="13" t="s">
        <v>81</v>
      </c>
      <c r="AW169" s="13" t="s">
        <v>33</v>
      </c>
      <c r="AX169" s="13" t="s">
        <v>71</v>
      </c>
      <c r="AY169" s="235" t="s">
        <v>130</v>
      </c>
    </row>
    <row r="170" s="15" customFormat="1">
      <c r="A170" s="15"/>
      <c r="B170" s="264"/>
      <c r="C170" s="265"/>
      <c r="D170" s="223" t="s">
        <v>143</v>
      </c>
      <c r="E170" s="266" t="s">
        <v>19</v>
      </c>
      <c r="F170" s="267" t="s">
        <v>532</v>
      </c>
      <c r="G170" s="265"/>
      <c r="H170" s="266" t="s">
        <v>19</v>
      </c>
      <c r="I170" s="268"/>
      <c r="J170" s="265"/>
      <c r="K170" s="265"/>
      <c r="L170" s="269"/>
      <c r="M170" s="270"/>
      <c r="N170" s="271"/>
      <c r="O170" s="271"/>
      <c r="P170" s="271"/>
      <c r="Q170" s="271"/>
      <c r="R170" s="271"/>
      <c r="S170" s="271"/>
      <c r="T170" s="272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73" t="s">
        <v>143</v>
      </c>
      <c r="AU170" s="273" t="s">
        <v>81</v>
      </c>
      <c r="AV170" s="15" t="s">
        <v>79</v>
      </c>
      <c r="AW170" s="15" t="s">
        <v>33</v>
      </c>
      <c r="AX170" s="15" t="s">
        <v>71</v>
      </c>
      <c r="AY170" s="273" t="s">
        <v>130</v>
      </c>
    </row>
    <row r="171" s="13" customFormat="1">
      <c r="A171" s="13"/>
      <c r="B171" s="225"/>
      <c r="C171" s="226"/>
      <c r="D171" s="223" t="s">
        <v>143</v>
      </c>
      <c r="E171" s="227" t="s">
        <v>19</v>
      </c>
      <c r="F171" s="228" t="s">
        <v>569</v>
      </c>
      <c r="G171" s="226"/>
      <c r="H171" s="229">
        <v>2</v>
      </c>
      <c r="I171" s="230"/>
      <c r="J171" s="226"/>
      <c r="K171" s="226"/>
      <c r="L171" s="231"/>
      <c r="M171" s="232"/>
      <c r="N171" s="233"/>
      <c r="O171" s="233"/>
      <c r="P171" s="233"/>
      <c r="Q171" s="233"/>
      <c r="R171" s="233"/>
      <c r="S171" s="233"/>
      <c r="T171" s="234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5" t="s">
        <v>143</v>
      </c>
      <c r="AU171" s="235" t="s">
        <v>81</v>
      </c>
      <c r="AV171" s="13" t="s">
        <v>81</v>
      </c>
      <c r="AW171" s="13" t="s">
        <v>33</v>
      </c>
      <c r="AX171" s="13" t="s">
        <v>71</v>
      </c>
      <c r="AY171" s="235" t="s">
        <v>130</v>
      </c>
    </row>
    <row r="172" s="14" customFormat="1">
      <c r="A172" s="14"/>
      <c r="B172" s="236"/>
      <c r="C172" s="237"/>
      <c r="D172" s="223" t="s">
        <v>143</v>
      </c>
      <c r="E172" s="238" t="s">
        <v>19</v>
      </c>
      <c r="F172" s="239" t="s">
        <v>146</v>
      </c>
      <c r="G172" s="237"/>
      <c r="H172" s="240">
        <v>8</v>
      </c>
      <c r="I172" s="241"/>
      <c r="J172" s="237"/>
      <c r="K172" s="237"/>
      <c r="L172" s="242"/>
      <c r="M172" s="243"/>
      <c r="N172" s="244"/>
      <c r="O172" s="244"/>
      <c r="P172" s="244"/>
      <c r="Q172" s="244"/>
      <c r="R172" s="244"/>
      <c r="S172" s="244"/>
      <c r="T172" s="245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6" t="s">
        <v>143</v>
      </c>
      <c r="AU172" s="246" t="s">
        <v>81</v>
      </c>
      <c r="AV172" s="14" t="s">
        <v>137</v>
      </c>
      <c r="AW172" s="14" t="s">
        <v>33</v>
      </c>
      <c r="AX172" s="14" t="s">
        <v>79</v>
      </c>
      <c r="AY172" s="246" t="s">
        <v>130</v>
      </c>
    </row>
    <row r="173" s="2" customFormat="1" ht="16.5" customHeight="1">
      <c r="A173" s="39"/>
      <c r="B173" s="40"/>
      <c r="C173" s="247" t="s">
        <v>231</v>
      </c>
      <c r="D173" s="247" t="s">
        <v>252</v>
      </c>
      <c r="E173" s="248" t="s">
        <v>570</v>
      </c>
      <c r="F173" s="249" t="s">
        <v>571</v>
      </c>
      <c r="G173" s="250" t="s">
        <v>239</v>
      </c>
      <c r="H173" s="251">
        <v>16</v>
      </c>
      <c r="I173" s="252"/>
      <c r="J173" s="253">
        <f>ROUND(I173*H173,2)</f>
        <v>0</v>
      </c>
      <c r="K173" s="249" t="s">
        <v>19</v>
      </c>
      <c r="L173" s="254"/>
      <c r="M173" s="255" t="s">
        <v>19</v>
      </c>
      <c r="N173" s="256" t="s">
        <v>42</v>
      </c>
      <c r="O173" s="85"/>
      <c r="P173" s="214">
        <f>O173*H173</f>
        <v>0</v>
      </c>
      <c r="Q173" s="214">
        <v>1</v>
      </c>
      <c r="R173" s="214">
        <f>Q173*H173</f>
        <v>16</v>
      </c>
      <c r="S173" s="214">
        <v>0</v>
      </c>
      <c r="T173" s="215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16" t="s">
        <v>177</v>
      </c>
      <c r="AT173" s="216" t="s">
        <v>252</v>
      </c>
      <c r="AU173" s="216" t="s">
        <v>81</v>
      </c>
      <c r="AY173" s="18" t="s">
        <v>130</v>
      </c>
      <c r="BE173" s="217">
        <f>IF(N173="základní",J173,0)</f>
        <v>0</v>
      </c>
      <c r="BF173" s="217">
        <f>IF(N173="snížená",J173,0)</f>
        <v>0</v>
      </c>
      <c r="BG173" s="217">
        <f>IF(N173="zákl. přenesená",J173,0)</f>
        <v>0</v>
      </c>
      <c r="BH173" s="217">
        <f>IF(N173="sníž. přenesená",J173,0)</f>
        <v>0</v>
      </c>
      <c r="BI173" s="217">
        <f>IF(N173="nulová",J173,0)</f>
        <v>0</v>
      </c>
      <c r="BJ173" s="18" t="s">
        <v>79</v>
      </c>
      <c r="BK173" s="217">
        <f>ROUND(I173*H173,2)</f>
        <v>0</v>
      </c>
      <c r="BL173" s="18" t="s">
        <v>137</v>
      </c>
      <c r="BM173" s="216" t="s">
        <v>572</v>
      </c>
    </row>
    <row r="174" s="13" customFormat="1">
      <c r="A174" s="13"/>
      <c r="B174" s="225"/>
      <c r="C174" s="226"/>
      <c r="D174" s="223" t="s">
        <v>143</v>
      </c>
      <c r="E174" s="227" t="s">
        <v>19</v>
      </c>
      <c r="F174" s="228" t="s">
        <v>573</v>
      </c>
      <c r="G174" s="226"/>
      <c r="H174" s="229">
        <v>16</v>
      </c>
      <c r="I174" s="230"/>
      <c r="J174" s="226"/>
      <c r="K174" s="226"/>
      <c r="L174" s="231"/>
      <c r="M174" s="232"/>
      <c r="N174" s="233"/>
      <c r="O174" s="233"/>
      <c r="P174" s="233"/>
      <c r="Q174" s="233"/>
      <c r="R174" s="233"/>
      <c r="S174" s="233"/>
      <c r="T174" s="234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5" t="s">
        <v>143</v>
      </c>
      <c r="AU174" s="235" t="s">
        <v>81</v>
      </c>
      <c r="AV174" s="13" t="s">
        <v>81</v>
      </c>
      <c r="AW174" s="13" t="s">
        <v>33</v>
      </c>
      <c r="AX174" s="13" t="s">
        <v>79</v>
      </c>
      <c r="AY174" s="235" t="s">
        <v>130</v>
      </c>
    </row>
    <row r="175" s="2" customFormat="1" ht="16.5" customHeight="1">
      <c r="A175" s="39"/>
      <c r="B175" s="40"/>
      <c r="C175" s="205" t="s">
        <v>236</v>
      </c>
      <c r="D175" s="205" t="s">
        <v>132</v>
      </c>
      <c r="E175" s="206" t="s">
        <v>574</v>
      </c>
      <c r="F175" s="207" t="s">
        <v>575</v>
      </c>
      <c r="G175" s="208" t="s">
        <v>135</v>
      </c>
      <c r="H175" s="209">
        <v>1020.4</v>
      </c>
      <c r="I175" s="210"/>
      <c r="J175" s="211">
        <f>ROUND(I175*H175,2)</f>
        <v>0</v>
      </c>
      <c r="K175" s="207" t="s">
        <v>19</v>
      </c>
      <c r="L175" s="45"/>
      <c r="M175" s="212" t="s">
        <v>19</v>
      </c>
      <c r="N175" s="213" t="s">
        <v>42</v>
      </c>
      <c r="O175" s="85"/>
      <c r="P175" s="214">
        <f>O175*H175</f>
        <v>0</v>
      </c>
      <c r="Q175" s="214">
        <v>0</v>
      </c>
      <c r="R175" s="214">
        <f>Q175*H175</f>
        <v>0</v>
      </c>
      <c r="S175" s="214">
        <v>0</v>
      </c>
      <c r="T175" s="215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16" t="s">
        <v>137</v>
      </c>
      <c r="AT175" s="216" t="s">
        <v>132</v>
      </c>
      <c r="AU175" s="216" t="s">
        <v>81</v>
      </c>
      <c r="AY175" s="18" t="s">
        <v>130</v>
      </c>
      <c r="BE175" s="217">
        <f>IF(N175="základní",J175,0)</f>
        <v>0</v>
      </c>
      <c r="BF175" s="217">
        <f>IF(N175="snížená",J175,0)</f>
        <v>0</v>
      </c>
      <c r="BG175" s="217">
        <f>IF(N175="zákl. přenesená",J175,0)</f>
        <v>0</v>
      </c>
      <c r="BH175" s="217">
        <f>IF(N175="sníž. přenesená",J175,0)</f>
        <v>0</v>
      </c>
      <c r="BI175" s="217">
        <f>IF(N175="nulová",J175,0)</f>
        <v>0</v>
      </c>
      <c r="BJ175" s="18" t="s">
        <v>79</v>
      </c>
      <c r="BK175" s="217">
        <f>ROUND(I175*H175,2)</f>
        <v>0</v>
      </c>
      <c r="BL175" s="18" t="s">
        <v>137</v>
      </c>
      <c r="BM175" s="216" t="s">
        <v>576</v>
      </c>
    </row>
    <row r="176" s="15" customFormat="1">
      <c r="A176" s="15"/>
      <c r="B176" s="264"/>
      <c r="C176" s="265"/>
      <c r="D176" s="223" t="s">
        <v>143</v>
      </c>
      <c r="E176" s="266" t="s">
        <v>19</v>
      </c>
      <c r="F176" s="267" t="s">
        <v>501</v>
      </c>
      <c r="G176" s="265"/>
      <c r="H176" s="266" t="s">
        <v>19</v>
      </c>
      <c r="I176" s="268"/>
      <c r="J176" s="265"/>
      <c r="K176" s="265"/>
      <c r="L176" s="269"/>
      <c r="M176" s="270"/>
      <c r="N176" s="271"/>
      <c r="O176" s="271"/>
      <c r="P176" s="271"/>
      <c r="Q176" s="271"/>
      <c r="R176" s="271"/>
      <c r="S176" s="271"/>
      <c r="T176" s="272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73" t="s">
        <v>143</v>
      </c>
      <c r="AU176" s="273" t="s">
        <v>81</v>
      </c>
      <c r="AV176" s="15" t="s">
        <v>79</v>
      </c>
      <c r="AW176" s="15" t="s">
        <v>33</v>
      </c>
      <c r="AX176" s="15" t="s">
        <v>71</v>
      </c>
      <c r="AY176" s="273" t="s">
        <v>130</v>
      </c>
    </row>
    <row r="177" s="15" customFormat="1">
      <c r="A177" s="15"/>
      <c r="B177" s="264"/>
      <c r="C177" s="265"/>
      <c r="D177" s="223" t="s">
        <v>143</v>
      </c>
      <c r="E177" s="266" t="s">
        <v>19</v>
      </c>
      <c r="F177" s="267" t="s">
        <v>502</v>
      </c>
      <c r="G177" s="265"/>
      <c r="H177" s="266" t="s">
        <v>19</v>
      </c>
      <c r="I177" s="268"/>
      <c r="J177" s="265"/>
      <c r="K177" s="265"/>
      <c r="L177" s="269"/>
      <c r="M177" s="270"/>
      <c r="N177" s="271"/>
      <c r="O177" s="271"/>
      <c r="P177" s="271"/>
      <c r="Q177" s="271"/>
      <c r="R177" s="271"/>
      <c r="S177" s="271"/>
      <c r="T177" s="272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73" t="s">
        <v>143</v>
      </c>
      <c r="AU177" s="273" t="s">
        <v>81</v>
      </c>
      <c r="AV177" s="15" t="s">
        <v>79</v>
      </c>
      <c r="AW177" s="15" t="s">
        <v>33</v>
      </c>
      <c r="AX177" s="15" t="s">
        <v>71</v>
      </c>
      <c r="AY177" s="273" t="s">
        <v>130</v>
      </c>
    </row>
    <row r="178" s="15" customFormat="1">
      <c r="A178" s="15"/>
      <c r="B178" s="264"/>
      <c r="C178" s="265"/>
      <c r="D178" s="223" t="s">
        <v>143</v>
      </c>
      <c r="E178" s="266" t="s">
        <v>19</v>
      </c>
      <c r="F178" s="267" t="s">
        <v>503</v>
      </c>
      <c r="G178" s="265"/>
      <c r="H178" s="266" t="s">
        <v>19</v>
      </c>
      <c r="I178" s="268"/>
      <c r="J178" s="265"/>
      <c r="K178" s="265"/>
      <c r="L178" s="269"/>
      <c r="M178" s="270"/>
      <c r="N178" s="271"/>
      <c r="O178" s="271"/>
      <c r="P178" s="271"/>
      <c r="Q178" s="271"/>
      <c r="R178" s="271"/>
      <c r="S178" s="271"/>
      <c r="T178" s="272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73" t="s">
        <v>143</v>
      </c>
      <c r="AU178" s="273" t="s">
        <v>81</v>
      </c>
      <c r="AV178" s="15" t="s">
        <v>79</v>
      </c>
      <c r="AW178" s="15" t="s">
        <v>33</v>
      </c>
      <c r="AX178" s="15" t="s">
        <v>71</v>
      </c>
      <c r="AY178" s="273" t="s">
        <v>130</v>
      </c>
    </row>
    <row r="179" s="13" customFormat="1">
      <c r="A179" s="13"/>
      <c r="B179" s="225"/>
      <c r="C179" s="226"/>
      <c r="D179" s="223" t="s">
        <v>143</v>
      </c>
      <c r="E179" s="227" t="s">
        <v>19</v>
      </c>
      <c r="F179" s="228" t="s">
        <v>577</v>
      </c>
      <c r="G179" s="226"/>
      <c r="H179" s="229">
        <v>1020.4</v>
      </c>
      <c r="I179" s="230"/>
      <c r="J179" s="226"/>
      <c r="K179" s="226"/>
      <c r="L179" s="231"/>
      <c r="M179" s="232"/>
      <c r="N179" s="233"/>
      <c r="O179" s="233"/>
      <c r="P179" s="233"/>
      <c r="Q179" s="233"/>
      <c r="R179" s="233"/>
      <c r="S179" s="233"/>
      <c r="T179" s="23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5" t="s">
        <v>143</v>
      </c>
      <c r="AU179" s="235" t="s">
        <v>81</v>
      </c>
      <c r="AV179" s="13" t="s">
        <v>81</v>
      </c>
      <c r="AW179" s="13" t="s">
        <v>33</v>
      </c>
      <c r="AX179" s="13" t="s">
        <v>79</v>
      </c>
      <c r="AY179" s="235" t="s">
        <v>130</v>
      </c>
    </row>
    <row r="180" s="12" customFormat="1" ht="22.8" customHeight="1">
      <c r="A180" s="12"/>
      <c r="B180" s="189"/>
      <c r="C180" s="190"/>
      <c r="D180" s="191" t="s">
        <v>70</v>
      </c>
      <c r="E180" s="203" t="s">
        <v>81</v>
      </c>
      <c r="F180" s="203" t="s">
        <v>307</v>
      </c>
      <c r="G180" s="190"/>
      <c r="H180" s="190"/>
      <c r="I180" s="193"/>
      <c r="J180" s="204">
        <f>BK180</f>
        <v>0</v>
      </c>
      <c r="K180" s="190"/>
      <c r="L180" s="195"/>
      <c r="M180" s="196"/>
      <c r="N180" s="197"/>
      <c r="O180" s="197"/>
      <c r="P180" s="198">
        <f>SUM(P181:P200)</f>
        <v>0</v>
      </c>
      <c r="Q180" s="197"/>
      <c r="R180" s="198">
        <f>SUM(R181:R200)</f>
        <v>44.0055385</v>
      </c>
      <c r="S180" s="197"/>
      <c r="T180" s="199">
        <f>SUM(T181:T200)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00" t="s">
        <v>79</v>
      </c>
      <c r="AT180" s="201" t="s">
        <v>70</v>
      </c>
      <c r="AU180" s="201" t="s">
        <v>79</v>
      </c>
      <c r="AY180" s="200" t="s">
        <v>130</v>
      </c>
      <c r="BK180" s="202">
        <f>SUM(BK181:BK200)</f>
        <v>0</v>
      </c>
    </row>
    <row r="181" s="2" customFormat="1" ht="24.15" customHeight="1">
      <c r="A181" s="39"/>
      <c r="B181" s="40"/>
      <c r="C181" s="205" t="s">
        <v>244</v>
      </c>
      <c r="D181" s="205" t="s">
        <v>132</v>
      </c>
      <c r="E181" s="206" t="s">
        <v>578</v>
      </c>
      <c r="F181" s="207" t="s">
        <v>579</v>
      </c>
      <c r="G181" s="208" t="s">
        <v>187</v>
      </c>
      <c r="H181" s="209">
        <v>22.399999999999999</v>
      </c>
      <c r="I181" s="210"/>
      <c r="J181" s="211">
        <f>ROUND(I181*H181,2)</f>
        <v>0</v>
      </c>
      <c r="K181" s="207" t="s">
        <v>19</v>
      </c>
      <c r="L181" s="45"/>
      <c r="M181" s="212" t="s">
        <v>19</v>
      </c>
      <c r="N181" s="213" t="s">
        <v>42</v>
      </c>
      <c r="O181" s="85"/>
      <c r="P181" s="214">
        <f>O181*H181</f>
        <v>0</v>
      </c>
      <c r="Q181" s="214">
        <v>0</v>
      </c>
      <c r="R181" s="214">
        <f>Q181*H181</f>
        <v>0</v>
      </c>
      <c r="S181" s="214">
        <v>0</v>
      </c>
      <c r="T181" s="215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16" t="s">
        <v>137</v>
      </c>
      <c r="AT181" s="216" t="s">
        <v>132</v>
      </c>
      <c r="AU181" s="216" t="s">
        <v>81</v>
      </c>
      <c r="AY181" s="18" t="s">
        <v>130</v>
      </c>
      <c r="BE181" s="217">
        <f>IF(N181="základní",J181,0)</f>
        <v>0</v>
      </c>
      <c r="BF181" s="217">
        <f>IF(N181="snížená",J181,0)</f>
        <v>0</v>
      </c>
      <c r="BG181" s="217">
        <f>IF(N181="zákl. přenesená",J181,0)</f>
        <v>0</v>
      </c>
      <c r="BH181" s="217">
        <f>IF(N181="sníž. přenesená",J181,0)</f>
        <v>0</v>
      </c>
      <c r="BI181" s="217">
        <f>IF(N181="nulová",J181,0)</f>
        <v>0</v>
      </c>
      <c r="BJ181" s="18" t="s">
        <v>79</v>
      </c>
      <c r="BK181" s="217">
        <f>ROUND(I181*H181,2)</f>
        <v>0</v>
      </c>
      <c r="BL181" s="18" t="s">
        <v>137</v>
      </c>
      <c r="BM181" s="216" t="s">
        <v>580</v>
      </c>
    </row>
    <row r="182" s="15" customFormat="1">
      <c r="A182" s="15"/>
      <c r="B182" s="264"/>
      <c r="C182" s="265"/>
      <c r="D182" s="223" t="s">
        <v>143</v>
      </c>
      <c r="E182" s="266" t="s">
        <v>19</v>
      </c>
      <c r="F182" s="267" t="s">
        <v>501</v>
      </c>
      <c r="G182" s="265"/>
      <c r="H182" s="266" t="s">
        <v>19</v>
      </c>
      <c r="I182" s="268"/>
      <c r="J182" s="265"/>
      <c r="K182" s="265"/>
      <c r="L182" s="269"/>
      <c r="M182" s="270"/>
      <c r="N182" s="271"/>
      <c r="O182" s="271"/>
      <c r="P182" s="271"/>
      <c r="Q182" s="271"/>
      <c r="R182" s="271"/>
      <c r="S182" s="271"/>
      <c r="T182" s="272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73" t="s">
        <v>143</v>
      </c>
      <c r="AU182" s="273" t="s">
        <v>81</v>
      </c>
      <c r="AV182" s="15" t="s">
        <v>79</v>
      </c>
      <c r="AW182" s="15" t="s">
        <v>33</v>
      </c>
      <c r="AX182" s="15" t="s">
        <v>71</v>
      </c>
      <c r="AY182" s="273" t="s">
        <v>130</v>
      </c>
    </row>
    <row r="183" s="15" customFormat="1">
      <c r="A183" s="15"/>
      <c r="B183" s="264"/>
      <c r="C183" s="265"/>
      <c r="D183" s="223" t="s">
        <v>143</v>
      </c>
      <c r="E183" s="266" t="s">
        <v>19</v>
      </c>
      <c r="F183" s="267" t="s">
        <v>502</v>
      </c>
      <c r="G183" s="265"/>
      <c r="H183" s="266" t="s">
        <v>19</v>
      </c>
      <c r="I183" s="268"/>
      <c r="J183" s="265"/>
      <c r="K183" s="265"/>
      <c r="L183" s="269"/>
      <c r="M183" s="270"/>
      <c r="N183" s="271"/>
      <c r="O183" s="271"/>
      <c r="P183" s="271"/>
      <c r="Q183" s="271"/>
      <c r="R183" s="271"/>
      <c r="S183" s="271"/>
      <c r="T183" s="272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73" t="s">
        <v>143</v>
      </c>
      <c r="AU183" s="273" t="s">
        <v>81</v>
      </c>
      <c r="AV183" s="15" t="s">
        <v>79</v>
      </c>
      <c r="AW183" s="15" t="s">
        <v>33</v>
      </c>
      <c r="AX183" s="15" t="s">
        <v>71</v>
      </c>
      <c r="AY183" s="273" t="s">
        <v>130</v>
      </c>
    </row>
    <row r="184" s="15" customFormat="1">
      <c r="A184" s="15"/>
      <c r="B184" s="264"/>
      <c r="C184" s="265"/>
      <c r="D184" s="223" t="s">
        <v>143</v>
      </c>
      <c r="E184" s="266" t="s">
        <v>19</v>
      </c>
      <c r="F184" s="267" t="s">
        <v>503</v>
      </c>
      <c r="G184" s="265"/>
      <c r="H184" s="266" t="s">
        <v>19</v>
      </c>
      <c r="I184" s="268"/>
      <c r="J184" s="265"/>
      <c r="K184" s="265"/>
      <c r="L184" s="269"/>
      <c r="M184" s="270"/>
      <c r="N184" s="271"/>
      <c r="O184" s="271"/>
      <c r="P184" s="271"/>
      <c r="Q184" s="271"/>
      <c r="R184" s="271"/>
      <c r="S184" s="271"/>
      <c r="T184" s="272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73" t="s">
        <v>143</v>
      </c>
      <c r="AU184" s="273" t="s">
        <v>81</v>
      </c>
      <c r="AV184" s="15" t="s">
        <v>79</v>
      </c>
      <c r="AW184" s="15" t="s">
        <v>33</v>
      </c>
      <c r="AX184" s="15" t="s">
        <v>71</v>
      </c>
      <c r="AY184" s="273" t="s">
        <v>130</v>
      </c>
    </row>
    <row r="185" s="15" customFormat="1">
      <c r="A185" s="15"/>
      <c r="B185" s="264"/>
      <c r="C185" s="265"/>
      <c r="D185" s="223" t="s">
        <v>143</v>
      </c>
      <c r="E185" s="266" t="s">
        <v>19</v>
      </c>
      <c r="F185" s="267" t="s">
        <v>525</v>
      </c>
      <c r="G185" s="265"/>
      <c r="H185" s="266" t="s">
        <v>19</v>
      </c>
      <c r="I185" s="268"/>
      <c r="J185" s="265"/>
      <c r="K185" s="265"/>
      <c r="L185" s="269"/>
      <c r="M185" s="270"/>
      <c r="N185" s="271"/>
      <c r="O185" s="271"/>
      <c r="P185" s="271"/>
      <c r="Q185" s="271"/>
      <c r="R185" s="271"/>
      <c r="S185" s="271"/>
      <c r="T185" s="272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73" t="s">
        <v>143</v>
      </c>
      <c r="AU185" s="273" t="s">
        <v>81</v>
      </c>
      <c r="AV185" s="15" t="s">
        <v>79</v>
      </c>
      <c r="AW185" s="15" t="s">
        <v>33</v>
      </c>
      <c r="AX185" s="15" t="s">
        <v>71</v>
      </c>
      <c r="AY185" s="273" t="s">
        <v>130</v>
      </c>
    </row>
    <row r="186" s="13" customFormat="1">
      <c r="A186" s="13"/>
      <c r="B186" s="225"/>
      <c r="C186" s="226"/>
      <c r="D186" s="223" t="s">
        <v>143</v>
      </c>
      <c r="E186" s="227" t="s">
        <v>19</v>
      </c>
      <c r="F186" s="228" t="s">
        <v>581</v>
      </c>
      <c r="G186" s="226"/>
      <c r="H186" s="229">
        <v>22.399999999999999</v>
      </c>
      <c r="I186" s="230"/>
      <c r="J186" s="226"/>
      <c r="K186" s="226"/>
      <c r="L186" s="231"/>
      <c r="M186" s="232"/>
      <c r="N186" s="233"/>
      <c r="O186" s="233"/>
      <c r="P186" s="233"/>
      <c r="Q186" s="233"/>
      <c r="R186" s="233"/>
      <c r="S186" s="233"/>
      <c r="T186" s="234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5" t="s">
        <v>143</v>
      </c>
      <c r="AU186" s="235" t="s">
        <v>81</v>
      </c>
      <c r="AV186" s="13" t="s">
        <v>81</v>
      </c>
      <c r="AW186" s="13" t="s">
        <v>33</v>
      </c>
      <c r="AX186" s="13" t="s">
        <v>79</v>
      </c>
      <c r="AY186" s="235" t="s">
        <v>130</v>
      </c>
    </row>
    <row r="187" s="2" customFormat="1" ht="24.15" customHeight="1">
      <c r="A187" s="39"/>
      <c r="B187" s="40"/>
      <c r="C187" s="205" t="s">
        <v>251</v>
      </c>
      <c r="D187" s="205" t="s">
        <v>132</v>
      </c>
      <c r="E187" s="206" t="s">
        <v>582</v>
      </c>
      <c r="F187" s="207" t="s">
        <v>583</v>
      </c>
      <c r="G187" s="208" t="s">
        <v>135</v>
      </c>
      <c r="H187" s="209">
        <v>281.60000000000002</v>
      </c>
      <c r="I187" s="210"/>
      <c r="J187" s="211">
        <f>ROUND(I187*H187,2)</f>
        <v>0</v>
      </c>
      <c r="K187" s="207" t="s">
        <v>19</v>
      </c>
      <c r="L187" s="45"/>
      <c r="M187" s="212" t="s">
        <v>19</v>
      </c>
      <c r="N187" s="213" t="s">
        <v>42</v>
      </c>
      <c r="O187" s="85"/>
      <c r="P187" s="214">
        <f>O187*H187</f>
        <v>0</v>
      </c>
      <c r="Q187" s="214">
        <v>0.00017000000000000001</v>
      </c>
      <c r="R187" s="214">
        <f>Q187*H187</f>
        <v>0.047872000000000005</v>
      </c>
      <c r="S187" s="214">
        <v>0</v>
      </c>
      <c r="T187" s="215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16" t="s">
        <v>137</v>
      </c>
      <c r="AT187" s="216" t="s">
        <v>132</v>
      </c>
      <c r="AU187" s="216" t="s">
        <v>81</v>
      </c>
      <c r="AY187" s="18" t="s">
        <v>130</v>
      </c>
      <c r="BE187" s="217">
        <f>IF(N187="základní",J187,0)</f>
        <v>0</v>
      </c>
      <c r="BF187" s="217">
        <f>IF(N187="snížená",J187,0)</f>
        <v>0</v>
      </c>
      <c r="BG187" s="217">
        <f>IF(N187="zákl. přenesená",J187,0)</f>
        <v>0</v>
      </c>
      <c r="BH187" s="217">
        <f>IF(N187="sníž. přenesená",J187,0)</f>
        <v>0</v>
      </c>
      <c r="BI187" s="217">
        <f>IF(N187="nulová",J187,0)</f>
        <v>0</v>
      </c>
      <c r="BJ187" s="18" t="s">
        <v>79</v>
      </c>
      <c r="BK187" s="217">
        <f>ROUND(I187*H187,2)</f>
        <v>0</v>
      </c>
      <c r="BL187" s="18" t="s">
        <v>137</v>
      </c>
      <c r="BM187" s="216" t="s">
        <v>584</v>
      </c>
    </row>
    <row r="188" s="15" customFormat="1">
      <c r="A188" s="15"/>
      <c r="B188" s="264"/>
      <c r="C188" s="265"/>
      <c r="D188" s="223" t="s">
        <v>143</v>
      </c>
      <c r="E188" s="266" t="s">
        <v>19</v>
      </c>
      <c r="F188" s="267" t="s">
        <v>501</v>
      </c>
      <c r="G188" s="265"/>
      <c r="H188" s="266" t="s">
        <v>19</v>
      </c>
      <c r="I188" s="268"/>
      <c r="J188" s="265"/>
      <c r="K188" s="265"/>
      <c r="L188" s="269"/>
      <c r="M188" s="270"/>
      <c r="N188" s="271"/>
      <c r="O188" s="271"/>
      <c r="P188" s="271"/>
      <c r="Q188" s="271"/>
      <c r="R188" s="271"/>
      <c r="S188" s="271"/>
      <c r="T188" s="272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73" t="s">
        <v>143</v>
      </c>
      <c r="AU188" s="273" t="s">
        <v>81</v>
      </c>
      <c r="AV188" s="15" t="s">
        <v>79</v>
      </c>
      <c r="AW188" s="15" t="s">
        <v>33</v>
      </c>
      <c r="AX188" s="15" t="s">
        <v>71</v>
      </c>
      <c r="AY188" s="273" t="s">
        <v>130</v>
      </c>
    </row>
    <row r="189" s="15" customFormat="1">
      <c r="A189" s="15"/>
      <c r="B189" s="264"/>
      <c r="C189" s="265"/>
      <c r="D189" s="223" t="s">
        <v>143</v>
      </c>
      <c r="E189" s="266" t="s">
        <v>19</v>
      </c>
      <c r="F189" s="267" t="s">
        <v>502</v>
      </c>
      <c r="G189" s="265"/>
      <c r="H189" s="266" t="s">
        <v>19</v>
      </c>
      <c r="I189" s="268"/>
      <c r="J189" s="265"/>
      <c r="K189" s="265"/>
      <c r="L189" s="269"/>
      <c r="M189" s="270"/>
      <c r="N189" s="271"/>
      <c r="O189" s="271"/>
      <c r="P189" s="271"/>
      <c r="Q189" s="271"/>
      <c r="R189" s="271"/>
      <c r="S189" s="271"/>
      <c r="T189" s="272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73" t="s">
        <v>143</v>
      </c>
      <c r="AU189" s="273" t="s">
        <v>81</v>
      </c>
      <c r="AV189" s="15" t="s">
        <v>79</v>
      </c>
      <c r="AW189" s="15" t="s">
        <v>33</v>
      </c>
      <c r="AX189" s="15" t="s">
        <v>71</v>
      </c>
      <c r="AY189" s="273" t="s">
        <v>130</v>
      </c>
    </row>
    <row r="190" s="15" customFormat="1">
      <c r="A190" s="15"/>
      <c r="B190" s="264"/>
      <c r="C190" s="265"/>
      <c r="D190" s="223" t="s">
        <v>143</v>
      </c>
      <c r="E190" s="266" t="s">
        <v>19</v>
      </c>
      <c r="F190" s="267" t="s">
        <v>503</v>
      </c>
      <c r="G190" s="265"/>
      <c r="H190" s="266" t="s">
        <v>19</v>
      </c>
      <c r="I190" s="268"/>
      <c r="J190" s="265"/>
      <c r="K190" s="265"/>
      <c r="L190" s="269"/>
      <c r="M190" s="270"/>
      <c r="N190" s="271"/>
      <c r="O190" s="271"/>
      <c r="P190" s="271"/>
      <c r="Q190" s="271"/>
      <c r="R190" s="271"/>
      <c r="S190" s="271"/>
      <c r="T190" s="272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73" t="s">
        <v>143</v>
      </c>
      <c r="AU190" s="273" t="s">
        <v>81</v>
      </c>
      <c r="AV190" s="15" t="s">
        <v>79</v>
      </c>
      <c r="AW190" s="15" t="s">
        <v>33</v>
      </c>
      <c r="AX190" s="15" t="s">
        <v>71</v>
      </c>
      <c r="AY190" s="273" t="s">
        <v>130</v>
      </c>
    </row>
    <row r="191" s="15" customFormat="1">
      <c r="A191" s="15"/>
      <c r="B191" s="264"/>
      <c r="C191" s="265"/>
      <c r="D191" s="223" t="s">
        <v>143</v>
      </c>
      <c r="E191" s="266" t="s">
        <v>19</v>
      </c>
      <c r="F191" s="267" t="s">
        <v>525</v>
      </c>
      <c r="G191" s="265"/>
      <c r="H191" s="266" t="s">
        <v>19</v>
      </c>
      <c r="I191" s="268"/>
      <c r="J191" s="265"/>
      <c r="K191" s="265"/>
      <c r="L191" s="269"/>
      <c r="M191" s="270"/>
      <c r="N191" s="271"/>
      <c r="O191" s="271"/>
      <c r="P191" s="271"/>
      <c r="Q191" s="271"/>
      <c r="R191" s="271"/>
      <c r="S191" s="271"/>
      <c r="T191" s="272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73" t="s">
        <v>143</v>
      </c>
      <c r="AU191" s="273" t="s">
        <v>81</v>
      </c>
      <c r="AV191" s="15" t="s">
        <v>79</v>
      </c>
      <c r="AW191" s="15" t="s">
        <v>33</v>
      </c>
      <c r="AX191" s="15" t="s">
        <v>71</v>
      </c>
      <c r="AY191" s="273" t="s">
        <v>130</v>
      </c>
    </row>
    <row r="192" s="13" customFormat="1">
      <c r="A192" s="13"/>
      <c r="B192" s="225"/>
      <c r="C192" s="226"/>
      <c r="D192" s="223" t="s">
        <v>143</v>
      </c>
      <c r="E192" s="227" t="s">
        <v>19</v>
      </c>
      <c r="F192" s="228" t="s">
        <v>585</v>
      </c>
      <c r="G192" s="226"/>
      <c r="H192" s="229">
        <v>281.60000000000002</v>
      </c>
      <c r="I192" s="230"/>
      <c r="J192" s="226"/>
      <c r="K192" s="226"/>
      <c r="L192" s="231"/>
      <c r="M192" s="232"/>
      <c r="N192" s="233"/>
      <c r="O192" s="233"/>
      <c r="P192" s="233"/>
      <c r="Q192" s="233"/>
      <c r="R192" s="233"/>
      <c r="S192" s="233"/>
      <c r="T192" s="234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5" t="s">
        <v>143</v>
      </c>
      <c r="AU192" s="235" t="s">
        <v>81</v>
      </c>
      <c r="AV192" s="13" t="s">
        <v>81</v>
      </c>
      <c r="AW192" s="13" t="s">
        <v>33</v>
      </c>
      <c r="AX192" s="13" t="s">
        <v>79</v>
      </c>
      <c r="AY192" s="235" t="s">
        <v>130</v>
      </c>
    </row>
    <row r="193" s="2" customFormat="1" ht="24.15" customHeight="1">
      <c r="A193" s="39"/>
      <c r="B193" s="40"/>
      <c r="C193" s="247" t="s">
        <v>7</v>
      </c>
      <c r="D193" s="247" t="s">
        <v>252</v>
      </c>
      <c r="E193" s="248" t="s">
        <v>586</v>
      </c>
      <c r="F193" s="249" t="s">
        <v>587</v>
      </c>
      <c r="G193" s="250" t="s">
        <v>135</v>
      </c>
      <c r="H193" s="251">
        <v>333.55500000000001</v>
      </c>
      <c r="I193" s="252"/>
      <c r="J193" s="253">
        <f>ROUND(I193*H193,2)</f>
        <v>0</v>
      </c>
      <c r="K193" s="249" t="s">
        <v>19</v>
      </c>
      <c r="L193" s="254"/>
      <c r="M193" s="255" t="s">
        <v>19</v>
      </c>
      <c r="N193" s="256" t="s">
        <v>42</v>
      </c>
      <c r="O193" s="85"/>
      <c r="P193" s="214">
        <f>O193*H193</f>
        <v>0</v>
      </c>
      <c r="Q193" s="214">
        <v>0.00029999999999999997</v>
      </c>
      <c r="R193" s="214">
        <f>Q193*H193</f>
        <v>0.10006649999999999</v>
      </c>
      <c r="S193" s="214">
        <v>0</v>
      </c>
      <c r="T193" s="215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16" t="s">
        <v>177</v>
      </c>
      <c r="AT193" s="216" t="s">
        <v>252</v>
      </c>
      <c r="AU193" s="216" t="s">
        <v>81</v>
      </c>
      <c r="AY193" s="18" t="s">
        <v>130</v>
      </c>
      <c r="BE193" s="217">
        <f>IF(N193="základní",J193,0)</f>
        <v>0</v>
      </c>
      <c r="BF193" s="217">
        <f>IF(N193="snížená",J193,0)</f>
        <v>0</v>
      </c>
      <c r="BG193" s="217">
        <f>IF(N193="zákl. přenesená",J193,0)</f>
        <v>0</v>
      </c>
      <c r="BH193" s="217">
        <f>IF(N193="sníž. přenesená",J193,0)</f>
        <v>0</v>
      </c>
      <c r="BI193" s="217">
        <f>IF(N193="nulová",J193,0)</f>
        <v>0</v>
      </c>
      <c r="BJ193" s="18" t="s">
        <v>79</v>
      </c>
      <c r="BK193" s="217">
        <f>ROUND(I193*H193,2)</f>
        <v>0</v>
      </c>
      <c r="BL193" s="18" t="s">
        <v>137</v>
      </c>
      <c r="BM193" s="216" t="s">
        <v>588</v>
      </c>
    </row>
    <row r="194" s="13" customFormat="1">
      <c r="A194" s="13"/>
      <c r="B194" s="225"/>
      <c r="C194" s="226"/>
      <c r="D194" s="223" t="s">
        <v>143</v>
      </c>
      <c r="E194" s="227" t="s">
        <v>19</v>
      </c>
      <c r="F194" s="228" t="s">
        <v>589</v>
      </c>
      <c r="G194" s="226"/>
      <c r="H194" s="229">
        <v>333.55500000000001</v>
      </c>
      <c r="I194" s="230"/>
      <c r="J194" s="226"/>
      <c r="K194" s="226"/>
      <c r="L194" s="231"/>
      <c r="M194" s="232"/>
      <c r="N194" s="233"/>
      <c r="O194" s="233"/>
      <c r="P194" s="233"/>
      <c r="Q194" s="233"/>
      <c r="R194" s="233"/>
      <c r="S194" s="233"/>
      <c r="T194" s="23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5" t="s">
        <v>143</v>
      </c>
      <c r="AU194" s="235" t="s">
        <v>81</v>
      </c>
      <c r="AV194" s="13" t="s">
        <v>81</v>
      </c>
      <c r="AW194" s="13" t="s">
        <v>33</v>
      </c>
      <c r="AX194" s="13" t="s">
        <v>79</v>
      </c>
      <c r="AY194" s="235" t="s">
        <v>130</v>
      </c>
    </row>
    <row r="195" s="2" customFormat="1" ht="37.8" customHeight="1">
      <c r="A195" s="39"/>
      <c r="B195" s="40"/>
      <c r="C195" s="205" t="s">
        <v>261</v>
      </c>
      <c r="D195" s="205" t="s">
        <v>132</v>
      </c>
      <c r="E195" s="206" t="s">
        <v>590</v>
      </c>
      <c r="F195" s="207" t="s">
        <v>591</v>
      </c>
      <c r="G195" s="208" t="s">
        <v>180</v>
      </c>
      <c r="H195" s="209">
        <v>160</v>
      </c>
      <c r="I195" s="210"/>
      <c r="J195" s="211">
        <f>ROUND(I195*H195,2)</f>
        <v>0</v>
      </c>
      <c r="K195" s="207" t="s">
        <v>19</v>
      </c>
      <c r="L195" s="45"/>
      <c r="M195" s="212" t="s">
        <v>19</v>
      </c>
      <c r="N195" s="213" t="s">
        <v>42</v>
      </c>
      <c r="O195" s="85"/>
      <c r="P195" s="214">
        <f>O195*H195</f>
        <v>0</v>
      </c>
      <c r="Q195" s="214">
        <v>0.27411000000000002</v>
      </c>
      <c r="R195" s="214">
        <f>Q195*H195</f>
        <v>43.857600000000005</v>
      </c>
      <c r="S195" s="214">
        <v>0</v>
      </c>
      <c r="T195" s="215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16" t="s">
        <v>137</v>
      </c>
      <c r="AT195" s="216" t="s">
        <v>132</v>
      </c>
      <c r="AU195" s="216" t="s">
        <v>81</v>
      </c>
      <c r="AY195" s="18" t="s">
        <v>130</v>
      </c>
      <c r="BE195" s="217">
        <f>IF(N195="základní",J195,0)</f>
        <v>0</v>
      </c>
      <c r="BF195" s="217">
        <f>IF(N195="snížená",J195,0)</f>
        <v>0</v>
      </c>
      <c r="BG195" s="217">
        <f>IF(N195="zákl. přenesená",J195,0)</f>
        <v>0</v>
      </c>
      <c r="BH195" s="217">
        <f>IF(N195="sníž. přenesená",J195,0)</f>
        <v>0</v>
      </c>
      <c r="BI195" s="217">
        <f>IF(N195="nulová",J195,0)</f>
        <v>0</v>
      </c>
      <c r="BJ195" s="18" t="s">
        <v>79</v>
      </c>
      <c r="BK195" s="217">
        <f>ROUND(I195*H195,2)</f>
        <v>0</v>
      </c>
      <c r="BL195" s="18" t="s">
        <v>137</v>
      </c>
      <c r="BM195" s="216" t="s">
        <v>592</v>
      </c>
    </row>
    <row r="196" s="15" customFormat="1">
      <c r="A196" s="15"/>
      <c r="B196" s="264"/>
      <c r="C196" s="265"/>
      <c r="D196" s="223" t="s">
        <v>143</v>
      </c>
      <c r="E196" s="266" t="s">
        <v>19</v>
      </c>
      <c r="F196" s="267" t="s">
        <v>501</v>
      </c>
      <c r="G196" s="265"/>
      <c r="H196" s="266" t="s">
        <v>19</v>
      </c>
      <c r="I196" s="268"/>
      <c r="J196" s="265"/>
      <c r="K196" s="265"/>
      <c r="L196" s="269"/>
      <c r="M196" s="270"/>
      <c r="N196" s="271"/>
      <c r="O196" s="271"/>
      <c r="P196" s="271"/>
      <c r="Q196" s="271"/>
      <c r="R196" s="271"/>
      <c r="S196" s="271"/>
      <c r="T196" s="272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73" t="s">
        <v>143</v>
      </c>
      <c r="AU196" s="273" t="s">
        <v>81</v>
      </c>
      <c r="AV196" s="15" t="s">
        <v>79</v>
      </c>
      <c r="AW196" s="15" t="s">
        <v>33</v>
      </c>
      <c r="AX196" s="15" t="s">
        <v>71</v>
      </c>
      <c r="AY196" s="273" t="s">
        <v>130</v>
      </c>
    </row>
    <row r="197" s="15" customFormat="1">
      <c r="A197" s="15"/>
      <c r="B197" s="264"/>
      <c r="C197" s="265"/>
      <c r="D197" s="223" t="s">
        <v>143</v>
      </c>
      <c r="E197" s="266" t="s">
        <v>19</v>
      </c>
      <c r="F197" s="267" t="s">
        <v>502</v>
      </c>
      <c r="G197" s="265"/>
      <c r="H197" s="266" t="s">
        <v>19</v>
      </c>
      <c r="I197" s="268"/>
      <c r="J197" s="265"/>
      <c r="K197" s="265"/>
      <c r="L197" s="269"/>
      <c r="M197" s="270"/>
      <c r="N197" s="271"/>
      <c r="O197" s="271"/>
      <c r="P197" s="271"/>
      <c r="Q197" s="271"/>
      <c r="R197" s="271"/>
      <c r="S197" s="271"/>
      <c r="T197" s="272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73" t="s">
        <v>143</v>
      </c>
      <c r="AU197" s="273" t="s">
        <v>81</v>
      </c>
      <c r="AV197" s="15" t="s">
        <v>79</v>
      </c>
      <c r="AW197" s="15" t="s">
        <v>33</v>
      </c>
      <c r="AX197" s="15" t="s">
        <v>71</v>
      </c>
      <c r="AY197" s="273" t="s">
        <v>130</v>
      </c>
    </row>
    <row r="198" s="15" customFormat="1">
      <c r="A198" s="15"/>
      <c r="B198" s="264"/>
      <c r="C198" s="265"/>
      <c r="D198" s="223" t="s">
        <v>143</v>
      </c>
      <c r="E198" s="266" t="s">
        <v>19</v>
      </c>
      <c r="F198" s="267" t="s">
        <v>503</v>
      </c>
      <c r="G198" s="265"/>
      <c r="H198" s="266" t="s">
        <v>19</v>
      </c>
      <c r="I198" s="268"/>
      <c r="J198" s="265"/>
      <c r="K198" s="265"/>
      <c r="L198" s="269"/>
      <c r="M198" s="270"/>
      <c r="N198" s="271"/>
      <c r="O198" s="271"/>
      <c r="P198" s="271"/>
      <c r="Q198" s="271"/>
      <c r="R198" s="271"/>
      <c r="S198" s="271"/>
      <c r="T198" s="272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73" t="s">
        <v>143</v>
      </c>
      <c r="AU198" s="273" t="s">
        <v>81</v>
      </c>
      <c r="AV198" s="15" t="s">
        <v>79</v>
      </c>
      <c r="AW198" s="15" t="s">
        <v>33</v>
      </c>
      <c r="AX198" s="15" t="s">
        <v>71</v>
      </c>
      <c r="AY198" s="273" t="s">
        <v>130</v>
      </c>
    </row>
    <row r="199" s="15" customFormat="1">
      <c r="A199" s="15"/>
      <c r="B199" s="264"/>
      <c r="C199" s="265"/>
      <c r="D199" s="223" t="s">
        <v>143</v>
      </c>
      <c r="E199" s="266" t="s">
        <v>19</v>
      </c>
      <c r="F199" s="267" t="s">
        <v>525</v>
      </c>
      <c r="G199" s="265"/>
      <c r="H199" s="266" t="s">
        <v>19</v>
      </c>
      <c r="I199" s="268"/>
      <c r="J199" s="265"/>
      <c r="K199" s="265"/>
      <c r="L199" s="269"/>
      <c r="M199" s="270"/>
      <c r="N199" s="271"/>
      <c r="O199" s="271"/>
      <c r="P199" s="271"/>
      <c r="Q199" s="271"/>
      <c r="R199" s="271"/>
      <c r="S199" s="271"/>
      <c r="T199" s="272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73" t="s">
        <v>143</v>
      </c>
      <c r="AU199" s="273" t="s">
        <v>81</v>
      </c>
      <c r="AV199" s="15" t="s">
        <v>79</v>
      </c>
      <c r="AW199" s="15" t="s">
        <v>33</v>
      </c>
      <c r="AX199" s="15" t="s">
        <v>71</v>
      </c>
      <c r="AY199" s="273" t="s">
        <v>130</v>
      </c>
    </row>
    <row r="200" s="13" customFormat="1">
      <c r="A200" s="13"/>
      <c r="B200" s="225"/>
      <c r="C200" s="226"/>
      <c r="D200" s="223" t="s">
        <v>143</v>
      </c>
      <c r="E200" s="227" t="s">
        <v>19</v>
      </c>
      <c r="F200" s="228" t="s">
        <v>593</v>
      </c>
      <c r="G200" s="226"/>
      <c r="H200" s="229">
        <v>160</v>
      </c>
      <c r="I200" s="230"/>
      <c r="J200" s="226"/>
      <c r="K200" s="226"/>
      <c r="L200" s="231"/>
      <c r="M200" s="232"/>
      <c r="N200" s="233"/>
      <c r="O200" s="233"/>
      <c r="P200" s="233"/>
      <c r="Q200" s="233"/>
      <c r="R200" s="233"/>
      <c r="S200" s="233"/>
      <c r="T200" s="234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5" t="s">
        <v>143</v>
      </c>
      <c r="AU200" s="235" t="s">
        <v>81</v>
      </c>
      <c r="AV200" s="13" t="s">
        <v>81</v>
      </c>
      <c r="AW200" s="13" t="s">
        <v>33</v>
      </c>
      <c r="AX200" s="13" t="s">
        <v>79</v>
      </c>
      <c r="AY200" s="235" t="s">
        <v>130</v>
      </c>
    </row>
    <row r="201" s="12" customFormat="1" ht="22.8" customHeight="1">
      <c r="A201" s="12"/>
      <c r="B201" s="189"/>
      <c r="C201" s="190"/>
      <c r="D201" s="191" t="s">
        <v>70</v>
      </c>
      <c r="E201" s="203" t="s">
        <v>137</v>
      </c>
      <c r="F201" s="203" t="s">
        <v>594</v>
      </c>
      <c r="G201" s="190"/>
      <c r="H201" s="190"/>
      <c r="I201" s="193"/>
      <c r="J201" s="204">
        <f>BK201</f>
        <v>0</v>
      </c>
      <c r="K201" s="190"/>
      <c r="L201" s="195"/>
      <c r="M201" s="196"/>
      <c r="N201" s="197"/>
      <c r="O201" s="197"/>
      <c r="P201" s="198">
        <f>SUM(P202:P212)</f>
        <v>0</v>
      </c>
      <c r="Q201" s="197"/>
      <c r="R201" s="198">
        <f>SUM(R202:R212)</f>
        <v>0</v>
      </c>
      <c r="S201" s="197"/>
      <c r="T201" s="199">
        <f>SUM(T202:T212)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00" t="s">
        <v>79</v>
      </c>
      <c r="AT201" s="201" t="s">
        <v>70</v>
      </c>
      <c r="AU201" s="201" t="s">
        <v>79</v>
      </c>
      <c r="AY201" s="200" t="s">
        <v>130</v>
      </c>
      <c r="BK201" s="202">
        <f>SUM(BK202:BK212)</f>
        <v>0</v>
      </c>
    </row>
    <row r="202" s="2" customFormat="1" ht="16.5" customHeight="1">
      <c r="A202" s="39"/>
      <c r="B202" s="40"/>
      <c r="C202" s="205" t="s">
        <v>266</v>
      </c>
      <c r="D202" s="205" t="s">
        <v>132</v>
      </c>
      <c r="E202" s="206" t="s">
        <v>595</v>
      </c>
      <c r="F202" s="207" t="s">
        <v>596</v>
      </c>
      <c r="G202" s="208" t="s">
        <v>187</v>
      </c>
      <c r="H202" s="209">
        <v>4.5999999999999996</v>
      </c>
      <c r="I202" s="210"/>
      <c r="J202" s="211">
        <f>ROUND(I202*H202,2)</f>
        <v>0</v>
      </c>
      <c r="K202" s="207" t="s">
        <v>19</v>
      </c>
      <c r="L202" s="45"/>
      <c r="M202" s="212" t="s">
        <v>19</v>
      </c>
      <c r="N202" s="213" t="s">
        <v>42</v>
      </c>
      <c r="O202" s="85"/>
      <c r="P202" s="214">
        <f>O202*H202</f>
        <v>0</v>
      </c>
      <c r="Q202" s="214">
        <v>0</v>
      </c>
      <c r="R202" s="214">
        <f>Q202*H202</f>
        <v>0</v>
      </c>
      <c r="S202" s="214">
        <v>0</v>
      </c>
      <c r="T202" s="215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16" t="s">
        <v>137</v>
      </c>
      <c r="AT202" s="216" t="s">
        <v>132</v>
      </c>
      <c r="AU202" s="216" t="s">
        <v>81</v>
      </c>
      <c r="AY202" s="18" t="s">
        <v>130</v>
      </c>
      <c r="BE202" s="217">
        <f>IF(N202="základní",J202,0)</f>
        <v>0</v>
      </c>
      <c r="BF202" s="217">
        <f>IF(N202="snížená",J202,0)</f>
        <v>0</v>
      </c>
      <c r="BG202" s="217">
        <f>IF(N202="zákl. přenesená",J202,0)</f>
        <v>0</v>
      </c>
      <c r="BH202" s="217">
        <f>IF(N202="sníž. přenesená",J202,0)</f>
        <v>0</v>
      </c>
      <c r="BI202" s="217">
        <f>IF(N202="nulová",J202,0)</f>
        <v>0</v>
      </c>
      <c r="BJ202" s="18" t="s">
        <v>79</v>
      </c>
      <c r="BK202" s="217">
        <f>ROUND(I202*H202,2)</f>
        <v>0</v>
      </c>
      <c r="BL202" s="18" t="s">
        <v>137</v>
      </c>
      <c r="BM202" s="216" t="s">
        <v>597</v>
      </c>
    </row>
    <row r="203" s="15" customFormat="1">
      <c r="A203" s="15"/>
      <c r="B203" s="264"/>
      <c r="C203" s="265"/>
      <c r="D203" s="223" t="s">
        <v>143</v>
      </c>
      <c r="E203" s="266" t="s">
        <v>19</v>
      </c>
      <c r="F203" s="267" t="s">
        <v>501</v>
      </c>
      <c r="G203" s="265"/>
      <c r="H203" s="266" t="s">
        <v>19</v>
      </c>
      <c r="I203" s="268"/>
      <c r="J203" s="265"/>
      <c r="K203" s="265"/>
      <c r="L203" s="269"/>
      <c r="M203" s="270"/>
      <c r="N203" s="271"/>
      <c r="O203" s="271"/>
      <c r="P203" s="271"/>
      <c r="Q203" s="271"/>
      <c r="R203" s="271"/>
      <c r="S203" s="271"/>
      <c r="T203" s="272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73" t="s">
        <v>143</v>
      </c>
      <c r="AU203" s="273" t="s">
        <v>81</v>
      </c>
      <c r="AV203" s="15" t="s">
        <v>79</v>
      </c>
      <c r="AW203" s="15" t="s">
        <v>33</v>
      </c>
      <c r="AX203" s="15" t="s">
        <v>71</v>
      </c>
      <c r="AY203" s="273" t="s">
        <v>130</v>
      </c>
    </row>
    <row r="204" s="15" customFormat="1">
      <c r="A204" s="15"/>
      <c r="B204" s="264"/>
      <c r="C204" s="265"/>
      <c r="D204" s="223" t="s">
        <v>143</v>
      </c>
      <c r="E204" s="266" t="s">
        <v>19</v>
      </c>
      <c r="F204" s="267" t="s">
        <v>502</v>
      </c>
      <c r="G204" s="265"/>
      <c r="H204" s="266" t="s">
        <v>19</v>
      </c>
      <c r="I204" s="268"/>
      <c r="J204" s="265"/>
      <c r="K204" s="265"/>
      <c r="L204" s="269"/>
      <c r="M204" s="270"/>
      <c r="N204" s="271"/>
      <c r="O204" s="271"/>
      <c r="P204" s="271"/>
      <c r="Q204" s="271"/>
      <c r="R204" s="271"/>
      <c r="S204" s="271"/>
      <c r="T204" s="272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73" t="s">
        <v>143</v>
      </c>
      <c r="AU204" s="273" t="s">
        <v>81</v>
      </c>
      <c r="AV204" s="15" t="s">
        <v>79</v>
      </c>
      <c r="AW204" s="15" t="s">
        <v>33</v>
      </c>
      <c r="AX204" s="15" t="s">
        <v>71</v>
      </c>
      <c r="AY204" s="273" t="s">
        <v>130</v>
      </c>
    </row>
    <row r="205" s="15" customFormat="1">
      <c r="A205" s="15"/>
      <c r="B205" s="264"/>
      <c r="C205" s="265"/>
      <c r="D205" s="223" t="s">
        <v>143</v>
      </c>
      <c r="E205" s="266" t="s">
        <v>19</v>
      </c>
      <c r="F205" s="267" t="s">
        <v>503</v>
      </c>
      <c r="G205" s="265"/>
      <c r="H205" s="266" t="s">
        <v>19</v>
      </c>
      <c r="I205" s="268"/>
      <c r="J205" s="265"/>
      <c r="K205" s="265"/>
      <c r="L205" s="269"/>
      <c r="M205" s="270"/>
      <c r="N205" s="271"/>
      <c r="O205" s="271"/>
      <c r="P205" s="271"/>
      <c r="Q205" s="271"/>
      <c r="R205" s="271"/>
      <c r="S205" s="271"/>
      <c r="T205" s="272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73" t="s">
        <v>143</v>
      </c>
      <c r="AU205" s="273" t="s">
        <v>81</v>
      </c>
      <c r="AV205" s="15" t="s">
        <v>79</v>
      </c>
      <c r="AW205" s="15" t="s">
        <v>33</v>
      </c>
      <c r="AX205" s="15" t="s">
        <v>71</v>
      </c>
      <c r="AY205" s="273" t="s">
        <v>130</v>
      </c>
    </row>
    <row r="206" s="15" customFormat="1">
      <c r="A206" s="15"/>
      <c r="B206" s="264"/>
      <c r="C206" s="265"/>
      <c r="D206" s="223" t="s">
        <v>143</v>
      </c>
      <c r="E206" s="266" t="s">
        <v>19</v>
      </c>
      <c r="F206" s="267" t="s">
        <v>530</v>
      </c>
      <c r="G206" s="265"/>
      <c r="H206" s="266" t="s">
        <v>19</v>
      </c>
      <c r="I206" s="268"/>
      <c r="J206" s="265"/>
      <c r="K206" s="265"/>
      <c r="L206" s="269"/>
      <c r="M206" s="270"/>
      <c r="N206" s="271"/>
      <c r="O206" s="271"/>
      <c r="P206" s="271"/>
      <c r="Q206" s="271"/>
      <c r="R206" s="271"/>
      <c r="S206" s="271"/>
      <c r="T206" s="272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73" t="s">
        <v>143</v>
      </c>
      <c r="AU206" s="273" t="s">
        <v>81</v>
      </c>
      <c r="AV206" s="15" t="s">
        <v>79</v>
      </c>
      <c r="AW206" s="15" t="s">
        <v>33</v>
      </c>
      <c r="AX206" s="15" t="s">
        <v>71</v>
      </c>
      <c r="AY206" s="273" t="s">
        <v>130</v>
      </c>
    </row>
    <row r="207" s="13" customFormat="1">
      <c r="A207" s="13"/>
      <c r="B207" s="225"/>
      <c r="C207" s="226"/>
      <c r="D207" s="223" t="s">
        <v>143</v>
      </c>
      <c r="E207" s="227" t="s">
        <v>19</v>
      </c>
      <c r="F207" s="228" t="s">
        <v>598</v>
      </c>
      <c r="G207" s="226"/>
      <c r="H207" s="229">
        <v>1</v>
      </c>
      <c r="I207" s="230"/>
      <c r="J207" s="226"/>
      <c r="K207" s="226"/>
      <c r="L207" s="231"/>
      <c r="M207" s="232"/>
      <c r="N207" s="233"/>
      <c r="O207" s="233"/>
      <c r="P207" s="233"/>
      <c r="Q207" s="233"/>
      <c r="R207" s="233"/>
      <c r="S207" s="233"/>
      <c r="T207" s="234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5" t="s">
        <v>143</v>
      </c>
      <c r="AU207" s="235" t="s">
        <v>81</v>
      </c>
      <c r="AV207" s="13" t="s">
        <v>81</v>
      </c>
      <c r="AW207" s="13" t="s">
        <v>33</v>
      </c>
      <c r="AX207" s="13" t="s">
        <v>71</v>
      </c>
      <c r="AY207" s="235" t="s">
        <v>130</v>
      </c>
    </row>
    <row r="208" s="15" customFormat="1">
      <c r="A208" s="15"/>
      <c r="B208" s="264"/>
      <c r="C208" s="265"/>
      <c r="D208" s="223" t="s">
        <v>143</v>
      </c>
      <c r="E208" s="266" t="s">
        <v>19</v>
      </c>
      <c r="F208" s="267" t="s">
        <v>532</v>
      </c>
      <c r="G208" s="265"/>
      <c r="H208" s="266" t="s">
        <v>19</v>
      </c>
      <c r="I208" s="268"/>
      <c r="J208" s="265"/>
      <c r="K208" s="265"/>
      <c r="L208" s="269"/>
      <c r="M208" s="270"/>
      <c r="N208" s="271"/>
      <c r="O208" s="271"/>
      <c r="P208" s="271"/>
      <c r="Q208" s="271"/>
      <c r="R208" s="271"/>
      <c r="S208" s="271"/>
      <c r="T208" s="272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73" t="s">
        <v>143</v>
      </c>
      <c r="AU208" s="273" t="s">
        <v>81</v>
      </c>
      <c r="AV208" s="15" t="s">
        <v>79</v>
      </c>
      <c r="AW208" s="15" t="s">
        <v>33</v>
      </c>
      <c r="AX208" s="15" t="s">
        <v>71</v>
      </c>
      <c r="AY208" s="273" t="s">
        <v>130</v>
      </c>
    </row>
    <row r="209" s="13" customFormat="1">
      <c r="A209" s="13"/>
      <c r="B209" s="225"/>
      <c r="C209" s="226"/>
      <c r="D209" s="223" t="s">
        <v>143</v>
      </c>
      <c r="E209" s="227" t="s">
        <v>19</v>
      </c>
      <c r="F209" s="228" t="s">
        <v>599</v>
      </c>
      <c r="G209" s="226"/>
      <c r="H209" s="229">
        <v>0.40000000000000002</v>
      </c>
      <c r="I209" s="230"/>
      <c r="J209" s="226"/>
      <c r="K209" s="226"/>
      <c r="L209" s="231"/>
      <c r="M209" s="232"/>
      <c r="N209" s="233"/>
      <c r="O209" s="233"/>
      <c r="P209" s="233"/>
      <c r="Q209" s="233"/>
      <c r="R209" s="233"/>
      <c r="S209" s="233"/>
      <c r="T209" s="23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5" t="s">
        <v>143</v>
      </c>
      <c r="AU209" s="235" t="s">
        <v>81</v>
      </c>
      <c r="AV209" s="13" t="s">
        <v>81</v>
      </c>
      <c r="AW209" s="13" t="s">
        <v>33</v>
      </c>
      <c r="AX209" s="13" t="s">
        <v>71</v>
      </c>
      <c r="AY209" s="235" t="s">
        <v>130</v>
      </c>
    </row>
    <row r="210" s="15" customFormat="1">
      <c r="A210" s="15"/>
      <c r="B210" s="264"/>
      <c r="C210" s="265"/>
      <c r="D210" s="223" t="s">
        <v>143</v>
      </c>
      <c r="E210" s="266" t="s">
        <v>19</v>
      </c>
      <c r="F210" s="267" t="s">
        <v>525</v>
      </c>
      <c r="G210" s="265"/>
      <c r="H210" s="266" t="s">
        <v>19</v>
      </c>
      <c r="I210" s="268"/>
      <c r="J210" s="265"/>
      <c r="K210" s="265"/>
      <c r="L210" s="269"/>
      <c r="M210" s="270"/>
      <c r="N210" s="271"/>
      <c r="O210" s="271"/>
      <c r="P210" s="271"/>
      <c r="Q210" s="271"/>
      <c r="R210" s="271"/>
      <c r="S210" s="271"/>
      <c r="T210" s="272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73" t="s">
        <v>143</v>
      </c>
      <c r="AU210" s="273" t="s">
        <v>81</v>
      </c>
      <c r="AV210" s="15" t="s">
        <v>79</v>
      </c>
      <c r="AW210" s="15" t="s">
        <v>33</v>
      </c>
      <c r="AX210" s="15" t="s">
        <v>71</v>
      </c>
      <c r="AY210" s="273" t="s">
        <v>130</v>
      </c>
    </row>
    <row r="211" s="13" customFormat="1">
      <c r="A211" s="13"/>
      <c r="B211" s="225"/>
      <c r="C211" s="226"/>
      <c r="D211" s="223" t="s">
        <v>143</v>
      </c>
      <c r="E211" s="227" t="s">
        <v>19</v>
      </c>
      <c r="F211" s="228" t="s">
        <v>600</v>
      </c>
      <c r="G211" s="226"/>
      <c r="H211" s="229">
        <v>3.2000000000000002</v>
      </c>
      <c r="I211" s="230"/>
      <c r="J211" s="226"/>
      <c r="K211" s="226"/>
      <c r="L211" s="231"/>
      <c r="M211" s="232"/>
      <c r="N211" s="233"/>
      <c r="O211" s="233"/>
      <c r="P211" s="233"/>
      <c r="Q211" s="233"/>
      <c r="R211" s="233"/>
      <c r="S211" s="233"/>
      <c r="T211" s="234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5" t="s">
        <v>143</v>
      </c>
      <c r="AU211" s="235" t="s">
        <v>81</v>
      </c>
      <c r="AV211" s="13" t="s">
        <v>81</v>
      </c>
      <c r="AW211" s="13" t="s">
        <v>33</v>
      </c>
      <c r="AX211" s="13" t="s">
        <v>71</v>
      </c>
      <c r="AY211" s="235" t="s">
        <v>130</v>
      </c>
    </row>
    <row r="212" s="14" customFormat="1">
      <c r="A212" s="14"/>
      <c r="B212" s="236"/>
      <c r="C212" s="237"/>
      <c r="D212" s="223" t="s">
        <v>143</v>
      </c>
      <c r="E212" s="238" t="s">
        <v>19</v>
      </c>
      <c r="F212" s="239" t="s">
        <v>146</v>
      </c>
      <c r="G212" s="237"/>
      <c r="H212" s="240">
        <v>4.5999999999999996</v>
      </c>
      <c r="I212" s="241"/>
      <c r="J212" s="237"/>
      <c r="K212" s="237"/>
      <c r="L212" s="242"/>
      <c r="M212" s="243"/>
      <c r="N212" s="244"/>
      <c r="O212" s="244"/>
      <c r="P212" s="244"/>
      <c r="Q212" s="244"/>
      <c r="R212" s="244"/>
      <c r="S212" s="244"/>
      <c r="T212" s="245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6" t="s">
        <v>143</v>
      </c>
      <c r="AU212" s="246" t="s">
        <v>81</v>
      </c>
      <c r="AV212" s="14" t="s">
        <v>137</v>
      </c>
      <c r="AW212" s="14" t="s">
        <v>33</v>
      </c>
      <c r="AX212" s="14" t="s">
        <v>79</v>
      </c>
      <c r="AY212" s="246" t="s">
        <v>130</v>
      </c>
    </row>
    <row r="213" s="12" customFormat="1" ht="22.8" customHeight="1">
      <c r="A213" s="12"/>
      <c r="B213" s="189"/>
      <c r="C213" s="190"/>
      <c r="D213" s="191" t="s">
        <v>70</v>
      </c>
      <c r="E213" s="203" t="s">
        <v>162</v>
      </c>
      <c r="F213" s="203" t="s">
        <v>334</v>
      </c>
      <c r="G213" s="190"/>
      <c r="H213" s="190"/>
      <c r="I213" s="193"/>
      <c r="J213" s="204">
        <f>BK213</f>
        <v>0</v>
      </c>
      <c r="K213" s="190"/>
      <c r="L213" s="195"/>
      <c r="M213" s="196"/>
      <c r="N213" s="197"/>
      <c r="O213" s="197"/>
      <c r="P213" s="198">
        <f>SUM(P214:P295)</f>
        <v>0</v>
      </c>
      <c r="Q213" s="197"/>
      <c r="R213" s="198">
        <f>SUM(R214:R295)</f>
        <v>2124.1135471600001</v>
      </c>
      <c r="S213" s="197"/>
      <c r="T213" s="199">
        <f>SUM(T214:T295)</f>
        <v>738.07340000000011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00" t="s">
        <v>79</v>
      </c>
      <c r="AT213" s="201" t="s">
        <v>70</v>
      </c>
      <c r="AU213" s="201" t="s">
        <v>79</v>
      </c>
      <c r="AY213" s="200" t="s">
        <v>130</v>
      </c>
      <c r="BK213" s="202">
        <f>SUM(BK214:BK295)</f>
        <v>0</v>
      </c>
    </row>
    <row r="214" s="2" customFormat="1" ht="16.5" customHeight="1">
      <c r="A214" s="39"/>
      <c r="B214" s="40"/>
      <c r="C214" s="205" t="s">
        <v>272</v>
      </c>
      <c r="D214" s="205" t="s">
        <v>132</v>
      </c>
      <c r="E214" s="206" t="s">
        <v>601</v>
      </c>
      <c r="F214" s="207" t="s">
        <v>602</v>
      </c>
      <c r="G214" s="208" t="s">
        <v>292</v>
      </c>
      <c r="H214" s="209">
        <v>2</v>
      </c>
      <c r="I214" s="210"/>
      <c r="J214" s="211">
        <f>ROUND(I214*H214,2)</f>
        <v>0</v>
      </c>
      <c r="K214" s="207" t="s">
        <v>19</v>
      </c>
      <c r="L214" s="45"/>
      <c r="M214" s="212" t="s">
        <v>19</v>
      </c>
      <c r="N214" s="213" t="s">
        <v>42</v>
      </c>
      <c r="O214" s="85"/>
      <c r="P214" s="214">
        <f>O214*H214</f>
        <v>0</v>
      </c>
      <c r="Q214" s="214">
        <v>0</v>
      </c>
      <c r="R214" s="214">
        <f>Q214*H214</f>
        <v>0</v>
      </c>
      <c r="S214" s="214">
        <v>0</v>
      </c>
      <c r="T214" s="215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16" t="s">
        <v>137</v>
      </c>
      <c r="AT214" s="216" t="s">
        <v>132</v>
      </c>
      <c r="AU214" s="216" t="s">
        <v>81</v>
      </c>
      <c r="AY214" s="18" t="s">
        <v>130</v>
      </c>
      <c r="BE214" s="217">
        <f>IF(N214="základní",J214,0)</f>
        <v>0</v>
      </c>
      <c r="BF214" s="217">
        <f>IF(N214="snížená",J214,0)</f>
        <v>0</v>
      </c>
      <c r="BG214" s="217">
        <f>IF(N214="zákl. přenesená",J214,0)</f>
        <v>0</v>
      </c>
      <c r="BH214" s="217">
        <f>IF(N214="sníž. přenesená",J214,0)</f>
        <v>0</v>
      </c>
      <c r="BI214" s="217">
        <f>IF(N214="nulová",J214,0)</f>
        <v>0</v>
      </c>
      <c r="BJ214" s="18" t="s">
        <v>79</v>
      </c>
      <c r="BK214" s="217">
        <f>ROUND(I214*H214,2)</f>
        <v>0</v>
      </c>
      <c r="BL214" s="18" t="s">
        <v>137</v>
      </c>
      <c r="BM214" s="216" t="s">
        <v>603</v>
      </c>
    </row>
    <row r="215" s="2" customFormat="1" ht="16.5" customHeight="1">
      <c r="A215" s="39"/>
      <c r="B215" s="40"/>
      <c r="C215" s="205" t="s">
        <v>279</v>
      </c>
      <c r="D215" s="205" t="s">
        <v>132</v>
      </c>
      <c r="E215" s="206" t="s">
        <v>604</v>
      </c>
      <c r="F215" s="207" t="s">
        <v>605</v>
      </c>
      <c r="G215" s="208" t="s">
        <v>180</v>
      </c>
      <c r="H215" s="209">
        <v>32</v>
      </c>
      <c r="I215" s="210"/>
      <c r="J215" s="211">
        <f>ROUND(I215*H215,2)</f>
        <v>0</v>
      </c>
      <c r="K215" s="207" t="s">
        <v>19</v>
      </c>
      <c r="L215" s="45"/>
      <c r="M215" s="212" t="s">
        <v>19</v>
      </c>
      <c r="N215" s="213" t="s">
        <v>42</v>
      </c>
      <c r="O215" s="85"/>
      <c r="P215" s="214">
        <f>O215*H215</f>
        <v>0</v>
      </c>
      <c r="Q215" s="214">
        <v>0</v>
      </c>
      <c r="R215" s="214">
        <f>Q215*H215</f>
        <v>0</v>
      </c>
      <c r="S215" s="214">
        <v>0</v>
      </c>
      <c r="T215" s="215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16" t="s">
        <v>137</v>
      </c>
      <c r="AT215" s="216" t="s">
        <v>132</v>
      </c>
      <c r="AU215" s="216" t="s">
        <v>81</v>
      </c>
      <c r="AY215" s="18" t="s">
        <v>130</v>
      </c>
      <c r="BE215" s="217">
        <f>IF(N215="základní",J215,0)</f>
        <v>0</v>
      </c>
      <c r="BF215" s="217">
        <f>IF(N215="snížená",J215,0)</f>
        <v>0</v>
      </c>
      <c r="BG215" s="217">
        <f>IF(N215="zákl. přenesená",J215,0)</f>
        <v>0</v>
      </c>
      <c r="BH215" s="217">
        <f>IF(N215="sníž. přenesená",J215,0)</f>
        <v>0</v>
      </c>
      <c r="BI215" s="217">
        <f>IF(N215="nulová",J215,0)</f>
        <v>0</v>
      </c>
      <c r="BJ215" s="18" t="s">
        <v>79</v>
      </c>
      <c r="BK215" s="217">
        <f>ROUND(I215*H215,2)</f>
        <v>0</v>
      </c>
      <c r="BL215" s="18" t="s">
        <v>137</v>
      </c>
      <c r="BM215" s="216" t="s">
        <v>606</v>
      </c>
    </row>
    <row r="216" s="13" customFormat="1">
      <c r="A216" s="13"/>
      <c r="B216" s="225"/>
      <c r="C216" s="226"/>
      <c r="D216" s="223" t="s">
        <v>143</v>
      </c>
      <c r="E216" s="227" t="s">
        <v>19</v>
      </c>
      <c r="F216" s="228" t="s">
        <v>607</v>
      </c>
      <c r="G216" s="226"/>
      <c r="H216" s="229">
        <v>32</v>
      </c>
      <c r="I216" s="230"/>
      <c r="J216" s="226"/>
      <c r="K216" s="226"/>
      <c r="L216" s="231"/>
      <c r="M216" s="232"/>
      <c r="N216" s="233"/>
      <c r="O216" s="233"/>
      <c r="P216" s="233"/>
      <c r="Q216" s="233"/>
      <c r="R216" s="233"/>
      <c r="S216" s="233"/>
      <c r="T216" s="23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5" t="s">
        <v>143</v>
      </c>
      <c r="AU216" s="235" t="s">
        <v>81</v>
      </c>
      <c r="AV216" s="13" t="s">
        <v>81</v>
      </c>
      <c r="AW216" s="13" t="s">
        <v>33</v>
      </c>
      <c r="AX216" s="13" t="s">
        <v>79</v>
      </c>
      <c r="AY216" s="235" t="s">
        <v>130</v>
      </c>
    </row>
    <row r="217" s="2" customFormat="1" ht="16.5" customHeight="1">
      <c r="A217" s="39"/>
      <c r="B217" s="40"/>
      <c r="C217" s="205" t="s">
        <v>284</v>
      </c>
      <c r="D217" s="205" t="s">
        <v>132</v>
      </c>
      <c r="E217" s="206" t="s">
        <v>608</v>
      </c>
      <c r="F217" s="207" t="s">
        <v>609</v>
      </c>
      <c r="G217" s="208" t="s">
        <v>610</v>
      </c>
      <c r="H217" s="209">
        <v>1</v>
      </c>
      <c r="I217" s="210"/>
      <c r="J217" s="211">
        <f>ROUND(I217*H217,2)</f>
        <v>0</v>
      </c>
      <c r="K217" s="207" t="s">
        <v>19</v>
      </c>
      <c r="L217" s="45"/>
      <c r="M217" s="212" t="s">
        <v>19</v>
      </c>
      <c r="N217" s="213" t="s">
        <v>42</v>
      </c>
      <c r="O217" s="85"/>
      <c r="P217" s="214">
        <f>O217*H217</f>
        <v>0</v>
      </c>
      <c r="Q217" s="214">
        <v>0</v>
      </c>
      <c r="R217" s="214">
        <f>Q217*H217</f>
        <v>0</v>
      </c>
      <c r="S217" s="214">
        <v>0</v>
      </c>
      <c r="T217" s="215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16" t="s">
        <v>137</v>
      </c>
      <c r="AT217" s="216" t="s">
        <v>132</v>
      </c>
      <c r="AU217" s="216" t="s">
        <v>81</v>
      </c>
      <c r="AY217" s="18" t="s">
        <v>130</v>
      </c>
      <c r="BE217" s="217">
        <f>IF(N217="základní",J217,0)</f>
        <v>0</v>
      </c>
      <c r="BF217" s="217">
        <f>IF(N217="snížená",J217,0)</f>
        <v>0</v>
      </c>
      <c r="BG217" s="217">
        <f>IF(N217="zákl. přenesená",J217,0)</f>
        <v>0</v>
      </c>
      <c r="BH217" s="217">
        <f>IF(N217="sníž. přenesená",J217,0)</f>
        <v>0</v>
      </c>
      <c r="BI217" s="217">
        <f>IF(N217="nulová",J217,0)</f>
        <v>0</v>
      </c>
      <c r="BJ217" s="18" t="s">
        <v>79</v>
      </c>
      <c r="BK217" s="217">
        <f>ROUND(I217*H217,2)</f>
        <v>0</v>
      </c>
      <c r="BL217" s="18" t="s">
        <v>137</v>
      </c>
      <c r="BM217" s="216" t="s">
        <v>611</v>
      </c>
    </row>
    <row r="218" s="2" customFormat="1" ht="24.15" customHeight="1">
      <c r="A218" s="39"/>
      <c r="B218" s="40"/>
      <c r="C218" s="205" t="s">
        <v>289</v>
      </c>
      <c r="D218" s="205" t="s">
        <v>132</v>
      </c>
      <c r="E218" s="206" t="s">
        <v>612</v>
      </c>
      <c r="F218" s="207" t="s">
        <v>613</v>
      </c>
      <c r="G218" s="208" t="s">
        <v>180</v>
      </c>
      <c r="H218" s="209">
        <v>659.17999999999995</v>
      </c>
      <c r="I218" s="210"/>
      <c r="J218" s="211">
        <f>ROUND(I218*H218,2)</f>
        <v>0</v>
      </c>
      <c r="K218" s="207" t="s">
        <v>19</v>
      </c>
      <c r="L218" s="45"/>
      <c r="M218" s="212" t="s">
        <v>19</v>
      </c>
      <c r="N218" s="213" t="s">
        <v>42</v>
      </c>
      <c r="O218" s="85"/>
      <c r="P218" s="214">
        <f>O218*H218</f>
        <v>0</v>
      </c>
      <c r="Q218" s="214">
        <v>0</v>
      </c>
      <c r="R218" s="214">
        <f>Q218*H218</f>
        <v>0</v>
      </c>
      <c r="S218" s="214">
        <v>0</v>
      </c>
      <c r="T218" s="215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16" t="s">
        <v>137</v>
      </c>
      <c r="AT218" s="216" t="s">
        <v>132</v>
      </c>
      <c r="AU218" s="216" t="s">
        <v>81</v>
      </c>
      <c r="AY218" s="18" t="s">
        <v>130</v>
      </c>
      <c r="BE218" s="217">
        <f>IF(N218="základní",J218,0)</f>
        <v>0</v>
      </c>
      <c r="BF218" s="217">
        <f>IF(N218="snížená",J218,0)</f>
        <v>0</v>
      </c>
      <c r="BG218" s="217">
        <f>IF(N218="zákl. přenesená",J218,0)</f>
        <v>0</v>
      </c>
      <c r="BH218" s="217">
        <f>IF(N218="sníž. přenesená",J218,0)</f>
        <v>0</v>
      </c>
      <c r="BI218" s="217">
        <f>IF(N218="nulová",J218,0)</f>
        <v>0</v>
      </c>
      <c r="BJ218" s="18" t="s">
        <v>79</v>
      </c>
      <c r="BK218" s="217">
        <f>ROUND(I218*H218,2)</f>
        <v>0</v>
      </c>
      <c r="BL218" s="18" t="s">
        <v>137</v>
      </c>
      <c r="BM218" s="216" t="s">
        <v>614</v>
      </c>
    </row>
    <row r="219" s="13" customFormat="1">
      <c r="A219" s="13"/>
      <c r="B219" s="225"/>
      <c r="C219" s="226"/>
      <c r="D219" s="223" t="s">
        <v>143</v>
      </c>
      <c r="E219" s="227" t="s">
        <v>19</v>
      </c>
      <c r="F219" s="228" t="s">
        <v>615</v>
      </c>
      <c r="G219" s="226"/>
      <c r="H219" s="229">
        <v>659.17999999999995</v>
      </c>
      <c r="I219" s="230"/>
      <c r="J219" s="226"/>
      <c r="K219" s="226"/>
      <c r="L219" s="231"/>
      <c r="M219" s="232"/>
      <c r="N219" s="233"/>
      <c r="O219" s="233"/>
      <c r="P219" s="233"/>
      <c r="Q219" s="233"/>
      <c r="R219" s="233"/>
      <c r="S219" s="233"/>
      <c r="T219" s="234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5" t="s">
        <v>143</v>
      </c>
      <c r="AU219" s="235" t="s">
        <v>81</v>
      </c>
      <c r="AV219" s="13" t="s">
        <v>81</v>
      </c>
      <c r="AW219" s="13" t="s">
        <v>33</v>
      </c>
      <c r="AX219" s="13" t="s">
        <v>79</v>
      </c>
      <c r="AY219" s="235" t="s">
        <v>130</v>
      </c>
    </row>
    <row r="220" s="2" customFormat="1" ht="24.15" customHeight="1">
      <c r="A220" s="39"/>
      <c r="B220" s="40"/>
      <c r="C220" s="205" t="s">
        <v>297</v>
      </c>
      <c r="D220" s="205" t="s">
        <v>132</v>
      </c>
      <c r="E220" s="206" t="s">
        <v>616</v>
      </c>
      <c r="F220" s="207" t="s">
        <v>617</v>
      </c>
      <c r="G220" s="208" t="s">
        <v>187</v>
      </c>
      <c r="H220" s="209">
        <v>153.06</v>
      </c>
      <c r="I220" s="210"/>
      <c r="J220" s="211">
        <f>ROUND(I220*H220,2)</f>
        <v>0</v>
      </c>
      <c r="K220" s="207" t="s">
        <v>19</v>
      </c>
      <c r="L220" s="45"/>
      <c r="M220" s="212" t="s">
        <v>19</v>
      </c>
      <c r="N220" s="213" t="s">
        <v>42</v>
      </c>
      <c r="O220" s="85"/>
      <c r="P220" s="214">
        <f>O220*H220</f>
        <v>0</v>
      </c>
      <c r="Q220" s="214">
        <v>1.964</v>
      </c>
      <c r="R220" s="214">
        <f>Q220*H220</f>
        <v>300.60984000000002</v>
      </c>
      <c r="S220" s="214">
        <v>0</v>
      </c>
      <c r="T220" s="215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16" t="s">
        <v>137</v>
      </c>
      <c r="AT220" s="216" t="s">
        <v>132</v>
      </c>
      <c r="AU220" s="216" t="s">
        <v>81</v>
      </c>
      <c r="AY220" s="18" t="s">
        <v>130</v>
      </c>
      <c r="BE220" s="217">
        <f>IF(N220="základní",J220,0)</f>
        <v>0</v>
      </c>
      <c r="BF220" s="217">
        <f>IF(N220="snížená",J220,0)</f>
        <v>0</v>
      </c>
      <c r="BG220" s="217">
        <f>IF(N220="zákl. přenesená",J220,0)</f>
        <v>0</v>
      </c>
      <c r="BH220" s="217">
        <f>IF(N220="sníž. přenesená",J220,0)</f>
        <v>0</v>
      </c>
      <c r="BI220" s="217">
        <f>IF(N220="nulová",J220,0)</f>
        <v>0</v>
      </c>
      <c r="BJ220" s="18" t="s">
        <v>79</v>
      </c>
      <c r="BK220" s="217">
        <f>ROUND(I220*H220,2)</f>
        <v>0</v>
      </c>
      <c r="BL220" s="18" t="s">
        <v>137</v>
      </c>
      <c r="BM220" s="216" t="s">
        <v>618</v>
      </c>
    </row>
    <row r="221" s="15" customFormat="1">
      <c r="A221" s="15"/>
      <c r="B221" s="264"/>
      <c r="C221" s="265"/>
      <c r="D221" s="223" t="s">
        <v>143</v>
      </c>
      <c r="E221" s="266" t="s">
        <v>19</v>
      </c>
      <c r="F221" s="267" t="s">
        <v>501</v>
      </c>
      <c r="G221" s="265"/>
      <c r="H221" s="266" t="s">
        <v>19</v>
      </c>
      <c r="I221" s="268"/>
      <c r="J221" s="265"/>
      <c r="K221" s="265"/>
      <c r="L221" s="269"/>
      <c r="M221" s="270"/>
      <c r="N221" s="271"/>
      <c r="O221" s="271"/>
      <c r="P221" s="271"/>
      <c r="Q221" s="271"/>
      <c r="R221" s="271"/>
      <c r="S221" s="271"/>
      <c r="T221" s="272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73" t="s">
        <v>143</v>
      </c>
      <c r="AU221" s="273" t="s">
        <v>81</v>
      </c>
      <c r="AV221" s="15" t="s">
        <v>79</v>
      </c>
      <c r="AW221" s="15" t="s">
        <v>33</v>
      </c>
      <c r="AX221" s="15" t="s">
        <v>71</v>
      </c>
      <c r="AY221" s="273" t="s">
        <v>130</v>
      </c>
    </row>
    <row r="222" s="15" customFormat="1">
      <c r="A222" s="15"/>
      <c r="B222" s="264"/>
      <c r="C222" s="265"/>
      <c r="D222" s="223" t="s">
        <v>143</v>
      </c>
      <c r="E222" s="266" t="s">
        <v>19</v>
      </c>
      <c r="F222" s="267" t="s">
        <v>502</v>
      </c>
      <c r="G222" s="265"/>
      <c r="H222" s="266" t="s">
        <v>19</v>
      </c>
      <c r="I222" s="268"/>
      <c r="J222" s="265"/>
      <c r="K222" s="265"/>
      <c r="L222" s="269"/>
      <c r="M222" s="270"/>
      <c r="N222" s="271"/>
      <c r="O222" s="271"/>
      <c r="P222" s="271"/>
      <c r="Q222" s="271"/>
      <c r="R222" s="271"/>
      <c r="S222" s="271"/>
      <c r="T222" s="272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73" t="s">
        <v>143</v>
      </c>
      <c r="AU222" s="273" t="s">
        <v>81</v>
      </c>
      <c r="AV222" s="15" t="s">
        <v>79</v>
      </c>
      <c r="AW222" s="15" t="s">
        <v>33</v>
      </c>
      <c r="AX222" s="15" t="s">
        <v>71</v>
      </c>
      <c r="AY222" s="273" t="s">
        <v>130</v>
      </c>
    </row>
    <row r="223" s="15" customFormat="1">
      <c r="A223" s="15"/>
      <c r="B223" s="264"/>
      <c r="C223" s="265"/>
      <c r="D223" s="223" t="s">
        <v>143</v>
      </c>
      <c r="E223" s="266" t="s">
        <v>19</v>
      </c>
      <c r="F223" s="267" t="s">
        <v>503</v>
      </c>
      <c r="G223" s="265"/>
      <c r="H223" s="266" t="s">
        <v>19</v>
      </c>
      <c r="I223" s="268"/>
      <c r="J223" s="265"/>
      <c r="K223" s="265"/>
      <c r="L223" s="269"/>
      <c r="M223" s="270"/>
      <c r="N223" s="271"/>
      <c r="O223" s="271"/>
      <c r="P223" s="271"/>
      <c r="Q223" s="271"/>
      <c r="R223" s="271"/>
      <c r="S223" s="271"/>
      <c r="T223" s="272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73" t="s">
        <v>143</v>
      </c>
      <c r="AU223" s="273" t="s">
        <v>81</v>
      </c>
      <c r="AV223" s="15" t="s">
        <v>79</v>
      </c>
      <c r="AW223" s="15" t="s">
        <v>33</v>
      </c>
      <c r="AX223" s="15" t="s">
        <v>71</v>
      </c>
      <c r="AY223" s="273" t="s">
        <v>130</v>
      </c>
    </row>
    <row r="224" s="15" customFormat="1">
      <c r="A224" s="15"/>
      <c r="B224" s="264"/>
      <c r="C224" s="265"/>
      <c r="D224" s="223" t="s">
        <v>143</v>
      </c>
      <c r="E224" s="266" t="s">
        <v>19</v>
      </c>
      <c r="F224" s="267" t="s">
        <v>619</v>
      </c>
      <c r="G224" s="265"/>
      <c r="H224" s="266" t="s">
        <v>19</v>
      </c>
      <c r="I224" s="268"/>
      <c r="J224" s="265"/>
      <c r="K224" s="265"/>
      <c r="L224" s="269"/>
      <c r="M224" s="270"/>
      <c r="N224" s="271"/>
      <c r="O224" s="271"/>
      <c r="P224" s="271"/>
      <c r="Q224" s="271"/>
      <c r="R224" s="271"/>
      <c r="S224" s="271"/>
      <c r="T224" s="272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73" t="s">
        <v>143</v>
      </c>
      <c r="AU224" s="273" t="s">
        <v>81</v>
      </c>
      <c r="AV224" s="15" t="s">
        <v>79</v>
      </c>
      <c r="AW224" s="15" t="s">
        <v>33</v>
      </c>
      <c r="AX224" s="15" t="s">
        <v>71</v>
      </c>
      <c r="AY224" s="273" t="s">
        <v>130</v>
      </c>
    </row>
    <row r="225" s="13" customFormat="1">
      <c r="A225" s="13"/>
      <c r="B225" s="225"/>
      <c r="C225" s="226"/>
      <c r="D225" s="223" t="s">
        <v>143</v>
      </c>
      <c r="E225" s="227" t="s">
        <v>19</v>
      </c>
      <c r="F225" s="228" t="s">
        <v>620</v>
      </c>
      <c r="G225" s="226"/>
      <c r="H225" s="229">
        <v>153.06</v>
      </c>
      <c r="I225" s="230"/>
      <c r="J225" s="226"/>
      <c r="K225" s="226"/>
      <c r="L225" s="231"/>
      <c r="M225" s="232"/>
      <c r="N225" s="233"/>
      <c r="O225" s="233"/>
      <c r="P225" s="233"/>
      <c r="Q225" s="233"/>
      <c r="R225" s="233"/>
      <c r="S225" s="233"/>
      <c r="T225" s="234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5" t="s">
        <v>143</v>
      </c>
      <c r="AU225" s="235" t="s">
        <v>81</v>
      </c>
      <c r="AV225" s="13" t="s">
        <v>81</v>
      </c>
      <c r="AW225" s="13" t="s">
        <v>33</v>
      </c>
      <c r="AX225" s="13" t="s">
        <v>79</v>
      </c>
      <c r="AY225" s="235" t="s">
        <v>130</v>
      </c>
    </row>
    <row r="226" s="2" customFormat="1" ht="24.15" customHeight="1">
      <c r="A226" s="39"/>
      <c r="B226" s="40"/>
      <c r="C226" s="205" t="s">
        <v>302</v>
      </c>
      <c r="D226" s="205" t="s">
        <v>132</v>
      </c>
      <c r="E226" s="206" t="s">
        <v>621</v>
      </c>
      <c r="F226" s="207" t="s">
        <v>622</v>
      </c>
      <c r="G226" s="208" t="s">
        <v>187</v>
      </c>
      <c r="H226" s="209">
        <v>306.12</v>
      </c>
      <c r="I226" s="210"/>
      <c r="J226" s="211">
        <f>ROUND(I226*H226,2)</f>
        <v>0</v>
      </c>
      <c r="K226" s="207" t="s">
        <v>19</v>
      </c>
      <c r="L226" s="45"/>
      <c r="M226" s="212" t="s">
        <v>19</v>
      </c>
      <c r="N226" s="213" t="s">
        <v>42</v>
      </c>
      <c r="O226" s="85"/>
      <c r="P226" s="214">
        <f>O226*H226</f>
        <v>0</v>
      </c>
      <c r="Q226" s="214">
        <v>1.964</v>
      </c>
      <c r="R226" s="214">
        <f>Q226*H226</f>
        <v>601.21968000000004</v>
      </c>
      <c r="S226" s="214">
        <v>0</v>
      </c>
      <c r="T226" s="215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16" t="s">
        <v>137</v>
      </c>
      <c r="AT226" s="216" t="s">
        <v>132</v>
      </c>
      <c r="AU226" s="216" t="s">
        <v>81</v>
      </c>
      <c r="AY226" s="18" t="s">
        <v>130</v>
      </c>
      <c r="BE226" s="217">
        <f>IF(N226="základní",J226,0)</f>
        <v>0</v>
      </c>
      <c r="BF226" s="217">
        <f>IF(N226="snížená",J226,0)</f>
        <v>0</v>
      </c>
      <c r="BG226" s="217">
        <f>IF(N226="zákl. přenesená",J226,0)</f>
        <v>0</v>
      </c>
      <c r="BH226" s="217">
        <f>IF(N226="sníž. přenesená",J226,0)</f>
        <v>0</v>
      </c>
      <c r="BI226" s="217">
        <f>IF(N226="nulová",J226,0)</f>
        <v>0</v>
      </c>
      <c r="BJ226" s="18" t="s">
        <v>79</v>
      </c>
      <c r="BK226" s="217">
        <f>ROUND(I226*H226,2)</f>
        <v>0</v>
      </c>
      <c r="BL226" s="18" t="s">
        <v>137</v>
      </c>
      <c r="BM226" s="216" t="s">
        <v>623</v>
      </c>
    </row>
    <row r="227" s="15" customFormat="1">
      <c r="A227" s="15"/>
      <c r="B227" s="264"/>
      <c r="C227" s="265"/>
      <c r="D227" s="223" t="s">
        <v>143</v>
      </c>
      <c r="E227" s="266" t="s">
        <v>19</v>
      </c>
      <c r="F227" s="267" t="s">
        <v>501</v>
      </c>
      <c r="G227" s="265"/>
      <c r="H227" s="266" t="s">
        <v>19</v>
      </c>
      <c r="I227" s="268"/>
      <c r="J227" s="265"/>
      <c r="K227" s="265"/>
      <c r="L227" s="269"/>
      <c r="M227" s="270"/>
      <c r="N227" s="271"/>
      <c r="O227" s="271"/>
      <c r="P227" s="271"/>
      <c r="Q227" s="271"/>
      <c r="R227" s="271"/>
      <c r="S227" s="271"/>
      <c r="T227" s="272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73" t="s">
        <v>143</v>
      </c>
      <c r="AU227" s="273" t="s">
        <v>81</v>
      </c>
      <c r="AV227" s="15" t="s">
        <v>79</v>
      </c>
      <c r="AW227" s="15" t="s">
        <v>33</v>
      </c>
      <c r="AX227" s="15" t="s">
        <v>71</v>
      </c>
      <c r="AY227" s="273" t="s">
        <v>130</v>
      </c>
    </row>
    <row r="228" s="15" customFormat="1">
      <c r="A228" s="15"/>
      <c r="B228" s="264"/>
      <c r="C228" s="265"/>
      <c r="D228" s="223" t="s">
        <v>143</v>
      </c>
      <c r="E228" s="266" t="s">
        <v>19</v>
      </c>
      <c r="F228" s="267" t="s">
        <v>502</v>
      </c>
      <c r="G228" s="265"/>
      <c r="H228" s="266" t="s">
        <v>19</v>
      </c>
      <c r="I228" s="268"/>
      <c r="J228" s="265"/>
      <c r="K228" s="265"/>
      <c r="L228" s="269"/>
      <c r="M228" s="270"/>
      <c r="N228" s="271"/>
      <c r="O228" s="271"/>
      <c r="P228" s="271"/>
      <c r="Q228" s="271"/>
      <c r="R228" s="271"/>
      <c r="S228" s="271"/>
      <c r="T228" s="272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73" t="s">
        <v>143</v>
      </c>
      <c r="AU228" s="273" t="s">
        <v>81</v>
      </c>
      <c r="AV228" s="15" t="s">
        <v>79</v>
      </c>
      <c r="AW228" s="15" t="s">
        <v>33</v>
      </c>
      <c r="AX228" s="15" t="s">
        <v>71</v>
      </c>
      <c r="AY228" s="273" t="s">
        <v>130</v>
      </c>
    </row>
    <row r="229" s="15" customFormat="1">
      <c r="A229" s="15"/>
      <c r="B229" s="264"/>
      <c r="C229" s="265"/>
      <c r="D229" s="223" t="s">
        <v>143</v>
      </c>
      <c r="E229" s="266" t="s">
        <v>19</v>
      </c>
      <c r="F229" s="267" t="s">
        <v>503</v>
      </c>
      <c r="G229" s="265"/>
      <c r="H229" s="266" t="s">
        <v>19</v>
      </c>
      <c r="I229" s="268"/>
      <c r="J229" s="265"/>
      <c r="K229" s="265"/>
      <c r="L229" s="269"/>
      <c r="M229" s="270"/>
      <c r="N229" s="271"/>
      <c r="O229" s="271"/>
      <c r="P229" s="271"/>
      <c r="Q229" s="271"/>
      <c r="R229" s="271"/>
      <c r="S229" s="271"/>
      <c r="T229" s="272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73" t="s">
        <v>143</v>
      </c>
      <c r="AU229" s="273" t="s">
        <v>81</v>
      </c>
      <c r="AV229" s="15" t="s">
        <v>79</v>
      </c>
      <c r="AW229" s="15" t="s">
        <v>33</v>
      </c>
      <c r="AX229" s="15" t="s">
        <v>71</v>
      </c>
      <c r="AY229" s="273" t="s">
        <v>130</v>
      </c>
    </row>
    <row r="230" s="15" customFormat="1">
      <c r="A230" s="15"/>
      <c r="B230" s="264"/>
      <c r="C230" s="265"/>
      <c r="D230" s="223" t="s">
        <v>143</v>
      </c>
      <c r="E230" s="266" t="s">
        <v>19</v>
      </c>
      <c r="F230" s="267" t="s">
        <v>619</v>
      </c>
      <c r="G230" s="265"/>
      <c r="H230" s="266" t="s">
        <v>19</v>
      </c>
      <c r="I230" s="268"/>
      <c r="J230" s="265"/>
      <c r="K230" s="265"/>
      <c r="L230" s="269"/>
      <c r="M230" s="270"/>
      <c r="N230" s="271"/>
      <c r="O230" s="271"/>
      <c r="P230" s="271"/>
      <c r="Q230" s="271"/>
      <c r="R230" s="271"/>
      <c r="S230" s="271"/>
      <c r="T230" s="272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73" t="s">
        <v>143</v>
      </c>
      <c r="AU230" s="273" t="s">
        <v>81</v>
      </c>
      <c r="AV230" s="15" t="s">
        <v>79</v>
      </c>
      <c r="AW230" s="15" t="s">
        <v>33</v>
      </c>
      <c r="AX230" s="15" t="s">
        <v>71</v>
      </c>
      <c r="AY230" s="273" t="s">
        <v>130</v>
      </c>
    </row>
    <row r="231" s="13" customFormat="1">
      <c r="A231" s="13"/>
      <c r="B231" s="225"/>
      <c r="C231" s="226"/>
      <c r="D231" s="223" t="s">
        <v>143</v>
      </c>
      <c r="E231" s="227" t="s">
        <v>19</v>
      </c>
      <c r="F231" s="228" t="s">
        <v>516</v>
      </c>
      <c r="G231" s="226"/>
      <c r="H231" s="229">
        <v>306.12</v>
      </c>
      <c r="I231" s="230"/>
      <c r="J231" s="226"/>
      <c r="K231" s="226"/>
      <c r="L231" s="231"/>
      <c r="M231" s="232"/>
      <c r="N231" s="233"/>
      <c r="O231" s="233"/>
      <c r="P231" s="233"/>
      <c r="Q231" s="233"/>
      <c r="R231" s="233"/>
      <c r="S231" s="233"/>
      <c r="T231" s="234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5" t="s">
        <v>143</v>
      </c>
      <c r="AU231" s="235" t="s">
        <v>81</v>
      </c>
      <c r="AV231" s="13" t="s">
        <v>81</v>
      </c>
      <c r="AW231" s="13" t="s">
        <v>33</v>
      </c>
      <c r="AX231" s="13" t="s">
        <v>79</v>
      </c>
      <c r="AY231" s="235" t="s">
        <v>130</v>
      </c>
    </row>
    <row r="232" s="2" customFormat="1" ht="24.15" customHeight="1">
      <c r="A232" s="39"/>
      <c r="B232" s="40"/>
      <c r="C232" s="205" t="s">
        <v>308</v>
      </c>
      <c r="D232" s="205" t="s">
        <v>132</v>
      </c>
      <c r="E232" s="206" t="s">
        <v>624</v>
      </c>
      <c r="F232" s="207" t="s">
        <v>625</v>
      </c>
      <c r="G232" s="208" t="s">
        <v>187</v>
      </c>
      <c r="H232" s="209">
        <v>355.74200000000002</v>
      </c>
      <c r="I232" s="210"/>
      <c r="J232" s="211">
        <f>ROUND(I232*H232,2)</f>
        <v>0</v>
      </c>
      <c r="K232" s="207" t="s">
        <v>19</v>
      </c>
      <c r="L232" s="45"/>
      <c r="M232" s="212" t="s">
        <v>19</v>
      </c>
      <c r="N232" s="213" t="s">
        <v>42</v>
      </c>
      <c r="O232" s="85"/>
      <c r="P232" s="214">
        <f>O232*H232</f>
        <v>0</v>
      </c>
      <c r="Q232" s="214">
        <v>2.9596300000000002</v>
      </c>
      <c r="R232" s="214">
        <f>Q232*H232</f>
        <v>1052.8646954600001</v>
      </c>
      <c r="S232" s="214">
        <v>0</v>
      </c>
      <c r="T232" s="215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16" t="s">
        <v>137</v>
      </c>
      <c r="AT232" s="216" t="s">
        <v>132</v>
      </c>
      <c r="AU232" s="216" t="s">
        <v>81</v>
      </c>
      <c r="AY232" s="18" t="s">
        <v>130</v>
      </c>
      <c r="BE232" s="217">
        <f>IF(N232="základní",J232,0)</f>
        <v>0</v>
      </c>
      <c r="BF232" s="217">
        <f>IF(N232="snížená",J232,0)</f>
        <v>0</v>
      </c>
      <c r="BG232" s="217">
        <f>IF(N232="zákl. přenesená",J232,0)</f>
        <v>0</v>
      </c>
      <c r="BH232" s="217">
        <f>IF(N232="sníž. přenesená",J232,0)</f>
        <v>0</v>
      </c>
      <c r="BI232" s="217">
        <f>IF(N232="nulová",J232,0)</f>
        <v>0</v>
      </c>
      <c r="BJ232" s="18" t="s">
        <v>79</v>
      </c>
      <c r="BK232" s="217">
        <f>ROUND(I232*H232,2)</f>
        <v>0</v>
      </c>
      <c r="BL232" s="18" t="s">
        <v>137</v>
      </c>
      <c r="BM232" s="216" t="s">
        <v>626</v>
      </c>
    </row>
    <row r="233" s="15" customFormat="1">
      <c r="A233" s="15"/>
      <c r="B233" s="264"/>
      <c r="C233" s="265"/>
      <c r="D233" s="223" t="s">
        <v>143</v>
      </c>
      <c r="E233" s="266" t="s">
        <v>19</v>
      </c>
      <c r="F233" s="267" t="s">
        <v>501</v>
      </c>
      <c r="G233" s="265"/>
      <c r="H233" s="266" t="s">
        <v>19</v>
      </c>
      <c r="I233" s="268"/>
      <c r="J233" s="265"/>
      <c r="K233" s="265"/>
      <c r="L233" s="269"/>
      <c r="M233" s="270"/>
      <c r="N233" s="271"/>
      <c r="O233" s="271"/>
      <c r="P233" s="271"/>
      <c r="Q233" s="271"/>
      <c r="R233" s="271"/>
      <c r="S233" s="271"/>
      <c r="T233" s="272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73" t="s">
        <v>143</v>
      </c>
      <c r="AU233" s="273" t="s">
        <v>81</v>
      </c>
      <c r="AV233" s="15" t="s">
        <v>79</v>
      </c>
      <c r="AW233" s="15" t="s">
        <v>33</v>
      </c>
      <c r="AX233" s="15" t="s">
        <v>71</v>
      </c>
      <c r="AY233" s="273" t="s">
        <v>130</v>
      </c>
    </row>
    <row r="234" s="15" customFormat="1">
      <c r="A234" s="15"/>
      <c r="B234" s="264"/>
      <c r="C234" s="265"/>
      <c r="D234" s="223" t="s">
        <v>143</v>
      </c>
      <c r="E234" s="266" t="s">
        <v>19</v>
      </c>
      <c r="F234" s="267" t="s">
        <v>627</v>
      </c>
      <c r="G234" s="265"/>
      <c r="H234" s="266" t="s">
        <v>19</v>
      </c>
      <c r="I234" s="268"/>
      <c r="J234" s="265"/>
      <c r="K234" s="265"/>
      <c r="L234" s="269"/>
      <c r="M234" s="270"/>
      <c r="N234" s="271"/>
      <c r="O234" s="271"/>
      <c r="P234" s="271"/>
      <c r="Q234" s="271"/>
      <c r="R234" s="271"/>
      <c r="S234" s="271"/>
      <c r="T234" s="272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73" t="s">
        <v>143</v>
      </c>
      <c r="AU234" s="273" t="s">
        <v>81</v>
      </c>
      <c r="AV234" s="15" t="s">
        <v>79</v>
      </c>
      <c r="AW234" s="15" t="s">
        <v>33</v>
      </c>
      <c r="AX234" s="15" t="s">
        <v>71</v>
      </c>
      <c r="AY234" s="273" t="s">
        <v>130</v>
      </c>
    </row>
    <row r="235" s="15" customFormat="1">
      <c r="A235" s="15"/>
      <c r="B235" s="264"/>
      <c r="C235" s="265"/>
      <c r="D235" s="223" t="s">
        <v>143</v>
      </c>
      <c r="E235" s="266" t="s">
        <v>19</v>
      </c>
      <c r="F235" s="267" t="s">
        <v>503</v>
      </c>
      <c r="G235" s="265"/>
      <c r="H235" s="266" t="s">
        <v>19</v>
      </c>
      <c r="I235" s="268"/>
      <c r="J235" s="265"/>
      <c r="K235" s="265"/>
      <c r="L235" s="269"/>
      <c r="M235" s="270"/>
      <c r="N235" s="271"/>
      <c r="O235" s="271"/>
      <c r="P235" s="271"/>
      <c r="Q235" s="271"/>
      <c r="R235" s="271"/>
      <c r="S235" s="271"/>
      <c r="T235" s="272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73" t="s">
        <v>143</v>
      </c>
      <c r="AU235" s="273" t="s">
        <v>81</v>
      </c>
      <c r="AV235" s="15" t="s">
        <v>79</v>
      </c>
      <c r="AW235" s="15" t="s">
        <v>33</v>
      </c>
      <c r="AX235" s="15" t="s">
        <v>71</v>
      </c>
      <c r="AY235" s="273" t="s">
        <v>130</v>
      </c>
    </row>
    <row r="236" s="15" customFormat="1">
      <c r="A236" s="15"/>
      <c r="B236" s="264"/>
      <c r="C236" s="265"/>
      <c r="D236" s="223" t="s">
        <v>143</v>
      </c>
      <c r="E236" s="266" t="s">
        <v>19</v>
      </c>
      <c r="F236" s="267" t="s">
        <v>628</v>
      </c>
      <c r="G236" s="265"/>
      <c r="H236" s="266" t="s">
        <v>19</v>
      </c>
      <c r="I236" s="268"/>
      <c r="J236" s="265"/>
      <c r="K236" s="265"/>
      <c r="L236" s="269"/>
      <c r="M236" s="270"/>
      <c r="N236" s="271"/>
      <c r="O236" s="271"/>
      <c r="P236" s="271"/>
      <c r="Q236" s="271"/>
      <c r="R236" s="271"/>
      <c r="S236" s="271"/>
      <c r="T236" s="272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73" t="s">
        <v>143</v>
      </c>
      <c r="AU236" s="273" t="s">
        <v>81</v>
      </c>
      <c r="AV236" s="15" t="s">
        <v>79</v>
      </c>
      <c r="AW236" s="15" t="s">
        <v>33</v>
      </c>
      <c r="AX236" s="15" t="s">
        <v>71</v>
      </c>
      <c r="AY236" s="273" t="s">
        <v>130</v>
      </c>
    </row>
    <row r="237" s="13" customFormat="1">
      <c r="A237" s="13"/>
      <c r="B237" s="225"/>
      <c r="C237" s="226"/>
      <c r="D237" s="223" t="s">
        <v>143</v>
      </c>
      <c r="E237" s="227" t="s">
        <v>19</v>
      </c>
      <c r="F237" s="228" t="s">
        <v>629</v>
      </c>
      <c r="G237" s="226"/>
      <c r="H237" s="229">
        <v>77.349999999999994</v>
      </c>
      <c r="I237" s="230"/>
      <c r="J237" s="226"/>
      <c r="K237" s="226"/>
      <c r="L237" s="231"/>
      <c r="M237" s="232"/>
      <c r="N237" s="233"/>
      <c r="O237" s="233"/>
      <c r="P237" s="233"/>
      <c r="Q237" s="233"/>
      <c r="R237" s="233"/>
      <c r="S237" s="233"/>
      <c r="T237" s="234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5" t="s">
        <v>143</v>
      </c>
      <c r="AU237" s="235" t="s">
        <v>81</v>
      </c>
      <c r="AV237" s="13" t="s">
        <v>81</v>
      </c>
      <c r="AW237" s="13" t="s">
        <v>33</v>
      </c>
      <c r="AX237" s="13" t="s">
        <v>71</v>
      </c>
      <c r="AY237" s="235" t="s">
        <v>130</v>
      </c>
    </row>
    <row r="238" s="13" customFormat="1">
      <c r="A238" s="13"/>
      <c r="B238" s="225"/>
      <c r="C238" s="226"/>
      <c r="D238" s="223" t="s">
        <v>143</v>
      </c>
      <c r="E238" s="227" t="s">
        <v>19</v>
      </c>
      <c r="F238" s="228" t="s">
        <v>630</v>
      </c>
      <c r="G238" s="226"/>
      <c r="H238" s="229">
        <v>-8.923</v>
      </c>
      <c r="I238" s="230"/>
      <c r="J238" s="226"/>
      <c r="K238" s="226"/>
      <c r="L238" s="231"/>
      <c r="M238" s="232"/>
      <c r="N238" s="233"/>
      <c r="O238" s="233"/>
      <c r="P238" s="233"/>
      <c r="Q238" s="233"/>
      <c r="R238" s="233"/>
      <c r="S238" s="233"/>
      <c r="T238" s="234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5" t="s">
        <v>143</v>
      </c>
      <c r="AU238" s="235" t="s">
        <v>81</v>
      </c>
      <c r="AV238" s="13" t="s">
        <v>81</v>
      </c>
      <c r="AW238" s="13" t="s">
        <v>33</v>
      </c>
      <c r="AX238" s="13" t="s">
        <v>71</v>
      </c>
      <c r="AY238" s="235" t="s">
        <v>130</v>
      </c>
    </row>
    <row r="239" s="13" customFormat="1">
      <c r="A239" s="13"/>
      <c r="B239" s="225"/>
      <c r="C239" s="226"/>
      <c r="D239" s="223" t="s">
        <v>143</v>
      </c>
      <c r="E239" s="227" t="s">
        <v>19</v>
      </c>
      <c r="F239" s="228" t="s">
        <v>631</v>
      </c>
      <c r="G239" s="226"/>
      <c r="H239" s="229">
        <v>359.73000000000002</v>
      </c>
      <c r="I239" s="230"/>
      <c r="J239" s="226"/>
      <c r="K239" s="226"/>
      <c r="L239" s="231"/>
      <c r="M239" s="232"/>
      <c r="N239" s="233"/>
      <c r="O239" s="233"/>
      <c r="P239" s="233"/>
      <c r="Q239" s="233"/>
      <c r="R239" s="233"/>
      <c r="S239" s="233"/>
      <c r="T239" s="234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5" t="s">
        <v>143</v>
      </c>
      <c r="AU239" s="235" t="s">
        <v>81</v>
      </c>
      <c r="AV239" s="13" t="s">
        <v>81</v>
      </c>
      <c r="AW239" s="13" t="s">
        <v>33</v>
      </c>
      <c r="AX239" s="13" t="s">
        <v>71</v>
      </c>
      <c r="AY239" s="235" t="s">
        <v>130</v>
      </c>
    </row>
    <row r="240" s="13" customFormat="1">
      <c r="A240" s="13"/>
      <c r="B240" s="225"/>
      <c r="C240" s="226"/>
      <c r="D240" s="223" t="s">
        <v>143</v>
      </c>
      <c r="E240" s="227" t="s">
        <v>19</v>
      </c>
      <c r="F240" s="228" t="s">
        <v>632</v>
      </c>
      <c r="G240" s="226"/>
      <c r="H240" s="229">
        <v>-72.415000000000006</v>
      </c>
      <c r="I240" s="230"/>
      <c r="J240" s="226"/>
      <c r="K240" s="226"/>
      <c r="L240" s="231"/>
      <c r="M240" s="232"/>
      <c r="N240" s="233"/>
      <c r="O240" s="233"/>
      <c r="P240" s="233"/>
      <c r="Q240" s="233"/>
      <c r="R240" s="233"/>
      <c r="S240" s="233"/>
      <c r="T240" s="234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5" t="s">
        <v>143</v>
      </c>
      <c r="AU240" s="235" t="s">
        <v>81</v>
      </c>
      <c r="AV240" s="13" t="s">
        <v>81</v>
      </c>
      <c r="AW240" s="13" t="s">
        <v>33</v>
      </c>
      <c r="AX240" s="13" t="s">
        <v>71</v>
      </c>
      <c r="AY240" s="235" t="s">
        <v>130</v>
      </c>
    </row>
    <row r="241" s="14" customFormat="1">
      <c r="A241" s="14"/>
      <c r="B241" s="236"/>
      <c r="C241" s="237"/>
      <c r="D241" s="223" t="s">
        <v>143</v>
      </c>
      <c r="E241" s="238" t="s">
        <v>19</v>
      </c>
      <c r="F241" s="239" t="s">
        <v>146</v>
      </c>
      <c r="G241" s="237"/>
      <c r="H241" s="240">
        <v>355.74200000000002</v>
      </c>
      <c r="I241" s="241"/>
      <c r="J241" s="237"/>
      <c r="K241" s="237"/>
      <c r="L241" s="242"/>
      <c r="M241" s="243"/>
      <c r="N241" s="244"/>
      <c r="O241" s="244"/>
      <c r="P241" s="244"/>
      <c r="Q241" s="244"/>
      <c r="R241" s="244"/>
      <c r="S241" s="244"/>
      <c r="T241" s="245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46" t="s">
        <v>143</v>
      </c>
      <c r="AU241" s="246" t="s">
        <v>81</v>
      </c>
      <c r="AV241" s="14" t="s">
        <v>137</v>
      </c>
      <c r="AW241" s="14" t="s">
        <v>33</v>
      </c>
      <c r="AX241" s="14" t="s">
        <v>79</v>
      </c>
      <c r="AY241" s="246" t="s">
        <v>130</v>
      </c>
    </row>
    <row r="242" s="2" customFormat="1" ht="24.15" customHeight="1">
      <c r="A242" s="39"/>
      <c r="B242" s="40"/>
      <c r="C242" s="205" t="s">
        <v>314</v>
      </c>
      <c r="D242" s="205" t="s">
        <v>132</v>
      </c>
      <c r="E242" s="206" t="s">
        <v>633</v>
      </c>
      <c r="F242" s="207" t="s">
        <v>634</v>
      </c>
      <c r="G242" s="208" t="s">
        <v>187</v>
      </c>
      <c r="H242" s="209">
        <v>408.16000000000002</v>
      </c>
      <c r="I242" s="210"/>
      <c r="J242" s="211">
        <f>ROUND(I242*H242,2)</f>
        <v>0</v>
      </c>
      <c r="K242" s="207" t="s">
        <v>19</v>
      </c>
      <c r="L242" s="45"/>
      <c r="M242" s="212" t="s">
        <v>19</v>
      </c>
      <c r="N242" s="213" t="s">
        <v>42</v>
      </c>
      <c r="O242" s="85"/>
      <c r="P242" s="214">
        <f>O242*H242</f>
        <v>0</v>
      </c>
      <c r="Q242" s="214">
        <v>0</v>
      </c>
      <c r="R242" s="214">
        <f>Q242*H242</f>
        <v>0</v>
      </c>
      <c r="S242" s="214">
        <v>1.8080000000000001</v>
      </c>
      <c r="T242" s="215">
        <f>S242*H242</f>
        <v>737.95328000000006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16" t="s">
        <v>137</v>
      </c>
      <c r="AT242" s="216" t="s">
        <v>132</v>
      </c>
      <c r="AU242" s="216" t="s">
        <v>81</v>
      </c>
      <c r="AY242" s="18" t="s">
        <v>130</v>
      </c>
      <c r="BE242" s="217">
        <f>IF(N242="základní",J242,0)</f>
        <v>0</v>
      </c>
      <c r="BF242" s="217">
        <f>IF(N242="snížená",J242,0)</f>
        <v>0</v>
      </c>
      <c r="BG242" s="217">
        <f>IF(N242="zákl. přenesená",J242,0)</f>
        <v>0</v>
      </c>
      <c r="BH242" s="217">
        <f>IF(N242="sníž. přenesená",J242,0)</f>
        <v>0</v>
      </c>
      <c r="BI242" s="217">
        <f>IF(N242="nulová",J242,0)</f>
        <v>0</v>
      </c>
      <c r="BJ242" s="18" t="s">
        <v>79</v>
      </c>
      <c r="BK242" s="217">
        <f>ROUND(I242*H242,2)</f>
        <v>0</v>
      </c>
      <c r="BL242" s="18" t="s">
        <v>137</v>
      </c>
      <c r="BM242" s="216" t="s">
        <v>635</v>
      </c>
    </row>
    <row r="243" s="15" customFormat="1">
      <c r="A243" s="15"/>
      <c r="B243" s="264"/>
      <c r="C243" s="265"/>
      <c r="D243" s="223" t="s">
        <v>143</v>
      </c>
      <c r="E243" s="266" t="s">
        <v>19</v>
      </c>
      <c r="F243" s="267" t="s">
        <v>501</v>
      </c>
      <c r="G243" s="265"/>
      <c r="H243" s="266" t="s">
        <v>19</v>
      </c>
      <c r="I243" s="268"/>
      <c r="J243" s="265"/>
      <c r="K243" s="265"/>
      <c r="L243" s="269"/>
      <c r="M243" s="270"/>
      <c r="N243" s="271"/>
      <c r="O243" s="271"/>
      <c r="P243" s="271"/>
      <c r="Q243" s="271"/>
      <c r="R243" s="271"/>
      <c r="S243" s="271"/>
      <c r="T243" s="272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73" t="s">
        <v>143</v>
      </c>
      <c r="AU243" s="273" t="s">
        <v>81</v>
      </c>
      <c r="AV243" s="15" t="s">
        <v>79</v>
      </c>
      <c r="AW243" s="15" t="s">
        <v>33</v>
      </c>
      <c r="AX243" s="15" t="s">
        <v>71</v>
      </c>
      <c r="AY243" s="273" t="s">
        <v>130</v>
      </c>
    </row>
    <row r="244" s="15" customFormat="1">
      <c r="A244" s="15"/>
      <c r="B244" s="264"/>
      <c r="C244" s="265"/>
      <c r="D244" s="223" t="s">
        <v>143</v>
      </c>
      <c r="E244" s="266" t="s">
        <v>19</v>
      </c>
      <c r="F244" s="267" t="s">
        <v>502</v>
      </c>
      <c r="G244" s="265"/>
      <c r="H244" s="266" t="s">
        <v>19</v>
      </c>
      <c r="I244" s="268"/>
      <c r="J244" s="265"/>
      <c r="K244" s="265"/>
      <c r="L244" s="269"/>
      <c r="M244" s="270"/>
      <c r="N244" s="271"/>
      <c r="O244" s="271"/>
      <c r="P244" s="271"/>
      <c r="Q244" s="271"/>
      <c r="R244" s="271"/>
      <c r="S244" s="271"/>
      <c r="T244" s="272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73" t="s">
        <v>143</v>
      </c>
      <c r="AU244" s="273" t="s">
        <v>81</v>
      </c>
      <c r="AV244" s="15" t="s">
        <v>79</v>
      </c>
      <c r="AW244" s="15" t="s">
        <v>33</v>
      </c>
      <c r="AX244" s="15" t="s">
        <v>71</v>
      </c>
      <c r="AY244" s="273" t="s">
        <v>130</v>
      </c>
    </row>
    <row r="245" s="15" customFormat="1">
      <c r="A245" s="15"/>
      <c r="B245" s="264"/>
      <c r="C245" s="265"/>
      <c r="D245" s="223" t="s">
        <v>143</v>
      </c>
      <c r="E245" s="266" t="s">
        <v>19</v>
      </c>
      <c r="F245" s="267" t="s">
        <v>503</v>
      </c>
      <c r="G245" s="265"/>
      <c r="H245" s="266" t="s">
        <v>19</v>
      </c>
      <c r="I245" s="268"/>
      <c r="J245" s="265"/>
      <c r="K245" s="265"/>
      <c r="L245" s="269"/>
      <c r="M245" s="270"/>
      <c r="N245" s="271"/>
      <c r="O245" s="271"/>
      <c r="P245" s="271"/>
      <c r="Q245" s="271"/>
      <c r="R245" s="271"/>
      <c r="S245" s="271"/>
      <c r="T245" s="272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73" t="s">
        <v>143</v>
      </c>
      <c r="AU245" s="273" t="s">
        <v>81</v>
      </c>
      <c r="AV245" s="15" t="s">
        <v>79</v>
      </c>
      <c r="AW245" s="15" t="s">
        <v>33</v>
      </c>
      <c r="AX245" s="15" t="s">
        <v>71</v>
      </c>
      <c r="AY245" s="273" t="s">
        <v>130</v>
      </c>
    </row>
    <row r="246" s="13" customFormat="1">
      <c r="A246" s="13"/>
      <c r="B246" s="225"/>
      <c r="C246" s="226"/>
      <c r="D246" s="223" t="s">
        <v>143</v>
      </c>
      <c r="E246" s="227" t="s">
        <v>19</v>
      </c>
      <c r="F246" s="228" t="s">
        <v>636</v>
      </c>
      <c r="G246" s="226"/>
      <c r="H246" s="229">
        <v>408.16000000000002</v>
      </c>
      <c r="I246" s="230"/>
      <c r="J246" s="226"/>
      <c r="K246" s="226"/>
      <c r="L246" s="231"/>
      <c r="M246" s="232"/>
      <c r="N246" s="233"/>
      <c r="O246" s="233"/>
      <c r="P246" s="233"/>
      <c r="Q246" s="233"/>
      <c r="R246" s="233"/>
      <c r="S246" s="233"/>
      <c r="T246" s="234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5" t="s">
        <v>143</v>
      </c>
      <c r="AU246" s="235" t="s">
        <v>81</v>
      </c>
      <c r="AV246" s="13" t="s">
        <v>81</v>
      </c>
      <c r="AW246" s="13" t="s">
        <v>33</v>
      </c>
      <c r="AX246" s="13" t="s">
        <v>79</v>
      </c>
      <c r="AY246" s="235" t="s">
        <v>130</v>
      </c>
    </row>
    <row r="247" s="2" customFormat="1" ht="24.15" customHeight="1">
      <c r="A247" s="39"/>
      <c r="B247" s="40"/>
      <c r="C247" s="205" t="s">
        <v>321</v>
      </c>
      <c r="D247" s="205" t="s">
        <v>132</v>
      </c>
      <c r="E247" s="206" t="s">
        <v>637</v>
      </c>
      <c r="F247" s="207" t="s">
        <v>638</v>
      </c>
      <c r="G247" s="208" t="s">
        <v>180</v>
      </c>
      <c r="H247" s="209">
        <v>56.219999999999999</v>
      </c>
      <c r="I247" s="210"/>
      <c r="J247" s="211">
        <f>ROUND(I247*H247,2)</f>
        <v>0</v>
      </c>
      <c r="K247" s="207" t="s">
        <v>19</v>
      </c>
      <c r="L247" s="45"/>
      <c r="M247" s="212" t="s">
        <v>19</v>
      </c>
      <c r="N247" s="213" t="s">
        <v>42</v>
      </c>
      <c r="O247" s="85"/>
      <c r="P247" s="214">
        <f>O247*H247</f>
        <v>0</v>
      </c>
      <c r="Q247" s="214">
        <v>0.015709999999999998</v>
      </c>
      <c r="R247" s="214">
        <f>Q247*H247</f>
        <v>0.8832161999999999</v>
      </c>
      <c r="S247" s="214">
        <v>0</v>
      </c>
      <c r="T247" s="215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16" t="s">
        <v>137</v>
      </c>
      <c r="AT247" s="216" t="s">
        <v>132</v>
      </c>
      <c r="AU247" s="216" t="s">
        <v>81</v>
      </c>
      <c r="AY247" s="18" t="s">
        <v>130</v>
      </c>
      <c r="BE247" s="217">
        <f>IF(N247="základní",J247,0)</f>
        <v>0</v>
      </c>
      <c r="BF247" s="217">
        <f>IF(N247="snížená",J247,0)</f>
        <v>0</v>
      </c>
      <c r="BG247" s="217">
        <f>IF(N247="zákl. přenesená",J247,0)</f>
        <v>0</v>
      </c>
      <c r="BH247" s="217">
        <f>IF(N247="sníž. přenesená",J247,0)</f>
        <v>0</v>
      </c>
      <c r="BI247" s="217">
        <f>IF(N247="nulová",J247,0)</f>
        <v>0</v>
      </c>
      <c r="BJ247" s="18" t="s">
        <v>79</v>
      </c>
      <c r="BK247" s="217">
        <f>ROUND(I247*H247,2)</f>
        <v>0</v>
      </c>
      <c r="BL247" s="18" t="s">
        <v>137</v>
      </c>
      <c r="BM247" s="216" t="s">
        <v>639</v>
      </c>
    </row>
    <row r="248" s="15" customFormat="1">
      <c r="A248" s="15"/>
      <c r="B248" s="264"/>
      <c r="C248" s="265"/>
      <c r="D248" s="223" t="s">
        <v>143</v>
      </c>
      <c r="E248" s="266" t="s">
        <v>19</v>
      </c>
      <c r="F248" s="267" t="s">
        <v>501</v>
      </c>
      <c r="G248" s="265"/>
      <c r="H248" s="266" t="s">
        <v>19</v>
      </c>
      <c r="I248" s="268"/>
      <c r="J248" s="265"/>
      <c r="K248" s="265"/>
      <c r="L248" s="269"/>
      <c r="M248" s="270"/>
      <c r="N248" s="271"/>
      <c r="O248" s="271"/>
      <c r="P248" s="271"/>
      <c r="Q248" s="271"/>
      <c r="R248" s="271"/>
      <c r="S248" s="271"/>
      <c r="T248" s="272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73" t="s">
        <v>143</v>
      </c>
      <c r="AU248" s="273" t="s">
        <v>81</v>
      </c>
      <c r="AV248" s="15" t="s">
        <v>79</v>
      </c>
      <c r="AW248" s="15" t="s">
        <v>33</v>
      </c>
      <c r="AX248" s="15" t="s">
        <v>71</v>
      </c>
      <c r="AY248" s="273" t="s">
        <v>130</v>
      </c>
    </row>
    <row r="249" s="15" customFormat="1">
      <c r="A249" s="15"/>
      <c r="B249" s="264"/>
      <c r="C249" s="265"/>
      <c r="D249" s="223" t="s">
        <v>143</v>
      </c>
      <c r="E249" s="266" t="s">
        <v>19</v>
      </c>
      <c r="F249" s="267" t="s">
        <v>627</v>
      </c>
      <c r="G249" s="265"/>
      <c r="H249" s="266" t="s">
        <v>19</v>
      </c>
      <c r="I249" s="268"/>
      <c r="J249" s="265"/>
      <c r="K249" s="265"/>
      <c r="L249" s="269"/>
      <c r="M249" s="270"/>
      <c r="N249" s="271"/>
      <c r="O249" s="271"/>
      <c r="P249" s="271"/>
      <c r="Q249" s="271"/>
      <c r="R249" s="271"/>
      <c r="S249" s="271"/>
      <c r="T249" s="272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73" t="s">
        <v>143</v>
      </c>
      <c r="AU249" s="273" t="s">
        <v>81</v>
      </c>
      <c r="AV249" s="15" t="s">
        <v>79</v>
      </c>
      <c r="AW249" s="15" t="s">
        <v>33</v>
      </c>
      <c r="AX249" s="15" t="s">
        <v>71</v>
      </c>
      <c r="AY249" s="273" t="s">
        <v>130</v>
      </c>
    </row>
    <row r="250" s="15" customFormat="1">
      <c r="A250" s="15"/>
      <c r="B250" s="264"/>
      <c r="C250" s="265"/>
      <c r="D250" s="223" t="s">
        <v>143</v>
      </c>
      <c r="E250" s="266" t="s">
        <v>19</v>
      </c>
      <c r="F250" s="267" t="s">
        <v>503</v>
      </c>
      <c r="G250" s="265"/>
      <c r="H250" s="266" t="s">
        <v>19</v>
      </c>
      <c r="I250" s="268"/>
      <c r="J250" s="265"/>
      <c r="K250" s="265"/>
      <c r="L250" s="269"/>
      <c r="M250" s="270"/>
      <c r="N250" s="271"/>
      <c r="O250" s="271"/>
      <c r="P250" s="271"/>
      <c r="Q250" s="271"/>
      <c r="R250" s="271"/>
      <c r="S250" s="271"/>
      <c r="T250" s="272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T250" s="273" t="s">
        <v>143</v>
      </c>
      <c r="AU250" s="273" t="s">
        <v>81</v>
      </c>
      <c r="AV250" s="15" t="s">
        <v>79</v>
      </c>
      <c r="AW250" s="15" t="s">
        <v>33</v>
      </c>
      <c r="AX250" s="15" t="s">
        <v>71</v>
      </c>
      <c r="AY250" s="273" t="s">
        <v>130</v>
      </c>
    </row>
    <row r="251" s="13" customFormat="1">
      <c r="A251" s="13"/>
      <c r="B251" s="225"/>
      <c r="C251" s="226"/>
      <c r="D251" s="223" t="s">
        <v>143</v>
      </c>
      <c r="E251" s="227" t="s">
        <v>19</v>
      </c>
      <c r="F251" s="228" t="s">
        <v>640</v>
      </c>
      <c r="G251" s="226"/>
      <c r="H251" s="229">
        <v>56.219999999999999</v>
      </c>
      <c r="I251" s="230"/>
      <c r="J251" s="226"/>
      <c r="K251" s="226"/>
      <c r="L251" s="231"/>
      <c r="M251" s="232"/>
      <c r="N251" s="233"/>
      <c r="O251" s="233"/>
      <c r="P251" s="233"/>
      <c r="Q251" s="233"/>
      <c r="R251" s="233"/>
      <c r="S251" s="233"/>
      <c r="T251" s="234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5" t="s">
        <v>143</v>
      </c>
      <c r="AU251" s="235" t="s">
        <v>81</v>
      </c>
      <c r="AV251" s="13" t="s">
        <v>81</v>
      </c>
      <c r="AW251" s="13" t="s">
        <v>33</v>
      </c>
      <c r="AX251" s="13" t="s">
        <v>79</v>
      </c>
      <c r="AY251" s="235" t="s">
        <v>130</v>
      </c>
    </row>
    <row r="252" s="2" customFormat="1" ht="16.5" customHeight="1">
      <c r="A252" s="39"/>
      <c r="B252" s="40"/>
      <c r="C252" s="247" t="s">
        <v>326</v>
      </c>
      <c r="D252" s="247" t="s">
        <v>252</v>
      </c>
      <c r="E252" s="248" t="s">
        <v>641</v>
      </c>
      <c r="F252" s="249" t="s">
        <v>642</v>
      </c>
      <c r="G252" s="250" t="s">
        <v>239</v>
      </c>
      <c r="H252" s="251">
        <v>6.4089999999999998</v>
      </c>
      <c r="I252" s="252"/>
      <c r="J252" s="253">
        <f>ROUND(I252*H252,2)</f>
        <v>0</v>
      </c>
      <c r="K252" s="249" t="s">
        <v>19</v>
      </c>
      <c r="L252" s="254"/>
      <c r="M252" s="255" t="s">
        <v>19</v>
      </c>
      <c r="N252" s="256" t="s">
        <v>42</v>
      </c>
      <c r="O252" s="85"/>
      <c r="P252" s="214">
        <f>O252*H252</f>
        <v>0</v>
      </c>
      <c r="Q252" s="214">
        <v>0</v>
      </c>
      <c r="R252" s="214">
        <f>Q252*H252</f>
        <v>0</v>
      </c>
      <c r="S252" s="214">
        <v>0</v>
      </c>
      <c r="T252" s="215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16" t="s">
        <v>177</v>
      </c>
      <c r="AT252" s="216" t="s">
        <v>252</v>
      </c>
      <c r="AU252" s="216" t="s">
        <v>81</v>
      </c>
      <c r="AY252" s="18" t="s">
        <v>130</v>
      </c>
      <c r="BE252" s="217">
        <f>IF(N252="základní",J252,0)</f>
        <v>0</v>
      </c>
      <c r="BF252" s="217">
        <f>IF(N252="snížená",J252,0)</f>
        <v>0</v>
      </c>
      <c r="BG252" s="217">
        <f>IF(N252="zákl. přenesená",J252,0)</f>
        <v>0</v>
      </c>
      <c r="BH252" s="217">
        <f>IF(N252="sníž. přenesená",J252,0)</f>
        <v>0</v>
      </c>
      <c r="BI252" s="217">
        <f>IF(N252="nulová",J252,0)</f>
        <v>0</v>
      </c>
      <c r="BJ252" s="18" t="s">
        <v>79</v>
      </c>
      <c r="BK252" s="217">
        <f>ROUND(I252*H252,2)</f>
        <v>0</v>
      </c>
      <c r="BL252" s="18" t="s">
        <v>137</v>
      </c>
      <c r="BM252" s="216" t="s">
        <v>643</v>
      </c>
    </row>
    <row r="253" s="13" customFormat="1">
      <c r="A253" s="13"/>
      <c r="B253" s="225"/>
      <c r="C253" s="226"/>
      <c r="D253" s="223" t="s">
        <v>143</v>
      </c>
      <c r="E253" s="227" t="s">
        <v>19</v>
      </c>
      <c r="F253" s="228" t="s">
        <v>644</v>
      </c>
      <c r="G253" s="226"/>
      <c r="H253" s="229">
        <v>6.4089999999999998</v>
      </c>
      <c r="I253" s="230"/>
      <c r="J253" s="226"/>
      <c r="K253" s="226"/>
      <c r="L253" s="231"/>
      <c r="M253" s="232"/>
      <c r="N253" s="233"/>
      <c r="O253" s="233"/>
      <c r="P253" s="233"/>
      <c r="Q253" s="233"/>
      <c r="R253" s="233"/>
      <c r="S253" s="233"/>
      <c r="T253" s="234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5" t="s">
        <v>143</v>
      </c>
      <c r="AU253" s="235" t="s">
        <v>81</v>
      </c>
      <c r="AV253" s="13" t="s">
        <v>81</v>
      </c>
      <c r="AW253" s="13" t="s">
        <v>33</v>
      </c>
      <c r="AX253" s="13" t="s">
        <v>79</v>
      </c>
      <c r="AY253" s="235" t="s">
        <v>130</v>
      </c>
    </row>
    <row r="254" s="2" customFormat="1" ht="24.15" customHeight="1">
      <c r="A254" s="39"/>
      <c r="B254" s="40"/>
      <c r="C254" s="247" t="s">
        <v>330</v>
      </c>
      <c r="D254" s="247" t="s">
        <v>252</v>
      </c>
      <c r="E254" s="248" t="s">
        <v>645</v>
      </c>
      <c r="F254" s="249" t="s">
        <v>646</v>
      </c>
      <c r="G254" s="250" t="s">
        <v>292</v>
      </c>
      <c r="H254" s="251">
        <v>88</v>
      </c>
      <c r="I254" s="252"/>
      <c r="J254" s="253">
        <f>ROUND(I254*H254,2)</f>
        <v>0</v>
      </c>
      <c r="K254" s="249" t="s">
        <v>19</v>
      </c>
      <c r="L254" s="254"/>
      <c r="M254" s="255" t="s">
        <v>19</v>
      </c>
      <c r="N254" s="256" t="s">
        <v>42</v>
      </c>
      <c r="O254" s="85"/>
      <c r="P254" s="214">
        <f>O254*H254</f>
        <v>0</v>
      </c>
      <c r="Q254" s="214">
        <v>0.098000000000000004</v>
      </c>
      <c r="R254" s="214">
        <f>Q254*H254</f>
        <v>8.6240000000000006</v>
      </c>
      <c r="S254" s="214">
        <v>0</v>
      </c>
      <c r="T254" s="215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16" t="s">
        <v>177</v>
      </c>
      <c r="AT254" s="216" t="s">
        <v>252</v>
      </c>
      <c r="AU254" s="216" t="s">
        <v>81</v>
      </c>
      <c r="AY254" s="18" t="s">
        <v>130</v>
      </c>
      <c r="BE254" s="217">
        <f>IF(N254="základní",J254,0)</f>
        <v>0</v>
      </c>
      <c r="BF254" s="217">
        <f>IF(N254="snížená",J254,0)</f>
        <v>0</v>
      </c>
      <c r="BG254" s="217">
        <f>IF(N254="zákl. přenesená",J254,0)</f>
        <v>0</v>
      </c>
      <c r="BH254" s="217">
        <f>IF(N254="sníž. přenesená",J254,0)</f>
        <v>0</v>
      </c>
      <c r="BI254" s="217">
        <f>IF(N254="nulová",J254,0)</f>
        <v>0</v>
      </c>
      <c r="BJ254" s="18" t="s">
        <v>79</v>
      </c>
      <c r="BK254" s="217">
        <f>ROUND(I254*H254,2)</f>
        <v>0</v>
      </c>
      <c r="BL254" s="18" t="s">
        <v>137</v>
      </c>
      <c r="BM254" s="216" t="s">
        <v>647</v>
      </c>
    </row>
    <row r="255" s="13" customFormat="1">
      <c r="A255" s="13"/>
      <c r="B255" s="225"/>
      <c r="C255" s="226"/>
      <c r="D255" s="223" t="s">
        <v>143</v>
      </c>
      <c r="E255" s="227" t="s">
        <v>19</v>
      </c>
      <c r="F255" s="228" t="s">
        <v>648</v>
      </c>
      <c r="G255" s="226"/>
      <c r="H255" s="229">
        <v>86.492000000000004</v>
      </c>
      <c r="I255" s="230"/>
      <c r="J255" s="226"/>
      <c r="K255" s="226"/>
      <c r="L255" s="231"/>
      <c r="M255" s="232"/>
      <c r="N255" s="233"/>
      <c r="O255" s="233"/>
      <c r="P255" s="233"/>
      <c r="Q255" s="233"/>
      <c r="R255" s="233"/>
      <c r="S255" s="233"/>
      <c r="T255" s="234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5" t="s">
        <v>143</v>
      </c>
      <c r="AU255" s="235" t="s">
        <v>81</v>
      </c>
      <c r="AV255" s="13" t="s">
        <v>81</v>
      </c>
      <c r="AW255" s="13" t="s">
        <v>33</v>
      </c>
      <c r="AX255" s="13" t="s">
        <v>71</v>
      </c>
      <c r="AY255" s="235" t="s">
        <v>130</v>
      </c>
    </row>
    <row r="256" s="15" customFormat="1">
      <c r="A256" s="15"/>
      <c r="B256" s="264"/>
      <c r="C256" s="265"/>
      <c r="D256" s="223" t="s">
        <v>143</v>
      </c>
      <c r="E256" s="266" t="s">
        <v>19</v>
      </c>
      <c r="F256" s="267" t="s">
        <v>649</v>
      </c>
      <c r="G256" s="265"/>
      <c r="H256" s="266" t="s">
        <v>19</v>
      </c>
      <c r="I256" s="268"/>
      <c r="J256" s="265"/>
      <c r="K256" s="265"/>
      <c r="L256" s="269"/>
      <c r="M256" s="270"/>
      <c r="N256" s="271"/>
      <c r="O256" s="271"/>
      <c r="P256" s="271"/>
      <c r="Q256" s="271"/>
      <c r="R256" s="271"/>
      <c r="S256" s="271"/>
      <c r="T256" s="272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T256" s="273" t="s">
        <v>143</v>
      </c>
      <c r="AU256" s="273" t="s">
        <v>81</v>
      </c>
      <c r="AV256" s="15" t="s">
        <v>79</v>
      </c>
      <c r="AW256" s="15" t="s">
        <v>33</v>
      </c>
      <c r="AX256" s="15" t="s">
        <v>71</v>
      </c>
      <c r="AY256" s="273" t="s">
        <v>130</v>
      </c>
    </row>
    <row r="257" s="13" customFormat="1">
      <c r="A257" s="13"/>
      <c r="B257" s="225"/>
      <c r="C257" s="226"/>
      <c r="D257" s="223" t="s">
        <v>143</v>
      </c>
      <c r="E257" s="227" t="s">
        <v>19</v>
      </c>
      <c r="F257" s="228" t="s">
        <v>650</v>
      </c>
      <c r="G257" s="226"/>
      <c r="H257" s="229">
        <v>88</v>
      </c>
      <c r="I257" s="230"/>
      <c r="J257" s="226"/>
      <c r="K257" s="226"/>
      <c r="L257" s="231"/>
      <c r="M257" s="232"/>
      <c r="N257" s="233"/>
      <c r="O257" s="233"/>
      <c r="P257" s="233"/>
      <c r="Q257" s="233"/>
      <c r="R257" s="233"/>
      <c r="S257" s="233"/>
      <c r="T257" s="234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5" t="s">
        <v>143</v>
      </c>
      <c r="AU257" s="235" t="s">
        <v>81</v>
      </c>
      <c r="AV257" s="13" t="s">
        <v>81</v>
      </c>
      <c r="AW257" s="13" t="s">
        <v>33</v>
      </c>
      <c r="AX257" s="13" t="s">
        <v>79</v>
      </c>
      <c r="AY257" s="235" t="s">
        <v>130</v>
      </c>
    </row>
    <row r="258" s="2" customFormat="1" ht="24.15" customHeight="1">
      <c r="A258" s="39"/>
      <c r="B258" s="40"/>
      <c r="C258" s="205" t="s">
        <v>335</v>
      </c>
      <c r="D258" s="205" t="s">
        <v>132</v>
      </c>
      <c r="E258" s="206" t="s">
        <v>651</v>
      </c>
      <c r="F258" s="207" t="s">
        <v>652</v>
      </c>
      <c r="G258" s="208" t="s">
        <v>180</v>
      </c>
      <c r="H258" s="209">
        <v>273.37</v>
      </c>
      <c r="I258" s="210"/>
      <c r="J258" s="211">
        <f>ROUND(I258*H258,2)</f>
        <v>0</v>
      </c>
      <c r="K258" s="207" t="s">
        <v>19</v>
      </c>
      <c r="L258" s="45"/>
      <c r="M258" s="212" t="s">
        <v>19</v>
      </c>
      <c r="N258" s="213" t="s">
        <v>42</v>
      </c>
      <c r="O258" s="85"/>
      <c r="P258" s="214">
        <f>O258*H258</f>
        <v>0</v>
      </c>
      <c r="Q258" s="214">
        <v>0.015789999999999998</v>
      </c>
      <c r="R258" s="214">
        <f>Q258*H258</f>
        <v>4.3165122999999994</v>
      </c>
      <c r="S258" s="214">
        <v>0</v>
      </c>
      <c r="T258" s="215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16" t="s">
        <v>137</v>
      </c>
      <c r="AT258" s="216" t="s">
        <v>132</v>
      </c>
      <c r="AU258" s="216" t="s">
        <v>81</v>
      </c>
      <c r="AY258" s="18" t="s">
        <v>130</v>
      </c>
      <c r="BE258" s="217">
        <f>IF(N258="základní",J258,0)</f>
        <v>0</v>
      </c>
      <c r="BF258" s="217">
        <f>IF(N258="snížená",J258,0)</f>
        <v>0</v>
      </c>
      <c r="BG258" s="217">
        <f>IF(N258="zákl. přenesená",J258,0)</f>
        <v>0</v>
      </c>
      <c r="BH258" s="217">
        <f>IF(N258="sníž. přenesená",J258,0)</f>
        <v>0</v>
      </c>
      <c r="BI258" s="217">
        <f>IF(N258="nulová",J258,0)</f>
        <v>0</v>
      </c>
      <c r="BJ258" s="18" t="s">
        <v>79</v>
      </c>
      <c r="BK258" s="217">
        <f>ROUND(I258*H258,2)</f>
        <v>0</v>
      </c>
      <c r="BL258" s="18" t="s">
        <v>137</v>
      </c>
      <c r="BM258" s="216" t="s">
        <v>653</v>
      </c>
    </row>
    <row r="259" s="15" customFormat="1">
      <c r="A259" s="15"/>
      <c r="B259" s="264"/>
      <c r="C259" s="265"/>
      <c r="D259" s="223" t="s">
        <v>143</v>
      </c>
      <c r="E259" s="266" t="s">
        <v>19</v>
      </c>
      <c r="F259" s="267" t="s">
        <v>501</v>
      </c>
      <c r="G259" s="265"/>
      <c r="H259" s="266" t="s">
        <v>19</v>
      </c>
      <c r="I259" s="268"/>
      <c r="J259" s="265"/>
      <c r="K259" s="265"/>
      <c r="L259" s="269"/>
      <c r="M259" s="270"/>
      <c r="N259" s="271"/>
      <c r="O259" s="271"/>
      <c r="P259" s="271"/>
      <c r="Q259" s="271"/>
      <c r="R259" s="271"/>
      <c r="S259" s="271"/>
      <c r="T259" s="272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73" t="s">
        <v>143</v>
      </c>
      <c r="AU259" s="273" t="s">
        <v>81</v>
      </c>
      <c r="AV259" s="15" t="s">
        <v>79</v>
      </c>
      <c r="AW259" s="15" t="s">
        <v>33</v>
      </c>
      <c r="AX259" s="15" t="s">
        <v>71</v>
      </c>
      <c r="AY259" s="273" t="s">
        <v>130</v>
      </c>
    </row>
    <row r="260" s="15" customFormat="1">
      <c r="A260" s="15"/>
      <c r="B260" s="264"/>
      <c r="C260" s="265"/>
      <c r="D260" s="223" t="s">
        <v>143</v>
      </c>
      <c r="E260" s="266" t="s">
        <v>19</v>
      </c>
      <c r="F260" s="267" t="s">
        <v>627</v>
      </c>
      <c r="G260" s="265"/>
      <c r="H260" s="266" t="s">
        <v>19</v>
      </c>
      <c r="I260" s="268"/>
      <c r="J260" s="265"/>
      <c r="K260" s="265"/>
      <c r="L260" s="269"/>
      <c r="M260" s="270"/>
      <c r="N260" s="271"/>
      <c r="O260" s="271"/>
      <c r="P260" s="271"/>
      <c r="Q260" s="271"/>
      <c r="R260" s="271"/>
      <c r="S260" s="271"/>
      <c r="T260" s="272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73" t="s">
        <v>143</v>
      </c>
      <c r="AU260" s="273" t="s">
        <v>81</v>
      </c>
      <c r="AV260" s="15" t="s">
        <v>79</v>
      </c>
      <c r="AW260" s="15" t="s">
        <v>33</v>
      </c>
      <c r="AX260" s="15" t="s">
        <v>71</v>
      </c>
      <c r="AY260" s="273" t="s">
        <v>130</v>
      </c>
    </row>
    <row r="261" s="15" customFormat="1">
      <c r="A261" s="15"/>
      <c r="B261" s="264"/>
      <c r="C261" s="265"/>
      <c r="D261" s="223" t="s">
        <v>143</v>
      </c>
      <c r="E261" s="266" t="s">
        <v>19</v>
      </c>
      <c r="F261" s="267" t="s">
        <v>503</v>
      </c>
      <c r="G261" s="265"/>
      <c r="H261" s="266" t="s">
        <v>19</v>
      </c>
      <c r="I261" s="268"/>
      <c r="J261" s="265"/>
      <c r="K261" s="265"/>
      <c r="L261" s="269"/>
      <c r="M261" s="270"/>
      <c r="N261" s="271"/>
      <c r="O261" s="271"/>
      <c r="P261" s="271"/>
      <c r="Q261" s="271"/>
      <c r="R261" s="271"/>
      <c r="S261" s="271"/>
      <c r="T261" s="272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73" t="s">
        <v>143</v>
      </c>
      <c r="AU261" s="273" t="s">
        <v>81</v>
      </c>
      <c r="AV261" s="15" t="s">
        <v>79</v>
      </c>
      <c r="AW261" s="15" t="s">
        <v>33</v>
      </c>
      <c r="AX261" s="15" t="s">
        <v>71</v>
      </c>
      <c r="AY261" s="273" t="s">
        <v>130</v>
      </c>
    </row>
    <row r="262" s="13" customFormat="1">
      <c r="A262" s="13"/>
      <c r="B262" s="225"/>
      <c r="C262" s="226"/>
      <c r="D262" s="223" t="s">
        <v>143</v>
      </c>
      <c r="E262" s="227" t="s">
        <v>19</v>
      </c>
      <c r="F262" s="228" t="s">
        <v>654</v>
      </c>
      <c r="G262" s="226"/>
      <c r="H262" s="229">
        <v>273.37</v>
      </c>
      <c r="I262" s="230"/>
      <c r="J262" s="226"/>
      <c r="K262" s="226"/>
      <c r="L262" s="231"/>
      <c r="M262" s="232"/>
      <c r="N262" s="233"/>
      <c r="O262" s="233"/>
      <c r="P262" s="233"/>
      <c r="Q262" s="233"/>
      <c r="R262" s="233"/>
      <c r="S262" s="233"/>
      <c r="T262" s="234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5" t="s">
        <v>143</v>
      </c>
      <c r="AU262" s="235" t="s">
        <v>81</v>
      </c>
      <c r="AV262" s="13" t="s">
        <v>81</v>
      </c>
      <c r="AW262" s="13" t="s">
        <v>33</v>
      </c>
      <c r="AX262" s="13" t="s">
        <v>79</v>
      </c>
      <c r="AY262" s="235" t="s">
        <v>130</v>
      </c>
    </row>
    <row r="263" s="2" customFormat="1" ht="16.5" customHeight="1">
      <c r="A263" s="39"/>
      <c r="B263" s="40"/>
      <c r="C263" s="247" t="s">
        <v>340</v>
      </c>
      <c r="D263" s="247" t="s">
        <v>252</v>
      </c>
      <c r="E263" s="248" t="s">
        <v>655</v>
      </c>
      <c r="F263" s="249" t="s">
        <v>656</v>
      </c>
      <c r="G263" s="250" t="s">
        <v>239</v>
      </c>
      <c r="H263" s="251">
        <v>27.024999999999999</v>
      </c>
      <c r="I263" s="252"/>
      <c r="J263" s="253">
        <f>ROUND(I263*H263,2)</f>
        <v>0</v>
      </c>
      <c r="K263" s="249" t="s">
        <v>19</v>
      </c>
      <c r="L263" s="254"/>
      <c r="M263" s="255" t="s">
        <v>19</v>
      </c>
      <c r="N263" s="256" t="s">
        <v>42</v>
      </c>
      <c r="O263" s="85"/>
      <c r="P263" s="214">
        <f>O263*H263</f>
        <v>0</v>
      </c>
      <c r="Q263" s="214">
        <v>1</v>
      </c>
      <c r="R263" s="214">
        <f>Q263*H263</f>
        <v>27.024999999999999</v>
      </c>
      <c r="S263" s="214">
        <v>0</v>
      </c>
      <c r="T263" s="215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16" t="s">
        <v>177</v>
      </c>
      <c r="AT263" s="216" t="s">
        <v>252</v>
      </c>
      <c r="AU263" s="216" t="s">
        <v>81</v>
      </c>
      <c r="AY263" s="18" t="s">
        <v>130</v>
      </c>
      <c r="BE263" s="217">
        <f>IF(N263="základní",J263,0)</f>
        <v>0</v>
      </c>
      <c r="BF263" s="217">
        <f>IF(N263="snížená",J263,0)</f>
        <v>0</v>
      </c>
      <c r="BG263" s="217">
        <f>IF(N263="zákl. přenesená",J263,0)</f>
        <v>0</v>
      </c>
      <c r="BH263" s="217">
        <f>IF(N263="sníž. přenesená",J263,0)</f>
        <v>0</v>
      </c>
      <c r="BI263" s="217">
        <f>IF(N263="nulová",J263,0)</f>
        <v>0</v>
      </c>
      <c r="BJ263" s="18" t="s">
        <v>79</v>
      </c>
      <c r="BK263" s="217">
        <f>ROUND(I263*H263,2)</f>
        <v>0</v>
      </c>
      <c r="BL263" s="18" t="s">
        <v>137</v>
      </c>
      <c r="BM263" s="216" t="s">
        <v>657</v>
      </c>
    </row>
    <row r="264" s="13" customFormat="1">
      <c r="A264" s="13"/>
      <c r="B264" s="225"/>
      <c r="C264" s="226"/>
      <c r="D264" s="223" t="s">
        <v>143</v>
      </c>
      <c r="E264" s="227" t="s">
        <v>19</v>
      </c>
      <c r="F264" s="228" t="s">
        <v>658</v>
      </c>
      <c r="G264" s="226"/>
      <c r="H264" s="229">
        <v>27.024999999999999</v>
      </c>
      <c r="I264" s="230"/>
      <c r="J264" s="226"/>
      <c r="K264" s="226"/>
      <c r="L264" s="231"/>
      <c r="M264" s="232"/>
      <c r="N264" s="233"/>
      <c r="O264" s="233"/>
      <c r="P264" s="233"/>
      <c r="Q264" s="233"/>
      <c r="R264" s="233"/>
      <c r="S264" s="233"/>
      <c r="T264" s="234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5" t="s">
        <v>143</v>
      </c>
      <c r="AU264" s="235" t="s">
        <v>81</v>
      </c>
      <c r="AV264" s="13" t="s">
        <v>81</v>
      </c>
      <c r="AW264" s="13" t="s">
        <v>33</v>
      </c>
      <c r="AX264" s="13" t="s">
        <v>79</v>
      </c>
      <c r="AY264" s="235" t="s">
        <v>130</v>
      </c>
    </row>
    <row r="265" s="2" customFormat="1" ht="37.8" customHeight="1">
      <c r="A265" s="39"/>
      <c r="B265" s="40"/>
      <c r="C265" s="247" t="s">
        <v>345</v>
      </c>
      <c r="D265" s="247" t="s">
        <v>252</v>
      </c>
      <c r="E265" s="248" t="s">
        <v>659</v>
      </c>
      <c r="F265" s="249" t="s">
        <v>660</v>
      </c>
      <c r="G265" s="250" t="s">
        <v>292</v>
      </c>
      <c r="H265" s="251">
        <v>422</v>
      </c>
      <c r="I265" s="252"/>
      <c r="J265" s="253">
        <f>ROUND(I265*H265,2)</f>
        <v>0</v>
      </c>
      <c r="K265" s="249" t="s">
        <v>19</v>
      </c>
      <c r="L265" s="254"/>
      <c r="M265" s="255" t="s">
        <v>19</v>
      </c>
      <c r="N265" s="256" t="s">
        <v>42</v>
      </c>
      <c r="O265" s="85"/>
      <c r="P265" s="214">
        <f>O265*H265</f>
        <v>0</v>
      </c>
      <c r="Q265" s="214">
        <v>0.30399999999999999</v>
      </c>
      <c r="R265" s="214">
        <f>Q265*H265</f>
        <v>128.28800000000001</v>
      </c>
      <c r="S265" s="214">
        <v>0</v>
      </c>
      <c r="T265" s="215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16" t="s">
        <v>177</v>
      </c>
      <c r="AT265" s="216" t="s">
        <v>252</v>
      </c>
      <c r="AU265" s="216" t="s">
        <v>81</v>
      </c>
      <c r="AY265" s="18" t="s">
        <v>130</v>
      </c>
      <c r="BE265" s="217">
        <f>IF(N265="základní",J265,0)</f>
        <v>0</v>
      </c>
      <c r="BF265" s="217">
        <f>IF(N265="snížená",J265,0)</f>
        <v>0</v>
      </c>
      <c r="BG265" s="217">
        <f>IF(N265="zákl. přenesená",J265,0)</f>
        <v>0</v>
      </c>
      <c r="BH265" s="217">
        <f>IF(N265="sníž. přenesená",J265,0)</f>
        <v>0</v>
      </c>
      <c r="BI265" s="217">
        <f>IF(N265="nulová",J265,0)</f>
        <v>0</v>
      </c>
      <c r="BJ265" s="18" t="s">
        <v>79</v>
      </c>
      <c r="BK265" s="217">
        <f>ROUND(I265*H265,2)</f>
        <v>0</v>
      </c>
      <c r="BL265" s="18" t="s">
        <v>137</v>
      </c>
      <c r="BM265" s="216" t="s">
        <v>661</v>
      </c>
    </row>
    <row r="266" s="13" customFormat="1">
      <c r="A266" s="13"/>
      <c r="B266" s="225"/>
      <c r="C266" s="226"/>
      <c r="D266" s="223" t="s">
        <v>143</v>
      </c>
      <c r="E266" s="227" t="s">
        <v>19</v>
      </c>
      <c r="F266" s="228" t="s">
        <v>662</v>
      </c>
      <c r="G266" s="226"/>
      <c r="H266" s="229">
        <v>420.56900000000002</v>
      </c>
      <c r="I266" s="230"/>
      <c r="J266" s="226"/>
      <c r="K266" s="226"/>
      <c r="L266" s="231"/>
      <c r="M266" s="232"/>
      <c r="N266" s="233"/>
      <c r="O266" s="233"/>
      <c r="P266" s="233"/>
      <c r="Q266" s="233"/>
      <c r="R266" s="233"/>
      <c r="S266" s="233"/>
      <c r="T266" s="234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5" t="s">
        <v>143</v>
      </c>
      <c r="AU266" s="235" t="s">
        <v>81</v>
      </c>
      <c r="AV266" s="13" t="s">
        <v>81</v>
      </c>
      <c r="AW266" s="13" t="s">
        <v>33</v>
      </c>
      <c r="AX266" s="13" t="s">
        <v>71</v>
      </c>
      <c r="AY266" s="235" t="s">
        <v>130</v>
      </c>
    </row>
    <row r="267" s="15" customFormat="1">
      <c r="A267" s="15"/>
      <c r="B267" s="264"/>
      <c r="C267" s="265"/>
      <c r="D267" s="223" t="s">
        <v>143</v>
      </c>
      <c r="E267" s="266" t="s">
        <v>19</v>
      </c>
      <c r="F267" s="267" t="s">
        <v>649</v>
      </c>
      <c r="G267" s="265"/>
      <c r="H267" s="266" t="s">
        <v>19</v>
      </c>
      <c r="I267" s="268"/>
      <c r="J267" s="265"/>
      <c r="K267" s="265"/>
      <c r="L267" s="269"/>
      <c r="M267" s="270"/>
      <c r="N267" s="271"/>
      <c r="O267" s="271"/>
      <c r="P267" s="271"/>
      <c r="Q267" s="271"/>
      <c r="R267" s="271"/>
      <c r="S267" s="271"/>
      <c r="T267" s="272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73" t="s">
        <v>143</v>
      </c>
      <c r="AU267" s="273" t="s">
        <v>81</v>
      </c>
      <c r="AV267" s="15" t="s">
        <v>79</v>
      </c>
      <c r="AW267" s="15" t="s">
        <v>33</v>
      </c>
      <c r="AX267" s="15" t="s">
        <v>71</v>
      </c>
      <c r="AY267" s="273" t="s">
        <v>130</v>
      </c>
    </row>
    <row r="268" s="13" customFormat="1">
      <c r="A268" s="13"/>
      <c r="B268" s="225"/>
      <c r="C268" s="226"/>
      <c r="D268" s="223" t="s">
        <v>143</v>
      </c>
      <c r="E268" s="227" t="s">
        <v>19</v>
      </c>
      <c r="F268" s="228" t="s">
        <v>663</v>
      </c>
      <c r="G268" s="226"/>
      <c r="H268" s="229">
        <v>422</v>
      </c>
      <c r="I268" s="230"/>
      <c r="J268" s="226"/>
      <c r="K268" s="226"/>
      <c r="L268" s="231"/>
      <c r="M268" s="232"/>
      <c r="N268" s="233"/>
      <c r="O268" s="233"/>
      <c r="P268" s="233"/>
      <c r="Q268" s="233"/>
      <c r="R268" s="233"/>
      <c r="S268" s="233"/>
      <c r="T268" s="234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5" t="s">
        <v>143</v>
      </c>
      <c r="AU268" s="235" t="s">
        <v>81</v>
      </c>
      <c r="AV268" s="13" t="s">
        <v>81</v>
      </c>
      <c r="AW268" s="13" t="s">
        <v>33</v>
      </c>
      <c r="AX268" s="13" t="s">
        <v>79</v>
      </c>
      <c r="AY268" s="235" t="s">
        <v>130</v>
      </c>
    </row>
    <row r="269" s="2" customFormat="1" ht="16.5" customHeight="1">
      <c r="A269" s="39"/>
      <c r="B269" s="40"/>
      <c r="C269" s="205" t="s">
        <v>350</v>
      </c>
      <c r="D269" s="205" t="s">
        <v>132</v>
      </c>
      <c r="E269" s="206" t="s">
        <v>664</v>
      </c>
      <c r="F269" s="207" t="s">
        <v>665</v>
      </c>
      <c r="G269" s="208" t="s">
        <v>180</v>
      </c>
      <c r="H269" s="209">
        <v>112.44</v>
      </c>
      <c r="I269" s="210"/>
      <c r="J269" s="211">
        <f>ROUND(I269*H269,2)</f>
        <v>0</v>
      </c>
      <c r="K269" s="207" t="s">
        <v>19</v>
      </c>
      <c r="L269" s="45"/>
      <c r="M269" s="212" t="s">
        <v>19</v>
      </c>
      <c r="N269" s="213" t="s">
        <v>42</v>
      </c>
      <c r="O269" s="85"/>
      <c r="P269" s="214">
        <f>O269*H269</f>
        <v>0</v>
      </c>
      <c r="Q269" s="214">
        <v>0</v>
      </c>
      <c r="R269" s="214">
        <f>Q269*H269</f>
        <v>0</v>
      </c>
      <c r="S269" s="214">
        <v>0</v>
      </c>
      <c r="T269" s="215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16" t="s">
        <v>137</v>
      </c>
      <c r="AT269" s="216" t="s">
        <v>132</v>
      </c>
      <c r="AU269" s="216" t="s">
        <v>81</v>
      </c>
      <c r="AY269" s="18" t="s">
        <v>130</v>
      </c>
      <c r="BE269" s="217">
        <f>IF(N269="základní",J269,0)</f>
        <v>0</v>
      </c>
      <c r="BF269" s="217">
        <f>IF(N269="snížená",J269,0)</f>
        <v>0</v>
      </c>
      <c r="BG269" s="217">
        <f>IF(N269="zákl. přenesená",J269,0)</f>
        <v>0</v>
      </c>
      <c r="BH269" s="217">
        <f>IF(N269="sníž. přenesená",J269,0)</f>
        <v>0</v>
      </c>
      <c r="BI269" s="217">
        <f>IF(N269="nulová",J269,0)</f>
        <v>0</v>
      </c>
      <c r="BJ269" s="18" t="s">
        <v>79</v>
      </c>
      <c r="BK269" s="217">
        <f>ROUND(I269*H269,2)</f>
        <v>0</v>
      </c>
      <c r="BL269" s="18" t="s">
        <v>137</v>
      </c>
      <c r="BM269" s="216" t="s">
        <v>666</v>
      </c>
    </row>
    <row r="270" s="15" customFormat="1">
      <c r="A270" s="15"/>
      <c r="B270" s="264"/>
      <c r="C270" s="265"/>
      <c r="D270" s="223" t="s">
        <v>143</v>
      </c>
      <c r="E270" s="266" t="s">
        <v>19</v>
      </c>
      <c r="F270" s="267" t="s">
        <v>501</v>
      </c>
      <c r="G270" s="265"/>
      <c r="H270" s="266" t="s">
        <v>19</v>
      </c>
      <c r="I270" s="268"/>
      <c r="J270" s="265"/>
      <c r="K270" s="265"/>
      <c r="L270" s="269"/>
      <c r="M270" s="270"/>
      <c r="N270" s="271"/>
      <c r="O270" s="271"/>
      <c r="P270" s="271"/>
      <c r="Q270" s="271"/>
      <c r="R270" s="271"/>
      <c r="S270" s="271"/>
      <c r="T270" s="272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73" t="s">
        <v>143</v>
      </c>
      <c r="AU270" s="273" t="s">
        <v>81</v>
      </c>
      <c r="AV270" s="15" t="s">
        <v>79</v>
      </c>
      <c r="AW270" s="15" t="s">
        <v>33</v>
      </c>
      <c r="AX270" s="15" t="s">
        <v>71</v>
      </c>
      <c r="AY270" s="273" t="s">
        <v>130</v>
      </c>
    </row>
    <row r="271" s="15" customFormat="1">
      <c r="A271" s="15"/>
      <c r="B271" s="264"/>
      <c r="C271" s="265"/>
      <c r="D271" s="223" t="s">
        <v>143</v>
      </c>
      <c r="E271" s="266" t="s">
        <v>19</v>
      </c>
      <c r="F271" s="267" t="s">
        <v>502</v>
      </c>
      <c r="G271" s="265"/>
      <c r="H271" s="266" t="s">
        <v>19</v>
      </c>
      <c r="I271" s="268"/>
      <c r="J271" s="265"/>
      <c r="K271" s="265"/>
      <c r="L271" s="269"/>
      <c r="M271" s="270"/>
      <c r="N271" s="271"/>
      <c r="O271" s="271"/>
      <c r="P271" s="271"/>
      <c r="Q271" s="271"/>
      <c r="R271" s="271"/>
      <c r="S271" s="271"/>
      <c r="T271" s="272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73" t="s">
        <v>143</v>
      </c>
      <c r="AU271" s="273" t="s">
        <v>81</v>
      </c>
      <c r="AV271" s="15" t="s">
        <v>79</v>
      </c>
      <c r="AW271" s="15" t="s">
        <v>33</v>
      </c>
      <c r="AX271" s="15" t="s">
        <v>71</v>
      </c>
      <c r="AY271" s="273" t="s">
        <v>130</v>
      </c>
    </row>
    <row r="272" s="15" customFormat="1">
      <c r="A272" s="15"/>
      <c r="B272" s="264"/>
      <c r="C272" s="265"/>
      <c r="D272" s="223" t="s">
        <v>143</v>
      </c>
      <c r="E272" s="266" t="s">
        <v>19</v>
      </c>
      <c r="F272" s="267" t="s">
        <v>503</v>
      </c>
      <c r="G272" s="265"/>
      <c r="H272" s="266" t="s">
        <v>19</v>
      </c>
      <c r="I272" s="268"/>
      <c r="J272" s="265"/>
      <c r="K272" s="265"/>
      <c r="L272" s="269"/>
      <c r="M272" s="270"/>
      <c r="N272" s="271"/>
      <c r="O272" s="271"/>
      <c r="P272" s="271"/>
      <c r="Q272" s="271"/>
      <c r="R272" s="271"/>
      <c r="S272" s="271"/>
      <c r="T272" s="272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T272" s="273" t="s">
        <v>143</v>
      </c>
      <c r="AU272" s="273" t="s">
        <v>81</v>
      </c>
      <c r="AV272" s="15" t="s">
        <v>79</v>
      </c>
      <c r="AW272" s="15" t="s">
        <v>33</v>
      </c>
      <c r="AX272" s="15" t="s">
        <v>71</v>
      </c>
      <c r="AY272" s="273" t="s">
        <v>130</v>
      </c>
    </row>
    <row r="273" s="13" customFormat="1">
      <c r="A273" s="13"/>
      <c r="B273" s="225"/>
      <c r="C273" s="226"/>
      <c r="D273" s="223" t="s">
        <v>143</v>
      </c>
      <c r="E273" s="227" t="s">
        <v>19</v>
      </c>
      <c r="F273" s="228" t="s">
        <v>667</v>
      </c>
      <c r="G273" s="226"/>
      <c r="H273" s="229">
        <v>112.44</v>
      </c>
      <c r="I273" s="230"/>
      <c r="J273" s="226"/>
      <c r="K273" s="226"/>
      <c r="L273" s="231"/>
      <c r="M273" s="232"/>
      <c r="N273" s="233"/>
      <c r="O273" s="233"/>
      <c r="P273" s="233"/>
      <c r="Q273" s="233"/>
      <c r="R273" s="233"/>
      <c r="S273" s="233"/>
      <c r="T273" s="234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5" t="s">
        <v>143</v>
      </c>
      <c r="AU273" s="235" t="s">
        <v>81</v>
      </c>
      <c r="AV273" s="13" t="s">
        <v>81</v>
      </c>
      <c r="AW273" s="13" t="s">
        <v>33</v>
      </c>
      <c r="AX273" s="13" t="s">
        <v>79</v>
      </c>
      <c r="AY273" s="235" t="s">
        <v>130</v>
      </c>
    </row>
    <row r="274" s="2" customFormat="1" ht="24.15" customHeight="1">
      <c r="A274" s="39"/>
      <c r="B274" s="40"/>
      <c r="C274" s="205" t="s">
        <v>355</v>
      </c>
      <c r="D274" s="205" t="s">
        <v>132</v>
      </c>
      <c r="E274" s="206" t="s">
        <v>668</v>
      </c>
      <c r="F274" s="207" t="s">
        <v>669</v>
      </c>
      <c r="G274" s="208" t="s">
        <v>180</v>
      </c>
      <c r="H274" s="209">
        <v>184.44</v>
      </c>
      <c r="I274" s="210"/>
      <c r="J274" s="211">
        <f>ROUND(I274*H274,2)</f>
        <v>0</v>
      </c>
      <c r="K274" s="207" t="s">
        <v>19</v>
      </c>
      <c r="L274" s="45"/>
      <c r="M274" s="212" t="s">
        <v>19</v>
      </c>
      <c r="N274" s="213" t="s">
        <v>42</v>
      </c>
      <c r="O274" s="85"/>
      <c r="P274" s="214">
        <f>O274*H274</f>
        <v>0</v>
      </c>
      <c r="Q274" s="214">
        <v>0</v>
      </c>
      <c r="R274" s="214">
        <f>Q274*H274</f>
        <v>0</v>
      </c>
      <c r="S274" s="214">
        <v>0</v>
      </c>
      <c r="T274" s="215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16" t="s">
        <v>137</v>
      </c>
      <c r="AT274" s="216" t="s">
        <v>132</v>
      </c>
      <c r="AU274" s="216" t="s">
        <v>81</v>
      </c>
      <c r="AY274" s="18" t="s">
        <v>130</v>
      </c>
      <c r="BE274" s="217">
        <f>IF(N274="základní",J274,0)</f>
        <v>0</v>
      </c>
      <c r="BF274" s="217">
        <f>IF(N274="snížená",J274,0)</f>
        <v>0</v>
      </c>
      <c r="BG274" s="217">
        <f>IF(N274="zákl. přenesená",J274,0)</f>
        <v>0</v>
      </c>
      <c r="BH274" s="217">
        <f>IF(N274="sníž. přenesená",J274,0)</f>
        <v>0</v>
      </c>
      <c r="BI274" s="217">
        <f>IF(N274="nulová",J274,0)</f>
        <v>0</v>
      </c>
      <c r="BJ274" s="18" t="s">
        <v>79</v>
      </c>
      <c r="BK274" s="217">
        <f>ROUND(I274*H274,2)</f>
        <v>0</v>
      </c>
      <c r="BL274" s="18" t="s">
        <v>137</v>
      </c>
      <c r="BM274" s="216" t="s">
        <v>670</v>
      </c>
    </row>
    <row r="275" s="15" customFormat="1">
      <c r="A275" s="15"/>
      <c r="B275" s="264"/>
      <c r="C275" s="265"/>
      <c r="D275" s="223" t="s">
        <v>143</v>
      </c>
      <c r="E275" s="266" t="s">
        <v>19</v>
      </c>
      <c r="F275" s="267" t="s">
        <v>671</v>
      </c>
      <c r="G275" s="265"/>
      <c r="H275" s="266" t="s">
        <v>19</v>
      </c>
      <c r="I275" s="268"/>
      <c r="J275" s="265"/>
      <c r="K275" s="265"/>
      <c r="L275" s="269"/>
      <c r="M275" s="270"/>
      <c r="N275" s="271"/>
      <c r="O275" s="271"/>
      <c r="P275" s="271"/>
      <c r="Q275" s="271"/>
      <c r="R275" s="271"/>
      <c r="S275" s="271"/>
      <c r="T275" s="272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73" t="s">
        <v>143</v>
      </c>
      <c r="AU275" s="273" t="s">
        <v>81</v>
      </c>
      <c r="AV275" s="15" t="s">
        <v>79</v>
      </c>
      <c r="AW275" s="15" t="s">
        <v>33</v>
      </c>
      <c r="AX275" s="15" t="s">
        <v>71</v>
      </c>
      <c r="AY275" s="273" t="s">
        <v>130</v>
      </c>
    </row>
    <row r="276" s="13" customFormat="1">
      <c r="A276" s="13"/>
      <c r="B276" s="225"/>
      <c r="C276" s="226"/>
      <c r="D276" s="223" t="s">
        <v>143</v>
      </c>
      <c r="E276" s="227" t="s">
        <v>19</v>
      </c>
      <c r="F276" s="228" t="s">
        <v>667</v>
      </c>
      <c r="G276" s="226"/>
      <c r="H276" s="229">
        <v>112.44</v>
      </c>
      <c r="I276" s="230"/>
      <c r="J276" s="226"/>
      <c r="K276" s="226"/>
      <c r="L276" s="231"/>
      <c r="M276" s="232"/>
      <c r="N276" s="233"/>
      <c r="O276" s="233"/>
      <c r="P276" s="233"/>
      <c r="Q276" s="233"/>
      <c r="R276" s="233"/>
      <c r="S276" s="233"/>
      <c r="T276" s="234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5" t="s">
        <v>143</v>
      </c>
      <c r="AU276" s="235" t="s">
        <v>81</v>
      </c>
      <c r="AV276" s="13" t="s">
        <v>81</v>
      </c>
      <c r="AW276" s="13" t="s">
        <v>33</v>
      </c>
      <c r="AX276" s="13" t="s">
        <v>71</v>
      </c>
      <c r="AY276" s="235" t="s">
        <v>130</v>
      </c>
    </row>
    <row r="277" s="15" customFormat="1">
      <c r="A277" s="15"/>
      <c r="B277" s="264"/>
      <c r="C277" s="265"/>
      <c r="D277" s="223" t="s">
        <v>143</v>
      </c>
      <c r="E277" s="266" t="s">
        <v>19</v>
      </c>
      <c r="F277" s="267" t="s">
        <v>672</v>
      </c>
      <c r="G277" s="265"/>
      <c r="H277" s="266" t="s">
        <v>19</v>
      </c>
      <c r="I277" s="268"/>
      <c r="J277" s="265"/>
      <c r="K277" s="265"/>
      <c r="L277" s="269"/>
      <c r="M277" s="270"/>
      <c r="N277" s="271"/>
      <c r="O277" s="271"/>
      <c r="P277" s="271"/>
      <c r="Q277" s="271"/>
      <c r="R277" s="271"/>
      <c r="S277" s="271"/>
      <c r="T277" s="272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73" t="s">
        <v>143</v>
      </c>
      <c r="AU277" s="273" t="s">
        <v>81</v>
      </c>
      <c r="AV277" s="15" t="s">
        <v>79</v>
      </c>
      <c r="AW277" s="15" t="s">
        <v>33</v>
      </c>
      <c r="AX277" s="15" t="s">
        <v>71</v>
      </c>
      <c r="AY277" s="273" t="s">
        <v>130</v>
      </c>
    </row>
    <row r="278" s="13" customFormat="1">
      <c r="A278" s="13"/>
      <c r="B278" s="225"/>
      <c r="C278" s="226"/>
      <c r="D278" s="223" t="s">
        <v>143</v>
      </c>
      <c r="E278" s="227" t="s">
        <v>19</v>
      </c>
      <c r="F278" s="228" t="s">
        <v>673</v>
      </c>
      <c r="G278" s="226"/>
      <c r="H278" s="229">
        <v>32</v>
      </c>
      <c r="I278" s="230"/>
      <c r="J278" s="226"/>
      <c r="K278" s="226"/>
      <c r="L278" s="231"/>
      <c r="M278" s="232"/>
      <c r="N278" s="233"/>
      <c r="O278" s="233"/>
      <c r="P278" s="233"/>
      <c r="Q278" s="233"/>
      <c r="R278" s="233"/>
      <c r="S278" s="233"/>
      <c r="T278" s="234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5" t="s">
        <v>143</v>
      </c>
      <c r="AU278" s="235" t="s">
        <v>81</v>
      </c>
      <c r="AV278" s="13" t="s">
        <v>81</v>
      </c>
      <c r="AW278" s="13" t="s">
        <v>33</v>
      </c>
      <c r="AX278" s="13" t="s">
        <v>71</v>
      </c>
      <c r="AY278" s="235" t="s">
        <v>130</v>
      </c>
    </row>
    <row r="279" s="15" customFormat="1">
      <c r="A279" s="15"/>
      <c r="B279" s="264"/>
      <c r="C279" s="265"/>
      <c r="D279" s="223" t="s">
        <v>143</v>
      </c>
      <c r="E279" s="266" t="s">
        <v>19</v>
      </c>
      <c r="F279" s="267" t="s">
        <v>674</v>
      </c>
      <c r="G279" s="265"/>
      <c r="H279" s="266" t="s">
        <v>19</v>
      </c>
      <c r="I279" s="268"/>
      <c r="J279" s="265"/>
      <c r="K279" s="265"/>
      <c r="L279" s="269"/>
      <c r="M279" s="270"/>
      <c r="N279" s="271"/>
      <c r="O279" s="271"/>
      <c r="P279" s="271"/>
      <c r="Q279" s="271"/>
      <c r="R279" s="271"/>
      <c r="S279" s="271"/>
      <c r="T279" s="272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T279" s="273" t="s">
        <v>143</v>
      </c>
      <c r="AU279" s="273" t="s">
        <v>81</v>
      </c>
      <c r="AV279" s="15" t="s">
        <v>79</v>
      </c>
      <c r="AW279" s="15" t="s">
        <v>33</v>
      </c>
      <c r="AX279" s="15" t="s">
        <v>71</v>
      </c>
      <c r="AY279" s="273" t="s">
        <v>130</v>
      </c>
    </row>
    <row r="280" s="13" customFormat="1">
      <c r="A280" s="13"/>
      <c r="B280" s="225"/>
      <c r="C280" s="226"/>
      <c r="D280" s="223" t="s">
        <v>143</v>
      </c>
      <c r="E280" s="227" t="s">
        <v>19</v>
      </c>
      <c r="F280" s="228" t="s">
        <v>675</v>
      </c>
      <c r="G280" s="226"/>
      <c r="H280" s="229">
        <v>40</v>
      </c>
      <c r="I280" s="230"/>
      <c r="J280" s="226"/>
      <c r="K280" s="226"/>
      <c r="L280" s="231"/>
      <c r="M280" s="232"/>
      <c r="N280" s="233"/>
      <c r="O280" s="233"/>
      <c r="P280" s="233"/>
      <c r="Q280" s="233"/>
      <c r="R280" s="233"/>
      <c r="S280" s="233"/>
      <c r="T280" s="234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5" t="s">
        <v>143</v>
      </c>
      <c r="AU280" s="235" t="s">
        <v>81</v>
      </c>
      <c r="AV280" s="13" t="s">
        <v>81</v>
      </c>
      <c r="AW280" s="13" t="s">
        <v>33</v>
      </c>
      <c r="AX280" s="13" t="s">
        <v>71</v>
      </c>
      <c r="AY280" s="235" t="s">
        <v>130</v>
      </c>
    </row>
    <row r="281" s="14" customFormat="1">
      <c r="A281" s="14"/>
      <c r="B281" s="236"/>
      <c r="C281" s="237"/>
      <c r="D281" s="223" t="s">
        <v>143</v>
      </c>
      <c r="E281" s="238" t="s">
        <v>19</v>
      </c>
      <c r="F281" s="239" t="s">
        <v>146</v>
      </c>
      <c r="G281" s="237"/>
      <c r="H281" s="240">
        <v>184.44</v>
      </c>
      <c r="I281" s="241"/>
      <c r="J281" s="237"/>
      <c r="K281" s="237"/>
      <c r="L281" s="242"/>
      <c r="M281" s="243"/>
      <c r="N281" s="244"/>
      <c r="O281" s="244"/>
      <c r="P281" s="244"/>
      <c r="Q281" s="244"/>
      <c r="R281" s="244"/>
      <c r="S281" s="244"/>
      <c r="T281" s="245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46" t="s">
        <v>143</v>
      </c>
      <c r="AU281" s="246" t="s">
        <v>81</v>
      </c>
      <c r="AV281" s="14" t="s">
        <v>137</v>
      </c>
      <c r="AW281" s="14" t="s">
        <v>33</v>
      </c>
      <c r="AX281" s="14" t="s">
        <v>79</v>
      </c>
      <c r="AY281" s="246" t="s">
        <v>130</v>
      </c>
    </row>
    <row r="282" s="2" customFormat="1" ht="33" customHeight="1">
      <c r="A282" s="39"/>
      <c r="B282" s="40"/>
      <c r="C282" s="205" t="s">
        <v>360</v>
      </c>
      <c r="D282" s="205" t="s">
        <v>132</v>
      </c>
      <c r="E282" s="206" t="s">
        <v>676</v>
      </c>
      <c r="F282" s="207" t="s">
        <v>677</v>
      </c>
      <c r="G282" s="208" t="s">
        <v>180</v>
      </c>
      <c r="H282" s="209">
        <v>546.74000000000001</v>
      </c>
      <c r="I282" s="210"/>
      <c r="J282" s="211">
        <f>ROUND(I282*H282,2)</f>
        <v>0</v>
      </c>
      <c r="K282" s="207" t="s">
        <v>19</v>
      </c>
      <c r="L282" s="45"/>
      <c r="M282" s="212" t="s">
        <v>19</v>
      </c>
      <c r="N282" s="213" t="s">
        <v>42</v>
      </c>
      <c r="O282" s="85"/>
      <c r="P282" s="214">
        <f>O282*H282</f>
        <v>0</v>
      </c>
      <c r="Q282" s="214">
        <v>0</v>
      </c>
      <c r="R282" s="214">
        <f>Q282*H282</f>
        <v>0</v>
      </c>
      <c r="S282" s="214">
        <v>0</v>
      </c>
      <c r="T282" s="215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16" t="s">
        <v>137</v>
      </c>
      <c r="AT282" s="216" t="s">
        <v>132</v>
      </c>
      <c r="AU282" s="216" t="s">
        <v>81</v>
      </c>
      <c r="AY282" s="18" t="s">
        <v>130</v>
      </c>
      <c r="BE282" s="217">
        <f>IF(N282="základní",J282,0)</f>
        <v>0</v>
      </c>
      <c r="BF282" s="217">
        <f>IF(N282="snížená",J282,0)</f>
        <v>0</v>
      </c>
      <c r="BG282" s="217">
        <f>IF(N282="zákl. přenesená",J282,0)</f>
        <v>0</v>
      </c>
      <c r="BH282" s="217">
        <f>IF(N282="sníž. přenesená",J282,0)</f>
        <v>0</v>
      </c>
      <c r="BI282" s="217">
        <f>IF(N282="nulová",J282,0)</f>
        <v>0</v>
      </c>
      <c r="BJ282" s="18" t="s">
        <v>79</v>
      </c>
      <c r="BK282" s="217">
        <f>ROUND(I282*H282,2)</f>
        <v>0</v>
      </c>
      <c r="BL282" s="18" t="s">
        <v>137</v>
      </c>
      <c r="BM282" s="216" t="s">
        <v>678</v>
      </c>
    </row>
    <row r="283" s="13" customFormat="1">
      <c r="A283" s="13"/>
      <c r="B283" s="225"/>
      <c r="C283" s="226"/>
      <c r="D283" s="223" t="s">
        <v>143</v>
      </c>
      <c r="E283" s="227" t="s">
        <v>19</v>
      </c>
      <c r="F283" s="228" t="s">
        <v>679</v>
      </c>
      <c r="G283" s="226"/>
      <c r="H283" s="229">
        <v>546.74000000000001</v>
      </c>
      <c r="I283" s="230"/>
      <c r="J283" s="226"/>
      <c r="K283" s="226"/>
      <c r="L283" s="231"/>
      <c r="M283" s="232"/>
      <c r="N283" s="233"/>
      <c r="O283" s="233"/>
      <c r="P283" s="233"/>
      <c r="Q283" s="233"/>
      <c r="R283" s="233"/>
      <c r="S283" s="233"/>
      <c r="T283" s="234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5" t="s">
        <v>143</v>
      </c>
      <c r="AU283" s="235" t="s">
        <v>81</v>
      </c>
      <c r="AV283" s="13" t="s">
        <v>81</v>
      </c>
      <c r="AW283" s="13" t="s">
        <v>33</v>
      </c>
      <c r="AX283" s="13" t="s">
        <v>79</v>
      </c>
      <c r="AY283" s="235" t="s">
        <v>130</v>
      </c>
    </row>
    <row r="284" s="2" customFormat="1" ht="16.5" customHeight="1">
      <c r="A284" s="39"/>
      <c r="B284" s="40"/>
      <c r="C284" s="205" t="s">
        <v>366</v>
      </c>
      <c r="D284" s="205" t="s">
        <v>132</v>
      </c>
      <c r="E284" s="206" t="s">
        <v>680</v>
      </c>
      <c r="F284" s="207" t="s">
        <v>681</v>
      </c>
      <c r="G284" s="208" t="s">
        <v>292</v>
      </c>
      <c r="H284" s="209">
        <v>12</v>
      </c>
      <c r="I284" s="210"/>
      <c r="J284" s="211">
        <f>ROUND(I284*H284,2)</f>
        <v>0</v>
      </c>
      <c r="K284" s="207" t="s">
        <v>19</v>
      </c>
      <c r="L284" s="45"/>
      <c r="M284" s="212" t="s">
        <v>19</v>
      </c>
      <c r="N284" s="213" t="s">
        <v>42</v>
      </c>
      <c r="O284" s="85"/>
      <c r="P284" s="214">
        <f>O284*H284</f>
        <v>0</v>
      </c>
      <c r="Q284" s="214">
        <v>0.0074200000000000004</v>
      </c>
      <c r="R284" s="214">
        <f>Q284*H284</f>
        <v>0.089040000000000008</v>
      </c>
      <c r="S284" s="214">
        <v>0</v>
      </c>
      <c r="T284" s="215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16" t="s">
        <v>137</v>
      </c>
      <c r="AT284" s="216" t="s">
        <v>132</v>
      </c>
      <c r="AU284" s="216" t="s">
        <v>81</v>
      </c>
      <c r="AY284" s="18" t="s">
        <v>130</v>
      </c>
      <c r="BE284" s="217">
        <f>IF(N284="základní",J284,0)</f>
        <v>0</v>
      </c>
      <c r="BF284" s="217">
        <f>IF(N284="snížená",J284,0)</f>
        <v>0</v>
      </c>
      <c r="BG284" s="217">
        <f>IF(N284="zákl. přenesená",J284,0)</f>
        <v>0</v>
      </c>
      <c r="BH284" s="217">
        <f>IF(N284="sníž. přenesená",J284,0)</f>
        <v>0</v>
      </c>
      <c r="BI284" s="217">
        <f>IF(N284="nulová",J284,0)</f>
        <v>0</v>
      </c>
      <c r="BJ284" s="18" t="s">
        <v>79</v>
      </c>
      <c r="BK284" s="217">
        <f>ROUND(I284*H284,2)</f>
        <v>0</v>
      </c>
      <c r="BL284" s="18" t="s">
        <v>137</v>
      </c>
      <c r="BM284" s="216" t="s">
        <v>682</v>
      </c>
    </row>
    <row r="285" s="15" customFormat="1">
      <c r="A285" s="15"/>
      <c r="B285" s="264"/>
      <c r="C285" s="265"/>
      <c r="D285" s="223" t="s">
        <v>143</v>
      </c>
      <c r="E285" s="266" t="s">
        <v>19</v>
      </c>
      <c r="F285" s="267" t="s">
        <v>683</v>
      </c>
      <c r="G285" s="265"/>
      <c r="H285" s="266" t="s">
        <v>19</v>
      </c>
      <c r="I285" s="268"/>
      <c r="J285" s="265"/>
      <c r="K285" s="265"/>
      <c r="L285" s="269"/>
      <c r="M285" s="270"/>
      <c r="N285" s="271"/>
      <c r="O285" s="271"/>
      <c r="P285" s="271"/>
      <c r="Q285" s="271"/>
      <c r="R285" s="271"/>
      <c r="S285" s="271"/>
      <c r="T285" s="272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T285" s="273" t="s">
        <v>143</v>
      </c>
      <c r="AU285" s="273" t="s">
        <v>81</v>
      </c>
      <c r="AV285" s="15" t="s">
        <v>79</v>
      </c>
      <c r="AW285" s="15" t="s">
        <v>33</v>
      </c>
      <c r="AX285" s="15" t="s">
        <v>71</v>
      </c>
      <c r="AY285" s="273" t="s">
        <v>130</v>
      </c>
    </row>
    <row r="286" s="13" customFormat="1">
      <c r="A286" s="13"/>
      <c r="B286" s="225"/>
      <c r="C286" s="226"/>
      <c r="D286" s="223" t="s">
        <v>143</v>
      </c>
      <c r="E286" s="227" t="s">
        <v>19</v>
      </c>
      <c r="F286" s="228" t="s">
        <v>206</v>
      </c>
      <c r="G286" s="226"/>
      <c r="H286" s="229">
        <v>12</v>
      </c>
      <c r="I286" s="230"/>
      <c r="J286" s="226"/>
      <c r="K286" s="226"/>
      <c r="L286" s="231"/>
      <c r="M286" s="232"/>
      <c r="N286" s="233"/>
      <c r="O286" s="233"/>
      <c r="P286" s="233"/>
      <c r="Q286" s="233"/>
      <c r="R286" s="233"/>
      <c r="S286" s="233"/>
      <c r="T286" s="234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5" t="s">
        <v>143</v>
      </c>
      <c r="AU286" s="235" t="s">
        <v>81</v>
      </c>
      <c r="AV286" s="13" t="s">
        <v>81</v>
      </c>
      <c r="AW286" s="13" t="s">
        <v>33</v>
      </c>
      <c r="AX286" s="13" t="s">
        <v>79</v>
      </c>
      <c r="AY286" s="235" t="s">
        <v>130</v>
      </c>
    </row>
    <row r="287" s="2" customFormat="1" ht="21.75" customHeight="1">
      <c r="A287" s="39"/>
      <c r="B287" s="40"/>
      <c r="C287" s="205" t="s">
        <v>372</v>
      </c>
      <c r="D287" s="205" t="s">
        <v>132</v>
      </c>
      <c r="E287" s="206" t="s">
        <v>684</v>
      </c>
      <c r="F287" s="207" t="s">
        <v>685</v>
      </c>
      <c r="G287" s="208" t="s">
        <v>292</v>
      </c>
      <c r="H287" s="209">
        <v>28</v>
      </c>
      <c r="I287" s="210"/>
      <c r="J287" s="211">
        <f>ROUND(I287*H287,2)</f>
        <v>0</v>
      </c>
      <c r="K287" s="207" t="s">
        <v>19</v>
      </c>
      <c r="L287" s="45"/>
      <c r="M287" s="212" t="s">
        <v>19</v>
      </c>
      <c r="N287" s="213" t="s">
        <v>42</v>
      </c>
      <c r="O287" s="85"/>
      <c r="P287" s="214">
        <f>O287*H287</f>
        <v>0</v>
      </c>
      <c r="Q287" s="214">
        <v>0</v>
      </c>
      <c r="R287" s="214">
        <f>Q287*H287</f>
        <v>0</v>
      </c>
      <c r="S287" s="214">
        <v>0.0042900000000000004</v>
      </c>
      <c r="T287" s="215">
        <f>S287*H287</f>
        <v>0.12012000000000001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16" t="s">
        <v>137</v>
      </c>
      <c r="AT287" s="216" t="s">
        <v>132</v>
      </c>
      <c r="AU287" s="216" t="s">
        <v>81</v>
      </c>
      <c r="AY287" s="18" t="s">
        <v>130</v>
      </c>
      <c r="BE287" s="217">
        <f>IF(N287="základní",J287,0)</f>
        <v>0</v>
      </c>
      <c r="BF287" s="217">
        <f>IF(N287="snížená",J287,0)</f>
        <v>0</v>
      </c>
      <c r="BG287" s="217">
        <f>IF(N287="zákl. přenesená",J287,0)</f>
        <v>0</v>
      </c>
      <c r="BH287" s="217">
        <f>IF(N287="sníž. přenesená",J287,0)</f>
        <v>0</v>
      </c>
      <c r="BI287" s="217">
        <f>IF(N287="nulová",J287,0)</f>
        <v>0</v>
      </c>
      <c r="BJ287" s="18" t="s">
        <v>79</v>
      </c>
      <c r="BK287" s="217">
        <f>ROUND(I287*H287,2)</f>
        <v>0</v>
      </c>
      <c r="BL287" s="18" t="s">
        <v>137</v>
      </c>
      <c r="BM287" s="216" t="s">
        <v>686</v>
      </c>
    </row>
    <row r="288" s="2" customFormat="1" ht="16.5" customHeight="1">
      <c r="A288" s="39"/>
      <c r="B288" s="40"/>
      <c r="C288" s="205" t="s">
        <v>377</v>
      </c>
      <c r="D288" s="205" t="s">
        <v>132</v>
      </c>
      <c r="E288" s="206" t="s">
        <v>687</v>
      </c>
      <c r="F288" s="207" t="s">
        <v>688</v>
      </c>
      <c r="G288" s="208" t="s">
        <v>292</v>
      </c>
      <c r="H288" s="209">
        <v>12</v>
      </c>
      <c r="I288" s="210"/>
      <c r="J288" s="211">
        <f>ROUND(I288*H288,2)</f>
        <v>0</v>
      </c>
      <c r="K288" s="207" t="s">
        <v>19</v>
      </c>
      <c r="L288" s="45"/>
      <c r="M288" s="212" t="s">
        <v>19</v>
      </c>
      <c r="N288" s="213" t="s">
        <v>42</v>
      </c>
      <c r="O288" s="85"/>
      <c r="P288" s="214">
        <f>O288*H288</f>
        <v>0</v>
      </c>
      <c r="Q288" s="214">
        <v>0</v>
      </c>
      <c r="R288" s="214">
        <f>Q288*H288</f>
        <v>0</v>
      </c>
      <c r="S288" s="214">
        <v>0</v>
      </c>
      <c r="T288" s="215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16" t="s">
        <v>137</v>
      </c>
      <c r="AT288" s="216" t="s">
        <v>132</v>
      </c>
      <c r="AU288" s="216" t="s">
        <v>81</v>
      </c>
      <c r="AY288" s="18" t="s">
        <v>130</v>
      </c>
      <c r="BE288" s="217">
        <f>IF(N288="základní",J288,0)</f>
        <v>0</v>
      </c>
      <c r="BF288" s="217">
        <f>IF(N288="snížená",J288,0)</f>
        <v>0</v>
      </c>
      <c r="BG288" s="217">
        <f>IF(N288="zákl. přenesená",J288,0)</f>
        <v>0</v>
      </c>
      <c r="BH288" s="217">
        <f>IF(N288="sníž. přenesená",J288,0)</f>
        <v>0</v>
      </c>
      <c r="BI288" s="217">
        <f>IF(N288="nulová",J288,0)</f>
        <v>0</v>
      </c>
      <c r="BJ288" s="18" t="s">
        <v>79</v>
      </c>
      <c r="BK288" s="217">
        <f>ROUND(I288*H288,2)</f>
        <v>0</v>
      </c>
      <c r="BL288" s="18" t="s">
        <v>137</v>
      </c>
      <c r="BM288" s="216" t="s">
        <v>689</v>
      </c>
    </row>
    <row r="289" s="13" customFormat="1">
      <c r="A289" s="13"/>
      <c r="B289" s="225"/>
      <c r="C289" s="226"/>
      <c r="D289" s="223" t="s">
        <v>143</v>
      </c>
      <c r="E289" s="227" t="s">
        <v>19</v>
      </c>
      <c r="F289" s="228" t="s">
        <v>690</v>
      </c>
      <c r="G289" s="226"/>
      <c r="H289" s="229">
        <v>12</v>
      </c>
      <c r="I289" s="230"/>
      <c r="J289" s="226"/>
      <c r="K289" s="226"/>
      <c r="L289" s="231"/>
      <c r="M289" s="232"/>
      <c r="N289" s="233"/>
      <c r="O289" s="233"/>
      <c r="P289" s="233"/>
      <c r="Q289" s="233"/>
      <c r="R289" s="233"/>
      <c r="S289" s="233"/>
      <c r="T289" s="234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5" t="s">
        <v>143</v>
      </c>
      <c r="AU289" s="235" t="s">
        <v>81</v>
      </c>
      <c r="AV289" s="13" t="s">
        <v>81</v>
      </c>
      <c r="AW289" s="13" t="s">
        <v>33</v>
      </c>
      <c r="AX289" s="13" t="s">
        <v>79</v>
      </c>
      <c r="AY289" s="235" t="s">
        <v>130</v>
      </c>
    </row>
    <row r="290" s="2" customFormat="1" ht="16.5" customHeight="1">
      <c r="A290" s="39"/>
      <c r="B290" s="40"/>
      <c r="C290" s="205" t="s">
        <v>382</v>
      </c>
      <c r="D290" s="205" t="s">
        <v>132</v>
      </c>
      <c r="E290" s="206" t="s">
        <v>691</v>
      </c>
      <c r="F290" s="207" t="s">
        <v>692</v>
      </c>
      <c r="G290" s="208" t="s">
        <v>292</v>
      </c>
      <c r="H290" s="209">
        <v>68</v>
      </c>
      <c r="I290" s="210"/>
      <c r="J290" s="211">
        <f>ROUND(I290*H290,2)</f>
        <v>0</v>
      </c>
      <c r="K290" s="207" t="s">
        <v>19</v>
      </c>
      <c r="L290" s="45"/>
      <c r="M290" s="212" t="s">
        <v>19</v>
      </c>
      <c r="N290" s="213" t="s">
        <v>42</v>
      </c>
      <c r="O290" s="85"/>
      <c r="P290" s="214">
        <f>O290*H290</f>
        <v>0</v>
      </c>
      <c r="Q290" s="214">
        <v>0.00051999999999999995</v>
      </c>
      <c r="R290" s="214">
        <f>Q290*H290</f>
        <v>0.035359999999999996</v>
      </c>
      <c r="S290" s="214">
        <v>0</v>
      </c>
      <c r="T290" s="215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16" t="s">
        <v>137</v>
      </c>
      <c r="AT290" s="216" t="s">
        <v>132</v>
      </c>
      <c r="AU290" s="216" t="s">
        <v>81</v>
      </c>
      <c r="AY290" s="18" t="s">
        <v>130</v>
      </c>
      <c r="BE290" s="217">
        <f>IF(N290="základní",J290,0)</f>
        <v>0</v>
      </c>
      <c r="BF290" s="217">
        <f>IF(N290="snížená",J290,0)</f>
        <v>0</v>
      </c>
      <c r="BG290" s="217">
        <f>IF(N290="zákl. přenesená",J290,0)</f>
        <v>0</v>
      </c>
      <c r="BH290" s="217">
        <f>IF(N290="sníž. přenesená",J290,0)</f>
        <v>0</v>
      </c>
      <c r="BI290" s="217">
        <f>IF(N290="nulová",J290,0)</f>
        <v>0</v>
      </c>
      <c r="BJ290" s="18" t="s">
        <v>79</v>
      </c>
      <c r="BK290" s="217">
        <f>ROUND(I290*H290,2)</f>
        <v>0</v>
      </c>
      <c r="BL290" s="18" t="s">
        <v>137</v>
      </c>
      <c r="BM290" s="216" t="s">
        <v>693</v>
      </c>
    </row>
    <row r="291" s="2" customFormat="1" ht="16.5" customHeight="1">
      <c r="A291" s="39"/>
      <c r="B291" s="40"/>
      <c r="C291" s="205" t="s">
        <v>387</v>
      </c>
      <c r="D291" s="205" t="s">
        <v>132</v>
      </c>
      <c r="E291" s="206" t="s">
        <v>694</v>
      </c>
      <c r="F291" s="207" t="s">
        <v>695</v>
      </c>
      <c r="G291" s="208" t="s">
        <v>180</v>
      </c>
      <c r="H291" s="209">
        <v>659.17999999999995</v>
      </c>
      <c r="I291" s="210"/>
      <c r="J291" s="211">
        <f>ROUND(I291*H291,2)</f>
        <v>0</v>
      </c>
      <c r="K291" s="207" t="s">
        <v>19</v>
      </c>
      <c r="L291" s="45"/>
      <c r="M291" s="212" t="s">
        <v>19</v>
      </c>
      <c r="N291" s="213" t="s">
        <v>42</v>
      </c>
      <c r="O291" s="85"/>
      <c r="P291" s="214">
        <f>O291*H291</f>
        <v>0</v>
      </c>
      <c r="Q291" s="214">
        <v>0.00024000000000000001</v>
      </c>
      <c r="R291" s="214">
        <f>Q291*H291</f>
        <v>0.15820319999999999</v>
      </c>
      <c r="S291" s="214">
        <v>0</v>
      </c>
      <c r="T291" s="215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16" t="s">
        <v>137</v>
      </c>
      <c r="AT291" s="216" t="s">
        <v>132</v>
      </c>
      <c r="AU291" s="216" t="s">
        <v>81</v>
      </c>
      <c r="AY291" s="18" t="s">
        <v>130</v>
      </c>
      <c r="BE291" s="217">
        <f>IF(N291="základní",J291,0)</f>
        <v>0</v>
      </c>
      <c r="BF291" s="217">
        <f>IF(N291="snížená",J291,0)</f>
        <v>0</v>
      </c>
      <c r="BG291" s="217">
        <f>IF(N291="zákl. přenesená",J291,0)</f>
        <v>0</v>
      </c>
      <c r="BH291" s="217">
        <f>IF(N291="sníž. přenesená",J291,0)</f>
        <v>0</v>
      </c>
      <c r="BI291" s="217">
        <f>IF(N291="nulová",J291,0)</f>
        <v>0</v>
      </c>
      <c r="BJ291" s="18" t="s">
        <v>79</v>
      </c>
      <c r="BK291" s="217">
        <f>ROUND(I291*H291,2)</f>
        <v>0</v>
      </c>
      <c r="BL291" s="18" t="s">
        <v>137</v>
      </c>
      <c r="BM291" s="216" t="s">
        <v>696</v>
      </c>
    </row>
    <row r="292" s="13" customFormat="1">
      <c r="A292" s="13"/>
      <c r="B292" s="225"/>
      <c r="C292" s="226"/>
      <c r="D292" s="223" t="s">
        <v>143</v>
      </c>
      <c r="E292" s="227" t="s">
        <v>19</v>
      </c>
      <c r="F292" s="228" t="s">
        <v>615</v>
      </c>
      <c r="G292" s="226"/>
      <c r="H292" s="229">
        <v>659.17999999999995</v>
      </c>
      <c r="I292" s="230"/>
      <c r="J292" s="226"/>
      <c r="K292" s="226"/>
      <c r="L292" s="231"/>
      <c r="M292" s="232"/>
      <c r="N292" s="233"/>
      <c r="O292" s="233"/>
      <c r="P292" s="233"/>
      <c r="Q292" s="233"/>
      <c r="R292" s="233"/>
      <c r="S292" s="233"/>
      <c r="T292" s="234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5" t="s">
        <v>143</v>
      </c>
      <c r="AU292" s="235" t="s">
        <v>81</v>
      </c>
      <c r="AV292" s="13" t="s">
        <v>81</v>
      </c>
      <c r="AW292" s="13" t="s">
        <v>33</v>
      </c>
      <c r="AX292" s="13" t="s">
        <v>79</v>
      </c>
      <c r="AY292" s="235" t="s">
        <v>130</v>
      </c>
    </row>
    <row r="293" s="2" customFormat="1" ht="24.15" customHeight="1">
      <c r="A293" s="39"/>
      <c r="B293" s="40"/>
      <c r="C293" s="205" t="s">
        <v>394</v>
      </c>
      <c r="D293" s="205" t="s">
        <v>132</v>
      </c>
      <c r="E293" s="206" t="s">
        <v>697</v>
      </c>
      <c r="F293" s="207" t="s">
        <v>698</v>
      </c>
      <c r="G293" s="208" t="s">
        <v>135</v>
      </c>
      <c r="H293" s="209">
        <v>1020.4</v>
      </c>
      <c r="I293" s="210"/>
      <c r="J293" s="211">
        <f>ROUND(I293*H293,2)</f>
        <v>0</v>
      </c>
      <c r="K293" s="207" t="s">
        <v>19</v>
      </c>
      <c r="L293" s="45"/>
      <c r="M293" s="212" t="s">
        <v>19</v>
      </c>
      <c r="N293" s="213" t="s">
        <v>42</v>
      </c>
      <c r="O293" s="85"/>
      <c r="P293" s="214">
        <f>O293*H293</f>
        <v>0</v>
      </c>
      <c r="Q293" s="214">
        <v>0</v>
      </c>
      <c r="R293" s="214">
        <f>Q293*H293</f>
        <v>0</v>
      </c>
      <c r="S293" s="214">
        <v>0</v>
      </c>
      <c r="T293" s="215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16" t="s">
        <v>137</v>
      </c>
      <c r="AT293" s="216" t="s">
        <v>132</v>
      </c>
      <c r="AU293" s="216" t="s">
        <v>81</v>
      </c>
      <c r="AY293" s="18" t="s">
        <v>130</v>
      </c>
      <c r="BE293" s="217">
        <f>IF(N293="základní",J293,0)</f>
        <v>0</v>
      </c>
      <c r="BF293" s="217">
        <f>IF(N293="snížená",J293,0)</f>
        <v>0</v>
      </c>
      <c r="BG293" s="217">
        <f>IF(N293="zákl. přenesená",J293,0)</f>
        <v>0</v>
      </c>
      <c r="BH293" s="217">
        <f>IF(N293="sníž. přenesená",J293,0)</f>
        <v>0</v>
      </c>
      <c r="BI293" s="217">
        <f>IF(N293="nulová",J293,0)</f>
        <v>0</v>
      </c>
      <c r="BJ293" s="18" t="s">
        <v>79</v>
      </c>
      <c r="BK293" s="217">
        <f>ROUND(I293*H293,2)</f>
        <v>0</v>
      </c>
      <c r="BL293" s="18" t="s">
        <v>137</v>
      </c>
      <c r="BM293" s="216" t="s">
        <v>699</v>
      </c>
    </row>
    <row r="294" s="2" customFormat="1" ht="24.15" customHeight="1">
      <c r="A294" s="39"/>
      <c r="B294" s="40"/>
      <c r="C294" s="205" t="s">
        <v>401</v>
      </c>
      <c r="D294" s="205" t="s">
        <v>132</v>
      </c>
      <c r="E294" s="206" t="s">
        <v>700</v>
      </c>
      <c r="F294" s="207" t="s">
        <v>701</v>
      </c>
      <c r="G294" s="208" t="s">
        <v>135</v>
      </c>
      <c r="H294" s="209">
        <v>799.39999999999998</v>
      </c>
      <c r="I294" s="210"/>
      <c r="J294" s="211">
        <f>ROUND(I294*H294,2)</f>
        <v>0</v>
      </c>
      <c r="K294" s="207" t="s">
        <v>19</v>
      </c>
      <c r="L294" s="45"/>
      <c r="M294" s="212" t="s">
        <v>19</v>
      </c>
      <c r="N294" s="213" t="s">
        <v>42</v>
      </c>
      <c r="O294" s="85"/>
      <c r="P294" s="214">
        <f>O294*H294</f>
        <v>0</v>
      </c>
      <c r="Q294" s="214">
        <v>0</v>
      </c>
      <c r="R294" s="214">
        <f>Q294*H294</f>
        <v>0</v>
      </c>
      <c r="S294" s="214">
        <v>0</v>
      </c>
      <c r="T294" s="215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16" t="s">
        <v>137</v>
      </c>
      <c r="AT294" s="216" t="s">
        <v>132</v>
      </c>
      <c r="AU294" s="216" t="s">
        <v>81</v>
      </c>
      <c r="AY294" s="18" t="s">
        <v>130</v>
      </c>
      <c r="BE294" s="217">
        <f>IF(N294="základní",J294,0)</f>
        <v>0</v>
      </c>
      <c r="BF294" s="217">
        <f>IF(N294="snížená",J294,0)</f>
        <v>0</v>
      </c>
      <c r="BG294" s="217">
        <f>IF(N294="zákl. přenesená",J294,0)</f>
        <v>0</v>
      </c>
      <c r="BH294" s="217">
        <f>IF(N294="sníž. přenesená",J294,0)</f>
        <v>0</v>
      </c>
      <c r="BI294" s="217">
        <f>IF(N294="nulová",J294,0)</f>
        <v>0</v>
      </c>
      <c r="BJ294" s="18" t="s">
        <v>79</v>
      </c>
      <c r="BK294" s="217">
        <f>ROUND(I294*H294,2)</f>
        <v>0</v>
      </c>
      <c r="BL294" s="18" t="s">
        <v>137</v>
      </c>
      <c r="BM294" s="216" t="s">
        <v>702</v>
      </c>
    </row>
    <row r="295" s="2" customFormat="1" ht="24.15" customHeight="1">
      <c r="A295" s="39"/>
      <c r="B295" s="40"/>
      <c r="C295" s="205" t="s">
        <v>406</v>
      </c>
      <c r="D295" s="205" t="s">
        <v>132</v>
      </c>
      <c r="E295" s="206" t="s">
        <v>703</v>
      </c>
      <c r="F295" s="207" t="s">
        <v>704</v>
      </c>
      <c r="G295" s="208" t="s">
        <v>135</v>
      </c>
      <c r="H295" s="209">
        <v>221</v>
      </c>
      <c r="I295" s="210"/>
      <c r="J295" s="211">
        <f>ROUND(I295*H295,2)</f>
        <v>0</v>
      </c>
      <c r="K295" s="207" t="s">
        <v>19</v>
      </c>
      <c r="L295" s="45"/>
      <c r="M295" s="212" t="s">
        <v>19</v>
      </c>
      <c r="N295" s="213" t="s">
        <v>42</v>
      </c>
      <c r="O295" s="85"/>
      <c r="P295" s="214">
        <f>O295*H295</f>
        <v>0</v>
      </c>
      <c r="Q295" s="214">
        <v>0</v>
      </c>
      <c r="R295" s="214">
        <f>Q295*H295</f>
        <v>0</v>
      </c>
      <c r="S295" s="214">
        <v>0</v>
      </c>
      <c r="T295" s="215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16" t="s">
        <v>137</v>
      </c>
      <c r="AT295" s="216" t="s">
        <v>132</v>
      </c>
      <c r="AU295" s="216" t="s">
        <v>81</v>
      </c>
      <c r="AY295" s="18" t="s">
        <v>130</v>
      </c>
      <c r="BE295" s="217">
        <f>IF(N295="základní",J295,0)</f>
        <v>0</v>
      </c>
      <c r="BF295" s="217">
        <f>IF(N295="snížená",J295,0)</f>
        <v>0</v>
      </c>
      <c r="BG295" s="217">
        <f>IF(N295="zákl. přenesená",J295,0)</f>
        <v>0</v>
      </c>
      <c r="BH295" s="217">
        <f>IF(N295="sníž. přenesená",J295,0)</f>
        <v>0</v>
      </c>
      <c r="BI295" s="217">
        <f>IF(N295="nulová",J295,0)</f>
        <v>0</v>
      </c>
      <c r="BJ295" s="18" t="s">
        <v>79</v>
      </c>
      <c r="BK295" s="217">
        <f>ROUND(I295*H295,2)</f>
        <v>0</v>
      </c>
      <c r="BL295" s="18" t="s">
        <v>137</v>
      </c>
      <c r="BM295" s="216" t="s">
        <v>705</v>
      </c>
    </row>
    <row r="296" s="12" customFormat="1" ht="22.8" customHeight="1">
      <c r="A296" s="12"/>
      <c r="B296" s="189"/>
      <c r="C296" s="190"/>
      <c r="D296" s="191" t="s">
        <v>70</v>
      </c>
      <c r="E296" s="203" t="s">
        <v>177</v>
      </c>
      <c r="F296" s="203" t="s">
        <v>706</v>
      </c>
      <c r="G296" s="190"/>
      <c r="H296" s="190"/>
      <c r="I296" s="193"/>
      <c r="J296" s="204">
        <f>BK296</f>
        <v>0</v>
      </c>
      <c r="K296" s="190"/>
      <c r="L296" s="195"/>
      <c r="M296" s="196"/>
      <c r="N296" s="197"/>
      <c r="O296" s="197"/>
      <c r="P296" s="198">
        <f>SUM(P297:P351)</f>
        <v>0</v>
      </c>
      <c r="Q296" s="197"/>
      <c r="R296" s="198">
        <f>SUM(R297:R351)</f>
        <v>0.52447100000000002</v>
      </c>
      <c r="S296" s="197"/>
      <c r="T296" s="199">
        <f>SUM(T297:T351)</f>
        <v>0</v>
      </c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R296" s="200" t="s">
        <v>79</v>
      </c>
      <c r="AT296" s="201" t="s">
        <v>70</v>
      </c>
      <c r="AU296" s="201" t="s">
        <v>79</v>
      </c>
      <c r="AY296" s="200" t="s">
        <v>130</v>
      </c>
      <c r="BK296" s="202">
        <f>SUM(BK297:BK351)</f>
        <v>0</v>
      </c>
    </row>
    <row r="297" s="2" customFormat="1" ht="24.15" customHeight="1">
      <c r="A297" s="39"/>
      <c r="B297" s="40"/>
      <c r="C297" s="205" t="s">
        <v>413</v>
      </c>
      <c r="D297" s="205" t="s">
        <v>132</v>
      </c>
      <c r="E297" s="206" t="s">
        <v>707</v>
      </c>
      <c r="F297" s="207" t="s">
        <v>708</v>
      </c>
      <c r="G297" s="208" t="s">
        <v>180</v>
      </c>
      <c r="H297" s="209">
        <v>4</v>
      </c>
      <c r="I297" s="210"/>
      <c r="J297" s="211">
        <f>ROUND(I297*H297,2)</f>
        <v>0</v>
      </c>
      <c r="K297" s="207" t="s">
        <v>19</v>
      </c>
      <c r="L297" s="45"/>
      <c r="M297" s="212" t="s">
        <v>19</v>
      </c>
      <c r="N297" s="213" t="s">
        <v>42</v>
      </c>
      <c r="O297" s="85"/>
      <c r="P297" s="214">
        <f>O297*H297</f>
        <v>0</v>
      </c>
      <c r="Q297" s="214">
        <v>1.0000000000000001E-05</v>
      </c>
      <c r="R297" s="214">
        <f>Q297*H297</f>
        <v>4.0000000000000003E-05</v>
      </c>
      <c r="S297" s="214">
        <v>0</v>
      </c>
      <c r="T297" s="215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16" t="s">
        <v>137</v>
      </c>
      <c r="AT297" s="216" t="s">
        <v>132</v>
      </c>
      <c r="AU297" s="216" t="s">
        <v>81</v>
      </c>
      <c r="AY297" s="18" t="s">
        <v>130</v>
      </c>
      <c r="BE297" s="217">
        <f>IF(N297="základní",J297,0)</f>
        <v>0</v>
      </c>
      <c r="BF297" s="217">
        <f>IF(N297="snížená",J297,0)</f>
        <v>0</v>
      </c>
      <c r="BG297" s="217">
        <f>IF(N297="zákl. přenesená",J297,0)</f>
        <v>0</v>
      </c>
      <c r="BH297" s="217">
        <f>IF(N297="sníž. přenesená",J297,0)</f>
        <v>0</v>
      </c>
      <c r="BI297" s="217">
        <f>IF(N297="nulová",J297,0)</f>
        <v>0</v>
      </c>
      <c r="BJ297" s="18" t="s">
        <v>79</v>
      </c>
      <c r="BK297" s="217">
        <f>ROUND(I297*H297,2)</f>
        <v>0</v>
      </c>
      <c r="BL297" s="18" t="s">
        <v>137</v>
      </c>
      <c r="BM297" s="216" t="s">
        <v>709</v>
      </c>
    </row>
    <row r="298" s="15" customFormat="1">
      <c r="A298" s="15"/>
      <c r="B298" s="264"/>
      <c r="C298" s="265"/>
      <c r="D298" s="223" t="s">
        <v>143</v>
      </c>
      <c r="E298" s="266" t="s">
        <v>19</v>
      </c>
      <c r="F298" s="267" t="s">
        <v>501</v>
      </c>
      <c r="G298" s="265"/>
      <c r="H298" s="266" t="s">
        <v>19</v>
      </c>
      <c r="I298" s="268"/>
      <c r="J298" s="265"/>
      <c r="K298" s="265"/>
      <c r="L298" s="269"/>
      <c r="M298" s="270"/>
      <c r="N298" s="271"/>
      <c r="O298" s="271"/>
      <c r="P298" s="271"/>
      <c r="Q298" s="271"/>
      <c r="R298" s="271"/>
      <c r="S298" s="271"/>
      <c r="T298" s="272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T298" s="273" t="s">
        <v>143</v>
      </c>
      <c r="AU298" s="273" t="s">
        <v>81</v>
      </c>
      <c r="AV298" s="15" t="s">
        <v>79</v>
      </c>
      <c r="AW298" s="15" t="s">
        <v>33</v>
      </c>
      <c r="AX298" s="15" t="s">
        <v>71</v>
      </c>
      <c r="AY298" s="273" t="s">
        <v>130</v>
      </c>
    </row>
    <row r="299" s="15" customFormat="1">
      <c r="A299" s="15"/>
      <c r="B299" s="264"/>
      <c r="C299" s="265"/>
      <c r="D299" s="223" t="s">
        <v>143</v>
      </c>
      <c r="E299" s="266" t="s">
        <v>19</v>
      </c>
      <c r="F299" s="267" t="s">
        <v>502</v>
      </c>
      <c r="G299" s="265"/>
      <c r="H299" s="266" t="s">
        <v>19</v>
      </c>
      <c r="I299" s="268"/>
      <c r="J299" s="265"/>
      <c r="K299" s="265"/>
      <c r="L299" s="269"/>
      <c r="M299" s="270"/>
      <c r="N299" s="271"/>
      <c r="O299" s="271"/>
      <c r="P299" s="271"/>
      <c r="Q299" s="271"/>
      <c r="R299" s="271"/>
      <c r="S299" s="271"/>
      <c r="T299" s="272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T299" s="273" t="s">
        <v>143</v>
      </c>
      <c r="AU299" s="273" t="s">
        <v>81</v>
      </c>
      <c r="AV299" s="15" t="s">
        <v>79</v>
      </c>
      <c r="AW299" s="15" t="s">
        <v>33</v>
      </c>
      <c r="AX299" s="15" t="s">
        <v>71</v>
      </c>
      <c r="AY299" s="273" t="s">
        <v>130</v>
      </c>
    </row>
    <row r="300" s="15" customFormat="1">
      <c r="A300" s="15"/>
      <c r="B300" s="264"/>
      <c r="C300" s="265"/>
      <c r="D300" s="223" t="s">
        <v>143</v>
      </c>
      <c r="E300" s="266" t="s">
        <v>19</v>
      </c>
      <c r="F300" s="267" t="s">
        <v>503</v>
      </c>
      <c r="G300" s="265"/>
      <c r="H300" s="266" t="s">
        <v>19</v>
      </c>
      <c r="I300" s="268"/>
      <c r="J300" s="265"/>
      <c r="K300" s="265"/>
      <c r="L300" s="269"/>
      <c r="M300" s="270"/>
      <c r="N300" s="271"/>
      <c r="O300" s="271"/>
      <c r="P300" s="271"/>
      <c r="Q300" s="271"/>
      <c r="R300" s="271"/>
      <c r="S300" s="271"/>
      <c r="T300" s="272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73" t="s">
        <v>143</v>
      </c>
      <c r="AU300" s="273" t="s">
        <v>81</v>
      </c>
      <c r="AV300" s="15" t="s">
        <v>79</v>
      </c>
      <c r="AW300" s="15" t="s">
        <v>33</v>
      </c>
      <c r="AX300" s="15" t="s">
        <v>71</v>
      </c>
      <c r="AY300" s="273" t="s">
        <v>130</v>
      </c>
    </row>
    <row r="301" s="15" customFormat="1">
      <c r="A301" s="15"/>
      <c r="B301" s="264"/>
      <c r="C301" s="265"/>
      <c r="D301" s="223" t="s">
        <v>143</v>
      </c>
      <c r="E301" s="266" t="s">
        <v>19</v>
      </c>
      <c r="F301" s="267" t="s">
        <v>532</v>
      </c>
      <c r="G301" s="265"/>
      <c r="H301" s="266" t="s">
        <v>19</v>
      </c>
      <c r="I301" s="268"/>
      <c r="J301" s="265"/>
      <c r="K301" s="265"/>
      <c r="L301" s="269"/>
      <c r="M301" s="270"/>
      <c r="N301" s="271"/>
      <c r="O301" s="271"/>
      <c r="P301" s="271"/>
      <c r="Q301" s="271"/>
      <c r="R301" s="271"/>
      <c r="S301" s="271"/>
      <c r="T301" s="272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T301" s="273" t="s">
        <v>143</v>
      </c>
      <c r="AU301" s="273" t="s">
        <v>81</v>
      </c>
      <c r="AV301" s="15" t="s">
        <v>79</v>
      </c>
      <c r="AW301" s="15" t="s">
        <v>33</v>
      </c>
      <c r="AX301" s="15" t="s">
        <v>71</v>
      </c>
      <c r="AY301" s="273" t="s">
        <v>130</v>
      </c>
    </row>
    <row r="302" s="13" customFormat="1">
      <c r="A302" s="13"/>
      <c r="B302" s="225"/>
      <c r="C302" s="226"/>
      <c r="D302" s="223" t="s">
        <v>143</v>
      </c>
      <c r="E302" s="227" t="s">
        <v>19</v>
      </c>
      <c r="F302" s="228" t="s">
        <v>710</v>
      </c>
      <c r="G302" s="226"/>
      <c r="H302" s="229">
        <v>4</v>
      </c>
      <c r="I302" s="230"/>
      <c r="J302" s="226"/>
      <c r="K302" s="226"/>
      <c r="L302" s="231"/>
      <c r="M302" s="232"/>
      <c r="N302" s="233"/>
      <c r="O302" s="233"/>
      <c r="P302" s="233"/>
      <c r="Q302" s="233"/>
      <c r="R302" s="233"/>
      <c r="S302" s="233"/>
      <c r="T302" s="234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5" t="s">
        <v>143</v>
      </c>
      <c r="AU302" s="235" t="s">
        <v>81</v>
      </c>
      <c r="AV302" s="13" t="s">
        <v>81</v>
      </c>
      <c r="AW302" s="13" t="s">
        <v>33</v>
      </c>
      <c r="AX302" s="13" t="s">
        <v>79</v>
      </c>
      <c r="AY302" s="235" t="s">
        <v>130</v>
      </c>
    </row>
    <row r="303" s="2" customFormat="1" ht="24.15" customHeight="1">
      <c r="A303" s="39"/>
      <c r="B303" s="40"/>
      <c r="C303" s="247" t="s">
        <v>418</v>
      </c>
      <c r="D303" s="247" t="s">
        <v>252</v>
      </c>
      <c r="E303" s="248" t="s">
        <v>711</v>
      </c>
      <c r="F303" s="249" t="s">
        <v>712</v>
      </c>
      <c r="G303" s="250" t="s">
        <v>180</v>
      </c>
      <c r="H303" s="251">
        <v>4.0599999999999996</v>
      </c>
      <c r="I303" s="252"/>
      <c r="J303" s="253">
        <f>ROUND(I303*H303,2)</f>
        <v>0</v>
      </c>
      <c r="K303" s="249" t="s">
        <v>19</v>
      </c>
      <c r="L303" s="254"/>
      <c r="M303" s="255" t="s">
        <v>19</v>
      </c>
      <c r="N303" s="256" t="s">
        <v>42</v>
      </c>
      <c r="O303" s="85"/>
      <c r="P303" s="214">
        <f>O303*H303</f>
        <v>0</v>
      </c>
      <c r="Q303" s="214">
        <v>0.0035999999999999999</v>
      </c>
      <c r="R303" s="214">
        <f>Q303*H303</f>
        <v>0.014615999999999999</v>
      </c>
      <c r="S303" s="214">
        <v>0</v>
      </c>
      <c r="T303" s="215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16" t="s">
        <v>177</v>
      </c>
      <c r="AT303" s="216" t="s">
        <v>252</v>
      </c>
      <c r="AU303" s="216" t="s">
        <v>81</v>
      </c>
      <c r="AY303" s="18" t="s">
        <v>130</v>
      </c>
      <c r="BE303" s="217">
        <f>IF(N303="základní",J303,0)</f>
        <v>0</v>
      </c>
      <c r="BF303" s="217">
        <f>IF(N303="snížená",J303,0)</f>
        <v>0</v>
      </c>
      <c r="BG303" s="217">
        <f>IF(N303="zákl. přenesená",J303,0)</f>
        <v>0</v>
      </c>
      <c r="BH303" s="217">
        <f>IF(N303="sníž. přenesená",J303,0)</f>
        <v>0</v>
      </c>
      <c r="BI303" s="217">
        <f>IF(N303="nulová",J303,0)</f>
        <v>0</v>
      </c>
      <c r="BJ303" s="18" t="s">
        <v>79</v>
      </c>
      <c r="BK303" s="217">
        <f>ROUND(I303*H303,2)</f>
        <v>0</v>
      </c>
      <c r="BL303" s="18" t="s">
        <v>137</v>
      </c>
      <c r="BM303" s="216" t="s">
        <v>713</v>
      </c>
    </row>
    <row r="304" s="13" customFormat="1">
      <c r="A304" s="13"/>
      <c r="B304" s="225"/>
      <c r="C304" s="226"/>
      <c r="D304" s="223" t="s">
        <v>143</v>
      </c>
      <c r="E304" s="227" t="s">
        <v>19</v>
      </c>
      <c r="F304" s="228" t="s">
        <v>714</v>
      </c>
      <c r="G304" s="226"/>
      <c r="H304" s="229">
        <v>4.0599999999999996</v>
      </c>
      <c r="I304" s="230"/>
      <c r="J304" s="226"/>
      <c r="K304" s="226"/>
      <c r="L304" s="231"/>
      <c r="M304" s="232"/>
      <c r="N304" s="233"/>
      <c r="O304" s="233"/>
      <c r="P304" s="233"/>
      <c r="Q304" s="233"/>
      <c r="R304" s="233"/>
      <c r="S304" s="233"/>
      <c r="T304" s="234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5" t="s">
        <v>143</v>
      </c>
      <c r="AU304" s="235" t="s">
        <v>81</v>
      </c>
      <c r="AV304" s="13" t="s">
        <v>81</v>
      </c>
      <c r="AW304" s="13" t="s">
        <v>33</v>
      </c>
      <c r="AX304" s="13" t="s">
        <v>79</v>
      </c>
      <c r="AY304" s="235" t="s">
        <v>130</v>
      </c>
    </row>
    <row r="305" s="2" customFormat="1" ht="24.15" customHeight="1">
      <c r="A305" s="39"/>
      <c r="B305" s="40"/>
      <c r="C305" s="205" t="s">
        <v>423</v>
      </c>
      <c r="D305" s="205" t="s">
        <v>132</v>
      </c>
      <c r="E305" s="206" t="s">
        <v>715</v>
      </c>
      <c r="F305" s="207" t="s">
        <v>716</v>
      </c>
      <c r="G305" s="208" t="s">
        <v>180</v>
      </c>
      <c r="H305" s="209">
        <v>10</v>
      </c>
      <c r="I305" s="210"/>
      <c r="J305" s="211">
        <f>ROUND(I305*H305,2)</f>
        <v>0</v>
      </c>
      <c r="K305" s="207" t="s">
        <v>19</v>
      </c>
      <c r="L305" s="45"/>
      <c r="M305" s="212" t="s">
        <v>19</v>
      </c>
      <c r="N305" s="213" t="s">
        <v>42</v>
      </c>
      <c r="O305" s="85"/>
      <c r="P305" s="214">
        <f>O305*H305</f>
        <v>0</v>
      </c>
      <c r="Q305" s="214">
        <v>1.0000000000000001E-05</v>
      </c>
      <c r="R305" s="214">
        <f>Q305*H305</f>
        <v>0.00010000000000000001</v>
      </c>
      <c r="S305" s="214">
        <v>0</v>
      </c>
      <c r="T305" s="215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16" t="s">
        <v>137</v>
      </c>
      <c r="AT305" s="216" t="s">
        <v>132</v>
      </c>
      <c r="AU305" s="216" t="s">
        <v>81</v>
      </c>
      <c r="AY305" s="18" t="s">
        <v>130</v>
      </c>
      <c r="BE305" s="217">
        <f>IF(N305="základní",J305,0)</f>
        <v>0</v>
      </c>
      <c r="BF305" s="217">
        <f>IF(N305="snížená",J305,0)</f>
        <v>0</v>
      </c>
      <c r="BG305" s="217">
        <f>IF(N305="zákl. přenesená",J305,0)</f>
        <v>0</v>
      </c>
      <c r="BH305" s="217">
        <f>IF(N305="sníž. přenesená",J305,0)</f>
        <v>0</v>
      </c>
      <c r="BI305" s="217">
        <f>IF(N305="nulová",J305,0)</f>
        <v>0</v>
      </c>
      <c r="BJ305" s="18" t="s">
        <v>79</v>
      </c>
      <c r="BK305" s="217">
        <f>ROUND(I305*H305,2)</f>
        <v>0</v>
      </c>
      <c r="BL305" s="18" t="s">
        <v>137</v>
      </c>
      <c r="BM305" s="216" t="s">
        <v>717</v>
      </c>
    </row>
    <row r="306" s="15" customFormat="1">
      <c r="A306" s="15"/>
      <c r="B306" s="264"/>
      <c r="C306" s="265"/>
      <c r="D306" s="223" t="s">
        <v>143</v>
      </c>
      <c r="E306" s="266" t="s">
        <v>19</v>
      </c>
      <c r="F306" s="267" t="s">
        <v>501</v>
      </c>
      <c r="G306" s="265"/>
      <c r="H306" s="266" t="s">
        <v>19</v>
      </c>
      <c r="I306" s="268"/>
      <c r="J306" s="265"/>
      <c r="K306" s="265"/>
      <c r="L306" s="269"/>
      <c r="M306" s="270"/>
      <c r="N306" s="271"/>
      <c r="O306" s="271"/>
      <c r="P306" s="271"/>
      <c r="Q306" s="271"/>
      <c r="R306" s="271"/>
      <c r="S306" s="271"/>
      <c r="T306" s="272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73" t="s">
        <v>143</v>
      </c>
      <c r="AU306" s="273" t="s">
        <v>81</v>
      </c>
      <c r="AV306" s="15" t="s">
        <v>79</v>
      </c>
      <c r="AW306" s="15" t="s">
        <v>33</v>
      </c>
      <c r="AX306" s="15" t="s">
        <v>71</v>
      </c>
      <c r="AY306" s="273" t="s">
        <v>130</v>
      </c>
    </row>
    <row r="307" s="15" customFormat="1">
      <c r="A307" s="15"/>
      <c r="B307" s="264"/>
      <c r="C307" s="265"/>
      <c r="D307" s="223" t="s">
        <v>143</v>
      </c>
      <c r="E307" s="266" t="s">
        <v>19</v>
      </c>
      <c r="F307" s="267" t="s">
        <v>502</v>
      </c>
      <c r="G307" s="265"/>
      <c r="H307" s="266" t="s">
        <v>19</v>
      </c>
      <c r="I307" s="268"/>
      <c r="J307" s="265"/>
      <c r="K307" s="265"/>
      <c r="L307" s="269"/>
      <c r="M307" s="270"/>
      <c r="N307" s="271"/>
      <c r="O307" s="271"/>
      <c r="P307" s="271"/>
      <c r="Q307" s="271"/>
      <c r="R307" s="271"/>
      <c r="S307" s="271"/>
      <c r="T307" s="272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T307" s="273" t="s">
        <v>143</v>
      </c>
      <c r="AU307" s="273" t="s">
        <v>81</v>
      </c>
      <c r="AV307" s="15" t="s">
        <v>79</v>
      </c>
      <c r="AW307" s="15" t="s">
        <v>33</v>
      </c>
      <c r="AX307" s="15" t="s">
        <v>71</v>
      </c>
      <c r="AY307" s="273" t="s">
        <v>130</v>
      </c>
    </row>
    <row r="308" s="15" customFormat="1">
      <c r="A308" s="15"/>
      <c r="B308" s="264"/>
      <c r="C308" s="265"/>
      <c r="D308" s="223" t="s">
        <v>143</v>
      </c>
      <c r="E308" s="266" t="s">
        <v>19</v>
      </c>
      <c r="F308" s="267" t="s">
        <v>503</v>
      </c>
      <c r="G308" s="265"/>
      <c r="H308" s="266" t="s">
        <v>19</v>
      </c>
      <c r="I308" s="268"/>
      <c r="J308" s="265"/>
      <c r="K308" s="265"/>
      <c r="L308" s="269"/>
      <c r="M308" s="270"/>
      <c r="N308" s="271"/>
      <c r="O308" s="271"/>
      <c r="P308" s="271"/>
      <c r="Q308" s="271"/>
      <c r="R308" s="271"/>
      <c r="S308" s="271"/>
      <c r="T308" s="272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T308" s="273" t="s">
        <v>143</v>
      </c>
      <c r="AU308" s="273" t="s">
        <v>81</v>
      </c>
      <c r="AV308" s="15" t="s">
        <v>79</v>
      </c>
      <c r="AW308" s="15" t="s">
        <v>33</v>
      </c>
      <c r="AX308" s="15" t="s">
        <v>71</v>
      </c>
      <c r="AY308" s="273" t="s">
        <v>130</v>
      </c>
    </row>
    <row r="309" s="15" customFormat="1">
      <c r="A309" s="15"/>
      <c r="B309" s="264"/>
      <c r="C309" s="265"/>
      <c r="D309" s="223" t="s">
        <v>143</v>
      </c>
      <c r="E309" s="266" t="s">
        <v>19</v>
      </c>
      <c r="F309" s="267" t="s">
        <v>530</v>
      </c>
      <c r="G309" s="265"/>
      <c r="H309" s="266" t="s">
        <v>19</v>
      </c>
      <c r="I309" s="268"/>
      <c r="J309" s="265"/>
      <c r="K309" s="265"/>
      <c r="L309" s="269"/>
      <c r="M309" s="270"/>
      <c r="N309" s="271"/>
      <c r="O309" s="271"/>
      <c r="P309" s="271"/>
      <c r="Q309" s="271"/>
      <c r="R309" s="271"/>
      <c r="S309" s="271"/>
      <c r="T309" s="272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T309" s="273" t="s">
        <v>143</v>
      </c>
      <c r="AU309" s="273" t="s">
        <v>81</v>
      </c>
      <c r="AV309" s="15" t="s">
        <v>79</v>
      </c>
      <c r="AW309" s="15" t="s">
        <v>33</v>
      </c>
      <c r="AX309" s="15" t="s">
        <v>71</v>
      </c>
      <c r="AY309" s="273" t="s">
        <v>130</v>
      </c>
    </row>
    <row r="310" s="13" customFormat="1">
      <c r="A310" s="13"/>
      <c r="B310" s="225"/>
      <c r="C310" s="226"/>
      <c r="D310" s="223" t="s">
        <v>143</v>
      </c>
      <c r="E310" s="227" t="s">
        <v>19</v>
      </c>
      <c r="F310" s="228" t="s">
        <v>718</v>
      </c>
      <c r="G310" s="226"/>
      <c r="H310" s="229">
        <v>10</v>
      </c>
      <c r="I310" s="230"/>
      <c r="J310" s="226"/>
      <c r="K310" s="226"/>
      <c r="L310" s="231"/>
      <c r="M310" s="232"/>
      <c r="N310" s="233"/>
      <c r="O310" s="233"/>
      <c r="P310" s="233"/>
      <c r="Q310" s="233"/>
      <c r="R310" s="233"/>
      <c r="S310" s="233"/>
      <c r="T310" s="234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5" t="s">
        <v>143</v>
      </c>
      <c r="AU310" s="235" t="s">
        <v>81</v>
      </c>
      <c r="AV310" s="13" t="s">
        <v>81</v>
      </c>
      <c r="AW310" s="13" t="s">
        <v>33</v>
      </c>
      <c r="AX310" s="13" t="s">
        <v>79</v>
      </c>
      <c r="AY310" s="235" t="s">
        <v>130</v>
      </c>
    </row>
    <row r="311" s="2" customFormat="1" ht="24.15" customHeight="1">
      <c r="A311" s="39"/>
      <c r="B311" s="40"/>
      <c r="C311" s="247" t="s">
        <v>428</v>
      </c>
      <c r="D311" s="247" t="s">
        <v>252</v>
      </c>
      <c r="E311" s="248" t="s">
        <v>719</v>
      </c>
      <c r="F311" s="249" t="s">
        <v>720</v>
      </c>
      <c r="G311" s="250" t="s">
        <v>180</v>
      </c>
      <c r="H311" s="251">
        <v>10.15</v>
      </c>
      <c r="I311" s="252"/>
      <c r="J311" s="253">
        <f>ROUND(I311*H311,2)</f>
        <v>0</v>
      </c>
      <c r="K311" s="249" t="s">
        <v>19</v>
      </c>
      <c r="L311" s="254"/>
      <c r="M311" s="255" t="s">
        <v>19</v>
      </c>
      <c r="N311" s="256" t="s">
        <v>42</v>
      </c>
      <c r="O311" s="85"/>
      <c r="P311" s="214">
        <f>O311*H311</f>
        <v>0</v>
      </c>
      <c r="Q311" s="214">
        <v>0.0051000000000000004</v>
      </c>
      <c r="R311" s="214">
        <f>Q311*H311</f>
        <v>0.051765000000000005</v>
      </c>
      <c r="S311" s="214">
        <v>0</v>
      </c>
      <c r="T311" s="215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16" t="s">
        <v>177</v>
      </c>
      <c r="AT311" s="216" t="s">
        <v>252</v>
      </c>
      <c r="AU311" s="216" t="s">
        <v>81</v>
      </c>
      <c r="AY311" s="18" t="s">
        <v>130</v>
      </c>
      <c r="BE311" s="217">
        <f>IF(N311="základní",J311,0)</f>
        <v>0</v>
      </c>
      <c r="BF311" s="217">
        <f>IF(N311="snížená",J311,0)</f>
        <v>0</v>
      </c>
      <c r="BG311" s="217">
        <f>IF(N311="zákl. přenesená",J311,0)</f>
        <v>0</v>
      </c>
      <c r="BH311" s="217">
        <f>IF(N311="sníž. přenesená",J311,0)</f>
        <v>0</v>
      </c>
      <c r="BI311" s="217">
        <f>IF(N311="nulová",J311,0)</f>
        <v>0</v>
      </c>
      <c r="BJ311" s="18" t="s">
        <v>79</v>
      </c>
      <c r="BK311" s="217">
        <f>ROUND(I311*H311,2)</f>
        <v>0</v>
      </c>
      <c r="BL311" s="18" t="s">
        <v>137</v>
      </c>
      <c r="BM311" s="216" t="s">
        <v>721</v>
      </c>
    </row>
    <row r="312" s="13" customFormat="1">
      <c r="A312" s="13"/>
      <c r="B312" s="225"/>
      <c r="C312" s="226"/>
      <c r="D312" s="223" t="s">
        <v>143</v>
      </c>
      <c r="E312" s="227" t="s">
        <v>19</v>
      </c>
      <c r="F312" s="228" t="s">
        <v>722</v>
      </c>
      <c r="G312" s="226"/>
      <c r="H312" s="229">
        <v>10.15</v>
      </c>
      <c r="I312" s="230"/>
      <c r="J312" s="226"/>
      <c r="K312" s="226"/>
      <c r="L312" s="231"/>
      <c r="M312" s="232"/>
      <c r="N312" s="233"/>
      <c r="O312" s="233"/>
      <c r="P312" s="233"/>
      <c r="Q312" s="233"/>
      <c r="R312" s="233"/>
      <c r="S312" s="233"/>
      <c r="T312" s="234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5" t="s">
        <v>143</v>
      </c>
      <c r="AU312" s="235" t="s">
        <v>81</v>
      </c>
      <c r="AV312" s="13" t="s">
        <v>81</v>
      </c>
      <c r="AW312" s="13" t="s">
        <v>33</v>
      </c>
      <c r="AX312" s="13" t="s">
        <v>79</v>
      </c>
      <c r="AY312" s="235" t="s">
        <v>130</v>
      </c>
    </row>
    <row r="313" s="2" customFormat="1" ht="24.15" customHeight="1">
      <c r="A313" s="39"/>
      <c r="B313" s="40"/>
      <c r="C313" s="205" t="s">
        <v>432</v>
      </c>
      <c r="D313" s="205" t="s">
        <v>132</v>
      </c>
      <c r="E313" s="206" t="s">
        <v>723</v>
      </c>
      <c r="F313" s="207" t="s">
        <v>724</v>
      </c>
      <c r="G313" s="208" t="s">
        <v>292</v>
      </c>
      <c r="H313" s="209">
        <v>5</v>
      </c>
      <c r="I313" s="210"/>
      <c r="J313" s="211">
        <f>ROUND(I313*H313,2)</f>
        <v>0</v>
      </c>
      <c r="K313" s="207" t="s">
        <v>19</v>
      </c>
      <c r="L313" s="45"/>
      <c r="M313" s="212" t="s">
        <v>19</v>
      </c>
      <c r="N313" s="213" t="s">
        <v>42</v>
      </c>
      <c r="O313" s="85"/>
      <c r="P313" s="214">
        <f>O313*H313</f>
        <v>0</v>
      </c>
      <c r="Q313" s="214">
        <v>0.064509999999999998</v>
      </c>
      <c r="R313" s="214">
        <f>Q313*H313</f>
        <v>0.32255</v>
      </c>
      <c r="S313" s="214">
        <v>0</v>
      </c>
      <c r="T313" s="215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16" t="s">
        <v>137</v>
      </c>
      <c r="AT313" s="216" t="s">
        <v>132</v>
      </c>
      <c r="AU313" s="216" t="s">
        <v>81</v>
      </c>
      <c r="AY313" s="18" t="s">
        <v>130</v>
      </c>
      <c r="BE313" s="217">
        <f>IF(N313="základní",J313,0)</f>
        <v>0</v>
      </c>
      <c r="BF313" s="217">
        <f>IF(N313="snížená",J313,0)</f>
        <v>0</v>
      </c>
      <c r="BG313" s="217">
        <f>IF(N313="zákl. přenesená",J313,0)</f>
        <v>0</v>
      </c>
      <c r="BH313" s="217">
        <f>IF(N313="sníž. přenesená",J313,0)</f>
        <v>0</v>
      </c>
      <c r="BI313" s="217">
        <f>IF(N313="nulová",J313,0)</f>
        <v>0</v>
      </c>
      <c r="BJ313" s="18" t="s">
        <v>79</v>
      </c>
      <c r="BK313" s="217">
        <f>ROUND(I313*H313,2)</f>
        <v>0</v>
      </c>
      <c r="BL313" s="18" t="s">
        <v>137</v>
      </c>
      <c r="BM313" s="216" t="s">
        <v>725</v>
      </c>
    </row>
    <row r="314" s="2" customFormat="1" ht="33" customHeight="1">
      <c r="A314" s="39"/>
      <c r="B314" s="40"/>
      <c r="C314" s="205" t="s">
        <v>439</v>
      </c>
      <c r="D314" s="205" t="s">
        <v>132</v>
      </c>
      <c r="E314" s="206" t="s">
        <v>726</v>
      </c>
      <c r="F314" s="207" t="s">
        <v>727</v>
      </c>
      <c r="G314" s="208" t="s">
        <v>292</v>
      </c>
      <c r="H314" s="209">
        <v>5</v>
      </c>
      <c r="I314" s="210"/>
      <c r="J314" s="211">
        <f>ROUND(I314*H314,2)</f>
        <v>0</v>
      </c>
      <c r="K314" s="207" t="s">
        <v>19</v>
      </c>
      <c r="L314" s="45"/>
      <c r="M314" s="212" t="s">
        <v>19</v>
      </c>
      <c r="N314" s="213" t="s">
        <v>42</v>
      </c>
      <c r="O314" s="85"/>
      <c r="P314" s="214">
        <f>O314*H314</f>
        <v>0</v>
      </c>
      <c r="Q314" s="214">
        <v>0.018180000000000002</v>
      </c>
      <c r="R314" s="214">
        <f>Q314*H314</f>
        <v>0.090900000000000009</v>
      </c>
      <c r="S314" s="214">
        <v>0</v>
      </c>
      <c r="T314" s="215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16" t="s">
        <v>137</v>
      </c>
      <c r="AT314" s="216" t="s">
        <v>132</v>
      </c>
      <c r="AU314" s="216" t="s">
        <v>81</v>
      </c>
      <c r="AY314" s="18" t="s">
        <v>130</v>
      </c>
      <c r="BE314" s="217">
        <f>IF(N314="základní",J314,0)</f>
        <v>0</v>
      </c>
      <c r="BF314" s="217">
        <f>IF(N314="snížená",J314,0)</f>
        <v>0</v>
      </c>
      <c r="BG314" s="217">
        <f>IF(N314="zákl. přenesená",J314,0)</f>
        <v>0</v>
      </c>
      <c r="BH314" s="217">
        <f>IF(N314="sníž. přenesená",J314,0)</f>
        <v>0</v>
      </c>
      <c r="BI314" s="217">
        <f>IF(N314="nulová",J314,0)</f>
        <v>0</v>
      </c>
      <c r="BJ314" s="18" t="s">
        <v>79</v>
      </c>
      <c r="BK314" s="217">
        <f>ROUND(I314*H314,2)</f>
        <v>0</v>
      </c>
      <c r="BL314" s="18" t="s">
        <v>137</v>
      </c>
      <c r="BM314" s="216" t="s">
        <v>728</v>
      </c>
    </row>
    <row r="315" s="2" customFormat="1" ht="24.15" customHeight="1">
      <c r="A315" s="39"/>
      <c r="B315" s="40"/>
      <c r="C315" s="205" t="s">
        <v>729</v>
      </c>
      <c r="D315" s="205" t="s">
        <v>132</v>
      </c>
      <c r="E315" s="206" t="s">
        <v>730</v>
      </c>
      <c r="F315" s="207" t="s">
        <v>731</v>
      </c>
      <c r="G315" s="208" t="s">
        <v>292</v>
      </c>
      <c r="H315" s="209">
        <v>5</v>
      </c>
      <c r="I315" s="210"/>
      <c r="J315" s="211">
        <f>ROUND(I315*H315,2)</f>
        <v>0</v>
      </c>
      <c r="K315" s="207" t="s">
        <v>19</v>
      </c>
      <c r="L315" s="45"/>
      <c r="M315" s="212" t="s">
        <v>19</v>
      </c>
      <c r="N315" s="213" t="s">
        <v>42</v>
      </c>
      <c r="O315" s="85"/>
      <c r="P315" s="214">
        <f>O315*H315</f>
        <v>0</v>
      </c>
      <c r="Q315" s="214">
        <v>0.0062199999999999998</v>
      </c>
      <c r="R315" s="214">
        <f>Q315*H315</f>
        <v>0.031099999999999999</v>
      </c>
      <c r="S315" s="214">
        <v>0</v>
      </c>
      <c r="T315" s="215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16" t="s">
        <v>137</v>
      </c>
      <c r="AT315" s="216" t="s">
        <v>132</v>
      </c>
      <c r="AU315" s="216" t="s">
        <v>81</v>
      </c>
      <c r="AY315" s="18" t="s">
        <v>130</v>
      </c>
      <c r="BE315" s="217">
        <f>IF(N315="základní",J315,0)</f>
        <v>0</v>
      </c>
      <c r="BF315" s="217">
        <f>IF(N315="snížená",J315,0)</f>
        <v>0</v>
      </c>
      <c r="BG315" s="217">
        <f>IF(N315="zákl. přenesená",J315,0)</f>
        <v>0</v>
      </c>
      <c r="BH315" s="217">
        <f>IF(N315="sníž. přenesená",J315,0)</f>
        <v>0</v>
      </c>
      <c r="BI315" s="217">
        <f>IF(N315="nulová",J315,0)</f>
        <v>0</v>
      </c>
      <c r="BJ315" s="18" t="s">
        <v>79</v>
      </c>
      <c r="BK315" s="217">
        <f>ROUND(I315*H315,2)</f>
        <v>0</v>
      </c>
      <c r="BL315" s="18" t="s">
        <v>137</v>
      </c>
      <c r="BM315" s="216" t="s">
        <v>732</v>
      </c>
    </row>
    <row r="316" s="2" customFormat="1" ht="24.15" customHeight="1">
      <c r="A316" s="39"/>
      <c r="B316" s="40"/>
      <c r="C316" s="205" t="s">
        <v>733</v>
      </c>
      <c r="D316" s="205" t="s">
        <v>132</v>
      </c>
      <c r="E316" s="206" t="s">
        <v>734</v>
      </c>
      <c r="F316" s="207" t="s">
        <v>735</v>
      </c>
      <c r="G316" s="208" t="s">
        <v>292</v>
      </c>
      <c r="H316" s="209">
        <v>5</v>
      </c>
      <c r="I316" s="210"/>
      <c r="J316" s="211">
        <f>ROUND(I316*H316,2)</f>
        <v>0</v>
      </c>
      <c r="K316" s="207" t="s">
        <v>19</v>
      </c>
      <c r="L316" s="45"/>
      <c r="M316" s="212" t="s">
        <v>19</v>
      </c>
      <c r="N316" s="213" t="s">
        <v>42</v>
      </c>
      <c r="O316" s="85"/>
      <c r="P316" s="214">
        <f>O316*H316</f>
        <v>0</v>
      </c>
      <c r="Q316" s="214">
        <v>0</v>
      </c>
      <c r="R316" s="214">
        <f>Q316*H316</f>
        <v>0</v>
      </c>
      <c r="S316" s="214">
        <v>0</v>
      </c>
      <c r="T316" s="215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16" t="s">
        <v>137</v>
      </c>
      <c r="AT316" s="216" t="s">
        <v>132</v>
      </c>
      <c r="AU316" s="216" t="s">
        <v>81</v>
      </c>
      <c r="AY316" s="18" t="s">
        <v>130</v>
      </c>
      <c r="BE316" s="217">
        <f>IF(N316="základní",J316,0)</f>
        <v>0</v>
      </c>
      <c r="BF316" s="217">
        <f>IF(N316="snížená",J316,0)</f>
        <v>0</v>
      </c>
      <c r="BG316" s="217">
        <f>IF(N316="zákl. přenesená",J316,0)</f>
        <v>0</v>
      </c>
      <c r="BH316" s="217">
        <f>IF(N316="sníž. přenesená",J316,0)</f>
        <v>0</v>
      </c>
      <c r="BI316" s="217">
        <f>IF(N316="nulová",J316,0)</f>
        <v>0</v>
      </c>
      <c r="BJ316" s="18" t="s">
        <v>79</v>
      </c>
      <c r="BK316" s="217">
        <f>ROUND(I316*H316,2)</f>
        <v>0</v>
      </c>
      <c r="BL316" s="18" t="s">
        <v>137</v>
      </c>
      <c r="BM316" s="216" t="s">
        <v>736</v>
      </c>
    </row>
    <row r="317" s="2" customFormat="1" ht="24.15" customHeight="1">
      <c r="A317" s="39"/>
      <c r="B317" s="40"/>
      <c r="C317" s="205" t="s">
        <v>737</v>
      </c>
      <c r="D317" s="205" t="s">
        <v>132</v>
      </c>
      <c r="E317" s="206" t="s">
        <v>738</v>
      </c>
      <c r="F317" s="207" t="s">
        <v>739</v>
      </c>
      <c r="G317" s="208" t="s">
        <v>292</v>
      </c>
      <c r="H317" s="209">
        <v>5</v>
      </c>
      <c r="I317" s="210"/>
      <c r="J317" s="211">
        <f>ROUND(I317*H317,2)</f>
        <v>0</v>
      </c>
      <c r="K317" s="207" t="s">
        <v>19</v>
      </c>
      <c r="L317" s="45"/>
      <c r="M317" s="212" t="s">
        <v>19</v>
      </c>
      <c r="N317" s="213" t="s">
        <v>42</v>
      </c>
      <c r="O317" s="85"/>
      <c r="P317" s="214">
        <f>O317*H317</f>
        <v>0</v>
      </c>
      <c r="Q317" s="214">
        <v>0.0026800000000000001</v>
      </c>
      <c r="R317" s="214">
        <f>Q317*H317</f>
        <v>0.013400000000000001</v>
      </c>
      <c r="S317" s="214">
        <v>0</v>
      </c>
      <c r="T317" s="215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16" t="s">
        <v>137</v>
      </c>
      <c r="AT317" s="216" t="s">
        <v>132</v>
      </c>
      <c r="AU317" s="216" t="s">
        <v>81</v>
      </c>
      <c r="AY317" s="18" t="s">
        <v>130</v>
      </c>
      <c r="BE317" s="217">
        <f>IF(N317="základní",J317,0)</f>
        <v>0</v>
      </c>
      <c r="BF317" s="217">
        <f>IF(N317="snížená",J317,0)</f>
        <v>0</v>
      </c>
      <c r="BG317" s="217">
        <f>IF(N317="zákl. přenesená",J317,0)</f>
        <v>0</v>
      </c>
      <c r="BH317" s="217">
        <f>IF(N317="sníž. přenesená",J317,0)</f>
        <v>0</v>
      </c>
      <c r="BI317" s="217">
        <f>IF(N317="nulová",J317,0)</f>
        <v>0</v>
      </c>
      <c r="BJ317" s="18" t="s">
        <v>79</v>
      </c>
      <c r="BK317" s="217">
        <f>ROUND(I317*H317,2)</f>
        <v>0</v>
      </c>
      <c r="BL317" s="18" t="s">
        <v>137</v>
      </c>
      <c r="BM317" s="216" t="s">
        <v>740</v>
      </c>
    </row>
    <row r="318" s="2" customFormat="1" ht="16.5" customHeight="1">
      <c r="A318" s="39"/>
      <c r="B318" s="40"/>
      <c r="C318" s="205" t="s">
        <v>741</v>
      </c>
      <c r="D318" s="205" t="s">
        <v>132</v>
      </c>
      <c r="E318" s="206" t="s">
        <v>742</v>
      </c>
      <c r="F318" s="207" t="s">
        <v>743</v>
      </c>
      <c r="G318" s="208" t="s">
        <v>180</v>
      </c>
      <c r="H318" s="209">
        <v>14</v>
      </c>
      <c r="I318" s="210"/>
      <c r="J318" s="211">
        <f>ROUND(I318*H318,2)</f>
        <v>0</v>
      </c>
      <c r="K318" s="207" t="s">
        <v>19</v>
      </c>
      <c r="L318" s="45"/>
      <c r="M318" s="212" t="s">
        <v>19</v>
      </c>
      <c r="N318" s="213" t="s">
        <v>42</v>
      </c>
      <c r="O318" s="85"/>
      <c r="P318" s="214">
        <f>O318*H318</f>
        <v>0</v>
      </c>
      <c r="Q318" s="214">
        <v>0</v>
      </c>
      <c r="R318" s="214">
        <f>Q318*H318</f>
        <v>0</v>
      </c>
      <c r="S318" s="214">
        <v>0</v>
      </c>
      <c r="T318" s="215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16" t="s">
        <v>137</v>
      </c>
      <c r="AT318" s="216" t="s">
        <v>132</v>
      </c>
      <c r="AU318" s="216" t="s">
        <v>81</v>
      </c>
      <c r="AY318" s="18" t="s">
        <v>130</v>
      </c>
      <c r="BE318" s="217">
        <f>IF(N318="základní",J318,0)</f>
        <v>0</v>
      </c>
      <c r="BF318" s="217">
        <f>IF(N318="snížená",J318,0)</f>
        <v>0</v>
      </c>
      <c r="BG318" s="217">
        <f>IF(N318="zákl. přenesená",J318,0)</f>
        <v>0</v>
      </c>
      <c r="BH318" s="217">
        <f>IF(N318="sníž. přenesená",J318,0)</f>
        <v>0</v>
      </c>
      <c r="BI318" s="217">
        <f>IF(N318="nulová",J318,0)</f>
        <v>0</v>
      </c>
      <c r="BJ318" s="18" t="s">
        <v>79</v>
      </c>
      <c r="BK318" s="217">
        <f>ROUND(I318*H318,2)</f>
        <v>0</v>
      </c>
      <c r="BL318" s="18" t="s">
        <v>137</v>
      </c>
      <c r="BM318" s="216" t="s">
        <v>744</v>
      </c>
    </row>
    <row r="319" s="15" customFormat="1">
      <c r="A319" s="15"/>
      <c r="B319" s="264"/>
      <c r="C319" s="265"/>
      <c r="D319" s="223" t="s">
        <v>143</v>
      </c>
      <c r="E319" s="266" t="s">
        <v>19</v>
      </c>
      <c r="F319" s="267" t="s">
        <v>530</v>
      </c>
      <c r="G319" s="265"/>
      <c r="H319" s="266" t="s">
        <v>19</v>
      </c>
      <c r="I319" s="268"/>
      <c r="J319" s="265"/>
      <c r="K319" s="265"/>
      <c r="L319" s="269"/>
      <c r="M319" s="270"/>
      <c r="N319" s="271"/>
      <c r="O319" s="271"/>
      <c r="P319" s="271"/>
      <c r="Q319" s="271"/>
      <c r="R319" s="271"/>
      <c r="S319" s="271"/>
      <c r="T319" s="272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T319" s="273" t="s">
        <v>143</v>
      </c>
      <c r="AU319" s="273" t="s">
        <v>81</v>
      </c>
      <c r="AV319" s="15" t="s">
        <v>79</v>
      </c>
      <c r="AW319" s="15" t="s">
        <v>33</v>
      </c>
      <c r="AX319" s="15" t="s">
        <v>71</v>
      </c>
      <c r="AY319" s="273" t="s">
        <v>130</v>
      </c>
    </row>
    <row r="320" s="13" customFormat="1">
      <c r="A320" s="13"/>
      <c r="B320" s="225"/>
      <c r="C320" s="226"/>
      <c r="D320" s="223" t="s">
        <v>143</v>
      </c>
      <c r="E320" s="227" t="s">
        <v>19</v>
      </c>
      <c r="F320" s="228" t="s">
        <v>718</v>
      </c>
      <c r="G320" s="226"/>
      <c r="H320" s="229">
        <v>10</v>
      </c>
      <c r="I320" s="230"/>
      <c r="J320" s="226"/>
      <c r="K320" s="226"/>
      <c r="L320" s="231"/>
      <c r="M320" s="232"/>
      <c r="N320" s="233"/>
      <c r="O320" s="233"/>
      <c r="P320" s="233"/>
      <c r="Q320" s="233"/>
      <c r="R320" s="233"/>
      <c r="S320" s="233"/>
      <c r="T320" s="234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5" t="s">
        <v>143</v>
      </c>
      <c r="AU320" s="235" t="s">
        <v>81</v>
      </c>
      <c r="AV320" s="13" t="s">
        <v>81</v>
      </c>
      <c r="AW320" s="13" t="s">
        <v>33</v>
      </c>
      <c r="AX320" s="13" t="s">
        <v>71</v>
      </c>
      <c r="AY320" s="235" t="s">
        <v>130</v>
      </c>
    </row>
    <row r="321" s="15" customFormat="1">
      <c r="A321" s="15"/>
      <c r="B321" s="264"/>
      <c r="C321" s="265"/>
      <c r="D321" s="223" t="s">
        <v>143</v>
      </c>
      <c r="E321" s="266" t="s">
        <v>19</v>
      </c>
      <c r="F321" s="267" t="s">
        <v>532</v>
      </c>
      <c r="G321" s="265"/>
      <c r="H321" s="266" t="s">
        <v>19</v>
      </c>
      <c r="I321" s="268"/>
      <c r="J321" s="265"/>
      <c r="K321" s="265"/>
      <c r="L321" s="269"/>
      <c r="M321" s="270"/>
      <c r="N321" s="271"/>
      <c r="O321" s="271"/>
      <c r="P321" s="271"/>
      <c r="Q321" s="271"/>
      <c r="R321" s="271"/>
      <c r="S321" s="271"/>
      <c r="T321" s="272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T321" s="273" t="s">
        <v>143</v>
      </c>
      <c r="AU321" s="273" t="s">
        <v>81</v>
      </c>
      <c r="AV321" s="15" t="s">
        <v>79</v>
      </c>
      <c r="AW321" s="15" t="s">
        <v>33</v>
      </c>
      <c r="AX321" s="15" t="s">
        <v>71</v>
      </c>
      <c r="AY321" s="273" t="s">
        <v>130</v>
      </c>
    </row>
    <row r="322" s="13" customFormat="1">
      <c r="A322" s="13"/>
      <c r="B322" s="225"/>
      <c r="C322" s="226"/>
      <c r="D322" s="223" t="s">
        <v>143</v>
      </c>
      <c r="E322" s="227" t="s">
        <v>19</v>
      </c>
      <c r="F322" s="228" t="s">
        <v>710</v>
      </c>
      <c r="G322" s="226"/>
      <c r="H322" s="229">
        <v>4</v>
      </c>
      <c r="I322" s="230"/>
      <c r="J322" s="226"/>
      <c r="K322" s="226"/>
      <c r="L322" s="231"/>
      <c r="M322" s="232"/>
      <c r="N322" s="233"/>
      <c r="O322" s="233"/>
      <c r="P322" s="233"/>
      <c r="Q322" s="233"/>
      <c r="R322" s="233"/>
      <c r="S322" s="233"/>
      <c r="T322" s="234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5" t="s">
        <v>143</v>
      </c>
      <c r="AU322" s="235" t="s">
        <v>81</v>
      </c>
      <c r="AV322" s="13" t="s">
        <v>81</v>
      </c>
      <c r="AW322" s="13" t="s">
        <v>33</v>
      </c>
      <c r="AX322" s="13" t="s">
        <v>71</v>
      </c>
      <c r="AY322" s="235" t="s">
        <v>130</v>
      </c>
    </row>
    <row r="323" s="14" customFormat="1">
      <c r="A323" s="14"/>
      <c r="B323" s="236"/>
      <c r="C323" s="237"/>
      <c r="D323" s="223" t="s">
        <v>143</v>
      </c>
      <c r="E323" s="238" t="s">
        <v>19</v>
      </c>
      <c r="F323" s="239" t="s">
        <v>146</v>
      </c>
      <c r="G323" s="237"/>
      <c r="H323" s="240">
        <v>14</v>
      </c>
      <c r="I323" s="241"/>
      <c r="J323" s="237"/>
      <c r="K323" s="237"/>
      <c r="L323" s="242"/>
      <c r="M323" s="243"/>
      <c r="N323" s="244"/>
      <c r="O323" s="244"/>
      <c r="P323" s="244"/>
      <c r="Q323" s="244"/>
      <c r="R323" s="244"/>
      <c r="S323" s="244"/>
      <c r="T323" s="245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46" t="s">
        <v>143</v>
      </c>
      <c r="AU323" s="246" t="s">
        <v>81</v>
      </c>
      <c r="AV323" s="14" t="s">
        <v>137</v>
      </c>
      <c r="AW323" s="14" t="s">
        <v>33</v>
      </c>
      <c r="AX323" s="14" t="s">
        <v>79</v>
      </c>
      <c r="AY323" s="246" t="s">
        <v>130</v>
      </c>
    </row>
    <row r="324" s="15" customFormat="1">
      <c r="A324" s="15"/>
      <c r="B324" s="264"/>
      <c r="C324" s="265"/>
      <c r="D324" s="223" t="s">
        <v>143</v>
      </c>
      <c r="E324" s="266" t="s">
        <v>19</v>
      </c>
      <c r="F324" s="267" t="s">
        <v>745</v>
      </c>
      <c r="G324" s="265"/>
      <c r="H324" s="266" t="s">
        <v>19</v>
      </c>
      <c r="I324" s="268"/>
      <c r="J324" s="265"/>
      <c r="K324" s="265"/>
      <c r="L324" s="269"/>
      <c r="M324" s="270"/>
      <c r="N324" s="271"/>
      <c r="O324" s="271"/>
      <c r="P324" s="271"/>
      <c r="Q324" s="271"/>
      <c r="R324" s="271"/>
      <c r="S324" s="271"/>
      <c r="T324" s="272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T324" s="273" t="s">
        <v>143</v>
      </c>
      <c r="AU324" s="273" t="s">
        <v>81</v>
      </c>
      <c r="AV324" s="15" t="s">
        <v>79</v>
      </c>
      <c r="AW324" s="15" t="s">
        <v>33</v>
      </c>
      <c r="AX324" s="15" t="s">
        <v>71</v>
      </c>
      <c r="AY324" s="273" t="s">
        <v>130</v>
      </c>
    </row>
    <row r="325" s="15" customFormat="1">
      <c r="A325" s="15"/>
      <c r="B325" s="264"/>
      <c r="C325" s="265"/>
      <c r="D325" s="223" t="s">
        <v>143</v>
      </c>
      <c r="E325" s="266" t="s">
        <v>19</v>
      </c>
      <c r="F325" s="267" t="s">
        <v>746</v>
      </c>
      <c r="G325" s="265"/>
      <c r="H325" s="266" t="s">
        <v>19</v>
      </c>
      <c r="I325" s="268"/>
      <c r="J325" s="265"/>
      <c r="K325" s="265"/>
      <c r="L325" s="269"/>
      <c r="M325" s="270"/>
      <c r="N325" s="271"/>
      <c r="O325" s="271"/>
      <c r="P325" s="271"/>
      <c r="Q325" s="271"/>
      <c r="R325" s="271"/>
      <c r="S325" s="271"/>
      <c r="T325" s="272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T325" s="273" t="s">
        <v>143</v>
      </c>
      <c r="AU325" s="273" t="s">
        <v>81</v>
      </c>
      <c r="AV325" s="15" t="s">
        <v>79</v>
      </c>
      <c r="AW325" s="15" t="s">
        <v>33</v>
      </c>
      <c r="AX325" s="15" t="s">
        <v>71</v>
      </c>
      <c r="AY325" s="273" t="s">
        <v>130</v>
      </c>
    </row>
    <row r="326" s="15" customFormat="1">
      <c r="A326" s="15"/>
      <c r="B326" s="264"/>
      <c r="C326" s="265"/>
      <c r="D326" s="223" t="s">
        <v>143</v>
      </c>
      <c r="E326" s="266" t="s">
        <v>19</v>
      </c>
      <c r="F326" s="267" t="s">
        <v>747</v>
      </c>
      <c r="G326" s="265"/>
      <c r="H326" s="266" t="s">
        <v>19</v>
      </c>
      <c r="I326" s="268"/>
      <c r="J326" s="265"/>
      <c r="K326" s="265"/>
      <c r="L326" s="269"/>
      <c r="M326" s="270"/>
      <c r="N326" s="271"/>
      <c r="O326" s="271"/>
      <c r="P326" s="271"/>
      <c r="Q326" s="271"/>
      <c r="R326" s="271"/>
      <c r="S326" s="271"/>
      <c r="T326" s="272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T326" s="273" t="s">
        <v>143</v>
      </c>
      <c r="AU326" s="273" t="s">
        <v>81</v>
      </c>
      <c r="AV326" s="15" t="s">
        <v>79</v>
      </c>
      <c r="AW326" s="15" t="s">
        <v>33</v>
      </c>
      <c r="AX326" s="15" t="s">
        <v>71</v>
      </c>
      <c r="AY326" s="273" t="s">
        <v>130</v>
      </c>
    </row>
    <row r="327" s="15" customFormat="1">
      <c r="A327" s="15"/>
      <c r="B327" s="264"/>
      <c r="C327" s="265"/>
      <c r="D327" s="223" t="s">
        <v>143</v>
      </c>
      <c r="E327" s="266" t="s">
        <v>19</v>
      </c>
      <c r="F327" s="267" t="s">
        <v>748</v>
      </c>
      <c r="G327" s="265"/>
      <c r="H327" s="266" t="s">
        <v>19</v>
      </c>
      <c r="I327" s="268"/>
      <c r="J327" s="265"/>
      <c r="K327" s="265"/>
      <c r="L327" s="269"/>
      <c r="M327" s="270"/>
      <c r="N327" s="271"/>
      <c r="O327" s="271"/>
      <c r="P327" s="271"/>
      <c r="Q327" s="271"/>
      <c r="R327" s="271"/>
      <c r="S327" s="271"/>
      <c r="T327" s="272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T327" s="273" t="s">
        <v>143</v>
      </c>
      <c r="AU327" s="273" t="s">
        <v>81</v>
      </c>
      <c r="AV327" s="15" t="s">
        <v>79</v>
      </c>
      <c r="AW327" s="15" t="s">
        <v>33</v>
      </c>
      <c r="AX327" s="15" t="s">
        <v>71</v>
      </c>
      <c r="AY327" s="273" t="s">
        <v>130</v>
      </c>
    </row>
    <row r="328" s="15" customFormat="1">
      <c r="A328" s="15"/>
      <c r="B328" s="264"/>
      <c r="C328" s="265"/>
      <c r="D328" s="223" t="s">
        <v>143</v>
      </c>
      <c r="E328" s="266" t="s">
        <v>19</v>
      </c>
      <c r="F328" s="267" t="s">
        <v>749</v>
      </c>
      <c r="G328" s="265"/>
      <c r="H328" s="266" t="s">
        <v>19</v>
      </c>
      <c r="I328" s="268"/>
      <c r="J328" s="265"/>
      <c r="K328" s="265"/>
      <c r="L328" s="269"/>
      <c r="M328" s="270"/>
      <c r="N328" s="271"/>
      <c r="O328" s="271"/>
      <c r="P328" s="271"/>
      <c r="Q328" s="271"/>
      <c r="R328" s="271"/>
      <c r="S328" s="271"/>
      <c r="T328" s="272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T328" s="273" t="s">
        <v>143</v>
      </c>
      <c r="AU328" s="273" t="s">
        <v>81</v>
      </c>
      <c r="AV328" s="15" t="s">
        <v>79</v>
      </c>
      <c r="AW328" s="15" t="s">
        <v>33</v>
      </c>
      <c r="AX328" s="15" t="s">
        <v>71</v>
      </c>
      <c r="AY328" s="273" t="s">
        <v>130</v>
      </c>
    </row>
    <row r="329" s="15" customFormat="1">
      <c r="A329" s="15"/>
      <c r="B329" s="264"/>
      <c r="C329" s="265"/>
      <c r="D329" s="223" t="s">
        <v>143</v>
      </c>
      <c r="E329" s="266" t="s">
        <v>19</v>
      </c>
      <c r="F329" s="267" t="s">
        <v>750</v>
      </c>
      <c r="G329" s="265"/>
      <c r="H329" s="266" t="s">
        <v>19</v>
      </c>
      <c r="I329" s="268"/>
      <c r="J329" s="265"/>
      <c r="K329" s="265"/>
      <c r="L329" s="269"/>
      <c r="M329" s="270"/>
      <c r="N329" s="271"/>
      <c r="O329" s="271"/>
      <c r="P329" s="271"/>
      <c r="Q329" s="271"/>
      <c r="R329" s="271"/>
      <c r="S329" s="271"/>
      <c r="T329" s="272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T329" s="273" t="s">
        <v>143</v>
      </c>
      <c r="AU329" s="273" t="s">
        <v>81</v>
      </c>
      <c r="AV329" s="15" t="s">
        <v>79</v>
      </c>
      <c r="AW329" s="15" t="s">
        <v>33</v>
      </c>
      <c r="AX329" s="15" t="s">
        <v>71</v>
      </c>
      <c r="AY329" s="273" t="s">
        <v>130</v>
      </c>
    </row>
    <row r="330" s="15" customFormat="1">
      <c r="A330" s="15"/>
      <c r="B330" s="264"/>
      <c r="C330" s="265"/>
      <c r="D330" s="223" t="s">
        <v>143</v>
      </c>
      <c r="E330" s="266" t="s">
        <v>19</v>
      </c>
      <c r="F330" s="267" t="s">
        <v>751</v>
      </c>
      <c r="G330" s="265"/>
      <c r="H330" s="266" t="s">
        <v>19</v>
      </c>
      <c r="I330" s="268"/>
      <c r="J330" s="265"/>
      <c r="K330" s="265"/>
      <c r="L330" s="269"/>
      <c r="M330" s="270"/>
      <c r="N330" s="271"/>
      <c r="O330" s="271"/>
      <c r="P330" s="271"/>
      <c r="Q330" s="271"/>
      <c r="R330" s="271"/>
      <c r="S330" s="271"/>
      <c r="T330" s="272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T330" s="273" t="s">
        <v>143</v>
      </c>
      <c r="AU330" s="273" t="s">
        <v>81</v>
      </c>
      <c r="AV330" s="15" t="s">
        <v>79</v>
      </c>
      <c r="AW330" s="15" t="s">
        <v>33</v>
      </c>
      <c r="AX330" s="15" t="s">
        <v>71</v>
      </c>
      <c r="AY330" s="273" t="s">
        <v>130</v>
      </c>
    </row>
    <row r="331" s="2" customFormat="1" ht="24.15" customHeight="1">
      <c r="A331" s="39"/>
      <c r="B331" s="40"/>
      <c r="C331" s="205" t="s">
        <v>752</v>
      </c>
      <c r="D331" s="205" t="s">
        <v>132</v>
      </c>
      <c r="E331" s="206" t="s">
        <v>753</v>
      </c>
      <c r="F331" s="207" t="s">
        <v>754</v>
      </c>
      <c r="G331" s="208" t="s">
        <v>180</v>
      </c>
      <c r="H331" s="209">
        <v>214</v>
      </c>
      <c r="I331" s="210"/>
      <c r="J331" s="211">
        <f>ROUND(I331*H331,2)</f>
        <v>0</v>
      </c>
      <c r="K331" s="207" t="s">
        <v>19</v>
      </c>
      <c r="L331" s="45"/>
      <c r="M331" s="212" t="s">
        <v>19</v>
      </c>
      <c r="N331" s="213" t="s">
        <v>42</v>
      </c>
      <c r="O331" s="85"/>
      <c r="P331" s="214">
        <f>O331*H331</f>
        <v>0</v>
      </c>
      <c r="Q331" s="214">
        <v>0</v>
      </c>
      <c r="R331" s="214">
        <f>Q331*H331</f>
        <v>0</v>
      </c>
      <c r="S331" s="214">
        <v>0</v>
      </c>
      <c r="T331" s="215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16" t="s">
        <v>137</v>
      </c>
      <c r="AT331" s="216" t="s">
        <v>132</v>
      </c>
      <c r="AU331" s="216" t="s">
        <v>81</v>
      </c>
      <c r="AY331" s="18" t="s">
        <v>130</v>
      </c>
      <c r="BE331" s="217">
        <f>IF(N331="základní",J331,0)</f>
        <v>0</v>
      </c>
      <c r="BF331" s="217">
        <f>IF(N331="snížená",J331,0)</f>
        <v>0</v>
      </c>
      <c r="BG331" s="217">
        <f>IF(N331="zákl. přenesená",J331,0)</f>
        <v>0</v>
      </c>
      <c r="BH331" s="217">
        <f>IF(N331="sníž. přenesená",J331,0)</f>
        <v>0</v>
      </c>
      <c r="BI331" s="217">
        <f>IF(N331="nulová",J331,0)</f>
        <v>0</v>
      </c>
      <c r="BJ331" s="18" t="s">
        <v>79</v>
      </c>
      <c r="BK331" s="217">
        <f>ROUND(I331*H331,2)</f>
        <v>0</v>
      </c>
      <c r="BL331" s="18" t="s">
        <v>137</v>
      </c>
      <c r="BM331" s="216" t="s">
        <v>755</v>
      </c>
    </row>
    <row r="332" s="13" customFormat="1">
      <c r="A332" s="13"/>
      <c r="B332" s="225"/>
      <c r="C332" s="226"/>
      <c r="D332" s="223" t="s">
        <v>143</v>
      </c>
      <c r="E332" s="227" t="s">
        <v>19</v>
      </c>
      <c r="F332" s="228" t="s">
        <v>756</v>
      </c>
      <c r="G332" s="226"/>
      <c r="H332" s="229">
        <v>214</v>
      </c>
      <c r="I332" s="230"/>
      <c r="J332" s="226"/>
      <c r="K332" s="226"/>
      <c r="L332" s="231"/>
      <c r="M332" s="232"/>
      <c r="N332" s="233"/>
      <c r="O332" s="233"/>
      <c r="P332" s="233"/>
      <c r="Q332" s="233"/>
      <c r="R332" s="233"/>
      <c r="S332" s="233"/>
      <c r="T332" s="234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5" t="s">
        <v>143</v>
      </c>
      <c r="AU332" s="235" t="s">
        <v>81</v>
      </c>
      <c r="AV332" s="13" t="s">
        <v>81</v>
      </c>
      <c r="AW332" s="13" t="s">
        <v>33</v>
      </c>
      <c r="AX332" s="13" t="s">
        <v>79</v>
      </c>
      <c r="AY332" s="235" t="s">
        <v>130</v>
      </c>
    </row>
    <row r="333" s="15" customFormat="1">
      <c r="A333" s="15"/>
      <c r="B333" s="264"/>
      <c r="C333" s="265"/>
      <c r="D333" s="223" t="s">
        <v>143</v>
      </c>
      <c r="E333" s="266" t="s">
        <v>19</v>
      </c>
      <c r="F333" s="267" t="s">
        <v>745</v>
      </c>
      <c r="G333" s="265"/>
      <c r="H333" s="266" t="s">
        <v>19</v>
      </c>
      <c r="I333" s="268"/>
      <c r="J333" s="265"/>
      <c r="K333" s="265"/>
      <c r="L333" s="269"/>
      <c r="M333" s="270"/>
      <c r="N333" s="271"/>
      <c r="O333" s="271"/>
      <c r="P333" s="271"/>
      <c r="Q333" s="271"/>
      <c r="R333" s="271"/>
      <c r="S333" s="271"/>
      <c r="T333" s="272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T333" s="273" t="s">
        <v>143</v>
      </c>
      <c r="AU333" s="273" t="s">
        <v>81</v>
      </c>
      <c r="AV333" s="15" t="s">
        <v>79</v>
      </c>
      <c r="AW333" s="15" t="s">
        <v>33</v>
      </c>
      <c r="AX333" s="15" t="s">
        <v>71</v>
      </c>
      <c r="AY333" s="273" t="s">
        <v>130</v>
      </c>
    </row>
    <row r="334" s="15" customFormat="1">
      <c r="A334" s="15"/>
      <c r="B334" s="264"/>
      <c r="C334" s="265"/>
      <c r="D334" s="223" t="s">
        <v>143</v>
      </c>
      <c r="E334" s="266" t="s">
        <v>19</v>
      </c>
      <c r="F334" s="267" t="s">
        <v>757</v>
      </c>
      <c r="G334" s="265"/>
      <c r="H334" s="266" t="s">
        <v>19</v>
      </c>
      <c r="I334" s="268"/>
      <c r="J334" s="265"/>
      <c r="K334" s="265"/>
      <c r="L334" s="269"/>
      <c r="M334" s="270"/>
      <c r="N334" s="271"/>
      <c r="O334" s="271"/>
      <c r="P334" s="271"/>
      <c r="Q334" s="271"/>
      <c r="R334" s="271"/>
      <c r="S334" s="271"/>
      <c r="T334" s="272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T334" s="273" t="s">
        <v>143</v>
      </c>
      <c r="AU334" s="273" t="s">
        <v>81</v>
      </c>
      <c r="AV334" s="15" t="s">
        <v>79</v>
      </c>
      <c r="AW334" s="15" t="s">
        <v>33</v>
      </c>
      <c r="AX334" s="15" t="s">
        <v>71</v>
      </c>
      <c r="AY334" s="273" t="s">
        <v>130</v>
      </c>
    </row>
    <row r="335" s="15" customFormat="1">
      <c r="A335" s="15"/>
      <c r="B335" s="264"/>
      <c r="C335" s="265"/>
      <c r="D335" s="223" t="s">
        <v>143</v>
      </c>
      <c r="E335" s="266" t="s">
        <v>19</v>
      </c>
      <c r="F335" s="267" t="s">
        <v>758</v>
      </c>
      <c r="G335" s="265"/>
      <c r="H335" s="266" t="s">
        <v>19</v>
      </c>
      <c r="I335" s="268"/>
      <c r="J335" s="265"/>
      <c r="K335" s="265"/>
      <c r="L335" s="269"/>
      <c r="M335" s="270"/>
      <c r="N335" s="271"/>
      <c r="O335" s="271"/>
      <c r="P335" s="271"/>
      <c r="Q335" s="271"/>
      <c r="R335" s="271"/>
      <c r="S335" s="271"/>
      <c r="T335" s="272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T335" s="273" t="s">
        <v>143</v>
      </c>
      <c r="AU335" s="273" t="s">
        <v>81</v>
      </c>
      <c r="AV335" s="15" t="s">
        <v>79</v>
      </c>
      <c r="AW335" s="15" t="s">
        <v>33</v>
      </c>
      <c r="AX335" s="15" t="s">
        <v>71</v>
      </c>
      <c r="AY335" s="273" t="s">
        <v>130</v>
      </c>
    </row>
    <row r="336" s="15" customFormat="1">
      <c r="A336" s="15"/>
      <c r="B336" s="264"/>
      <c r="C336" s="265"/>
      <c r="D336" s="223" t="s">
        <v>143</v>
      </c>
      <c r="E336" s="266" t="s">
        <v>19</v>
      </c>
      <c r="F336" s="267" t="s">
        <v>759</v>
      </c>
      <c r="G336" s="265"/>
      <c r="H336" s="266" t="s">
        <v>19</v>
      </c>
      <c r="I336" s="268"/>
      <c r="J336" s="265"/>
      <c r="K336" s="265"/>
      <c r="L336" s="269"/>
      <c r="M336" s="270"/>
      <c r="N336" s="271"/>
      <c r="O336" s="271"/>
      <c r="P336" s="271"/>
      <c r="Q336" s="271"/>
      <c r="R336" s="271"/>
      <c r="S336" s="271"/>
      <c r="T336" s="272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T336" s="273" t="s">
        <v>143</v>
      </c>
      <c r="AU336" s="273" t="s">
        <v>81</v>
      </c>
      <c r="AV336" s="15" t="s">
        <v>79</v>
      </c>
      <c r="AW336" s="15" t="s">
        <v>33</v>
      </c>
      <c r="AX336" s="15" t="s">
        <v>71</v>
      </c>
      <c r="AY336" s="273" t="s">
        <v>130</v>
      </c>
    </row>
    <row r="337" s="15" customFormat="1">
      <c r="A337" s="15"/>
      <c r="B337" s="264"/>
      <c r="C337" s="265"/>
      <c r="D337" s="223" t="s">
        <v>143</v>
      </c>
      <c r="E337" s="266" t="s">
        <v>19</v>
      </c>
      <c r="F337" s="267" t="s">
        <v>760</v>
      </c>
      <c r="G337" s="265"/>
      <c r="H337" s="266" t="s">
        <v>19</v>
      </c>
      <c r="I337" s="268"/>
      <c r="J337" s="265"/>
      <c r="K337" s="265"/>
      <c r="L337" s="269"/>
      <c r="M337" s="270"/>
      <c r="N337" s="271"/>
      <c r="O337" s="271"/>
      <c r="P337" s="271"/>
      <c r="Q337" s="271"/>
      <c r="R337" s="271"/>
      <c r="S337" s="271"/>
      <c r="T337" s="272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T337" s="273" t="s">
        <v>143</v>
      </c>
      <c r="AU337" s="273" t="s">
        <v>81</v>
      </c>
      <c r="AV337" s="15" t="s">
        <v>79</v>
      </c>
      <c r="AW337" s="15" t="s">
        <v>33</v>
      </c>
      <c r="AX337" s="15" t="s">
        <v>71</v>
      </c>
      <c r="AY337" s="273" t="s">
        <v>130</v>
      </c>
    </row>
    <row r="338" s="15" customFormat="1">
      <c r="A338" s="15"/>
      <c r="B338" s="264"/>
      <c r="C338" s="265"/>
      <c r="D338" s="223" t="s">
        <v>143</v>
      </c>
      <c r="E338" s="266" t="s">
        <v>19</v>
      </c>
      <c r="F338" s="267" t="s">
        <v>761</v>
      </c>
      <c r="G338" s="265"/>
      <c r="H338" s="266" t="s">
        <v>19</v>
      </c>
      <c r="I338" s="268"/>
      <c r="J338" s="265"/>
      <c r="K338" s="265"/>
      <c r="L338" s="269"/>
      <c r="M338" s="270"/>
      <c r="N338" s="271"/>
      <c r="O338" s="271"/>
      <c r="P338" s="271"/>
      <c r="Q338" s="271"/>
      <c r="R338" s="271"/>
      <c r="S338" s="271"/>
      <c r="T338" s="272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T338" s="273" t="s">
        <v>143</v>
      </c>
      <c r="AU338" s="273" t="s">
        <v>81</v>
      </c>
      <c r="AV338" s="15" t="s">
        <v>79</v>
      </c>
      <c r="AW338" s="15" t="s">
        <v>33</v>
      </c>
      <c r="AX338" s="15" t="s">
        <v>71</v>
      </c>
      <c r="AY338" s="273" t="s">
        <v>130</v>
      </c>
    </row>
    <row r="339" s="15" customFormat="1">
      <c r="A339" s="15"/>
      <c r="B339" s="264"/>
      <c r="C339" s="265"/>
      <c r="D339" s="223" t="s">
        <v>143</v>
      </c>
      <c r="E339" s="266" t="s">
        <v>19</v>
      </c>
      <c r="F339" s="267" t="s">
        <v>762</v>
      </c>
      <c r="G339" s="265"/>
      <c r="H339" s="266" t="s">
        <v>19</v>
      </c>
      <c r="I339" s="268"/>
      <c r="J339" s="265"/>
      <c r="K339" s="265"/>
      <c r="L339" s="269"/>
      <c r="M339" s="270"/>
      <c r="N339" s="271"/>
      <c r="O339" s="271"/>
      <c r="P339" s="271"/>
      <c r="Q339" s="271"/>
      <c r="R339" s="271"/>
      <c r="S339" s="271"/>
      <c r="T339" s="272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T339" s="273" t="s">
        <v>143</v>
      </c>
      <c r="AU339" s="273" t="s">
        <v>81</v>
      </c>
      <c r="AV339" s="15" t="s">
        <v>79</v>
      </c>
      <c r="AW339" s="15" t="s">
        <v>33</v>
      </c>
      <c r="AX339" s="15" t="s">
        <v>71</v>
      </c>
      <c r="AY339" s="273" t="s">
        <v>130</v>
      </c>
    </row>
    <row r="340" s="15" customFormat="1">
      <c r="A340" s="15"/>
      <c r="B340" s="264"/>
      <c r="C340" s="265"/>
      <c r="D340" s="223" t="s">
        <v>143</v>
      </c>
      <c r="E340" s="266" t="s">
        <v>19</v>
      </c>
      <c r="F340" s="267" t="s">
        <v>763</v>
      </c>
      <c r="G340" s="265"/>
      <c r="H340" s="266" t="s">
        <v>19</v>
      </c>
      <c r="I340" s="268"/>
      <c r="J340" s="265"/>
      <c r="K340" s="265"/>
      <c r="L340" s="269"/>
      <c r="M340" s="270"/>
      <c r="N340" s="271"/>
      <c r="O340" s="271"/>
      <c r="P340" s="271"/>
      <c r="Q340" s="271"/>
      <c r="R340" s="271"/>
      <c r="S340" s="271"/>
      <c r="T340" s="272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T340" s="273" t="s">
        <v>143</v>
      </c>
      <c r="AU340" s="273" t="s">
        <v>81</v>
      </c>
      <c r="AV340" s="15" t="s">
        <v>79</v>
      </c>
      <c r="AW340" s="15" t="s">
        <v>33</v>
      </c>
      <c r="AX340" s="15" t="s">
        <v>71</v>
      </c>
      <c r="AY340" s="273" t="s">
        <v>130</v>
      </c>
    </row>
    <row r="341" s="15" customFormat="1">
      <c r="A341" s="15"/>
      <c r="B341" s="264"/>
      <c r="C341" s="265"/>
      <c r="D341" s="223" t="s">
        <v>143</v>
      </c>
      <c r="E341" s="266" t="s">
        <v>19</v>
      </c>
      <c r="F341" s="267" t="s">
        <v>764</v>
      </c>
      <c r="G341" s="265"/>
      <c r="H341" s="266" t="s">
        <v>19</v>
      </c>
      <c r="I341" s="268"/>
      <c r="J341" s="265"/>
      <c r="K341" s="265"/>
      <c r="L341" s="269"/>
      <c r="M341" s="270"/>
      <c r="N341" s="271"/>
      <c r="O341" s="271"/>
      <c r="P341" s="271"/>
      <c r="Q341" s="271"/>
      <c r="R341" s="271"/>
      <c r="S341" s="271"/>
      <c r="T341" s="272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T341" s="273" t="s">
        <v>143</v>
      </c>
      <c r="AU341" s="273" t="s">
        <v>81</v>
      </c>
      <c r="AV341" s="15" t="s">
        <v>79</v>
      </c>
      <c r="AW341" s="15" t="s">
        <v>33</v>
      </c>
      <c r="AX341" s="15" t="s">
        <v>71</v>
      </c>
      <c r="AY341" s="273" t="s">
        <v>130</v>
      </c>
    </row>
    <row r="342" s="15" customFormat="1">
      <c r="A342" s="15"/>
      <c r="B342" s="264"/>
      <c r="C342" s="265"/>
      <c r="D342" s="223" t="s">
        <v>143</v>
      </c>
      <c r="E342" s="266" t="s">
        <v>19</v>
      </c>
      <c r="F342" s="267" t="s">
        <v>765</v>
      </c>
      <c r="G342" s="265"/>
      <c r="H342" s="266" t="s">
        <v>19</v>
      </c>
      <c r="I342" s="268"/>
      <c r="J342" s="265"/>
      <c r="K342" s="265"/>
      <c r="L342" s="269"/>
      <c r="M342" s="270"/>
      <c r="N342" s="271"/>
      <c r="O342" s="271"/>
      <c r="P342" s="271"/>
      <c r="Q342" s="271"/>
      <c r="R342" s="271"/>
      <c r="S342" s="271"/>
      <c r="T342" s="272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T342" s="273" t="s">
        <v>143</v>
      </c>
      <c r="AU342" s="273" t="s">
        <v>81</v>
      </c>
      <c r="AV342" s="15" t="s">
        <v>79</v>
      </c>
      <c r="AW342" s="15" t="s">
        <v>33</v>
      </c>
      <c r="AX342" s="15" t="s">
        <v>71</v>
      </c>
      <c r="AY342" s="273" t="s">
        <v>130</v>
      </c>
    </row>
    <row r="343" s="15" customFormat="1">
      <c r="A343" s="15"/>
      <c r="B343" s="264"/>
      <c r="C343" s="265"/>
      <c r="D343" s="223" t="s">
        <v>143</v>
      </c>
      <c r="E343" s="266" t="s">
        <v>19</v>
      </c>
      <c r="F343" s="267" t="s">
        <v>766</v>
      </c>
      <c r="G343" s="265"/>
      <c r="H343" s="266" t="s">
        <v>19</v>
      </c>
      <c r="I343" s="268"/>
      <c r="J343" s="265"/>
      <c r="K343" s="265"/>
      <c r="L343" s="269"/>
      <c r="M343" s="270"/>
      <c r="N343" s="271"/>
      <c r="O343" s="271"/>
      <c r="P343" s="271"/>
      <c r="Q343" s="271"/>
      <c r="R343" s="271"/>
      <c r="S343" s="271"/>
      <c r="T343" s="272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T343" s="273" t="s">
        <v>143</v>
      </c>
      <c r="AU343" s="273" t="s">
        <v>81</v>
      </c>
      <c r="AV343" s="15" t="s">
        <v>79</v>
      </c>
      <c r="AW343" s="15" t="s">
        <v>33</v>
      </c>
      <c r="AX343" s="15" t="s">
        <v>71</v>
      </c>
      <c r="AY343" s="273" t="s">
        <v>130</v>
      </c>
    </row>
    <row r="344" s="2" customFormat="1" ht="16.5" customHeight="1">
      <c r="A344" s="39"/>
      <c r="B344" s="40"/>
      <c r="C344" s="205" t="s">
        <v>767</v>
      </c>
      <c r="D344" s="205" t="s">
        <v>132</v>
      </c>
      <c r="E344" s="206" t="s">
        <v>768</v>
      </c>
      <c r="F344" s="207" t="s">
        <v>769</v>
      </c>
      <c r="G344" s="208" t="s">
        <v>292</v>
      </c>
      <c r="H344" s="209">
        <v>5</v>
      </c>
      <c r="I344" s="210"/>
      <c r="J344" s="211">
        <f>ROUND(I344*H344,2)</f>
        <v>0</v>
      </c>
      <c r="K344" s="207" t="s">
        <v>19</v>
      </c>
      <c r="L344" s="45"/>
      <c r="M344" s="212" t="s">
        <v>19</v>
      </c>
      <c r="N344" s="213" t="s">
        <v>42</v>
      </c>
      <c r="O344" s="85"/>
      <c r="P344" s="214">
        <f>O344*H344</f>
        <v>0</v>
      </c>
      <c r="Q344" s="214">
        <v>0</v>
      </c>
      <c r="R344" s="214">
        <f>Q344*H344</f>
        <v>0</v>
      </c>
      <c r="S344" s="214">
        <v>0</v>
      </c>
      <c r="T344" s="215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16" t="s">
        <v>137</v>
      </c>
      <c r="AT344" s="216" t="s">
        <v>132</v>
      </c>
      <c r="AU344" s="216" t="s">
        <v>81</v>
      </c>
      <c r="AY344" s="18" t="s">
        <v>130</v>
      </c>
      <c r="BE344" s="217">
        <f>IF(N344="základní",J344,0)</f>
        <v>0</v>
      </c>
      <c r="BF344" s="217">
        <f>IF(N344="snížená",J344,0)</f>
        <v>0</v>
      </c>
      <c r="BG344" s="217">
        <f>IF(N344="zákl. přenesená",J344,0)</f>
        <v>0</v>
      </c>
      <c r="BH344" s="217">
        <f>IF(N344="sníž. přenesená",J344,0)</f>
        <v>0</v>
      </c>
      <c r="BI344" s="217">
        <f>IF(N344="nulová",J344,0)</f>
        <v>0</v>
      </c>
      <c r="BJ344" s="18" t="s">
        <v>79</v>
      </c>
      <c r="BK344" s="217">
        <f>ROUND(I344*H344,2)</f>
        <v>0</v>
      </c>
      <c r="BL344" s="18" t="s">
        <v>137</v>
      </c>
      <c r="BM344" s="216" t="s">
        <v>770</v>
      </c>
    </row>
    <row r="345" s="13" customFormat="1">
      <c r="A345" s="13"/>
      <c r="B345" s="225"/>
      <c r="C345" s="226"/>
      <c r="D345" s="223" t="s">
        <v>143</v>
      </c>
      <c r="E345" s="227" t="s">
        <v>19</v>
      </c>
      <c r="F345" s="228" t="s">
        <v>162</v>
      </c>
      <c r="G345" s="226"/>
      <c r="H345" s="229">
        <v>5</v>
      </c>
      <c r="I345" s="230"/>
      <c r="J345" s="226"/>
      <c r="K345" s="226"/>
      <c r="L345" s="231"/>
      <c r="M345" s="232"/>
      <c r="N345" s="233"/>
      <c r="O345" s="233"/>
      <c r="P345" s="233"/>
      <c r="Q345" s="233"/>
      <c r="R345" s="233"/>
      <c r="S345" s="233"/>
      <c r="T345" s="234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5" t="s">
        <v>143</v>
      </c>
      <c r="AU345" s="235" t="s">
        <v>81</v>
      </c>
      <c r="AV345" s="13" t="s">
        <v>81</v>
      </c>
      <c r="AW345" s="13" t="s">
        <v>33</v>
      </c>
      <c r="AX345" s="13" t="s">
        <v>79</v>
      </c>
      <c r="AY345" s="235" t="s">
        <v>130</v>
      </c>
    </row>
    <row r="346" s="15" customFormat="1">
      <c r="A346" s="15"/>
      <c r="B346" s="264"/>
      <c r="C346" s="265"/>
      <c r="D346" s="223" t="s">
        <v>143</v>
      </c>
      <c r="E346" s="266" t="s">
        <v>19</v>
      </c>
      <c r="F346" s="267" t="s">
        <v>745</v>
      </c>
      <c r="G346" s="265"/>
      <c r="H346" s="266" t="s">
        <v>19</v>
      </c>
      <c r="I346" s="268"/>
      <c r="J346" s="265"/>
      <c r="K346" s="265"/>
      <c r="L346" s="269"/>
      <c r="M346" s="270"/>
      <c r="N346" s="271"/>
      <c r="O346" s="271"/>
      <c r="P346" s="271"/>
      <c r="Q346" s="271"/>
      <c r="R346" s="271"/>
      <c r="S346" s="271"/>
      <c r="T346" s="272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T346" s="273" t="s">
        <v>143</v>
      </c>
      <c r="AU346" s="273" t="s">
        <v>81</v>
      </c>
      <c r="AV346" s="15" t="s">
        <v>79</v>
      </c>
      <c r="AW346" s="15" t="s">
        <v>33</v>
      </c>
      <c r="AX346" s="15" t="s">
        <v>71</v>
      </c>
      <c r="AY346" s="273" t="s">
        <v>130</v>
      </c>
    </row>
    <row r="347" s="15" customFormat="1">
      <c r="A347" s="15"/>
      <c r="B347" s="264"/>
      <c r="C347" s="265"/>
      <c r="D347" s="223" t="s">
        <v>143</v>
      </c>
      <c r="E347" s="266" t="s">
        <v>19</v>
      </c>
      <c r="F347" s="267" t="s">
        <v>746</v>
      </c>
      <c r="G347" s="265"/>
      <c r="H347" s="266" t="s">
        <v>19</v>
      </c>
      <c r="I347" s="268"/>
      <c r="J347" s="265"/>
      <c r="K347" s="265"/>
      <c r="L347" s="269"/>
      <c r="M347" s="270"/>
      <c r="N347" s="271"/>
      <c r="O347" s="271"/>
      <c r="P347" s="271"/>
      <c r="Q347" s="271"/>
      <c r="R347" s="271"/>
      <c r="S347" s="271"/>
      <c r="T347" s="272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T347" s="273" t="s">
        <v>143</v>
      </c>
      <c r="AU347" s="273" t="s">
        <v>81</v>
      </c>
      <c r="AV347" s="15" t="s">
        <v>79</v>
      </c>
      <c r="AW347" s="15" t="s">
        <v>33</v>
      </c>
      <c r="AX347" s="15" t="s">
        <v>71</v>
      </c>
      <c r="AY347" s="273" t="s">
        <v>130</v>
      </c>
    </row>
    <row r="348" s="15" customFormat="1">
      <c r="A348" s="15"/>
      <c r="B348" s="264"/>
      <c r="C348" s="265"/>
      <c r="D348" s="223" t="s">
        <v>143</v>
      </c>
      <c r="E348" s="266" t="s">
        <v>19</v>
      </c>
      <c r="F348" s="267" t="s">
        <v>748</v>
      </c>
      <c r="G348" s="265"/>
      <c r="H348" s="266" t="s">
        <v>19</v>
      </c>
      <c r="I348" s="268"/>
      <c r="J348" s="265"/>
      <c r="K348" s="265"/>
      <c r="L348" s="269"/>
      <c r="M348" s="270"/>
      <c r="N348" s="271"/>
      <c r="O348" s="271"/>
      <c r="P348" s="271"/>
      <c r="Q348" s="271"/>
      <c r="R348" s="271"/>
      <c r="S348" s="271"/>
      <c r="T348" s="272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T348" s="273" t="s">
        <v>143</v>
      </c>
      <c r="AU348" s="273" t="s">
        <v>81</v>
      </c>
      <c r="AV348" s="15" t="s">
        <v>79</v>
      </c>
      <c r="AW348" s="15" t="s">
        <v>33</v>
      </c>
      <c r="AX348" s="15" t="s">
        <v>71</v>
      </c>
      <c r="AY348" s="273" t="s">
        <v>130</v>
      </c>
    </row>
    <row r="349" s="15" customFormat="1">
      <c r="A349" s="15"/>
      <c r="B349" s="264"/>
      <c r="C349" s="265"/>
      <c r="D349" s="223" t="s">
        <v>143</v>
      </c>
      <c r="E349" s="266" t="s">
        <v>19</v>
      </c>
      <c r="F349" s="267" t="s">
        <v>749</v>
      </c>
      <c r="G349" s="265"/>
      <c r="H349" s="266" t="s">
        <v>19</v>
      </c>
      <c r="I349" s="268"/>
      <c r="J349" s="265"/>
      <c r="K349" s="265"/>
      <c r="L349" s="269"/>
      <c r="M349" s="270"/>
      <c r="N349" s="271"/>
      <c r="O349" s="271"/>
      <c r="P349" s="271"/>
      <c r="Q349" s="271"/>
      <c r="R349" s="271"/>
      <c r="S349" s="271"/>
      <c r="T349" s="272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T349" s="273" t="s">
        <v>143</v>
      </c>
      <c r="AU349" s="273" t="s">
        <v>81</v>
      </c>
      <c r="AV349" s="15" t="s">
        <v>79</v>
      </c>
      <c r="AW349" s="15" t="s">
        <v>33</v>
      </c>
      <c r="AX349" s="15" t="s">
        <v>71</v>
      </c>
      <c r="AY349" s="273" t="s">
        <v>130</v>
      </c>
    </row>
    <row r="350" s="15" customFormat="1">
      <c r="A350" s="15"/>
      <c r="B350" s="264"/>
      <c r="C350" s="265"/>
      <c r="D350" s="223" t="s">
        <v>143</v>
      </c>
      <c r="E350" s="266" t="s">
        <v>19</v>
      </c>
      <c r="F350" s="267" t="s">
        <v>750</v>
      </c>
      <c r="G350" s="265"/>
      <c r="H350" s="266" t="s">
        <v>19</v>
      </c>
      <c r="I350" s="268"/>
      <c r="J350" s="265"/>
      <c r="K350" s="265"/>
      <c r="L350" s="269"/>
      <c r="M350" s="270"/>
      <c r="N350" s="271"/>
      <c r="O350" s="271"/>
      <c r="P350" s="271"/>
      <c r="Q350" s="271"/>
      <c r="R350" s="271"/>
      <c r="S350" s="271"/>
      <c r="T350" s="272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T350" s="273" t="s">
        <v>143</v>
      </c>
      <c r="AU350" s="273" t="s">
        <v>81</v>
      </c>
      <c r="AV350" s="15" t="s">
        <v>79</v>
      </c>
      <c r="AW350" s="15" t="s">
        <v>33</v>
      </c>
      <c r="AX350" s="15" t="s">
        <v>71</v>
      </c>
      <c r="AY350" s="273" t="s">
        <v>130</v>
      </c>
    </row>
    <row r="351" s="15" customFormat="1">
      <c r="A351" s="15"/>
      <c r="B351" s="264"/>
      <c r="C351" s="265"/>
      <c r="D351" s="223" t="s">
        <v>143</v>
      </c>
      <c r="E351" s="266" t="s">
        <v>19</v>
      </c>
      <c r="F351" s="267" t="s">
        <v>751</v>
      </c>
      <c r="G351" s="265"/>
      <c r="H351" s="266" t="s">
        <v>19</v>
      </c>
      <c r="I351" s="268"/>
      <c r="J351" s="265"/>
      <c r="K351" s="265"/>
      <c r="L351" s="269"/>
      <c r="M351" s="270"/>
      <c r="N351" s="271"/>
      <c r="O351" s="271"/>
      <c r="P351" s="271"/>
      <c r="Q351" s="271"/>
      <c r="R351" s="271"/>
      <c r="S351" s="271"/>
      <c r="T351" s="272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T351" s="273" t="s">
        <v>143</v>
      </c>
      <c r="AU351" s="273" t="s">
        <v>81</v>
      </c>
      <c r="AV351" s="15" t="s">
        <v>79</v>
      </c>
      <c r="AW351" s="15" t="s">
        <v>33</v>
      </c>
      <c r="AX351" s="15" t="s">
        <v>71</v>
      </c>
      <c r="AY351" s="273" t="s">
        <v>130</v>
      </c>
    </row>
    <row r="352" s="12" customFormat="1" ht="22.8" customHeight="1">
      <c r="A352" s="12"/>
      <c r="B352" s="189"/>
      <c r="C352" s="190"/>
      <c r="D352" s="191" t="s">
        <v>70</v>
      </c>
      <c r="E352" s="203" t="s">
        <v>184</v>
      </c>
      <c r="F352" s="203" t="s">
        <v>365</v>
      </c>
      <c r="G352" s="190"/>
      <c r="H352" s="190"/>
      <c r="I352" s="193"/>
      <c r="J352" s="204">
        <f>BK352</f>
        <v>0</v>
      </c>
      <c r="K352" s="190"/>
      <c r="L352" s="195"/>
      <c r="M352" s="196"/>
      <c r="N352" s="197"/>
      <c r="O352" s="197"/>
      <c r="P352" s="198">
        <f>SUM(P353:P362)</f>
        <v>0</v>
      </c>
      <c r="Q352" s="197"/>
      <c r="R352" s="198">
        <f>SUM(R353:R362)</f>
        <v>0.77448360000000005</v>
      </c>
      <c r="S352" s="197"/>
      <c r="T352" s="199">
        <f>SUM(T353:T362)</f>
        <v>0</v>
      </c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R352" s="200" t="s">
        <v>79</v>
      </c>
      <c r="AT352" s="201" t="s">
        <v>70</v>
      </c>
      <c r="AU352" s="201" t="s">
        <v>79</v>
      </c>
      <c r="AY352" s="200" t="s">
        <v>130</v>
      </c>
      <c r="BK352" s="202">
        <f>SUM(BK353:BK362)</f>
        <v>0</v>
      </c>
    </row>
    <row r="353" s="2" customFormat="1" ht="24.15" customHeight="1">
      <c r="A353" s="39"/>
      <c r="B353" s="40"/>
      <c r="C353" s="205" t="s">
        <v>771</v>
      </c>
      <c r="D353" s="205" t="s">
        <v>132</v>
      </c>
      <c r="E353" s="206" t="s">
        <v>772</v>
      </c>
      <c r="F353" s="207" t="s">
        <v>773</v>
      </c>
      <c r="G353" s="208" t="s">
        <v>135</v>
      </c>
      <c r="H353" s="209">
        <v>1122.4400000000001</v>
      </c>
      <c r="I353" s="210"/>
      <c r="J353" s="211">
        <f>ROUND(I353*H353,2)</f>
        <v>0</v>
      </c>
      <c r="K353" s="207" t="s">
        <v>19</v>
      </c>
      <c r="L353" s="45"/>
      <c r="M353" s="212" t="s">
        <v>19</v>
      </c>
      <c r="N353" s="213" t="s">
        <v>42</v>
      </c>
      <c r="O353" s="85"/>
      <c r="P353" s="214">
        <f>O353*H353</f>
        <v>0</v>
      </c>
      <c r="Q353" s="214">
        <v>0.00068999999999999997</v>
      </c>
      <c r="R353" s="214">
        <f>Q353*H353</f>
        <v>0.77448360000000005</v>
      </c>
      <c r="S353" s="214">
        <v>0</v>
      </c>
      <c r="T353" s="215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16" t="s">
        <v>137</v>
      </c>
      <c r="AT353" s="216" t="s">
        <v>132</v>
      </c>
      <c r="AU353" s="216" t="s">
        <v>81</v>
      </c>
      <c r="AY353" s="18" t="s">
        <v>130</v>
      </c>
      <c r="BE353" s="217">
        <f>IF(N353="základní",J353,0)</f>
        <v>0</v>
      </c>
      <c r="BF353" s="217">
        <f>IF(N353="snížená",J353,0)</f>
        <v>0</v>
      </c>
      <c r="BG353" s="217">
        <f>IF(N353="zákl. přenesená",J353,0)</f>
        <v>0</v>
      </c>
      <c r="BH353" s="217">
        <f>IF(N353="sníž. přenesená",J353,0)</f>
        <v>0</v>
      </c>
      <c r="BI353" s="217">
        <f>IF(N353="nulová",J353,0)</f>
        <v>0</v>
      </c>
      <c r="BJ353" s="18" t="s">
        <v>79</v>
      </c>
      <c r="BK353" s="217">
        <f>ROUND(I353*H353,2)</f>
        <v>0</v>
      </c>
      <c r="BL353" s="18" t="s">
        <v>137</v>
      </c>
      <c r="BM353" s="216" t="s">
        <v>774</v>
      </c>
    </row>
    <row r="354" s="15" customFormat="1">
      <c r="A354" s="15"/>
      <c r="B354" s="264"/>
      <c r="C354" s="265"/>
      <c r="D354" s="223" t="s">
        <v>143</v>
      </c>
      <c r="E354" s="266" t="s">
        <v>19</v>
      </c>
      <c r="F354" s="267" t="s">
        <v>501</v>
      </c>
      <c r="G354" s="265"/>
      <c r="H354" s="266" t="s">
        <v>19</v>
      </c>
      <c r="I354" s="268"/>
      <c r="J354" s="265"/>
      <c r="K354" s="265"/>
      <c r="L354" s="269"/>
      <c r="M354" s="270"/>
      <c r="N354" s="271"/>
      <c r="O354" s="271"/>
      <c r="P354" s="271"/>
      <c r="Q354" s="271"/>
      <c r="R354" s="271"/>
      <c r="S354" s="271"/>
      <c r="T354" s="272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T354" s="273" t="s">
        <v>143</v>
      </c>
      <c r="AU354" s="273" t="s">
        <v>81</v>
      </c>
      <c r="AV354" s="15" t="s">
        <v>79</v>
      </c>
      <c r="AW354" s="15" t="s">
        <v>33</v>
      </c>
      <c r="AX354" s="15" t="s">
        <v>71</v>
      </c>
      <c r="AY354" s="273" t="s">
        <v>130</v>
      </c>
    </row>
    <row r="355" s="15" customFormat="1">
      <c r="A355" s="15"/>
      <c r="B355" s="264"/>
      <c r="C355" s="265"/>
      <c r="D355" s="223" t="s">
        <v>143</v>
      </c>
      <c r="E355" s="266" t="s">
        <v>19</v>
      </c>
      <c r="F355" s="267" t="s">
        <v>502</v>
      </c>
      <c r="G355" s="265"/>
      <c r="H355" s="266" t="s">
        <v>19</v>
      </c>
      <c r="I355" s="268"/>
      <c r="J355" s="265"/>
      <c r="K355" s="265"/>
      <c r="L355" s="269"/>
      <c r="M355" s="270"/>
      <c r="N355" s="271"/>
      <c r="O355" s="271"/>
      <c r="P355" s="271"/>
      <c r="Q355" s="271"/>
      <c r="R355" s="271"/>
      <c r="S355" s="271"/>
      <c r="T355" s="272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T355" s="273" t="s">
        <v>143</v>
      </c>
      <c r="AU355" s="273" t="s">
        <v>81</v>
      </c>
      <c r="AV355" s="15" t="s">
        <v>79</v>
      </c>
      <c r="AW355" s="15" t="s">
        <v>33</v>
      </c>
      <c r="AX355" s="15" t="s">
        <v>71</v>
      </c>
      <c r="AY355" s="273" t="s">
        <v>130</v>
      </c>
    </row>
    <row r="356" s="15" customFormat="1">
      <c r="A356" s="15"/>
      <c r="B356" s="264"/>
      <c r="C356" s="265"/>
      <c r="D356" s="223" t="s">
        <v>143</v>
      </c>
      <c r="E356" s="266" t="s">
        <v>19</v>
      </c>
      <c r="F356" s="267" t="s">
        <v>503</v>
      </c>
      <c r="G356" s="265"/>
      <c r="H356" s="266" t="s">
        <v>19</v>
      </c>
      <c r="I356" s="268"/>
      <c r="J356" s="265"/>
      <c r="K356" s="265"/>
      <c r="L356" s="269"/>
      <c r="M356" s="270"/>
      <c r="N356" s="271"/>
      <c r="O356" s="271"/>
      <c r="P356" s="271"/>
      <c r="Q356" s="271"/>
      <c r="R356" s="271"/>
      <c r="S356" s="271"/>
      <c r="T356" s="272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T356" s="273" t="s">
        <v>143</v>
      </c>
      <c r="AU356" s="273" t="s">
        <v>81</v>
      </c>
      <c r="AV356" s="15" t="s">
        <v>79</v>
      </c>
      <c r="AW356" s="15" t="s">
        <v>33</v>
      </c>
      <c r="AX356" s="15" t="s">
        <v>71</v>
      </c>
      <c r="AY356" s="273" t="s">
        <v>130</v>
      </c>
    </row>
    <row r="357" s="13" customFormat="1">
      <c r="A357" s="13"/>
      <c r="B357" s="225"/>
      <c r="C357" s="226"/>
      <c r="D357" s="223" t="s">
        <v>143</v>
      </c>
      <c r="E357" s="227" t="s">
        <v>19</v>
      </c>
      <c r="F357" s="228" t="s">
        <v>775</v>
      </c>
      <c r="G357" s="226"/>
      <c r="H357" s="229">
        <v>1122.4400000000001</v>
      </c>
      <c r="I357" s="230"/>
      <c r="J357" s="226"/>
      <c r="K357" s="226"/>
      <c r="L357" s="231"/>
      <c r="M357" s="232"/>
      <c r="N357" s="233"/>
      <c r="O357" s="233"/>
      <c r="P357" s="233"/>
      <c r="Q357" s="233"/>
      <c r="R357" s="233"/>
      <c r="S357" s="233"/>
      <c r="T357" s="234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35" t="s">
        <v>143</v>
      </c>
      <c r="AU357" s="235" t="s">
        <v>81</v>
      </c>
      <c r="AV357" s="13" t="s">
        <v>81</v>
      </c>
      <c r="AW357" s="13" t="s">
        <v>33</v>
      </c>
      <c r="AX357" s="13" t="s">
        <v>79</v>
      </c>
      <c r="AY357" s="235" t="s">
        <v>130</v>
      </c>
    </row>
    <row r="358" s="2" customFormat="1" ht="24.15" customHeight="1">
      <c r="A358" s="39"/>
      <c r="B358" s="40"/>
      <c r="C358" s="205" t="s">
        <v>776</v>
      </c>
      <c r="D358" s="205" t="s">
        <v>132</v>
      </c>
      <c r="E358" s="206" t="s">
        <v>383</v>
      </c>
      <c r="F358" s="207" t="s">
        <v>777</v>
      </c>
      <c r="G358" s="208" t="s">
        <v>180</v>
      </c>
      <c r="H358" s="209">
        <v>6.5</v>
      </c>
      <c r="I358" s="210"/>
      <c r="J358" s="211">
        <f>ROUND(I358*H358,2)</f>
        <v>0</v>
      </c>
      <c r="K358" s="207" t="s">
        <v>19</v>
      </c>
      <c r="L358" s="45"/>
      <c r="M358" s="212" t="s">
        <v>19</v>
      </c>
      <c r="N358" s="213" t="s">
        <v>42</v>
      </c>
      <c r="O358" s="85"/>
      <c r="P358" s="214">
        <f>O358*H358</f>
        <v>0</v>
      </c>
      <c r="Q358" s="214">
        <v>0</v>
      </c>
      <c r="R358" s="214">
        <f>Q358*H358</f>
        <v>0</v>
      </c>
      <c r="S358" s="214">
        <v>0</v>
      </c>
      <c r="T358" s="215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16" t="s">
        <v>137</v>
      </c>
      <c r="AT358" s="216" t="s">
        <v>132</v>
      </c>
      <c r="AU358" s="216" t="s">
        <v>81</v>
      </c>
      <c r="AY358" s="18" t="s">
        <v>130</v>
      </c>
      <c r="BE358" s="217">
        <f>IF(N358="základní",J358,0)</f>
        <v>0</v>
      </c>
      <c r="BF358" s="217">
        <f>IF(N358="snížená",J358,0)</f>
        <v>0</v>
      </c>
      <c r="BG358" s="217">
        <f>IF(N358="zákl. přenesená",J358,0)</f>
        <v>0</v>
      </c>
      <c r="BH358" s="217">
        <f>IF(N358="sníž. přenesená",J358,0)</f>
        <v>0</v>
      </c>
      <c r="BI358" s="217">
        <f>IF(N358="nulová",J358,0)</f>
        <v>0</v>
      </c>
      <c r="BJ358" s="18" t="s">
        <v>79</v>
      </c>
      <c r="BK358" s="217">
        <f>ROUND(I358*H358,2)</f>
        <v>0</v>
      </c>
      <c r="BL358" s="18" t="s">
        <v>137</v>
      </c>
      <c r="BM358" s="216" t="s">
        <v>778</v>
      </c>
    </row>
    <row r="359" s="15" customFormat="1">
      <c r="A359" s="15"/>
      <c r="B359" s="264"/>
      <c r="C359" s="265"/>
      <c r="D359" s="223" t="s">
        <v>143</v>
      </c>
      <c r="E359" s="266" t="s">
        <v>19</v>
      </c>
      <c r="F359" s="267" t="s">
        <v>501</v>
      </c>
      <c r="G359" s="265"/>
      <c r="H359" s="266" t="s">
        <v>19</v>
      </c>
      <c r="I359" s="268"/>
      <c r="J359" s="265"/>
      <c r="K359" s="265"/>
      <c r="L359" s="269"/>
      <c r="M359" s="270"/>
      <c r="N359" s="271"/>
      <c r="O359" s="271"/>
      <c r="P359" s="271"/>
      <c r="Q359" s="271"/>
      <c r="R359" s="271"/>
      <c r="S359" s="271"/>
      <c r="T359" s="272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T359" s="273" t="s">
        <v>143</v>
      </c>
      <c r="AU359" s="273" t="s">
        <v>81</v>
      </c>
      <c r="AV359" s="15" t="s">
        <v>79</v>
      </c>
      <c r="AW359" s="15" t="s">
        <v>33</v>
      </c>
      <c r="AX359" s="15" t="s">
        <v>71</v>
      </c>
      <c r="AY359" s="273" t="s">
        <v>130</v>
      </c>
    </row>
    <row r="360" s="15" customFormat="1">
      <c r="A360" s="15"/>
      <c r="B360" s="264"/>
      <c r="C360" s="265"/>
      <c r="D360" s="223" t="s">
        <v>143</v>
      </c>
      <c r="E360" s="266" t="s">
        <v>19</v>
      </c>
      <c r="F360" s="267" t="s">
        <v>502</v>
      </c>
      <c r="G360" s="265"/>
      <c r="H360" s="266" t="s">
        <v>19</v>
      </c>
      <c r="I360" s="268"/>
      <c r="J360" s="265"/>
      <c r="K360" s="265"/>
      <c r="L360" s="269"/>
      <c r="M360" s="270"/>
      <c r="N360" s="271"/>
      <c r="O360" s="271"/>
      <c r="P360" s="271"/>
      <c r="Q360" s="271"/>
      <c r="R360" s="271"/>
      <c r="S360" s="271"/>
      <c r="T360" s="272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T360" s="273" t="s">
        <v>143</v>
      </c>
      <c r="AU360" s="273" t="s">
        <v>81</v>
      </c>
      <c r="AV360" s="15" t="s">
        <v>79</v>
      </c>
      <c r="AW360" s="15" t="s">
        <v>33</v>
      </c>
      <c r="AX360" s="15" t="s">
        <v>71</v>
      </c>
      <c r="AY360" s="273" t="s">
        <v>130</v>
      </c>
    </row>
    <row r="361" s="15" customFormat="1">
      <c r="A361" s="15"/>
      <c r="B361" s="264"/>
      <c r="C361" s="265"/>
      <c r="D361" s="223" t="s">
        <v>143</v>
      </c>
      <c r="E361" s="266" t="s">
        <v>19</v>
      </c>
      <c r="F361" s="267" t="s">
        <v>503</v>
      </c>
      <c r="G361" s="265"/>
      <c r="H361" s="266" t="s">
        <v>19</v>
      </c>
      <c r="I361" s="268"/>
      <c r="J361" s="265"/>
      <c r="K361" s="265"/>
      <c r="L361" s="269"/>
      <c r="M361" s="270"/>
      <c r="N361" s="271"/>
      <c r="O361" s="271"/>
      <c r="P361" s="271"/>
      <c r="Q361" s="271"/>
      <c r="R361" s="271"/>
      <c r="S361" s="271"/>
      <c r="T361" s="272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T361" s="273" t="s">
        <v>143</v>
      </c>
      <c r="AU361" s="273" t="s">
        <v>81</v>
      </c>
      <c r="AV361" s="15" t="s">
        <v>79</v>
      </c>
      <c r="AW361" s="15" t="s">
        <v>33</v>
      </c>
      <c r="AX361" s="15" t="s">
        <v>71</v>
      </c>
      <c r="AY361" s="273" t="s">
        <v>130</v>
      </c>
    </row>
    <row r="362" s="13" customFormat="1">
      <c r="A362" s="13"/>
      <c r="B362" s="225"/>
      <c r="C362" s="226"/>
      <c r="D362" s="223" t="s">
        <v>143</v>
      </c>
      <c r="E362" s="227" t="s">
        <v>19</v>
      </c>
      <c r="F362" s="228" t="s">
        <v>779</v>
      </c>
      <c r="G362" s="226"/>
      <c r="H362" s="229">
        <v>6.5</v>
      </c>
      <c r="I362" s="230"/>
      <c r="J362" s="226"/>
      <c r="K362" s="226"/>
      <c r="L362" s="231"/>
      <c r="M362" s="232"/>
      <c r="N362" s="233"/>
      <c r="O362" s="233"/>
      <c r="P362" s="233"/>
      <c r="Q362" s="233"/>
      <c r="R362" s="233"/>
      <c r="S362" s="233"/>
      <c r="T362" s="234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35" t="s">
        <v>143</v>
      </c>
      <c r="AU362" s="235" t="s">
        <v>81</v>
      </c>
      <c r="AV362" s="13" t="s">
        <v>81</v>
      </c>
      <c r="AW362" s="13" t="s">
        <v>33</v>
      </c>
      <c r="AX362" s="13" t="s">
        <v>79</v>
      </c>
      <c r="AY362" s="235" t="s">
        <v>130</v>
      </c>
    </row>
    <row r="363" s="12" customFormat="1" ht="22.8" customHeight="1">
      <c r="A363" s="12"/>
      <c r="B363" s="189"/>
      <c r="C363" s="190"/>
      <c r="D363" s="191" t="s">
        <v>70</v>
      </c>
      <c r="E363" s="203" t="s">
        <v>399</v>
      </c>
      <c r="F363" s="203" t="s">
        <v>400</v>
      </c>
      <c r="G363" s="190"/>
      <c r="H363" s="190"/>
      <c r="I363" s="193"/>
      <c r="J363" s="204">
        <f>BK363</f>
        <v>0</v>
      </c>
      <c r="K363" s="190"/>
      <c r="L363" s="195"/>
      <c r="M363" s="196"/>
      <c r="N363" s="197"/>
      <c r="O363" s="197"/>
      <c r="P363" s="198">
        <f>SUM(P364:P371)</f>
        <v>0</v>
      </c>
      <c r="Q363" s="197"/>
      <c r="R363" s="198">
        <f>SUM(R364:R371)</f>
        <v>0</v>
      </c>
      <c r="S363" s="197"/>
      <c r="T363" s="199">
        <f>SUM(T364:T371)</f>
        <v>0</v>
      </c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R363" s="200" t="s">
        <v>79</v>
      </c>
      <c r="AT363" s="201" t="s">
        <v>70</v>
      </c>
      <c r="AU363" s="201" t="s">
        <v>79</v>
      </c>
      <c r="AY363" s="200" t="s">
        <v>130</v>
      </c>
      <c r="BK363" s="202">
        <f>SUM(BK364:BK371)</f>
        <v>0</v>
      </c>
    </row>
    <row r="364" s="2" customFormat="1" ht="16.5" customHeight="1">
      <c r="A364" s="39"/>
      <c r="B364" s="40"/>
      <c r="C364" s="205" t="s">
        <v>780</v>
      </c>
      <c r="D364" s="205" t="s">
        <v>132</v>
      </c>
      <c r="E364" s="206" t="s">
        <v>781</v>
      </c>
      <c r="F364" s="207" t="s">
        <v>782</v>
      </c>
      <c r="G364" s="208" t="s">
        <v>239</v>
      </c>
      <c r="H364" s="209">
        <v>746.70600000000002</v>
      </c>
      <c r="I364" s="210"/>
      <c r="J364" s="211">
        <f>ROUND(I364*H364,2)</f>
        <v>0</v>
      </c>
      <c r="K364" s="207" t="s">
        <v>19</v>
      </c>
      <c r="L364" s="45"/>
      <c r="M364" s="212" t="s">
        <v>19</v>
      </c>
      <c r="N364" s="213" t="s">
        <v>42</v>
      </c>
      <c r="O364" s="85"/>
      <c r="P364" s="214">
        <f>O364*H364</f>
        <v>0</v>
      </c>
      <c r="Q364" s="214">
        <v>0</v>
      </c>
      <c r="R364" s="214">
        <f>Q364*H364</f>
        <v>0</v>
      </c>
      <c r="S364" s="214">
        <v>0</v>
      </c>
      <c r="T364" s="215">
        <f>S364*H364</f>
        <v>0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216" t="s">
        <v>137</v>
      </c>
      <c r="AT364" s="216" t="s">
        <v>132</v>
      </c>
      <c r="AU364" s="216" t="s">
        <v>81</v>
      </c>
      <c r="AY364" s="18" t="s">
        <v>130</v>
      </c>
      <c r="BE364" s="217">
        <f>IF(N364="základní",J364,0)</f>
        <v>0</v>
      </c>
      <c r="BF364" s="217">
        <f>IF(N364="snížená",J364,0)</f>
        <v>0</v>
      </c>
      <c r="BG364" s="217">
        <f>IF(N364="zákl. přenesená",J364,0)</f>
        <v>0</v>
      </c>
      <c r="BH364" s="217">
        <f>IF(N364="sníž. přenesená",J364,0)</f>
        <v>0</v>
      </c>
      <c r="BI364" s="217">
        <f>IF(N364="nulová",J364,0)</f>
        <v>0</v>
      </c>
      <c r="BJ364" s="18" t="s">
        <v>79</v>
      </c>
      <c r="BK364" s="217">
        <f>ROUND(I364*H364,2)</f>
        <v>0</v>
      </c>
      <c r="BL364" s="18" t="s">
        <v>137</v>
      </c>
      <c r="BM364" s="216" t="s">
        <v>783</v>
      </c>
    </row>
    <row r="365" s="13" customFormat="1">
      <c r="A365" s="13"/>
      <c r="B365" s="225"/>
      <c r="C365" s="226"/>
      <c r="D365" s="223" t="s">
        <v>143</v>
      </c>
      <c r="E365" s="227" t="s">
        <v>19</v>
      </c>
      <c r="F365" s="228" t="s">
        <v>784</v>
      </c>
      <c r="G365" s="226"/>
      <c r="H365" s="229">
        <v>746.70600000000002</v>
      </c>
      <c r="I365" s="230"/>
      <c r="J365" s="226"/>
      <c r="K365" s="226"/>
      <c r="L365" s="231"/>
      <c r="M365" s="232"/>
      <c r="N365" s="233"/>
      <c r="O365" s="233"/>
      <c r="P365" s="233"/>
      <c r="Q365" s="233"/>
      <c r="R365" s="233"/>
      <c r="S365" s="233"/>
      <c r="T365" s="234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5" t="s">
        <v>143</v>
      </c>
      <c r="AU365" s="235" t="s">
        <v>81</v>
      </c>
      <c r="AV365" s="13" t="s">
        <v>81</v>
      </c>
      <c r="AW365" s="13" t="s">
        <v>33</v>
      </c>
      <c r="AX365" s="13" t="s">
        <v>79</v>
      </c>
      <c r="AY365" s="235" t="s">
        <v>130</v>
      </c>
    </row>
    <row r="366" s="2" customFormat="1" ht="24.15" customHeight="1">
      <c r="A366" s="39"/>
      <c r="B366" s="40"/>
      <c r="C366" s="205" t="s">
        <v>468</v>
      </c>
      <c r="D366" s="205" t="s">
        <v>132</v>
      </c>
      <c r="E366" s="206" t="s">
        <v>785</v>
      </c>
      <c r="F366" s="207" t="s">
        <v>786</v>
      </c>
      <c r="G366" s="208" t="s">
        <v>239</v>
      </c>
      <c r="H366" s="209">
        <v>6720.3540000000003</v>
      </c>
      <c r="I366" s="210"/>
      <c r="J366" s="211">
        <f>ROUND(I366*H366,2)</f>
        <v>0</v>
      </c>
      <c r="K366" s="207" t="s">
        <v>19</v>
      </c>
      <c r="L366" s="45"/>
      <c r="M366" s="212" t="s">
        <v>19</v>
      </c>
      <c r="N366" s="213" t="s">
        <v>42</v>
      </c>
      <c r="O366" s="85"/>
      <c r="P366" s="214">
        <f>O366*H366</f>
        <v>0</v>
      </c>
      <c r="Q366" s="214">
        <v>0</v>
      </c>
      <c r="R366" s="214">
        <f>Q366*H366</f>
        <v>0</v>
      </c>
      <c r="S366" s="214">
        <v>0</v>
      </c>
      <c r="T366" s="215">
        <f>S366*H366</f>
        <v>0</v>
      </c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R366" s="216" t="s">
        <v>137</v>
      </c>
      <c r="AT366" s="216" t="s">
        <v>132</v>
      </c>
      <c r="AU366" s="216" t="s">
        <v>81</v>
      </c>
      <c r="AY366" s="18" t="s">
        <v>130</v>
      </c>
      <c r="BE366" s="217">
        <f>IF(N366="základní",J366,0)</f>
        <v>0</v>
      </c>
      <c r="BF366" s="217">
        <f>IF(N366="snížená",J366,0)</f>
        <v>0</v>
      </c>
      <c r="BG366" s="217">
        <f>IF(N366="zákl. přenesená",J366,0)</f>
        <v>0</v>
      </c>
      <c r="BH366" s="217">
        <f>IF(N366="sníž. přenesená",J366,0)</f>
        <v>0</v>
      </c>
      <c r="BI366" s="217">
        <f>IF(N366="nulová",J366,0)</f>
        <v>0</v>
      </c>
      <c r="BJ366" s="18" t="s">
        <v>79</v>
      </c>
      <c r="BK366" s="217">
        <f>ROUND(I366*H366,2)</f>
        <v>0</v>
      </c>
      <c r="BL366" s="18" t="s">
        <v>137</v>
      </c>
      <c r="BM366" s="216" t="s">
        <v>787</v>
      </c>
    </row>
    <row r="367" s="13" customFormat="1">
      <c r="A367" s="13"/>
      <c r="B367" s="225"/>
      <c r="C367" s="226"/>
      <c r="D367" s="223" t="s">
        <v>143</v>
      </c>
      <c r="E367" s="227" t="s">
        <v>19</v>
      </c>
      <c r="F367" s="228" t="s">
        <v>788</v>
      </c>
      <c r="G367" s="226"/>
      <c r="H367" s="229">
        <v>6720.3540000000003</v>
      </c>
      <c r="I367" s="230"/>
      <c r="J367" s="226"/>
      <c r="K367" s="226"/>
      <c r="L367" s="231"/>
      <c r="M367" s="232"/>
      <c r="N367" s="233"/>
      <c r="O367" s="233"/>
      <c r="P367" s="233"/>
      <c r="Q367" s="233"/>
      <c r="R367" s="233"/>
      <c r="S367" s="233"/>
      <c r="T367" s="234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35" t="s">
        <v>143</v>
      </c>
      <c r="AU367" s="235" t="s">
        <v>81</v>
      </c>
      <c r="AV367" s="13" t="s">
        <v>81</v>
      </c>
      <c r="AW367" s="13" t="s">
        <v>33</v>
      </c>
      <c r="AX367" s="13" t="s">
        <v>79</v>
      </c>
      <c r="AY367" s="235" t="s">
        <v>130</v>
      </c>
    </row>
    <row r="368" s="2" customFormat="1" ht="33" customHeight="1">
      <c r="A368" s="39"/>
      <c r="B368" s="40"/>
      <c r="C368" s="205" t="s">
        <v>789</v>
      </c>
      <c r="D368" s="205" t="s">
        <v>132</v>
      </c>
      <c r="E368" s="206" t="s">
        <v>790</v>
      </c>
      <c r="F368" s="207" t="s">
        <v>791</v>
      </c>
      <c r="G368" s="208" t="s">
        <v>239</v>
      </c>
      <c r="H368" s="209">
        <v>8.7530000000000001</v>
      </c>
      <c r="I368" s="210"/>
      <c r="J368" s="211">
        <f>ROUND(I368*H368,2)</f>
        <v>0</v>
      </c>
      <c r="K368" s="207" t="s">
        <v>19</v>
      </c>
      <c r="L368" s="45"/>
      <c r="M368" s="212" t="s">
        <v>19</v>
      </c>
      <c r="N368" s="213" t="s">
        <v>42</v>
      </c>
      <c r="O368" s="85"/>
      <c r="P368" s="214">
        <f>O368*H368</f>
        <v>0</v>
      </c>
      <c r="Q368" s="214">
        <v>0</v>
      </c>
      <c r="R368" s="214">
        <f>Q368*H368</f>
        <v>0</v>
      </c>
      <c r="S368" s="214">
        <v>0</v>
      </c>
      <c r="T368" s="215">
        <f>S368*H368</f>
        <v>0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216" t="s">
        <v>137</v>
      </c>
      <c r="AT368" s="216" t="s">
        <v>132</v>
      </c>
      <c r="AU368" s="216" t="s">
        <v>81</v>
      </c>
      <c r="AY368" s="18" t="s">
        <v>130</v>
      </c>
      <c r="BE368" s="217">
        <f>IF(N368="základní",J368,0)</f>
        <v>0</v>
      </c>
      <c r="BF368" s="217">
        <f>IF(N368="snížená",J368,0)</f>
        <v>0</v>
      </c>
      <c r="BG368" s="217">
        <f>IF(N368="zákl. přenesená",J368,0)</f>
        <v>0</v>
      </c>
      <c r="BH368" s="217">
        <f>IF(N368="sníž. přenesená",J368,0)</f>
        <v>0</v>
      </c>
      <c r="BI368" s="217">
        <f>IF(N368="nulová",J368,0)</f>
        <v>0</v>
      </c>
      <c r="BJ368" s="18" t="s">
        <v>79</v>
      </c>
      <c r="BK368" s="217">
        <f>ROUND(I368*H368,2)</f>
        <v>0</v>
      </c>
      <c r="BL368" s="18" t="s">
        <v>137</v>
      </c>
      <c r="BM368" s="216" t="s">
        <v>792</v>
      </c>
    </row>
    <row r="369" s="2" customFormat="1" ht="44.25" customHeight="1">
      <c r="A369" s="39"/>
      <c r="B369" s="40"/>
      <c r="C369" s="205" t="s">
        <v>793</v>
      </c>
      <c r="D369" s="205" t="s">
        <v>132</v>
      </c>
      <c r="E369" s="206" t="s">
        <v>429</v>
      </c>
      <c r="F369" s="207" t="s">
        <v>238</v>
      </c>
      <c r="G369" s="208" t="s">
        <v>239</v>
      </c>
      <c r="H369" s="209">
        <v>737.95299999999997</v>
      </c>
      <c r="I369" s="210"/>
      <c r="J369" s="211">
        <f>ROUND(I369*H369,2)</f>
        <v>0</v>
      </c>
      <c r="K369" s="207" t="s">
        <v>19</v>
      </c>
      <c r="L369" s="45"/>
      <c r="M369" s="212" t="s">
        <v>19</v>
      </c>
      <c r="N369" s="213" t="s">
        <v>42</v>
      </c>
      <c r="O369" s="85"/>
      <c r="P369" s="214">
        <f>O369*H369</f>
        <v>0</v>
      </c>
      <c r="Q369" s="214">
        <v>0</v>
      </c>
      <c r="R369" s="214">
        <f>Q369*H369</f>
        <v>0</v>
      </c>
      <c r="S369" s="214">
        <v>0</v>
      </c>
      <c r="T369" s="215">
        <f>S369*H369</f>
        <v>0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216" t="s">
        <v>137</v>
      </c>
      <c r="AT369" s="216" t="s">
        <v>132</v>
      </c>
      <c r="AU369" s="216" t="s">
        <v>81</v>
      </c>
      <c r="AY369" s="18" t="s">
        <v>130</v>
      </c>
      <c r="BE369" s="217">
        <f>IF(N369="základní",J369,0)</f>
        <v>0</v>
      </c>
      <c r="BF369" s="217">
        <f>IF(N369="snížená",J369,0)</f>
        <v>0</v>
      </c>
      <c r="BG369" s="217">
        <f>IF(N369="zákl. přenesená",J369,0)</f>
        <v>0</v>
      </c>
      <c r="BH369" s="217">
        <f>IF(N369="sníž. přenesená",J369,0)</f>
        <v>0</v>
      </c>
      <c r="BI369" s="217">
        <f>IF(N369="nulová",J369,0)</f>
        <v>0</v>
      </c>
      <c r="BJ369" s="18" t="s">
        <v>79</v>
      </c>
      <c r="BK369" s="217">
        <f>ROUND(I369*H369,2)</f>
        <v>0</v>
      </c>
      <c r="BL369" s="18" t="s">
        <v>137</v>
      </c>
      <c r="BM369" s="216" t="s">
        <v>794</v>
      </c>
    </row>
    <row r="370" s="2" customFormat="1" ht="16.5" customHeight="1">
      <c r="A370" s="39"/>
      <c r="B370" s="40"/>
      <c r="C370" s="205" t="s">
        <v>795</v>
      </c>
      <c r="D370" s="205" t="s">
        <v>132</v>
      </c>
      <c r="E370" s="206" t="s">
        <v>796</v>
      </c>
      <c r="F370" s="207" t="s">
        <v>797</v>
      </c>
      <c r="G370" s="208" t="s">
        <v>610</v>
      </c>
      <c r="H370" s="209">
        <v>1</v>
      </c>
      <c r="I370" s="210"/>
      <c r="J370" s="211">
        <f>ROUND(I370*H370,2)</f>
        <v>0</v>
      </c>
      <c r="K370" s="207" t="s">
        <v>19</v>
      </c>
      <c r="L370" s="45"/>
      <c r="M370" s="212" t="s">
        <v>19</v>
      </c>
      <c r="N370" s="213" t="s">
        <v>42</v>
      </c>
      <c r="O370" s="85"/>
      <c r="P370" s="214">
        <f>O370*H370</f>
        <v>0</v>
      </c>
      <c r="Q370" s="214">
        <v>0</v>
      </c>
      <c r="R370" s="214">
        <f>Q370*H370</f>
        <v>0</v>
      </c>
      <c r="S370" s="214">
        <v>0</v>
      </c>
      <c r="T370" s="215">
        <f>S370*H370</f>
        <v>0</v>
      </c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R370" s="216" t="s">
        <v>137</v>
      </c>
      <c r="AT370" s="216" t="s">
        <v>132</v>
      </c>
      <c r="AU370" s="216" t="s">
        <v>81</v>
      </c>
      <c r="AY370" s="18" t="s">
        <v>130</v>
      </c>
      <c r="BE370" s="217">
        <f>IF(N370="základní",J370,0)</f>
        <v>0</v>
      </c>
      <c r="BF370" s="217">
        <f>IF(N370="snížená",J370,0)</f>
        <v>0</v>
      </c>
      <c r="BG370" s="217">
        <f>IF(N370="zákl. přenesená",J370,0)</f>
        <v>0</v>
      </c>
      <c r="BH370" s="217">
        <f>IF(N370="sníž. přenesená",J370,0)</f>
        <v>0</v>
      </c>
      <c r="BI370" s="217">
        <f>IF(N370="nulová",J370,0)</f>
        <v>0</v>
      </c>
      <c r="BJ370" s="18" t="s">
        <v>79</v>
      </c>
      <c r="BK370" s="217">
        <f>ROUND(I370*H370,2)</f>
        <v>0</v>
      </c>
      <c r="BL370" s="18" t="s">
        <v>137</v>
      </c>
      <c r="BM370" s="216" t="s">
        <v>798</v>
      </c>
    </row>
    <row r="371" s="2" customFormat="1" ht="16.5" customHeight="1">
      <c r="A371" s="39"/>
      <c r="B371" s="40"/>
      <c r="C371" s="205" t="s">
        <v>799</v>
      </c>
      <c r="D371" s="205" t="s">
        <v>132</v>
      </c>
      <c r="E371" s="206" t="s">
        <v>800</v>
      </c>
      <c r="F371" s="207" t="s">
        <v>801</v>
      </c>
      <c r="G371" s="208" t="s">
        <v>610</v>
      </c>
      <c r="H371" s="209">
        <v>1</v>
      </c>
      <c r="I371" s="210"/>
      <c r="J371" s="211">
        <f>ROUND(I371*H371,2)</f>
        <v>0</v>
      </c>
      <c r="K371" s="207" t="s">
        <v>19</v>
      </c>
      <c r="L371" s="45"/>
      <c r="M371" s="212" t="s">
        <v>19</v>
      </c>
      <c r="N371" s="213" t="s">
        <v>42</v>
      </c>
      <c r="O371" s="85"/>
      <c r="P371" s="214">
        <f>O371*H371</f>
        <v>0</v>
      </c>
      <c r="Q371" s="214">
        <v>0</v>
      </c>
      <c r="R371" s="214">
        <f>Q371*H371</f>
        <v>0</v>
      </c>
      <c r="S371" s="214">
        <v>0</v>
      </c>
      <c r="T371" s="215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16" t="s">
        <v>137</v>
      </c>
      <c r="AT371" s="216" t="s">
        <v>132</v>
      </c>
      <c r="AU371" s="216" t="s">
        <v>81</v>
      </c>
      <c r="AY371" s="18" t="s">
        <v>130</v>
      </c>
      <c r="BE371" s="217">
        <f>IF(N371="základní",J371,0)</f>
        <v>0</v>
      </c>
      <c r="BF371" s="217">
        <f>IF(N371="snížená",J371,0)</f>
        <v>0</v>
      </c>
      <c r="BG371" s="217">
        <f>IF(N371="zákl. přenesená",J371,0)</f>
        <v>0</v>
      </c>
      <c r="BH371" s="217">
        <f>IF(N371="sníž. přenesená",J371,0)</f>
        <v>0</v>
      </c>
      <c r="BI371" s="217">
        <f>IF(N371="nulová",J371,0)</f>
        <v>0</v>
      </c>
      <c r="BJ371" s="18" t="s">
        <v>79</v>
      </c>
      <c r="BK371" s="217">
        <f>ROUND(I371*H371,2)</f>
        <v>0</v>
      </c>
      <c r="BL371" s="18" t="s">
        <v>137</v>
      </c>
      <c r="BM371" s="216" t="s">
        <v>802</v>
      </c>
    </row>
    <row r="372" s="12" customFormat="1" ht="22.8" customHeight="1">
      <c r="A372" s="12"/>
      <c r="B372" s="189"/>
      <c r="C372" s="190"/>
      <c r="D372" s="191" t="s">
        <v>70</v>
      </c>
      <c r="E372" s="203" t="s">
        <v>437</v>
      </c>
      <c r="F372" s="203" t="s">
        <v>438</v>
      </c>
      <c r="G372" s="190"/>
      <c r="H372" s="190"/>
      <c r="I372" s="193"/>
      <c r="J372" s="204">
        <f>BK372</f>
        <v>0</v>
      </c>
      <c r="K372" s="190"/>
      <c r="L372" s="195"/>
      <c r="M372" s="196"/>
      <c r="N372" s="197"/>
      <c r="O372" s="197"/>
      <c r="P372" s="198">
        <f>P373</f>
        <v>0</v>
      </c>
      <c r="Q372" s="197"/>
      <c r="R372" s="198">
        <f>R373</f>
        <v>0</v>
      </c>
      <c r="S372" s="197"/>
      <c r="T372" s="199">
        <f>T373</f>
        <v>0</v>
      </c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R372" s="200" t="s">
        <v>79</v>
      </c>
      <c r="AT372" s="201" t="s">
        <v>70</v>
      </c>
      <c r="AU372" s="201" t="s">
        <v>79</v>
      </c>
      <c r="AY372" s="200" t="s">
        <v>130</v>
      </c>
      <c r="BK372" s="202">
        <f>BK373</f>
        <v>0</v>
      </c>
    </row>
    <row r="373" s="2" customFormat="1" ht="21.75" customHeight="1">
      <c r="A373" s="39"/>
      <c r="B373" s="40"/>
      <c r="C373" s="205" t="s">
        <v>803</v>
      </c>
      <c r="D373" s="205" t="s">
        <v>132</v>
      </c>
      <c r="E373" s="206" t="s">
        <v>804</v>
      </c>
      <c r="F373" s="207" t="s">
        <v>805</v>
      </c>
      <c r="G373" s="208" t="s">
        <v>239</v>
      </c>
      <c r="H373" s="209">
        <v>2270.75</v>
      </c>
      <c r="I373" s="210"/>
      <c r="J373" s="211">
        <f>ROUND(I373*H373,2)</f>
        <v>0</v>
      </c>
      <c r="K373" s="207" t="s">
        <v>19</v>
      </c>
      <c r="L373" s="45"/>
      <c r="M373" s="212" t="s">
        <v>19</v>
      </c>
      <c r="N373" s="213" t="s">
        <v>42</v>
      </c>
      <c r="O373" s="85"/>
      <c r="P373" s="214">
        <f>O373*H373</f>
        <v>0</v>
      </c>
      <c r="Q373" s="214">
        <v>0</v>
      </c>
      <c r="R373" s="214">
        <f>Q373*H373</f>
        <v>0</v>
      </c>
      <c r="S373" s="214">
        <v>0</v>
      </c>
      <c r="T373" s="215">
        <f>S373*H373</f>
        <v>0</v>
      </c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R373" s="216" t="s">
        <v>137</v>
      </c>
      <c r="AT373" s="216" t="s">
        <v>132</v>
      </c>
      <c r="AU373" s="216" t="s">
        <v>81</v>
      </c>
      <c r="AY373" s="18" t="s">
        <v>130</v>
      </c>
      <c r="BE373" s="217">
        <f>IF(N373="základní",J373,0)</f>
        <v>0</v>
      </c>
      <c r="BF373" s="217">
        <f>IF(N373="snížená",J373,0)</f>
        <v>0</v>
      </c>
      <c r="BG373" s="217">
        <f>IF(N373="zákl. přenesená",J373,0)</f>
        <v>0</v>
      </c>
      <c r="BH373" s="217">
        <f>IF(N373="sníž. přenesená",J373,0)</f>
        <v>0</v>
      </c>
      <c r="BI373" s="217">
        <f>IF(N373="nulová",J373,0)</f>
        <v>0</v>
      </c>
      <c r="BJ373" s="18" t="s">
        <v>79</v>
      </c>
      <c r="BK373" s="217">
        <f>ROUND(I373*H373,2)</f>
        <v>0</v>
      </c>
      <c r="BL373" s="18" t="s">
        <v>137</v>
      </c>
      <c r="BM373" s="216" t="s">
        <v>806</v>
      </c>
    </row>
    <row r="374" s="12" customFormat="1" ht="25.92" customHeight="1">
      <c r="A374" s="12"/>
      <c r="B374" s="189"/>
      <c r="C374" s="190"/>
      <c r="D374" s="191" t="s">
        <v>70</v>
      </c>
      <c r="E374" s="192" t="s">
        <v>807</v>
      </c>
      <c r="F374" s="192" t="s">
        <v>808</v>
      </c>
      <c r="G374" s="190"/>
      <c r="H374" s="190"/>
      <c r="I374" s="193"/>
      <c r="J374" s="194">
        <f>BK374</f>
        <v>0</v>
      </c>
      <c r="K374" s="190"/>
      <c r="L374" s="195"/>
      <c r="M374" s="196"/>
      <c r="N374" s="197"/>
      <c r="O374" s="197"/>
      <c r="P374" s="198">
        <f>P375</f>
        <v>0</v>
      </c>
      <c r="Q374" s="197"/>
      <c r="R374" s="198">
        <f>R375</f>
        <v>0</v>
      </c>
      <c r="S374" s="197"/>
      <c r="T374" s="199">
        <f>T375</f>
        <v>0</v>
      </c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R374" s="200" t="s">
        <v>137</v>
      </c>
      <c r="AT374" s="201" t="s">
        <v>70</v>
      </c>
      <c r="AU374" s="201" t="s">
        <v>71</v>
      </c>
      <c r="AY374" s="200" t="s">
        <v>130</v>
      </c>
      <c r="BK374" s="202">
        <f>BK375</f>
        <v>0</v>
      </c>
    </row>
    <row r="375" s="2" customFormat="1" ht="16.5" customHeight="1">
      <c r="A375" s="39"/>
      <c r="B375" s="40"/>
      <c r="C375" s="205" t="s">
        <v>809</v>
      </c>
      <c r="D375" s="205" t="s">
        <v>132</v>
      </c>
      <c r="E375" s="206" t="s">
        <v>810</v>
      </c>
      <c r="F375" s="207" t="s">
        <v>811</v>
      </c>
      <c r="G375" s="208" t="s">
        <v>812</v>
      </c>
      <c r="H375" s="209">
        <v>16</v>
      </c>
      <c r="I375" s="210"/>
      <c r="J375" s="211">
        <f>ROUND(I375*H375,2)</f>
        <v>0</v>
      </c>
      <c r="K375" s="207" t="s">
        <v>19</v>
      </c>
      <c r="L375" s="45"/>
      <c r="M375" s="212" t="s">
        <v>19</v>
      </c>
      <c r="N375" s="213" t="s">
        <v>42</v>
      </c>
      <c r="O375" s="85"/>
      <c r="P375" s="214">
        <f>O375*H375</f>
        <v>0</v>
      </c>
      <c r="Q375" s="214">
        <v>0</v>
      </c>
      <c r="R375" s="214">
        <f>Q375*H375</f>
        <v>0</v>
      </c>
      <c r="S375" s="214">
        <v>0</v>
      </c>
      <c r="T375" s="215">
        <f>S375*H375</f>
        <v>0</v>
      </c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R375" s="216" t="s">
        <v>813</v>
      </c>
      <c r="AT375" s="216" t="s">
        <v>132</v>
      </c>
      <c r="AU375" s="216" t="s">
        <v>79</v>
      </c>
      <c r="AY375" s="18" t="s">
        <v>130</v>
      </c>
      <c r="BE375" s="217">
        <f>IF(N375="základní",J375,0)</f>
        <v>0</v>
      </c>
      <c r="BF375" s="217">
        <f>IF(N375="snížená",J375,0)</f>
        <v>0</v>
      </c>
      <c r="BG375" s="217">
        <f>IF(N375="zákl. přenesená",J375,0)</f>
        <v>0</v>
      </c>
      <c r="BH375" s="217">
        <f>IF(N375="sníž. přenesená",J375,0)</f>
        <v>0</v>
      </c>
      <c r="BI375" s="217">
        <f>IF(N375="nulová",J375,0)</f>
        <v>0</v>
      </c>
      <c r="BJ375" s="18" t="s">
        <v>79</v>
      </c>
      <c r="BK375" s="217">
        <f>ROUND(I375*H375,2)</f>
        <v>0</v>
      </c>
      <c r="BL375" s="18" t="s">
        <v>813</v>
      </c>
      <c r="BM375" s="216" t="s">
        <v>814</v>
      </c>
    </row>
    <row r="376" s="12" customFormat="1" ht="25.92" customHeight="1">
      <c r="A376" s="12"/>
      <c r="B376" s="189"/>
      <c r="C376" s="190"/>
      <c r="D376" s="191" t="s">
        <v>70</v>
      </c>
      <c r="E376" s="192" t="s">
        <v>815</v>
      </c>
      <c r="F376" s="192" t="s">
        <v>816</v>
      </c>
      <c r="G376" s="190"/>
      <c r="H376" s="190"/>
      <c r="I376" s="193"/>
      <c r="J376" s="194">
        <f>BK376</f>
        <v>0</v>
      </c>
      <c r="K376" s="190"/>
      <c r="L376" s="195"/>
      <c r="M376" s="196"/>
      <c r="N376" s="197"/>
      <c r="O376" s="197"/>
      <c r="P376" s="198">
        <f>SUM(P377:P378)</f>
        <v>0</v>
      </c>
      <c r="Q376" s="197"/>
      <c r="R376" s="198">
        <f>SUM(R377:R378)</f>
        <v>0</v>
      </c>
      <c r="S376" s="197"/>
      <c r="T376" s="199">
        <f>SUM(T377:T378)</f>
        <v>0</v>
      </c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R376" s="200" t="s">
        <v>137</v>
      </c>
      <c r="AT376" s="201" t="s">
        <v>70</v>
      </c>
      <c r="AU376" s="201" t="s">
        <v>71</v>
      </c>
      <c r="AY376" s="200" t="s">
        <v>130</v>
      </c>
      <c r="BK376" s="202">
        <f>SUM(BK377:BK378)</f>
        <v>0</v>
      </c>
    </row>
    <row r="377" s="2" customFormat="1" ht="16.5" customHeight="1">
      <c r="A377" s="39"/>
      <c r="B377" s="40"/>
      <c r="C377" s="205" t="s">
        <v>817</v>
      </c>
      <c r="D377" s="205" t="s">
        <v>132</v>
      </c>
      <c r="E377" s="206" t="s">
        <v>818</v>
      </c>
      <c r="F377" s="207" t="s">
        <v>819</v>
      </c>
      <c r="G377" s="208" t="s">
        <v>610</v>
      </c>
      <c r="H377" s="209">
        <v>1</v>
      </c>
      <c r="I377" s="210"/>
      <c r="J377" s="211">
        <f>ROUND(I377*H377,2)</f>
        <v>0</v>
      </c>
      <c r="K377" s="207" t="s">
        <v>19</v>
      </c>
      <c r="L377" s="45"/>
      <c r="M377" s="212" t="s">
        <v>19</v>
      </c>
      <c r="N377" s="213" t="s">
        <v>42</v>
      </c>
      <c r="O377" s="85"/>
      <c r="P377" s="214">
        <f>O377*H377</f>
        <v>0</v>
      </c>
      <c r="Q377" s="214">
        <v>0</v>
      </c>
      <c r="R377" s="214">
        <f>Q377*H377</f>
        <v>0</v>
      </c>
      <c r="S377" s="214">
        <v>0</v>
      </c>
      <c r="T377" s="215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16" t="s">
        <v>813</v>
      </c>
      <c r="AT377" s="216" t="s">
        <v>132</v>
      </c>
      <c r="AU377" s="216" t="s">
        <v>79</v>
      </c>
      <c r="AY377" s="18" t="s">
        <v>130</v>
      </c>
      <c r="BE377" s="217">
        <f>IF(N377="základní",J377,0)</f>
        <v>0</v>
      </c>
      <c r="BF377" s="217">
        <f>IF(N377="snížená",J377,0)</f>
        <v>0</v>
      </c>
      <c r="BG377" s="217">
        <f>IF(N377="zákl. přenesená",J377,0)</f>
        <v>0</v>
      </c>
      <c r="BH377" s="217">
        <f>IF(N377="sníž. přenesená",J377,0)</f>
        <v>0</v>
      </c>
      <c r="BI377" s="217">
        <f>IF(N377="nulová",J377,0)</f>
        <v>0</v>
      </c>
      <c r="BJ377" s="18" t="s">
        <v>79</v>
      </c>
      <c r="BK377" s="217">
        <f>ROUND(I377*H377,2)</f>
        <v>0</v>
      </c>
      <c r="BL377" s="18" t="s">
        <v>813</v>
      </c>
      <c r="BM377" s="216" t="s">
        <v>820</v>
      </c>
    </row>
    <row r="378" s="2" customFormat="1" ht="16.5" customHeight="1">
      <c r="A378" s="39"/>
      <c r="B378" s="40"/>
      <c r="C378" s="205" t="s">
        <v>821</v>
      </c>
      <c r="D378" s="205" t="s">
        <v>132</v>
      </c>
      <c r="E378" s="206" t="s">
        <v>822</v>
      </c>
      <c r="F378" s="207" t="s">
        <v>823</v>
      </c>
      <c r="G378" s="208" t="s">
        <v>292</v>
      </c>
      <c r="H378" s="209">
        <v>2</v>
      </c>
      <c r="I378" s="210"/>
      <c r="J378" s="211">
        <f>ROUND(I378*H378,2)</f>
        <v>0</v>
      </c>
      <c r="K378" s="207" t="s">
        <v>19</v>
      </c>
      <c r="L378" s="45"/>
      <c r="M378" s="274" t="s">
        <v>19</v>
      </c>
      <c r="N378" s="275" t="s">
        <v>42</v>
      </c>
      <c r="O378" s="259"/>
      <c r="P378" s="276">
        <f>O378*H378</f>
        <v>0</v>
      </c>
      <c r="Q378" s="276">
        <v>0</v>
      </c>
      <c r="R378" s="276">
        <f>Q378*H378</f>
        <v>0</v>
      </c>
      <c r="S378" s="276">
        <v>0</v>
      </c>
      <c r="T378" s="277">
        <f>S378*H378</f>
        <v>0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16" t="s">
        <v>813</v>
      </c>
      <c r="AT378" s="216" t="s">
        <v>132</v>
      </c>
      <c r="AU378" s="216" t="s">
        <v>79</v>
      </c>
      <c r="AY378" s="18" t="s">
        <v>130</v>
      </c>
      <c r="BE378" s="217">
        <f>IF(N378="základní",J378,0)</f>
        <v>0</v>
      </c>
      <c r="BF378" s="217">
        <f>IF(N378="snížená",J378,0)</f>
        <v>0</v>
      </c>
      <c r="BG378" s="217">
        <f>IF(N378="zákl. přenesená",J378,0)</f>
        <v>0</v>
      </c>
      <c r="BH378" s="217">
        <f>IF(N378="sníž. přenesená",J378,0)</f>
        <v>0</v>
      </c>
      <c r="BI378" s="217">
        <f>IF(N378="nulová",J378,0)</f>
        <v>0</v>
      </c>
      <c r="BJ378" s="18" t="s">
        <v>79</v>
      </c>
      <c r="BK378" s="217">
        <f>ROUND(I378*H378,2)</f>
        <v>0</v>
      </c>
      <c r="BL378" s="18" t="s">
        <v>813</v>
      </c>
      <c r="BM378" s="216" t="s">
        <v>824</v>
      </c>
    </row>
    <row r="379" s="2" customFormat="1" ht="6.96" customHeight="1">
      <c r="A379" s="39"/>
      <c r="B379" s="60"/>
      <c r="C379" s="61"/>
      <c r="D379" s="61"/>
      <c r="E379" s="61"/>
      <c r="F379" s="61"/>
      <c r="G379" s="61"/>
      <c r="H379" s="61"/>
      <c r="I379" s="61"/>
      <c r="J379" s="61"/>
      <c r="K379" s="61"/>
      <c r="L379" s="45"/>
      <c r="M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</row>
  </sheetData>
  <sheetProtection sheet="1" autoFilter="0" formatColumns="0" formatRows="0" objects="1" scenarios="1" spinCount="100000" saltValue="SS4clX/1/uIxVY7KKYenRTk09D3kt/lz8LWN5HL7qdbT+iwxy+q7jSW86Yhnzmi98enaZcEDcPJGkUK2LgQx/w==" hashValue="706lJ1Spq4dDP9U7L6PO3OWAGtHgAyluRaO7iQctbobiHN5NOGMVtEm5U9YtJh9h25jU5CRPdUXqjra7EZSRLg==" algorithmName="SHA-512" password="CC35"/>
  <autoFilter ref="C89:K378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90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81</v>
      </c>
    </row>
    <row r="4" s="1" customFormat="1" ht="24.96" customHeight="1">
      <c r="B4" s="21"/>
      <c r="D4" s="131" t="s">
        <v>100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Rekonstrukce tram. nástupiště Provaznická (oba směry)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101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825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490</v>
      </c>
      <c r="G12" s="39"/>
      <c r="H12" s="39"/>
      <c r="I12" s="133" t="s">
        <v>23</v>
      </c>
      <c r="J12" s="138" t="str">
        <f>'Rekapitulace stavby'!AN8</f>
        <v>12. 1. 2023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19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491</v>
      </c>
      <c r="F15" s="39"/>
      <c r="G15" s="39"/>
      <c r="H15" s="39"/>
      <c r="I15" s="133" t="s">
        <v>28</v>
      </c>
      <c r="J15" s="137" t="s">
        <v>19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492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34</v>
      </c>
      <c r="E23" s="39"/>
      <c r="F23" s="39"/>
      <c r="G23" s="39"/>
      <c r="H23" s="39"/>
      <c r="I23" s="133" t="s">
        <v>26</v>
      </c>
      <c r="J23" s="137" t="s">
        <v>19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493</v>
      </c>
      <c r="F24" s="39"/>
      <c r="G24" s="39"/>
      <c r="H24" s="39"/>
      <c r="I24" s="133" t="s">
        <v>28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35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37</v>
      </c>
      <c r="E30" s="39"/>
      <c r="F30" s="39"/>
      <c r="G30" s="39"/>
      <c r="H30" s="39"/>
      <c r="I30" s="39"/>
      <c r="J30" s="145">
        <f>ROUND(J91,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39</v>
      </c>
      <c r="G32" s="39"/>
      <c r="H32" s="39"/>
      <c r="I32" s="146" t="s">
        <v>38</v>
      </c>
      <c r="J32" s="146" t="s">
        <v>40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41</v>
      </c>
      <c r="E33" s="133" t="s">
        <v>42</v>
      </c>
      <c r="F33" s="148">
        <f>ROUND((SUM(BE91:BE277)),  2)</f>
        <v>0</v>
      </c>
      <c r="G33" s="39"/>
      <c r="H33" s="39"/>
      <c r="I33" s="149">
        <v>0.20999999999999999</v>
      </c>
      <c r="J33" s="148">
        <f>ROUND(((SUM(BE91:BE277))*I33),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43</v>
      </c>
      <c r="F34" s="148">
        <f>ROUND((SUM(BF91:BF277)),  2)</f>
        <v>0</v>
      </c>
      <c r="G34" s="39"/>
      <c r="H34" s="39"/>
      <c r="I34" s="149">
        <v>0.14999999999999999</v>
      </c>
      <c r="J34" s="148">
        <f>ROUND(((SUM(BF91:BF277))*I34),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44</v>
      </c>
      <c r="F35" s="148">
        <f>ROUND((SUM(BG91:BG277)),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45</v>
      </c>
      <c r="F36" s="148">
        <f>ROUND((SUM(BH91:BH277)),  2)</f>
        <v>0</v>
      </c>
      <c r="G36" s="39"/>
      <c r="H36" s="39"/>
      <c r="I36" s="149">
        <v>0.14999999999999999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46</v>
      </c>
      <c r="F37" s="148">
        <f>ROUND((SUM(BI91:BI277)),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47</v>
      </c>
      <c r="E39" s="152"/>
      <c r="F39" s="152"/>
      <c r="G39" s="153" t="s">
        <v>48</v>
      </c>
      <c r="H39" s="154" t="s">
        <v>49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103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Rekonstrukce tram. nástupiště Provaznická (oba směry)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101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653 - Nástupiště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Ostrava</v>
      </c>
      <c r="G52" s="41"/>
      <c r="H52" s="41"/>
      <c r="I52" s="33" t="s">
        <v>23</v>
      </c>
      <c r="J52" s="73" t="str">
        <f>IF(J12="","",J12)</f>
        <v>12. 1. 2023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Dopravní podnik Ostrava,a.s</v>
      </c>
      <c r="G54" s="41"/>
      <c r="H54" s="41"/>
      <c r="I54" s="33" t="s">
        <v>31</v>
      </c>
      <c r="J54" s="37" t="str">
        <f>E21</f>
        <v>Pudis a.s.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25.6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>Ing. Vlastimil Šmiřák, Ing. Kateřina Švehlová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104</v>
      </c>
      <c r="D57" s="163"/>
      <c r="E57" s="163"/>
      <c r="F57" s="163"/>
      <c r="G57" s="163"/>
      <c r="H57" s="163"/>
      <c r="I57" s="163"/>
      <c r="J57" s="164" t="s">
        <v>105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69</v>
      </c>
      <c r="D59" s="41"/>
      <c r="E59" s="41"/>
      <c r="F59" s="41"/>
      <c r="G59" s="41"/>
      <c r="H59" s="41"/>
      <c r="I59" s="41"/>
      <c r="J59" s="103">
        <f>J91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106</v>
      </c>
    </row>
    <row r="60" s="9" customFormat="1" ht="24.96" customHeight="1">
      <c r="A60" s="9"/>
      <c r="B60" s="166"/>
      <c r="C60" s="167"/>
      <c r="D60" s="168" t="s">
        <v>107</v>
      </c>
      <c r="E60" s="169"/>
      <c r="F60" s="169"/>
      <c r="G60" s="169"/>
      <c r="H60" s="169"/>
      <c r="I60" s="169"/>
      <c r="J60" s="170">
        <f>J92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108</v>
      </c>
      <c r="E61" s="175"/>
      <c r="F61" s="175"/>
      <c r="G61" s="175"/>
      <c r="H61" s="175"/>
      <c r="I61" s="175"/>
      <c r="J61" s="176">
        <f>J93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111</v>
      </c>
      <c r="E62" s="175"/>
      <c r="F62" s="175"/>
      <c r="G62" s="175"/>
      <c r="H62" s="175"/>
      <c r="I62" s="175"/>
      <c r="J62" s="176">
        <f>J123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112</v>
      </c>
      <c r="E63" s="175"/>
      <c r="F63" s="175"/>
      <c r="G63" s="175"/>
      <c r="H63" s="175"/>
      <c r="I63" s="175"/>
      <c r="J63" s="176">
        <f>J145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113</v>
      </c>
      <c r="E64" s="175"/>
      <c r="F64" s="175"/>
      <c r="G64" s="175"/>
      <c r="H64" s="175"/>
      <c r="I64" s="175"/>
      <c r="J64" s="176">
        <f>J163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2"/>
      <c r="C65" s="173"/>
      <c r="D65" s="174" t="s">
        <v>114</v>
      </c>
      <c r="E65" s="175"/>
      <c r="F65" s="175"/>
      <c r="G65" s="175"/>
      <c r="H65" s="175"/>
      <c r="I65" s="175"/>
      <c r="J65" s="176">
        <f>J169</f>
        <v>0</v>
      </c>
      <c r="K65" s="173"/>
      <c r="L65" s="17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2"/>
      <c r="C66" s="173"/>
      <c r="D66" s="174" t="s">
        <v>446</v>
      </c>
      <c r="E66" s="175"/>
      <c r="F66" s="175"/>
      <c r="G66" s="175"/>
      <c r="H66" s="175"/>
      <c r="I66" s="175"/>
      <c r="J66" s="176">
        <f>J171</f>
        <v>0</v>
      </c>
      <c r="K66" s="173"/>
      <c r="L66" s="17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66"/>
      <c r="C67" s="167"/>
      <c r="D67" s="168" t="s">
        <v>445</v>
      </c>
      <c r="E67" s="169"/>
      <c r="F67" s="169"/>
      <c r="G67" s="169"/>
      <c r="H67" s="169"/>
      <c r="I67" s="169"/>
      <c r="J67" s="170">
        <f>J218</f>
        <v>0</v>
      </c>
      <c r="K67" s="167"/>
      <c r="L67" s="171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72"/>
      <c r="C68" s="173"/>
      <c r="D68" s="174" t="s">
        <v>826</v>
      </c>
      <c r="E68" s="175"/>
      <c r="F68" s="175"/>
      <c r="G68" s="175"/>
      <c r="H68" s="175"/>
      <c r="I68" s="175"/>
      <c r="J68" s="176">
        <f>J219</f>
        <v>0</v>
      </c>
      <c r="K68" s="173"/>
      <c r="L68" s="17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2"/>
      <c r="C69" s="173"/>
      <c r="D69" s="174" t="s">
        <v>827</v>
      </c>
      <c r="E69" s="175"/>
      <c r="F69" s="175"/>
      <c r="G69" s="175"/>
      <c r="H69" s="175"/>
      <c r="I69" s="175"/>
      <c r="J69" s="176">
        <f>J245</f>
        <v>0</v>
      </c>
      <c r="K69" s="173"/>
      <c r="L69" s="17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2"/>
      <c r="C70" s="173"/>
      <c r="D70" s="174" t="s">
        <v>828</v>
      </c>
      <c r="E70" s="175"/>
      <c r="F70" s="175"/>
      <c r="G70" s="175"/>
      <c r="H70" s="175"/>
      <c r="I70" s="175"/>
      <c r="J70" s="176">
        <f>J267</f>
        <v>0</v>
      </c>
      <c r="K70" s="173"/>
      <c r="L70" s="17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66"/>
      <c r="C71" s="167"/>
      <c r="D71" s="168" t="s">
        <v>829</v>
      </c>
      <c r="E71" s="169"/>
      <c r="F71" s="169"/>
      <c r="G71" s="169"/>
      <c r="H71" s="169"/>
      <c r="I71" s="169"/>
      <c r="J71" s="170">
        <f>J272</f>
        <v>0</v>
      </c>
      <c r="K71" s="167"/>
      <c r="L71" s="171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2" customFormat="1" ht="21.84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60"/>
      <c r="C73" s="61"/>
      <c r="D73" s="61"/>
      <c r="E73" s="61"/>
      <c r="F73" s="61"/>
      <c r="G73" s="61"/>
      <c r="H73" s="61"/>
      <c r="I73" s="61"/>
      <c r="J73" s="61"/>
      <c r="K73" s="6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7" s="2" customFormat="1" ht="6.96" customHeight="1">
      <c r="A77" s="39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24.96" customHeight="1">
      <c r="A78" s="39"/>
      <c r="B78" s="40"/>
      <c r="C78" s="24" t="s">
        <v>115</v>
      </c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16</v>
      </c>
      <c r="D80" s="41"/>
      <c r="E80" s="41"/>
      <c r="F80" s="41"/>
      <c r="G80" s="41"/>
      <c r="H80" s="41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6.5" customHeight="1">
      <c r="A81" s="39"/>
      <c r="B81" s="40"/>
      <c r="C81" s="41"/>
      <c r="D81" s="41"/>
      <c r="E81" s="161" t="str">
        <f>E7</f>
        <v>Rekonstrukce tram. nástupiště Provaznická (oba směry)</v>
      </c>
      <c r="F81" s="33"/>
      <c r="G81" s="33"/>
      <c r="H81" s="33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101</v>
      </c>
      <c r="D82" s="41"/>
      <c r="E82" s="41"/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6.5" customHeight="1">
      <c r="A83" s="39"/>
      <c r="B83" s="40"/>
      <c r="C83" s="41"/>
      <c r="D83" s="41"/>
      <c r="E83" s="70" t="str">
        <f>E9</f>
        <v>SO 653 - Nástupiště</v>
      </c>
      <c r="F83" s="41"/>
      <c r="G83" s="41"/>
      <c r="H83" s="41"/>
      <c r="I83" s="41"/>
      <c r="J83" s="41"/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2" customHeight="1">
      <c r="A85" s="39"/>
      <c r="B85" s="40"/>
      <c r="C85" s="33" t="s">
        <v>21</v>
      </c>
      <c r="D85" s="41"/>
      <c r="E85" s="41"/>
      <c r="F85" s="28" t="str">
        <f>F12</f>
        <v>Ostrava</v>
      </c>
      <c r="G85" s="41"/>
      <c r="H85" s="41"/>
      <c r="I85" s="33" t="s">
        <v>23</v>
      </c>
      <c r="J85" s="73" t="str">
        <f>IF(J12="","",J12)</f>
        <v>12. 1. 2023</v>
      </c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3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5.15" customHeight="1">
      <c r="A87" s="39"/>
      <c r="B87" s="40"/>
      <c r="C87" s="33" t="s">
        <v>25</v>
      </c>
      <c r="D87" s="41"/>
      <c r="E87" s="41"/>
      <c r="F87" s="28" t="str">
        <f>E15</f>
        <v>Dopravní podnik Ostrava,a.s</v>
      </c>
      <c r="G87" s="41"/>
      <c r="H87" s="41"/>
      <c r="I87" s="33" t="s">
        <v>31</v>
      </c>
      <c r="J87" s="37" t="str">
        <f>E21</f>
        <v>Pudis a.s.</v>
      </c>
      <c r="K87" s="41"/>
      <c r="L87" s="13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25.65" customHeight="1">
      <c r="A88" s="39"/>
      <c r="B88" s="40"/>
      <c r="C88" s="33" t="s">
        <v>29</v>
      </c>
      <c r="D88" s="41"/>
      <c r="E88" s="41"/>
      <c r="F88" s="28" t="str">
        <f>IF(E18="","",E18)</f>
        <v>Vyplň údaj</v>
      </c>
      <c r="G88" s="41"/>
      <c r="H88" s="41"/>
      <c r="I88" s="33" t="s">
        <v>34</v>
      </c>
      <c r="J88" s="37" t="str">
        <f>E24</f>
        <v>Ing. Vlastimil Šmiřák, Ing. Kateřina Švehlová</v>
      </c>
      <c r="K88" s="41"/>
      <c r="L88" s="13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0.32" customHeight="1">
      <c r="A89" s="39"/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13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11" customFormat="1" ht="29.28" customHeight="1">
      <c r="A90" s="178"/>
      <c r="B90" s="179"/>
      <c r="C90" s="180" t="s">
        <v>116</v>
      </c>
      <c r="D90" s="181" t="s">
        <v>56</v>
      </c>
      <c r="E90" s="181" t="s">
        <v>52</v>
      </c>
      <c r="F90" s="181" t="s">
        <v>53</v>
      </c>
      <c r="G90" s="181" t="s">
        <v>117</v>
      </c>
      <c r="H90" s="181" t="s">
        <v>118</v>
      </c>
      <c r="I90" s="181" t="s">
        <v>119</v>
      </c>
      <c r="J90" s="181" t="s">
        <v>105</v>
      </c>
      <c r="K90" s="182" t="s">
        <v>120</v>
      </c>
      <c r="L90" s="183"/>
      <c r="M90" s="93" t="s">
        <v>19</v>
      </c>
      <c r="N90" s="94" t="s">
        <v>41</v>
      </c>
      <c r="O90" s="94" t="s">
        <v>121</v>
      </c>
      <c r="P90" s="94" t="s">
        <v>122</v>
      </c>
      <c r="Q90" s="94" t="s">
        <v>123</v>
      </c>
      <c r="R90" s="94" t="s">
        <v>124</v>
      </c>
      <c r="S90" s="94" t="s">
        <v>125</v>
      </c>
      <c r="T90" s="95" t="s">
        <v>126</v>
      </c>
      <c r="U90" s="178"/>
      <c r="V90" s="178"/>
      <c r="W90" s="178"/>
      <c r="X90" s="178"/>
      <c r="Y90" s="178"/>
      <c r="Z90" s="178"/>
      <c r="AA90" s="178"/>
      <c r="AB90" s="178"/>
      <c r="AC90" s="178"/>
      <c r="AD90" s="178"/>
      <c r="AE90" s="178"/>
    </row>
    <row r="91" s="2" customFormat="1" ht="22.8" customHeight="1">
      <c r="A91" s="39"/>
      <c r="B91" s="40"/>
      <c r="C91" s="100" t="s">
        <v>127</v>
      </c>
      <c r="D91" s="41"/>
      <c r="E91" s="41"/>
      <c r="F91" s="41"/>
      <c r="G91" s="41"/>
      <c r="H91" s="41"/>
      <c r="I91" s="41"/>
      <c r="J91" s="184">
        <f>BK91</f>
        <v>0</v>
      </c>
      <c r="K91" s="41"/>
      <c r="L91" s="45"/>
      <c r="M91" s="96"/>
      <c r="N91" s="185"/>
      <c r="O91" s="97"/>
      <c r="P91" s="186">
        <f>P92+P218+P272</f>
        <v>0</v>
      </c>
      <c r="Q91" s="97"/>
      <c r="R91" s="186">
        <f>R92+R218+R272</f>
        <v>274.74887995999995</v>
      </c>
      <c r="S91" s="97"/>
      <c r="T91" s="187">
        <f>T92+T218+T272</f>
        <v>213.15658000000002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70</v>
      </c>
      <c r="AU91" s="18" t="s">
        <v>106</v>
      </c>
      <c r="BK91" s="188">
        <f>BK92+BK218+BK272</f>
        <v>0</v>
      </c>
    </row>
    <row r="92" s="12" customFormat="1" ht="25.92" customHeight="1">
      <c r="A92" s="12"/>
      <c r="B92" s="189"/>
      <c r="C92" s="190"/>
      <c r="D92" s="191" t="s">
        <v>70</v>
      </c>
      <c r="E92" s="192" t="s">
        <v>128</v>
      </c>
      <c r="F92" s="192" t="s">
        <v>129</v>
      </c>
      <c r="G92" s="190"/>
      <c r="H92" s="190"/>
      <c r="I92" s="193"/>
      <c r="J92" s="194">
        <f>BK92</f>
        <v>0</v>
      </c>
      <c r="K92" s="190"/>
      <c r="L92" s="195"/>
      <c r="M92" s="196"/>
      <c r="N92" s="197"/>
      <c r="O92" s="197"/>
      <c r="P92" s="198">
        <f>P93+P123+P145+P163+P169+P171</f>
        <v>0</v>
      </c>
      <c r="Q92" s="197"/>
      <c r="R92" s="198">
        <f>R93+R123+R145+R163+R169+R171</f>
        <v>274.74887995999995</v>
      </c>
      <c r="S92" s="197"/>
      <c r="T92" s="199">
        <f>T93+T123+T145+T163+T169+T171</f>
        <v>213.15658000000002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0" t="s">
        <v>79</v>
      </c>
      <c r="AT92" s="201" t="s">
        <v>70</v>
      </c>
      <c r="AU92" s="201" t="s">
        <v>71</v>
      </c>
      <c r="AY92" s="200" t="s">
        <v>130</v>
      </c>
      <c r="BK92" s="202">
        <f>BK93+BK123+BK145+BK163+BK169+BK171</f>
        <v>0</v>
      </c>
    </row>
    <row r="93" s="12" customFormat="1" ht="22.8" customHeight="1">
      <c r="A93" s="12"/>
      <c r="B93" s="189"/>
      <c r="C93" s="190"/>
      <c r="D93" s="191" t="s">
        <v>70</v>
      </c>
      <c r="E93" s="203" t="s">
        <v>79</v>
      </c>
      <c r="F93" s="203" t="s">
        <v>131</v>
      </c>
      <c r="G93" s="190"/>
      <c r="H93" s="190"/>
      <c r="I93" s="193"/>
      <c r="J93" s="204">
        <f>BK93</f>
        <v>0</v>
      </c>
      <c r="K93" s="190"/>
      <c r="L93" s="195"/>
      <c r="M93" s="196"/>
      <c r="N93" s="197"/>
      <c r="O93" s="197"/>
      <c r="P93" s="198">
        <f>SUM(P94:P122)</f>
        <v>0</v>
      </c>
      <c r="Q93" s="197"/>
      <c r="R93" s="198">
        <f>SUM(R94:R122)</f>
        <v>0</v>
      </c>
      <c r="S93" s="197"/>
      <c r="T93" s="199">
        <f>SUM(T94:T122)</f>
        <v>213.15658000000002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0" t="s">
        <v>79</v>
      </c>
      <c r="AT93" s="201" t="s">
        <v>70</v>
      </c>
      <c r="AU93" s="201" t="s">
        <v>79</v>
      </c>
      <c r="AY93" s="200" t="s">
        <v>130</v>
      </c>
      <c r="BK93" s="202">
        <f>SUM(BK94:BK122)</f>
        <v>0</v>
      </c>
    </row>
    <row r="94" s="2" customFormat="1" ht="24.15" customHeight="1">
      <c r="A94" s="39"/>
      <c r="B94" s="40"/>
      <c r="C94" s="205" t="s">
        <v>79</v>
      </c>
      <c r="D94" s="205" t="s">
        <v>132</v>
      </c>
      <c r="E94" s="206" t="s">
        <v>830</v>
      </c>
      <c r="F94" s="207" t="s">
        <v>831</v>
      </c>
      <c r="G94" s="208" t="s">
        <v>135</v>
      </c>
      <c r="H94" s="209">
        <v>10.039999999999999</v>
      </c>
      <c r="I94" s="210"/>
      <c r="J94" s="211">
        <f>ROUND(I94*H94,2)</f>
        <v>0</v>
      </c>
      <c r="K94" s="207" t="s">
        <v>19</v>
      </c>
      <c r="L94" s="45"/>
      <c r="M94" s="212" t="s">
        <v>19</v>
      </c>
      <c r="N94" s="213" t="s">
        <v>42</v>
      </c>
      <c r="O94" s="85"/>
      <c r="P94" s="214">
        <f>O94*H94</f>
        <v>0</v>
      </c>
      <c r="Q94" s="214">
        <v>0</v>
      </c>
      <c r="R94" s="214">
        <f>Q94*H94</f>
        <v>0</v>
      </c>
      <c r="S94" s="214">
        <v>0.26000000000000001</v>
      </c>
      <c r="T94" s="215">
        <f>S94*H94</f>
        <v>2.6103999999999998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16" t="s">
        <v>137</v>
      </c>
      <c r="AT94" s="216" t="s">
        <v>132</v>
      </c>
      <c r="AU94" s="216" t="s">
        <v>81</v>
      </c>
      <c r="AY94" s="18" t="s">
        <v>130</v>
      </c>
      <c r="BE94" s="217">
        <f>IF(N94="základní",J94,0)</f>
        <v>0</v>
      </c>
      <c r="BF94" s="217">
        <f>IF(N94="snížená",J94,0)</f>
        <v>0</v>
      </c>
      <c r="BG94" s="217">
        <f>IF(N94="zákl. přenesená",J94,0)</f>
        <v>0</v>
      </c>
      <c r="BH94" s="217">
        <f>IF(N94="sníž. přenesená",J94,0)</f>
        <v>0</v>
      </c>
      <c r="BI94" s="217">
        <f>IF(N94="nulová",J94,0)</f>
        <v>0</v>
      </c>
      <c r="BJ94" s="18" t="s">
        <v>79</v>
      </c>
      <c r="BK94" s="217">
        <f>ROUND(I94*H94,2)</f>
        <v>0</v>
      </c>
      <c r="BL94" s="18" t="s">
        <v>137</v>
      </c>
      <c r="BM94" s="216" t="s">
        <v>832</v>
      </c>
    </row>
    <row r="95" s="15" customFormat="1">
      <c r="A95" s="15"/>
      <c r="B95" s="264"/>
      <c r="C95" s="265"/>
      <c r="D95" s="223" t="s">
        <v>143</v>
      </c>
      <c r="E95" s="266" t="s">
        <v>19</v>
      </c>
      <c r="F95" s="267" t="s">
        <v>833</v>
      </c>
      <c r="G95" s="265"/>
      <c r="H95" s="266" t="s">
        <v>19</v>
      </c>
      <c r="I95" s="268"/>
      <c r="J95" s="265"/>
      <c r="K95" s="265"/>
      <c r="L95" s="269"/>
      <c r="M95" s="270"/>
      <c r="N95" s="271"/>
      <c r="O95" s="271"/>
      <c r="P95" s="271"/>
      <c r="Q95" s="271"/>
      <c r="R95" s="271"/>
      <c r="S95" s="271"/>
      <c r="T95" s="272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T95" s="273" t="s">
        <v>143</v>
      </c>
      <c r="AU95" s="273" t="s">
        <v>81</v>
      </c>
      <c r="AV95" s="15" t="s">
        <v>79</v>
      </c>
      <c r="AW95" s="15" t="s">
        <v>33</v>
      </c>
      <c r="AX95" s="15" t="s">
        <v>71</v>
      </c>
      <c r="AY95" s="273" t="s">
        <v>130</v>
      </c>
    </row>
    <row r="96" s="15" customFormat="1">
      <c r="A96" s="15"/>
      <c r="B96" s="264"/>
      <c r="C96" s="265"/>
      <c r="D96" s="223" t="s">
        <v>143</v>
      </c>
      <c r="E96" s="266" t="s">
        <v>19</v>
      </c>
      <c r="F96" s="267" t="s">
        <v>502</v>
      </c>
      <c r="G96" s="265"/>
      <c r="H96" s="266" t="s">
        <v>19</v>
      </c>
      <c r="I96" s="268"/>
      <c r="J96" s="265"/>
      <c r="K96" s="265"/>
      <c r="L96" s="269"/>
      <c r="M96" s="270"/>
      <c r="N96" s="271"/>
      <c r="O96" s="271"/>
      <c r="P96" s="271"/>
      <c r="Q96" s="271"/>
      <c r="R96" s="271"/>
      <c r="S96" s="271"/>
      <c r="T96" s="272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T96" s="273" t="s">
        <v>143</v>
      </c>
      <c r="AU96" s="273" t="s">
        <v>81</v>
      </c>
      <c r="AV96" s="15" t="s">
        <v>79</v>
      </c>
      <c r="AW96" s="15" t="s">
        <v>33</v>
      </c>
      <c r="AX96" s="15" t="s">
        <v>71</v>
      </c>
      <c r="AY96" s="273" t="s">
        <v>130</v>
      </c>
    </row>
    <row r="97" s="15" customFormat="1">
      <c r="A97" s="15"/>
      <c r="B97" s="264"/>
      <c r="C97" s="265"/>
      <c r="D97" s="223" t="s">
        <v>143</v>
      </c>
      <c r="E97" s="266" t="s">
        <v>19</v>
      </c>
      <c r="F97" s="267" t="s">
        <v>503</v>
      </c>
      <c r="G97" s="265"/>
      <c r="H97" s="266" t="s">
        <v>19</v>
      </c>
      <c r="I97" s="268"/>
      <c r="J97" s="265"/>
      <c r="K97" s="265"/>
      <c r="L97" s="269"/>
      <c r="M97" s="270"/>
      <c r="N97" s="271"/>
      <c r="O97" s="271"/>
      <c r="P97" s="271"/>
      <c r="Q97" s="271"/>
      <c r="R97" s="271"/>
      <c r="S97" s="271"/>
      <c r="T97" s="272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T97" s="273" t="s">
        <v>143</v>
      </c>
      <c r="AU97" s="273" t="s">
        <v>81</v>
      </c>
      <c r="AV97" s="15" t="s">
        <v>79</v>
      </c>
      <c r="AW97" s="15" t="s">
        <v>33</v>
      </c>
      <c r="AX97" s="15" t="s">
        <v>71</v>
      </c>
      <c r="AY97" s="273" t="s">
        <v>130</v>
      </c>
    </row>
    <row r="98" s="13" customFormat="1">
      <c r="A98" s="13"/>
      <c r="B98" s="225"/>
      <c r="C98" s="226"/>
      <c r="D98" s="223" t="s">
        <v>143</v>
      </c>
      <c r="E98" s="227" t="s">
        <v>19</v>
      </c>
      <c r="F98" s="228" t="s">
        <v>834</v>
      </c>
      <c r="G98" s="226"/>
      <c r="H98" s="229">
        <v>10.039999999999999</v>
      </c>
      <c r="I98" s="230"/>
      <c r="J98" s="226"/>
      <c r="K98" s="226"/>
      <c r="L98" s="231"/>
      <c r="M98" s="232"/>
      <c r="N98" s="233"/>
      <c r="O98" s="233"/>
      <c r="P98" s="233"/>
      <c r="Q98" s="233"/>
      <c r="R98" s="233"/>
      <c r="S98" s="233"/>
      <c r="T98" s="234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5" t="s">
        <v>143</v>
      </c>
      <c r="AU98" s="235" t="s">
        <v>81</v>
      </c>
      <c r="AV98" s="13" t="s">
        <v>81</v>
      </c>
      <c r="AW98" s="13" t="s">
        <v>33</v>
      </c>
      <c r="AX98" s="13" t="s">
        <v>79</v>
      </c>
      <c r="AY98" s="235" t="s">
        <v>130</v>
      </c>
    </row>
    <row r="99" s="2" customFormat="1" ht="24.15" customHeight="1">
      <c r="A99" s="39"/>
      <c r="B99" s="40"/>
      <c r="C99" s="205" t="s">
        <v>81</v>
      </c>
      <c r="D99" s="205" t="s">
        <v>132</v>
      </c>
      <c r="E99" s="206" t="s">
        <v>835</v>
      </c>
      <c r="F99" s="207" t="s">
        <v>836</v>
      </c>
      <c r="G99" s="208" t="s">
        <v>135</v>
      </c>
      <c r="H99" s="209">
        <v>433.56</v>
      </c>
      <c r="I99" s="210"/>
      <c r="J99" s="211">
        <f>ROUND(I99*H99,2)</f>
        <v>0</v>
      </c>
      <c r="K99" s="207" t="s">
        <v>19</v>
      </c>
      <c r="L99" s="45"/>
      <c r="M99" s="212" t="s">
        <v>19</v>
      </c>
      <c r="N99" s="213" t="s">
        <v>42</v>
      </c>
      <c r="O99" s="85"/>
      <c r="P99" s="214">
        <f>O99*H99</f>
        <v>0</v>
      </c>
      <c r="Q99" s="214">
        <v>0</v>
      </c>
      <c r="R99" s="214">
        <f>Q99*H99</f>
        <v>0</v>
      </c>
      <c r="S99" s="214">
        <v>0.32500000000000001</v>
      </c>
      <c r="T99" s="215">
        <f>S99*H99</f>
        <v>140.90700000000001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16" t="s">
        <v>137</v>
      </c>
      <c r="AT99" s="216" t="s">
        <v>132</v>
      </c>
      <c r="AU99" s="216" t="s">
        <v>81</v>
      </c>
      <c r="AY99" s="18" t="s">
        <v>130</v>
      </c>
      <c r="BE99" s="217">
        <f>IF(N99="základní",J99,0)</f>
        <v>0</v>
      </c>
      <c r="BF99" s="217">
        <f>IF(N99="snížená",J99,0)</f>
        <v>0</v>
      </c>
      <c r="BG99" s="217">
        <f>IF(N99="zákl. přenesená",J99,0)</f>
        <v>0</v>
      </c>
      <c r="BH99" s="217">
        <f>IF(N99="sníž. přenesená",J99,0)</f>
        <v>0</v>
      </c>
      <c r="BI99" s="217">
        <f>IF(N99="nulová",J99,0)</f>
        <v>0</v>
      </c>
      <c r="BJ99" s="18" t="s">
        <v>79</v>
      </c>
      <c r="BK99" s="217">
        <f>ROUND(I99*H99,2)</f>
        <v>0</v>
      </c>
      <c r="BL99" s="18" t="s">
        <v>137</v>
      </c>
      <c r="BM99" s="216" t="s">
        <v>837</v>
      </c>
    </row>
    <row r="100" s="15" customFormat="1">
      <c r="A100" s="15"/>
      <c r="B100" s="264"/>
      <c r="C100" s="265"/>
      <c r="D100" s="223" t="s">
        <v>143</v>
      </c>
      <c r="E100" s="266" t="s">
        <v>19</v>
      </c>
      <c r="F100" s="267" t="s">
        <v>833</v>
      </c>
      <c r="G100" s="265"/>
      <c r="H100" s="266" t="s">
        <v>19</v>
      </c>
      <c r="I100" s="268"/>
      <c r="J100" s="265"/>
      <c r="K100" s="265"/>
      <c r="L100" s="269"/>
      <c r="M100" s="270"/>
      <c r="N100" s="271"/>
      <c r="O100" s="271"/>
      <c r="P100" s="271"/>
      <c r="Q100" s="271"/>
      <c r="R100" s="271"/>
      <c r="S100" s="271"/>
      <c r="T100" s="272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T100" s="273" t="s">
        <v>143</v>
      </c>
      <c r="AU100" s="273" t="s">
        <v>81</v>
      </c>
      <c r="AV100" s="15" t="s">
        <v>79</v>
      </c>
      <c r="AW100" s="15" t="s">
        <v>33</v>
      </c>
      <c r="AX100" s="15" t="s">
        <v>71</v>
      </c>
      <c r="AY100" s="273" t="s">
        <v>130</v>
      </c>
    </row>
    <row r="101" s="15" customFormat="1">
      <c r="A101" s="15"/>
      <c r="B101" s="264"/>
      <c r="C101" s="265"/>
      <c r="D101" s="223" t="s">
        <v>143</v>
      </c>
      <c r="E101" s="266" t="s">
        <v>19</v>
      </c>
      <c r="F101" s="267" t="s">
        <v>502</v>
      </c>
      <c r="G101" s="265"/>
      <c r="H101" s="266" t="s">
        <v>19</v>
      </c>
      <c r="I101" s="268"/>
      <c r="J101" s="265"/>
      <c r="K101" s="265"/>
      <c r="L101" s="269"/>
      <c r="M101" s="270"/>
      <c r="N101" s="271"/>
      <c r="O101" s="271"/>
      <c r="P101" s="271"/>
      <c r="Q101" s="271"/>
      <c r="R101" s="271"/>
      <c r="S101" s="271"/>
      <c r="T101" s="272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T101" s="273" t="s">
        <v>143</v>
      </c>
      <c r="AU101" s="273" t="s">
        <v>81</v>
      </c>
      <c r="AV101" s="15" t="s">
        <v>79</v>
      </c>
      <c r="AW101" s="15" t="s">
        <v>33</v>
      </c>
      <c r="AX101" s="15" t="s">
        <v>71</v>
      </c>
      <c r="AY101" s="273" t="s">
        <v>130</v>
      </c>
    </row>
    <row r="102" s="15" customFormat="1">
      <c r="A102" s="15"/>
      <c r="B102" s="264"/>
      <c r="C102" s="265"/>
      <c r="D102" s="223" t="s">
        <v>143</v>
      </c>
      <c r="E102" s="266" t="s">
        <v>19</v>
      </c>
      <c r="F102" s="267" t="s">
        <v>503</v>
      </c>
      <c r="G102" s="265"/>
      <c r="H102" s="266" t="s">
        <v>19</v>
      </c>
      <c r="I102" s="268"/>
      <c r="J102" s="265"/>
      <c r="K102" s="265"/>
      <c r="L102" s="269"/>
      <c r="M102" s="270"/>
      <c r="N102" s="271"/>
      <c r="O102" s="271"/>
      <c r="P102" s="271"/>
      <c r="Q102" s="271"/>
      <c r="R102" s="271"/>
      <c r="S102" s="271"/>
      <c r="T102" s="272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T102" s="273" t="s">
        <v>143</v>
      </c>
      <c r="AU102" s="273" t="s">
        <v>81</v>
      </c>
      <c r="AV102" s="15" t="s">
        <v>79</v>
      </c>
      <c r="AW102" s="15" t="s">
        <v>33</v>
      </c>
      <c r="AX102" s="15" t="s">
        <v>71</v>
      </c>
      <c r="AY102" s="273" t="s">
        <v>130</v>
      </c>
    </row>
    <row r="103" s="13" customFormat="1">
      <c r="A103" s="13"/>
      <c r="B103" s="225"/>
      <c r="C103" s="226"/>
      <c r="D103" s="223" t="s">
        <v>143</v>
      </c>
      <c r="E103" s="227" t="s">
        <v>19</v>
      </c>
      <c r="F103" s="228" t="s">
        <v>838</v>
      </c>
      <c r="G103" s="226"/>
      <c r="H103" s="229">
        <v>433.56</v>
      </c>
      <c r="I103" s="230"/>
      <c r="J103" s="226"/>
      <c r="K103" s="226"/>
      <c r="L103" s="231"/>
      <c r="M103" s="232"/>
      <c r="N103" s="233"/>
      <c r="O103" s="233"/>
      <c r="P103" s="233"/>
      <c r="Q103" s="233"/>
      <c r="R103" s="233"/>
      <c r="S103" s="233"/>
      <c r="T103" s="234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5" t="s">
        <v>143</v>
      </c>
      <c r="AU103" s="235" t="s">
        <v>81</v>
      </c>
      <c r="AV103" s="13" t="s">
        <v>81</v>
      </c>
      <c r="AW103" s="13" t="s">
        <v>33</v>
      </c>
      <c r="AX103" s="13" t="s">
        <v>79</v>
      </c>
      <c r="AY103" s="235" t="s">
        <v>130</v>
      </c>
    </row>
    <row r="104" s="2" customFormat="1" ht="24.15" customHeight="1">
      <c r="A104" s="39"/>
      <c r="B104" s="40"/>
      <c r="C104" s="205" t="s">
        <v>152</v>
      </c>
      <c r="D104" s="205" t="s">
        <v>132</v>
      </c>
      <c r="E104" s="206" t="s">
        <v>839</v>
      </c>
      <c r="F104" s="207" t="s">
        <v>840</v>
      </c>
      <c r="G104" s="208" t="s">
        <v>135</v>
      </c>
      <c r="H104" s="209">
        <v>437.41000000000002</v>
      </c>
      <c r="I104" s="210"/>
      <c r="J104" s="211">
        <f>ROUND(I104*H104,2)</f>
        <v>0</v>
      </c>
      <c r="K104" s="207" t="s">
        <v>19</v>
      </c>
      <c r="L104" s="45"/>
      <c r="M104" s="212" t="s">
        <v>19</v>
      </c>
      <c r="N104" s="213" t="s">
        <v>42</v>
      </c>
      <c r="O104" s="85"/>
      <c r="P104" s="214">
        <f>O104*H104</f>
        <v>0</v>
      </c>
      <c r="Q104" s="214">
        <v>0</v>
      </c>
      <c r="R104" s="214">
        <f>Q104*H104</f>
        <v>0</v>
      </c>
      <c r="S104" s="214">
        <v>0.098000000000000004</v>
      </c>
      <c r="T104" s="215">
        <f>S104*H104</f>
        <v>42.866180000000007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16" t="s">
        <v>137</v>
      </c>
      <c r="AT104" s="216" t="s">
        <v>132</v>
      </c>
      <c r="AU104" s="216" t="s">
        <v>81</v>
      </c>
      <c r="AY104" s="18" t="s">
        <v>130</v>
      </c>
      <c r="BE104" s="217">
        <f>IF(N104="základní",J104,0)</f>
        <v>0</v>
      </c>
      <c r="BF104" s="217">
        <f>IF(N104="snížená",J104,0)</f>
        <v>0</v>
      </c>
      <c r="BG104" s="217">
        <f>IF(N104="zákl. přenesená",J104,0)</f>
        <v>0</v>
      </c>
      <c r="BH104" s="217">
        <f>IF(N104="sníž. přenesená",J104,0)</f>
        <v>0</v>
      </c>
      <c r="BI104" s="217">
        <f>IF(N104="nulová",J104,0)</f>
        <v>0</v>
      </c>
      <c r="BJ104" s="18" t="s">
        <v>79</v>
      </c>
      <c r="BK104" s="217">
        <f>ROUND(I104*H104,2)</f>
        <v>0</v>
      </c>
      <c r="BL104" s="18" t="s">
        <v>137</v>
      </c>
      <c r="BM104" s="216" t="s">
        <v>841</v>
      </c>
    </row>
    <row r="105" s="15" customFormat="1">
      <c r="A105" s="15"/>
      <c r="B105" s="264"/>
      <c r="C105" s="265"/>
      <c r="D105" s="223" t="s">
        <v>143</v>
      </c>
      <c r="E105" s="266" t="s">
        <v>19</v>
      </c>
      <c r="F105" s="267" t="s">
        <v>833</v>
      </c>
      <c r="G105" s="265"/>
      <c r="H105" s="266" t="s">
        <v>19</v>
      </c>
      <c r="I105" s="268"/>
      <c r="J105" s="265"/>
      <c r="K105" s="265"/>
      <c r="L105" s="269"/>
      <c r="M105" s="270"/>
      <c r="N105" s="271"/>
      <c r="O105" s="271"/>
      <c r="P105" s="271"/>
      <c r="Q105" s="271"/>
      <c r="R105" s="271"/>
      <c r="S105" s="271"/>
      <c r="T105" s="272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T105" s="273" t="s">
        <v>143</v>
      </c>
      <c r="AU105" s="273" t="s">
        <v>81</v>
      </c>
      <c r="AV105" s="15" t="s">
        <v>79</v>
      </c>
      <c r="AW105" s="15" t="s">
        <v>33</v>
      </c>
      <c r="AX105" s="15" t="s">
        <v>71</v>
      </c>
      <c r="AY105" s="273" t="s">
        <v>130</v>
      </c>
    </row>
    <row r="106" s="15" customFormat="1">
      <c r="A106" s="15"/>
      <c r="B106" s="264"/>
      <c r="C106" s="265"/>
      <c r="D106" s="223" t="s">
        <v>143</v>
      </c>
      <c r="E106" s="266" t="s">
        <v>19</v>
      </c>
      <c r="F106" s="267" t="s">
        <v>502</v>
      </c>
      <c r="G106" s="265"/>
      <c r="H106" s="266" t="s">
        <v>19</v>
      </c>
      <c r="I106" s="268"/>
      <c r="J106" s="265"/>
      <c r="K106" s="265"/>
      <c r="L106" s="269"/>
      <c r="M106" s="270"/>
      <c r="N106" s="271"/>
      <c r="O106" s="271"/>
      <c r="P106" s="271"/>
      <c r="Q106" s="271"/>
      <c r="R106" s="271"/>
      <c r="S106" s="271"/>
      <c r="T106" s="272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T106" s="273" t="s">
        <v>143</v>
      </c>
      <c r="AU106" s="273" t="s">
        <v>81</v>
      </c>
      <c r="AV106" s="15" t="s">
        <v>79</v>
      </c>
      <c r="AW106" s="15" t="s">
        <v>33</v>
      </c>
      <c r="AX106" s="15" t="s">
        <v>71</v>
      </c>
      <c r="AY106" s="273" t="s">
        <v>130</v>
      </c>
    </row>
    <row r="107" s="15" customFormat="1">
      <c r="A107" s="15"/>
      <c r="B107" s="264"/>
      <c r="C107" s="265"/>
      <c r="D107" s="223" t="s">
        <v>143</v>
      </c>
      <c r="E107" s="266" t="s">
        <v>19</v>
      </c>
      <c r="F107" s="267" t="s">
        <v>503</v>
      </c>
      <c r="G107" s="265"/>
      <c r="H107" s="266" t="s">
        <v>19</v>
      </c>
      <c r="I107" s="268"/>
      <c r="J107" s="265"/>
      <c r="K107" s="265"/>
      <c r="L107" s="269"/>
      <c r="M107" s="270"/>
      <c r="N107" s="271"/>
      <c r="O107" s="271"/>
      <c r="P107" s="271"/>
      <c r="Q107" s="271"/>
      <c r="R107" s="271"/>
      <c r="S107" s="271"/>
      <c r="T107" s="272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T107" s="273" t="s">
        <v>143</v>
      </c>
      <c r="AU107" s="273" t="s">
        <v>81</v>
      </c>
      <c r="AV107" s="15" t="s">
        <v>79</v>
      </c>
      <c r="AW107" s="15" t="s">
        <v>33</v>
      </c>
      <c r="AX107" s="15" t="s">
        <v>71</v>
      </c>
      <c r="AY107" s="273" t="s">
        <v>130</v>
      </c>
    </row>
    <row r="108" s="13" customFormat="1">
      <c r="A108" s="13"/>
      <c r="B108" s="225"/>
      <c r="C108" s="226"/>
      <c r="D108" s="223" t="s">
        <v>143</v>
      </c>
      <c r="E108" s="227" t="s">
        <v>19</v>
      </c>
      <c r="F108" s="228" t="s">
        <v>842</v>
      </c>
      <c r="G108" s="226"/>
      <c r="H108" s="229">
        <v>437.41000000000002</v>
      </c>
      <c r="I108" s="230"/>
      <c r="J108" s="226"/>
      <c r="K108" s="226"/>
      <c r="L108" s="231"/>
      <c r="M108" s="232"/>
      <c r="N108" s="233"/>
      <c r="O108" s="233"/>
      <c r="P108" s="233"/>
      <c r="Q108" s="233"/>
      <c r="R108" s="233"/>
      <c r="S108" s="233"/>
      <c r="T108" s="234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5" t="s">
        <v>143</v>
      </c>
      <c r="AU108" s="235" t="s">
        <v>81</v>
      </c>
      <c r="AV108" s="13" t="s">
        <v>81</v>
      </c>
      <c r="AW108" s="13" t="s">
        <v>33</v>
      </c>
      <c r="AX108" s="13" t="s">
        <v>79</v>
      </c>
      <c r="AY108" s="235" t="s">
        <v>130</v>
      </c>
    </row>
    <row r="109" s="2" customFormat="1" ht="16.5" customHeight="1">
      <c r="A109" s="39"/>
      <c r="B109" s="40"/>
      <c r="C109" s="205" t="s">
        <v>137</v>
      </c>
      <c r="D109" s="205" t="s">
        <v>132</v>
      </c>
      <c r="E109" s="206" t="s">
        <v>178</v>
      </c>
      <c r="F109" s="207" t="s">
        <v>843</v>
      </c>
      <c r="G109" s="208" t="s">
        <v>180</v>
      </c>
      <c r="H109" s="209">
        <v>130.59999999999999</v>
      </c>
      <c r="I109" s="210"/>
      <c r="J109" s="211">
        <f>ROUND(I109*H109,2)</f>
        <v>0</v>
      </c>
      <c r="K109" s="207" t="s">
        <v>19</v>
      </c>
      <c r="L109" s="45"/>
      <c r="M109" s="212" t="s">
        <v>19</v>
      </c>
      <c r="N109" s="213" t="s">
        <v>42</v>
      </c>
      <c r="O109" s="85"/>
      <c r="P109" s="214">
        <f>O109*H109</f>
        <v>0</v>
      </c>
      <c r="Q109" s="214">
        <v>0</v>
      </c>
      <c r="R109" s="214">
        <f>Q109*H109</f>
        <v>0</v>
      </c>
      <c r="S109" s="214">
        <v>0.20499999999999999</v>
      </c>
      <c r="T109" s="215">
        <f>S109*H109</f>
        <v>26.772999999999996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16" t="s">
        <v>137</v>
      </c>
      <c r="AT109" s="216" t="s">
        <v>132</v>
      </c>
      <c r="AU109" s="216" t="s">
        <v>81</v>
      </c>
      <c r="AY109" s="18" t="s">
        <v>130</v>
      </c>
      <c r="BE109" s="217">
        <f>IF(N109="základní",J109,0)</f>
        <v>0</v>
      </c>
      <c r="BF109" s="217">
        <f>IF(N109="snížená",J109,0)</f>
        <v>0</v>
      </c>
      <c r="BG109" s="217">
        <f>IF(N109="zákl. přenesená",J109,0)</f>
        <v>0</v>
      </c>
      <c r="BH109" s="217">
        <f>IF(N109="sníž. přenesená",J109,0)</f>
        <v>0</v>
      </c>
      <c r="BI109" s="217">
        <f>IF(N109="nulová",J109,0)</f>
        <v>0</v>
      </c>
      <c r="BJ109" s="18" t="s">
        <v>79</v>
      </c>
      <c r="BK109" s="217">
        <f>ROUND(I109*H109,2)</f>
        <v>0</v>
      </c>
      <c r="BL109" s="18" t="s">
        <v>137</v>
      </c>
      <c r="BM109" s="216" t="s">
        <v>844</v>
      </c>
    </row>
    <row r="110" s="15" customFormat="1">
      <c r="A110" s="15"/>
      <c r="B110" s="264"/>
      <c r="C110" s="265"/>
      <c r="D110" s="223" t="s">
        <v>143</v>
      </c>
      <c r="E110" s="266" t="s">
        <v>19</v>
      </c>
      <c r="F110" s="267" t="s">
        <v>833</v>
      </c>
      <c r="G110" s="265"/>
      <c r="H110" s="266" t="s">
        <v>19</v>
      </c>
      <c r="I110" s="268"/>
      <c r="J110" s="265"/>
      <c r="K110" s="265"/>
      <c r="L110" s="269"/>
      <c r="M110" s="270"/>
      <c r="N110" s="271"/>
      <c r="O110" s="271"/>
      <c r="P110" s="271"/>
      <c r="Q110" s="271"/>
      <c r="R110" s="271"/>
      <c r="S110" s="271"/>
      <c r="T110" s="272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T110" s="273" t="s">
        <v>143</v>
      </c>
      <c r="AU110" s="273" t="s">
        <v>81</v>
      </c>
      <c r="AV110" s="15" t="s">
        <v>79</v>
      </c>
      <c r="AW110" s="15" t="s">
        <v>33</v>
      </c>
      <c r="AX110" s="15" t="s">
        <v>71</v>
      </c>
      <c r="AY110" s="273" t="s">
        <v>130</v>
      </c>
    </row>
    <row r="111" s="15" customFormat="1">
      <c r="A111" s="15"/>
      <c r="B111" s="264"/>
      <c r="C111" s="265"/>
      <c r="D111" s="223" t="s">
        <v>143</v>
      </c>
      <c r="E111" s="266" t="s">
        <v>19</v>
      </c>
      <c r="F111" s="267" t="s">
        <v>502</v>
      </c>
      <c r="G111" s="265"/>
      <c r="H111" s="266" t="s">
        <v>19</v>
      </c>
      <c r="I111" s="268"/>
      <c r="J111" s="265"/>
      <c r="K111" s="265"/>
      <c r="L111" s="269"/>
      <c r="M111" s="270"/>
      <c r="N111" s="271"/>
      <c r="O111" s="271"/>
      <c r="P111" s="271"/>
      <c r="Q111" s="271"/>
      <c r="R111" s="271"/>
      <c r="S111" s="271"/>
      <c r="T111" s="272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T111" s="273" t="s">
        <v>143</v>
      </c>
      <c r="AU111" s="273" t="s">
        <v>81</v>
      </c>
      <c r="AV111" s="15" t="s">
        <v>79</v>
      </c>
      <c r="AW111" s="15" t="s">
        <v>33</v>
      </c>
      <c r="AX111" s="15" t="s">
        <v>71</v>
      </c>
      <c r="AY111" s="273" t="s">
        <v>130</v>
      </c>
    </row>
    <row r="112" s="15" customFormat="1">
      <c r="A112" s="15"/>
      <c r="B112" s="264"/>
      <c r="C112" s="265"/>
      <c r="D112" s="223" t="s">
        <v>143</v>
      </c>
      <c r="E112" s="266" t="s">
        <v>19</v>
      </c>
      <c r="F112" s="267" t="s">
        <v>503</v>
      </c>
      <c r="G112" s="265"/>
      <c r="H112" s="266" t="s">
        <v>19</v>
      </c>
      <c r="I112" s="268"/>
      <c r="J112" s="265"/>
      <c r="K112" s="265"/>
      <c r="L112" s="269"/>
      <c r="M112" s="270"/>
      <c r="N112" s="271"/>
      <c r="O112" s="271"/>
      <c r="P112" s="271"/>
      <c r="Q112" s="271"/>
      <c r="R112" s="271"/>
      <c r="S112" s="271"/>
      <c r="T112" s="272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T112" s="273" t="s">
        <v>143</v>
      </c>
      <c r="AU112" s="273" t="s">
        <v>81</v>
      </c>
      <c r="AV112" s="15" t="s">
        <v>79</v>
      </c>
      <c r="AW112" s="15" t="s">
        <v>33</v>
      </c>
      <c r="AX112" s="15" t="s">
        <v>71</v>
      </c>
      <c r="AY112" s="273" t="s">
        <v>130</v>
      </c>
    </row>
    <row r="113" s="13" customFormat="1">
      <c r="A113" s="13"/>
      <c r="B113" s="225"/>
      <c r="C113" s="226"/>
      <c r="D113" s="223" t="s">
        <v>143</v>
      </c>
      <c r="E113" s="227" t="s">
        <v>19</v>
      </c>
      <c r="F113" s="228" t="s">
        <v>845</v>
      </c>
      <c r="G113" s="226"/>
      <c r="H113" s="229">
        <v>130.59999999999999</v>
      </c>
      <c r="I113" s="230"/>
      <c r="J113" s="226"/>
      <c r="K113" s="226"/>
      <c r="L113" s="231"/>
      <c r="M113" s="232"/>
      <c r="N113" s="233"/>
      <c r="O113" s="233"/>
      <c r="P113" s="233"/>
      <c r="Q113" s="233"/>
      <c r="R113" s="233"/>
      <c r="S113" s="233"/>
      <c r="T113" s="234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5" t="s">
        <v>143</v>
      </c>
      <c r="AU113" s="235" t="s">
        <v>81</v>
      </c>
      <c r="AV113" s="13" t="s">
        <v>81</v>
      </c>
      <c r="AW113" s="13" t="s">
        <v>33</v>
      </c>
      <c r="AX113" s="13" t="s">
        <v>79</v>
      </c>
      <c r="AY113" s="235" t="s">
        <v>130</v>
      </c>
    </row>
    <row r="114" s="2" customFormat="1" ht="33" customHeight="1">
      <c r="A114" s="39"/>
      <c r="B114" s="40"/>
      <c r="C114" s="205" t="s">
        <v>162</v>
      </c>
      <c r="D114" s="205" t="s">
        <v>132</v>
      </c>
      <c r="E114" s="206" t="s">
        <v>846</v>
      </c>
      <c r="F114" s="207" t="s">
        <v>847</v>
      </c>
      <c r="G114" s="208" t="s">
        <v>187</v>
      </c>
      <c r="H114" s="209">
        <v>39.923999999999999</v>
      </c>
      <c r="I114" s="210"/>
      <c r="J114" s="211">
        <f>ROUND(I114*H114,2)</f>
        <v>0</v>
      </c>
      <c r="K114" s="207" t="s">
        <v>19</v>
      </c>
      <c r="L114" s="45"/>
      <c r="M114" s="212" t="s">
        <v>19</v>
      </c>
      <c r="N114" s="213" t="s">
        <v>42</v>
      </c>
      <c r="O114" s="85"/>
      <c r="P114" s="214">
        <f>O114*H114</f>
        <v>0</v>
      </c>
      <c r="Q114" s="214">
        <v>0</v>
      </c>
      <c r="R114" s="214">
        <f>Q114*H114</f>
        <v>0</v>
      </c>
      <c r="S114" s="214">
        <v>0</v>
      </c>
      <c r="T114" s="215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16" t="s">
        <v>137</v>
      </c>
      <c r="AT114" s="216" t="s">
        <v>132</v>
      </c>
      <c r="AU114" s="216" t="s">
        <v>81</v>
      </c>
      <c r="AY114" s="18" t="s">
        <v>130</v>
      </c>
      <c r="BE114" s="217">
        <f>IF(N114="základní",J114,0)</f>
        <v>0</v>
      </c>
      <c r="BF114" s="217">
        <f>IF(N114="snížená",J114,0)</f>
        <v>0</v>
      </c>
      <c r="BG114" s="217">
        <f>IF(N114="zákl. přenesená",J114,0)</f>
        <v>0</v>
      </c>
      <c r="BH114" s="217">
        <f>IF(N114="sníž. přenesená",J114,0)</f>
        <v>0</v>
      </c>
      <c r="BI114" s="217">
        <f>IF(N114="nulová",J114,0)</f>
        <v>0</v>
      </c>
      <c r="BJ114" s="18" t="s">
        <v>79</v>
      </c>
      <c r="BK114" s="217">
        <f>ROUND(I114*H114,2)</f>
        <v>0</v>
      </c>
      <c r="BL114" s="18" t="s">
        <v>137</v>
      </c>
      <c r="BM114" s="216" t="s">
        <v>848</v>
      </c>
    </row>
    <row r="115" s="15" customFormat="1">
      <c r="A115" s="15"/>
      <c r="B115" s="264"/>
      <c r="C115" s="265"/>
      <c r="D115" s="223" t="s">
        <v>143</v>
      </c>
      <c r="E115" s="266" t="s">
        <v>19</v>
      </c>
      <c r="F115" s="267" t="s">
        <v>833</v>
      </c>
      <c r="G115" s="265"/>
      <c r="H115" s="266" t="s">
        <v>19</v>
      </c>
      <c r="I115" s="268"/>
      <c r="J115" s="265"/>
      <c r="K115" s="265"/>
      <c r="L115" s="269"/>
      <c r="M115" s="270"/>
      <c r="N115" s="271"/>
      <c r="O115" s="271"/>
      <c r="P115" s="271"/>
      <c r="Q115" s="271"/>
      <c r="R115" s="271"/>
      <c r="S115" s="271"/>
      <c r="T115" s="272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T115" s="273" t="s">
        <v>143</v>
      </c>
      <c r="AU115" s="273" t="s">
        <v>81</v>
      </c>
      <c r="AV115" s="15" t="s">
        <v>79</v>
      </c>
      <c r="AW115" s="15" t="s">
        <v>33</v>
      </c>
      <c r="AX115" s="15" t="s">
        <v>71</v>
      </c>
      <c r="AY115" s="273" t="s">
        <v>130</v>
      </c>
    </row>
    <row r="116" s="15" customFormat="1">
      <c r="A116" s="15"/>
      <c r="B116" s="264"/>
      <c r="C116" s="265"/>
      <c r="D116" s="223" t="s">
        <v>143</v>
      </c>
      <c r="E116" s="266" t="s">
        <v>19</v>
      </c>
      <c r="F116" s="267" t="s">
        <v>502</v>
      </c>
      <c r="G116" s="265"/>
      <c r="H116" s="266" t="s">
        <v>19</v>
      </c>
      <c r="I116" s="268"/>
      <c r="J116" s="265"/>
      <c r="K116" s="265"/>
      <c r="L116" s="269"/>
      <c r="M116" s="270"/>
      <c r="N116" s="271"/>
      <c r="O116" s="271"/>
      <c r="P116" s="271"/>
      <c r="Q116" s="271"/>
      <c r="R116" s="271"/>
      <c r="S116" s="271"/>
      <c r="T116" s="272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T116" s="273" t="s">
        <v>143</v>
      </c>
      <c r="AU116" s="273" t="s">
        <v>81</v>
      </c>
      <c r="AV116" s="15" t="s">
        <v>79</v>
      </c>
      <c r="AW116" s="15" t="s">
        <v>33</v>
      </c>
      <c r="AX116" s="15" t="s">
        <v>71</v>
      </c>
      <c r="AY116" s="273" t="s">
        <v>130</v>
      </c>
    </row>
    <row r="117" s="15" customFormat="1">
      <c r="A117" s="15"/>
      <c r="B117" s="264"/>
      <c r="C117" s="265"/>
      <c r="D117" s="223" t="s">
        <v>143</v>
      </c>
      <c r="E117" s="266" t="s">
        <v>19</v>
      </c>
      <c r="F117" s="267" t="s">
        <v>503</v>
      </c>
      <c r="G117" s="265"/>
      <c r="H117" s="266" t="s">
        <v>19</v>
      </c>
      <c r="I117" s="268"/>
      <c r="J117" s="265"/>
      <c r="K117" s="265"/>
      <c r="L117" s="269"/>
      <c r="M117" s="270"/>
      <c r="N117" s="271"/>
      <c r="O117" s="271"/>
      <c r="P117" s="271"/>
      <c r="Q117" s="271"/>
      <c r="R117" s="271"/>
      <c r="S117" s="271"/>
      <c r="T117" s="272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T117" s="273" t="s">
        <v>143</v>
      </c>
      <c r="AU117" s="273" t="s">
        <v>81</v>
      </c>
      <c r="AV117" s="15" t="s">
        <v>79</v>
      </c>
      <c r="AW117" s="15" t="s">
        <v>33</v>
      </c>
      <c r="AX117" s="15" t="s">
        <v>71</v>
      </c>
      <c r="AY117" s="273" t="s">
        <v>130</v>
      </c>
    </row>
    <row r="118" s="13" customFormat="1">
      <c r="A118" s="13"/>
      <c r="B118" s="225"/>
      <c r="C118" s="226"/>
      <c r="D118" s="223" t="s">
        <v>143</v>
      </c>
      <c r="E118" s="227" t="s">
        <v>19</v>
      </c>
      <c r="F118" s="228" t="s">
        <v>849</v>
      </c>
      <c r="G118" s="226"/>
      <c r="H118" s="229">
        <v>39.923999999999999</v>
      </c>
      <c r="I118" s="230"/>
      <c r="J118" s="226"/>
      <c r="K118" s="226"/>
      <c r="L118" s="231"/>
      <c r="M118" s="232"/>
      <c r="N118" s="233"/>
      <c r="O118" s="233"/>
      <c r="P118" s="233"/>
      <c r="Q118" s="233"/>
      <c r="R118" s="233"/>
      <c r="S118" s="233"/>
      <c r="T118" s="234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5" t="s">
        <v>143</v>
      </c>
      <c r="AU118" s="235" t="s">
        <v>81</v>
      </c>
      <c r="AV118" s="13" t="s">
        <v>81</v>
      </c>
      <c r="AW118" s="13" t="s">
        <v>33</v>
      </c>
      <c r="AX118" s="13" t="s">
        <v>79</v>
      </c>
      <c r="AY118" s="235" t="s">
        <v>130</v>
      </c>
    </row>
    <row r="119" s="2" customFormat="1" ht="37.8" customHeight="1">
      <c r="A119" s="39"/>
      <c r="B119" s="40"/>
      <c r="C119" s="205" t="s">
        <v>167</v>
      </c>
      <c r="D119" s="205" t="s">
        <v>132</v>
      </c>
      <c r="E119" s="206" t="s">
        <v>217</v>
      </c>
      <c r="F119" s="207" t="s">
        <v>542</v>
      </c>
      <c r="G119" s="208" t="s">
        <v>187</v>
      </c>
      <c r="H119" s="209">
        <v>39.923999999999999</v>
      </c>
      <c r="I119" s="210"/>
      <c r="J119" s="211">
        <f>ROUND(I119*H119,2)</f>
        <v>0</v>
      </c>
      <c r="K119" s="207" t="s">
        <v>19</v>
      </c>
      <c r="L119" s="45"/>
      <c r="M119" s="212" t="s">
        <v>19</v>
      </c>
      <c r="N119" s="213" t="s">
        <v>42</v>
      </c>
      <c r="O119" s="85"/>
      <c r="P119" s="214">
        <f>O119*H119</f>
        <v>0</v>
      </c>
      <c r="Q119" s="214">
        <v>0</v>
      </c>
      <c r="R119" s="214">
        <f>Q119*H119</f>
        <v>0</v>
      </c>
      <c r="S119" s="214">
        <v>0</v>
      </c>
      <c r="T119" s="215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16" t="s">
        <v>137</v>
      </c>
      <c r="AT119" s="216" t="s">
        <v>132</v>
      </c>
      <c r="AU119" s="216" t="s">
        <v>81</v>
      </c>
      <c r="AY119" s="18" t="s">
        <v>130</v>
      </c>
      <c r="BE119" s="217">
        <f>IF(N119="základní",J119,0)</f>
        <v>0</v>
      </c>
      <c r="BF119" s="217">
        <f>IF(N119="snížená",J119,0)</f>
        <v>0</v>
      </c>
      <c r="BG119" s="217">
        <f>IF(N119="zákl. přenesená",J119,0)</f>
        <v>0</v>
      </c>
      <c r="BH119" s="217">
        <f>IF(N119="sníž. přenesená",J119,0)</f>
        <v>0</v>
      </c>
      <c r="BI119" s="217">
        <f>IF(N119="nulová",J119,0)</f>
        <v>0</v>
      </c>
      <c r="BJ119" s="18" t="s">
        <v>79</v>
      </c>
      <c r="BK119" s="217">
        <f>ROUND(I119*H119,2)</f>
        <v>0</v>
      </c>
      <c r="BL119" s="18" t="s">
        <v>137</v>
      </c>
      <c r="BM119" s="216" t="s">
        <v>850</v>
      </c>
    </row>
    <row r="120" s="2" customFormat="1" ht="24.15" customHeight="1">
      <c r="A120" s="39"/>
      <c r="B120" s="40"/>
      <c r="C120" s="205" t="s">
        <v>172</v>
      </c>
      <c r="D120" s="205" t="s">
        <v>132</v>
      </c>
      <c r="E120" s="206" t="s">
        <v>851</v>
      </c>
      <c r="F120" s="207" t="s">
        <v>852</v>
      </c>
      <c r="G120" s="208" t="s">
        <v>239</v>
      </c>
      <c r="H120" s="209">
        <v>71.863</v>
      </c>
      <c r="I120" s="210"/>
      <c r="J120" s="211">
        <f>ROUND(I120*H120,2)</f>
        <v>0</v>
      </c>
      <c r="K120" s="207" t="s">
        <v>19</v>
      </c>
      <c r="L120" s="45"/>
      <c r="M120" s="212" t="s">
        <v>19</v>
      </c>
      <c r="N120" s="213" t="s">
        <v>42</v>
      </c>
      <c r="O120" s="85"/>
      <c r="P120" s="214">
        <f>O120*H120</f>
        <v>0</v>
      </c>
      <c r="Q120" s="214">
        <v>0</v>
      </c>
      <c r="R120" s="214">
        <f>Q120*H120</f>
        <v>0</v>
      </c>
      <c r="S120" s="214">
        <v>0</v>
      </c>
      <c r="T120" s="215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16" t="s">
        <v>137</v>
      </c>
      <c r="AT120" s="216" t="s">
        <v>132</v>
      </c>
      <c r="AU120" s="216" t="s">
        <v>81</v>
      </c>
      <c r="AY120" s="18" t="s">
        <v>130</v>
      </c>
      <c r="BE120" s="217">
        <f>IF(N120="základní",J120,0)</f>
        <v>0</v>
      </c>
      <c r="BF120" s="217">
        <f>IF(N120="snížená",J120,0)</f>
        <v>0</v>
      </c>
      <c r="BG120" s="217">
        <f>IF(N120="zákl. přenesená",J120,0)</f>
        <v>0</v>
      </c>
      <c r="BH120" s="217">
        <f>IF(N120="sníž. přenesená",J120,0)</f>
        <v>0</v>
      </c>
      <c r="BI120" s="217">
        <f>IF(N120="nulová",J120,0)</f>
        <v>0</v>
      </c>
      <c r="BJ120" s="18" t="s">
        <v>79</v>
      </c>
      <c r="BK120" s="217">
        <f>ROUND(I120*H120,2)</f>
        <v>0</v>
      </c>
      <c r="BL120" s="18" t="s">
        <v>137</v>
      </c>
      <c r="BM120" s="216" t="s">
        <v>853</v>
      </c>
    </row>
    <row r="121" s="13" customFormat="1">
      <c r="A121" s="13"/>
      <c r="B121" s="225"/>
      <c r="C121" s="226"/>
      <c r="D121" s="223" t="s">
        <v>143</v>
      </c>
      <c r="E121" s="227" t="s">
        <v>19</v>
      </c>
      <c r="F121" s="228" t="s">
        <v>854</v>
      </c>
      <c r="G121" s="226"/>
      <c r="H121" s="229">
        <v>71.863</v>
      </c>
      <c r="I121" s="230"/>
      <c r="J121" s="226"/>
      <c r="K121" s="226"/>
      <c r="L121" s="231"/>
      <c r="M121" s="232"/>
      <c r="N121" s="233"/>
      <c r="O121" s="233"/>
      <c r="P121" s="233"/>
      <c r="Q121" s="233"/>
      <c r="R121" s="233"/>
      <c r="S121" s="233"/>
      <c r="T121" s="234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5" t="s">
        <v>143</v>
      </c>
      <c r="AU121" s="235" t="s">
        <v>81</v>
      </c>
      <c r="AV121" s="13" t="s">
        <v>81</v>
      </c>
      <c r="AW121" s="13" t="s">
        <v>33</v>
      </c>
      <c r="AX121" s="13" t="s">
        <v>79</v>
      </c>
      <c r="AY121" s="235" t="s">
        <v>130</v>
      </c>
    </row>
    <row r="122" s="2" customFormat="1" ht="24.15" customHeight="1">
      <c r="A122" s="39"/>
      <c r="B122" s="40"/>
      <c r="C122" s="205" t="s">
        <v>177</v>
      </c>
      <c r="D122" s="205" t="s">
        <v>132</v>
      </c>
      <c r="E122" s="206" t="s">
        <v>574</v>
      </c>
      <c r="F122" s="207" t="s">
        <v>855</v>
      </c>
      <c r="G122" s="208" t="s">
        <v>135</v>
      </c>
      <c r="H122" s="209">
        <v>394.10000000000002</v>
      </c>
      <c r="I122" s="210"/>
      <c r="J122" s="211">
        <f>ROUND(I122*H122,2)</f>
        <v>0</v>
      </c>
      <c r="K122" s="207" t="s">
        <v>19</v>
      </c>
      <c r="L122" s="45"/>
      <c r="M122" s="212" t="s">
        <v>19</v>
      </c>
      <c r="N122" s="213" t="s">
        <v>42</v>
      </c>
      <c r="O122" s="85"/>
      <c r="P122" s="214">
        <f>O122*H122</f>
        <v>0</v>
      </c>
      <c r="Q122" s="214">
        <v>0</v>
      </c>
      <c r="R122" s="214">
        <f>Q122*H122</f>
        <v>0</v>
      </c>
      <c r="S122" s="214">
        <v>0</v>
      </c>
      <c r="T122" s="215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16" t="s">
        <v>137</v>
      </c>
      <c r="AT122" s="216" t="s">
        <v>132</v>
      </c>
      <c r="AU122" s="216" t="s">
        <v>81</v>
      </c>
      <c r="AY122" s="18" t="s">
        <v>130</v>
      </c>
      <c r="BE122" s="217">
        <f>IF(N122="základní",J122,0)</f>
        <v>0</v>
      </c>
      <c r="BF122" s="217">
        <f>IF(N122="snížená",J122,0)</f>
        <v>0</v>
      </c>
      <c r="BG122" s="217">
        <f>IF(N122="zákl. přenesená",J122,0)</f>
        <v>0</v>
      </c>
      <c r="BH122" s="217">
        <f>IF(N122="sníž. přenesená",J122,0)</f>
        <v>0</v>
      </c>
      <c r="BI122" s="217">
        <f>IF(N122="nulová",J122,0)</f>
        <v>0</v>
      </c>
      <c r="BJ122" s="18" t="s">
        <v>79</v>
      </c>
      <c r="BK122" s="217">
        <f>ROUND(I122*H122,2)</f>
        <v>0</v>
      </c>
      <c r="BL122" s="18" t="s">
        <v>137</v>
      </c>
      <c r="BM122" s="216" t="s">
        <v>856</v>
      </c>
    </row>
    <row r="123" s="12" customFormat="1" ht="22.8" customHeight="1">
      <c r="A123" s="12"/>
      <c r="B123" s="189"/>
      <c r="C123" s="190"/>
      <c r="D123" s="191" t="s">
        <v>70</v>
      </c>
      <c r="E123" s="203" t="s">
        <v>162</v>
      </c>
      <c r="F123" s="203" t="s">
        <v>334</v>
      </c>
      <c r="G123" s="190"/>
      <c r="H123" s="190"/>
      <c r="I123" s="193"/>
      <c r="J123" s="204">
        <f>BK123</f>
        <v>0</v>
      </c>
      <c r="K123" s="190"/>
      <c r="L123" s="195"/>
      <c r="M123" s="196"/>
      <c r="N123" s="197"/>
      <c r="O123" s="197"/>
      <c r="P123" s="198">
        <f>SUM(P124:P144)</f>
        <v>0</v>
      </c>
      <c r="Q123" s="197"/>
      <c r="R123" s="198">
        <f>SUM(R124:R144)</f>
        <v>95.16080199999999</v>
      </c>
      <c r="S123" s="197"/>
      <c r="T123" s="199">
        <f>SUM(T124:T144)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0" t="s">
        <v>79</v>
      </c>
      <c r="AT123" s="201" t="s">
        <v>70</v>
      </c>
      <c r="AU123" s="201" t="s">
        <v>79</v>
      </c>
      <c r="AY123" s="200" t="s">
        <v>130</v>
      </c>
      <c r="BK123" s="202">
        <f>SUM(BK124:BK144)</f>
        <v>0</v>
      </c>
    </row>
    <row r="124" s="2" customFormat="1" ht="24.15" customHeight="1">
      <c r="A124" s="39"/>
      <c r="B124" s="40"/>
      <c r="C124" s="205" t="s">
        <v>184</v>
      </c>
      <c r="D124" s="205" t="s">
        <v>132</v>
      </c>
      <c r="E124" s="206" t="s">
        <v>341</v>
      </c>
      <c r="F124" s="207" t="s">
        <v>857</v>
      </c>
      <c r="G124" s="208" t="s">
        <v>135</v>
      </c>
      <c r="H124" s="209">
        <v>394.10000000000002</v>
      </c>
      <c r="I124" s="210"/>
      <c r="J124" s="211">
        <f>ROUND(I124*H124,2)</f>
        <v>0</v>
      </c>
      <c r="K124" s="207" t="s">
        <v>19</v>
      </c>
      <c r="L124" s="45"/>
      <c r="M124" s="212" t="s">
        <v>19</v>
      </c>
      <c r="N124" s="213" t="s">
        <v>42</v>
      </c>
      <c r="O124" s="85"/>
      <c r="P124" s="214">
        <f>O124*H124</f>
        <v>0</v>
      </c>
      <c r="Q124" s="214">
        <v>0</v>
      </c>
      <c r="R124" s="214">
        <f>Q124*H124</f>
        <v>0</v>
      </c>
      <c r="S124" s="214">
        <v>0</v>
      </c>
      <c r="T124" s="215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16" t="s">
        <v>137</v>
      </c>
      <c r="AT124" s="216" t="s">
        <v>132</v>
      </c>
      <c r="AU124" s="216" t="s">
        <v>81</v>
      </c>
      <c r="AY124" s="18" t="s">
        <v>130</v>
      </c>
      <c r="BE124" s="217">
        <f>IF(N124="základní",J124,0)</f>
        <v>0</v>
      </c>
      <c r="BF124" s="217">
        <f>IF(N124="snížená",J124,0)</f>
        <v>0</v>
      </c>
      <c r="BG124" s="217">
        <f>IF(N124="zákl. přenesená",J124,0)</f>
        <v>0</v>
      </c>
      <c r="BH124" s="217">
        <f>IF(N124="sníž. přenesená",J124,0)</f>
        <v>0</v>
      </c>
      <c r="BI124" s="217">
        <f>IF(N124="nulová",J124,0)</f>
        <v>0</v>
      </c>
      <c r="BJ124" s="18" t="s">
        <v>79</v>
      </c>
      <c r="BK124" s="217">
        <f>ROUND(I124*H124,2)</f>
        <v>0</v>
      </c>
      <c r="BL124" s="18" t="s">
        <v>137</v>
      </c>
      <c r="BM124" s="216" t="s">
        <v>858</v>
      </c>
    </row>
    <row r="125" s="15" customFormat="1">
      <c r="A125" s="15"/>
      <c r="B125" s="264"/>
      <c r="C125" s="265"/>
      <c r="D125" s="223" t="s">
        <v>143</v>
      </c>
      <c r="E125" s="266" t="s">
        <v>19</v>
      </c>
      <c r="F125" s="267" t="s">
        <v>833</v>
      </c>
      <c r="G125" s="265"/>
      <c r="H125" s="266" t="s">
        <v>19</v>
      </c>
      <c r="I125" s="268"/>
      <c r="J125" s="265"/>
      <c r="K125" s="265"/>
      <c r="L125" s="269"/>
      <c r="M125" s="270"/>
      <c r="N125" s="271"/>
      <c r="O125" s="271"/>
      <c r="P125" s="271"/>
      <c r="Q125" s="271"/>
      <c r="R125" s="271"/>
      <c r="S125" s="271"/>
      <c r="T125" s="272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T125" s="273" t="s">
        <v>143</v>
      </c>
      <c r="AU125" s="273" t="s">
        <v>81</v>
      </c>
      <c r="AV125" s="15" t="s">
        <v>79</v>
      </c>
      <c r="AW125" s="15" t="s">
        <v>33</v>
      </c>
      <c r="AX125" s="15" t="s">
        <v>71</v>
      </c>
      <c r="AY125" s="273" t="s">
        <v>130</v>
      </c>
    </row>
    <row r="126" s="15" customFormat="1">
      <c r="A126" s="15"/>
      <c r="B126" s="264"/>
      <c r="C126" s="265"/>
      <c r="D126" s="223" t="s">
        <v>143</v>
      </c>
      <c r="E126" s="266" t="s">
        <v>19</v>
      </c>
      <c r="F126" s="267" t="s">
        <v>502</v>
      </c>
      <c r="G126" s="265"/>
      <c r="H126" s="266" t="s">
        <v>19</v>
      </c>
      <c r="I126" s="268"/>
      <c r="J126" s="265"/>
      <c r="K126" s="265"/>
      <c r="L126" s="269"/>
      <c r="M126" s="270"/>
      <c r="N126" s="271"/>
      <c r="O126" s="271"/>
      <c r="P126" s="271"/>
      <c r="Q126" s="271"/>
      <c r="R126" s="271"/>
      <c r="S126" s="271"/>
      <c r="T126" s="272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73" t="s">
        <v>143</v>
      </c>
      <c r="AU126" s="273" t="s">
        <v>81</v>
      </c>
      <c r="AV126" s="15" t="s">
        <v>79</v>
      </c>
      <c r="AW126" s="15" t="s">
        <v>33</v>
      </c>
      <c r="AX126" s="15" t="s">
        <v>71</v>
      </c>
      <c r="AY126" s="273" t="s">
        <v>130</v>
      </c>
    </row>
    <row r="127" s="15" customFormat="1">
      <c r="A127" s="15"/>
      <c r="B127" s="264"/>
      <c r="C127" s="265"/>
      <c r="D127" s="223" t="s">
        <v>143</v>
      </c>
      <c r="E127" s="266" t="s">
        <v>19</v>
      </c>
      <c r="F127" s="267" t="s">
        <v>503</v>
      </c>
      <c r="G127" s="265"/>
      <c r="H127" s="266" t="s">
        <v>19</v>
      </c>
      <c r="I127" s="268"/>
      <c r="J127" s="265"/>
      <c r="K127" s="265"/>
      <c r="L127" s="269"/>
      <c r="M127" s="270"/>
      <c r="N127" s="271"/>
      <c r="O127" s="271"/>
      <c r="P127" s="271"/>
      <c r="Q127" s="271"/>
      <c r="R127" s="271"/>
      <c r="S127" s="271"/>
      <c r="T127" s="272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73" t="s">
        <v>143</v>
      </c>
      <c r="AU127" s="273" t="s">
        <v>81</v>
      </c>
      <c r="AV127" s="15" t="s">
        <v>79</v>
      </c>
      <c r="AW127" s="15" t="s">
        <v>33</v>
      </c>
      <c r="AX127" s="15" t="s">
        <v>71</v>
      </c>
      <c r="AY127" s="273" t="s">
        <v>130</v>
      </c>
    </row>
    <row r="128" s="13" customFormat="1">
      <c r="A128" s="13"/>
      <c r="B128" s="225"/>
      <c r="C128" s="226"/>
      <c r="D128" s="223" t="s">
        <v>143</v>
      </c>
      <c r="E128" s="227" t="s">
        <v>19</v>
      </c>
      <c r="F128" s="228" t="s">
        <v>859</v>
      </c>
      <c r="G128" s="226"/>
      <c r="H128" s="229">
        <v>394.10000000000002</v>
      </c>
      <c r="I128" s="230"/>
      <c r="J128" s="226"/>
      <c r="K128" s="226"/>
      <c r="L128" s="231"/>
      <c r="M128" s="232"/>
      <c r="N128" s="233"/>
      <c r="O128" s="233"/>
      <c r="P128" s="233"/>
      <c r="Q128" s="233"/>
      <c r="R128" s="233"/>
      <c r="S128" s="233"/>
      <c r="T128" s="23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5" t="s">
        <v>143</v>
      </c>
      <c r="AU128" s="235" t="s">
        <v>81</v>
      </c>
      <c r="AV128" s="13" t="s">
        <v>81</v>
      </c>
      <c r="AW128" s="13" t="s">
        <v>33</v>
      </c>
      <c r="AX128" s="13" t="s">
        <v>79</v>
      </c>
      <c r="AY128" s="235" t="s">
        <v>130</v>
      </c>
    </row>
    <row r="129" s="2" customFormat="1" ht="24.15" customHeight="1">
      <c r="A129" s="39"/>
      <c r="B129" s="40"/>
      <c r="C129" s="205" t="s">
        <v>194</v>
      </c>
      <c r="D129" s="205" t="s">
        <v>132</v>
      </c>
      <c r="E129" s="206" t="s">
        <v>860</v>
      </c>
      <c r="F129" s="207" t="s">
        <v>861</v>
      </c>
      <c r="G129" s="208" t="s">
        <v>135</v>
      </c>
      <c r="H129" s="209">
        <v>394.10000000000002</v>
      </c>
      <c r="I129" s="210"/>
      <c r="J129" s="211">
        <f>ROUND(I129*H129,2)</f>
        <v>0</v>
      </c>
      <c r="K129" s="207" t="s">
        <v>19</v>
      </c>
      <c r="L129" s="45"/>
      <c r="M129" s="212" t="s">
        <v>19</v>
      </c>
      <c r="N129" s="213" t="s">
        <v>42</v>
      </c>
      <c r="O129" s="85"/>
      <c r="P129" s="214">
        <f>O129*H129</f>
        <v>0</v>
      </c>
      <c r="Q129" s="214">
        <v>0.089219999999999994</v>
      </c>
      <c r="R129" s="214">
        <f>Q129*H129</f>
        <v>35.161602000000002</v>
      </c>
      <c r="S129" s="214">
        <v>0</v>
      </c>
      <c r="T129" s="215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16" t="s">
        <v>137</v>
      </c>
      <c r="AT129" s="216" t="s">
        <v>132</v>
      </c>
      <c r="AU129" s="216" t="s">
        <v>81</v>
      </c>
      <c r="AY129" s="18" t="s">
        <v>130</v>
      </c>
      <c r="BE129" s="217">
        <f>IF(N129="základní",J129,0)</f>
        <v>0</v>
      </c>
      <c r="BF129" s="217">
        <f>IF(N129="snížená",J129,0)</f>
        <v>0</v>
      </c>
      <c r="BG129" s="217">
        <f>IF(N129="zákl. přenesená",J129,0)</f>
        <v>0</v>
      </c>
      <c r="BH129" s="217">
        <f>IF(N129="sníž. přenesená",J129,0)</f>
        <v>0</v>
      </c>
      <c r="BI129" s="217">
        <f>IF(N129="nulová",J129,0)</f>
        <v>0</v>
      </c>
      <c r="BJ129" s="18" t="s">
        <v>79</v>
      </c>
      <c r="BK129" s="217">
        <f>ROUND(I129*H129,2)</f>
        <v>0</v>
      </c>
      <c r="BL129" s="18" t="s">
        <v>137</v>
      </c>
      <c r="BM129" s="216" t="s">
        <v>862</v>
      </c>
    </row>
    <row r="130" s="2" customFormat="1" ht="16.5" customHeight="1">
      <c r="A130" s="39"/>
      <c r="B130" s="40"/>
      <c r="C130" s="247" t="s">
        <v>201</v>
      </c>
      <c r="D130" s="247" t="s">
        <v>252</v>
      </c>
      <c r="E130" s="248" t="s">
        <v>863</v>
      </c>
      <c r="F130" s="249" t="s">
        <v>864</v>
      </c>
      <c r="G130" s="250" t="s">
        <v>135</v>
      </c>
      <c r="H130" s="251">
        <v>350.5</v>
      </c>
      <c r="I130" s="252"/>
      <c r="J130" s="253">
        <f>ROUND(I130*H130,2)</f>
        <v>0</v>
      </c>
      <c r="K130" s="249" t="s">
        <v>19</v>
      </c>
      <c r="L130" s="254"/>
      <c r="M130" s="255" t="s">
        <v>19</v>
      </c>
      <c r="N130" s="256" t="s">
        <v>42</v>
      </c>
      <c r="O130" s="85"/>
      <c r="P130" s="214">
        <f>O130*H130</f>
        <v>0</v>
      </c>
      <c r="Q130" s="214">
        <v>0.152</v>
      </c>
      <c r="R130" s="214">
        <f>Q130*H130</f>
        <v>53.275999999999996</v>
      </c>
      <c r="S130" s="214">
        <v>0</v>
      </c>
      <c r="T130" s="215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16" t="s">
        <v>177</v>
      </c>
      <c r="AT130" s="216" t="s">
        <v>252</v>
      </c>
      <c r="AU130" s="216" t="s">
        <v>81</v>
      </c>
      <c r="AY130" s="18" t="s">
        <v>130</v>
      </c>
      <c r="BE130" s="217">
        <f>IF(N130="základní",J130,0)</f>
        <v>0</v>
      </c>
      <c r="BF130" s="217">
        <f>IF(N130="snížená",J130,0)</f>
        <v>0</v>
      </c>
      <c r="BG130" s="217">
        <f>IF(N130="zákl. přenesená",J130,0)</f>
        <v>0</v>
      </c>
      <c r="BH130" s="217">
        <f>IF(N130="sníž. přenesená",J130,0)</f>
        <v>0</v>
      </c>
      <c r="BI130" s="217">
        <f>IF(N130="nulová",J130,0)</f>
        <v>0</v>
      </c>
      <c r="BJ130" s="18" t="s">
        <v>79</v>
      </c>
      <c r="BK130" s="217">
        <f>ROUND(I130*H130,2)</f>
        <v>0</v>
      </c>
      <c r="BL130" s="18" t="s">
        <v>137</v>
      </c>
      <c r="BM130" s="216" t="s">
        <v>865</v>
      </c>
    </row>
    <row r="131" s="15" customFormat="1">
      <c r="A131" s="15"/>
      <c r="B131" s="264"/>
      <c r="C131" s="265"/>
      <c r="D131" s="223" t="s">
        <v>143</v>
      </c>
      <c r="E131" s="266" t="s">
        <v>19</v>
      </c>
      <c r="F131" s="267" t="s">
        <v>833</v>
      </c>
      <c r="G131" s="265"/>
      <c r="H131" s="266" t="s">
        <v>19</v>
      </c>
      <c r="I131" s="268"/>
      <c r="J131" s="265"/>
      <c r="K131" s="265"/>
      <c r="L131" s="269"/>
      <c r="M131" s="270"/>
      <c r="N131" s="271"/>
      <c r="O131" s="271"/>
      <c r="P131" s="271"/>
      <c r="Q131" s="271"/>
      <c r="R131" s="271"/>
      <c r="S131" s="271"/>
      <c r="T131" s="272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73" t="s">
        <v>143</v>
      </c>
      <c r="AU131" s="273" t="s">
        <v>81</v>
      </c>
      <c r="AV131" s="15" t="s">
        <v>79</v>
      </c>
      <c r="AW131" s="15" t="s">
        <v>33</v>
      </c>
      <c r="AX131" s="15" t="s">
        <v>71</v>
      </c>
      <c r="AY131" s="273" t="s">
        <v>130</v>
      </c>
    </row>
    <row r="132" s="15" customFormat="1">
      <c r="A132" s="15"/>
      <c r="B132" s="264"/>
      <c r="C132" s="265"/>
      <c r="D132" s="223" t="s">
        <v>143</v>
      </c>
      <c r="E132" s="266" t="s">
        <v>19</v>
      </c>
      <c r="F132" s="267" t="s">
        <v>502</v>
      </c>
      <c r="G132" s="265"/>
      <c r="H132" s="266" t="s">
        <v>19</v>
      </c>
      <c r="I132" s="268"/>
      <c r="J132" s="265"/>
      <c r="K132" s="265"/>
      <c r="L132" s="269"/>
      <c r="M132" s="270"/>
      <c r="N132" s="271"/>
      <c r="O132" s="271"/>
      <c r="P132" s="271"/>
      <c r="Q132" s="271"/>
      <c r="R132" s="271"/>
      <c r="S132" s="271"/>
      <c r="T132" s="272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73" t="s">
        <v>143</v>
      </c>
      <c r="AU132" s="273" t="s">
        <v>81</v>
      </c>
      <c r="AV132" s="15" t="s">
        <v>79</v>
      </c>
      <c r="AW132" s="15" t="s">
        <v>33</v>
      </c>
      <c r="AX132" s="15" t="s">
        <v>71</v>
      </c>
      <c r="AY132" s="273" t="s">
        <v>130</v>
      </c>
    </row>
    <row r="133" s="15" customFormat="1">
      <c r="A133" s="15"/>
      <c r="B133" s="264"/>
      <c r="C133" s="265"/>
      <c r="D133" s="223" t="s">
        <v>143</v>
      </c>
      <c r="E133" s="266" t="s">
        <v>19</v>
      </c>
      <c r="F133" s="267" t="s">
        <v>503</v>
      </c>
      <c r="G133" s="265"/>
      <c r="H133" s="266" t="s">
        <v>19</v>
      </c>
      <c r="I133" s="268"/>
      <c r="J133" s="265"/>
      <c r="K133" s="265"/>
      <c r="L133" s="269"/>
      <c r="M133" s="270"/>
      <c r="N133" s="271"/>
      <c r="O133" s="271"/>
      <c r="P133" s="271"/>
      <c r="Q133" s="271"/>
      <c r="R133" s="271"/>
      <c r="S133" s="271"/>
      <c r="T133" s="272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73" t="s">
        <v>143</v>
      </c>
      <c r="AU133" s="273" t="s">
        <v>81</v>
      </c>
      <c r="AV133" s="15" t="s">
        <v>79</v>
      </c>
      <c r="AW133" s="15" t="s">
        <v>33</v>
      </c>
      <c r="AX133" s="15" t="s">
        <v>71</v>
      </c>
      <c r="AY133" s="273" t="s">
        <v>130</v>
      </c>
    </row>
    <row r="134" s="13" customFormat="1">
      <c r="A134" s="13"/>
      <c r="B134" s="225"/>
      <c r="C134" s="226"/>
      <c r="D134" s="223" t="s">
        <v>143</v>
      </c>
      <c r="E134" s="227" t="s">
        <v>19</v>
      </c>
      <c r="F134" s="228" t="s">
        <v>866</v>
      </c>
      <c r="G134" s="226"/>
      <c r="H134" s="229">
        <v>350.5</v>
      </c>
      <c r="I134" s="230"/>
      <c r="J134" s="226"/>
      <c r="K134" s="226"/>
      <c r="L134" s="231"/>
      <c r="M134" s="232"/>
      <c r="N134" s="233"/>
      <c r="O134" s="233"/>
      <c r="P134" s="233"/>
      <c r="Q134" s="233"/>
      <c r="R134" s="233"/>
      <c r="S134" s="233"/>
      <c r="T134" s="23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5" t="s">
        <v>143</v>
      </c>
      <c r="AU134" s="235" t="s">
        <v>81</v>
      </c>
      <c r="AV134" s="13" t="s">
        <v>81</v>
      </c>
      <c r="AW134" s="13" t="s">
        <v>33</v>
      </c>
      <c r="AX134" s="13" t="s">
        <v>79</v>
      </c>
      <c r="AY134" s="235" t="s">
        <v>130</v>
      </c>
    </row>
    <row r="135" s="2" customFormat="1" ht="16.5" customHeight="1">
      <c r="A135" s="39"/>
      <c r="B135" s="40"/>
      <c r="C135" s="247" t="s">
        <v>206</v>
      </c>
      <c r="D135" s="247" t="s">
        <v>252</v>
      </c>
      <c r="E135" s="248" t="s">
        <v>867</v>
      </c>
      <c r="F135" s="249" t="s">
        <v>868</v>
      </c>
      <c r="G135" s="250" t="s">
        <v>135</v>
      </c>
      <c r="H135" s="251">
        <v>39.600000000000001</v>
      </c>
      <c r="I135" s="252"/>
      <c r="J135" s="253">
        <f>ROUND(I135*H135,2)</f>
        <v>0</v>
      </c>
      <c r="K135" s="249" t="s">
        <v>19</v>
      </c>
      <c r="L135" s="254"/>
      <c r="M135" s="255" t="s">
        <v>19</v>
      </c>
      <c r="N135" s="256" t="s">
        <v>42</v>
      </c>
      <c r="O135" s="85"/>
      <c r="P135" s="214">
        <f>O135*H135</f>
        <v>0</v>
      </c>
      <c r="Q135" s="214">
        <v>0.152</v>
      </c>
      <c r="R135" s="214">
        <f>Q135*H135</f>
        <v>6.0191999999999997</v>
      </c>
      <c r="S135" s="214">
        <v>0</v>
      </c>
      <c r="T135" s="215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16" t="s">
        <v>177</v>
      </c>
      <c r="AT135" s="216" t="s">
        <v>252</v>
      </c>
      <c r="AU135" s="216" t="s">
        <v>81</v>
      </c>
      <c r="AY135" s="18" t="s">
        <v>130</v>
      </c>
      <c r="BE135" s="217">
        <f>IF(N135="základní",J135,0)</f>
        <v>0</v>
      </c>
      <c r="BF135" s="217">
        <f>IF(N135="snížená",J135,0)</f>
        <v>0</v>
      </c>
      <c r="BG135" s="217">
        <f>IF(N135="zákl. přenesená",J135,0)</f>
        <v>0</v>
      </c>
      <c r="BH135" s="217">
        <f>IF(N135="sníž. přenesená",J135,0)</f>
        <v>0</v>
      </c>
      <c r="BI135" s="217">
        <f>IF(N135="nulová",J135,0)</f>
        <v>0</v>
      </c>
      <c r="BJ135" s="18" t="s">
        <v>79</v>
      </c>
      <c r="BK135" s="217">
        <f>ROUND(I135*H135,2)</f>
        <v>0</v>
      </c>
      <c r="BL135" s="18" t="s">
        <v>137</v>
      </c>
      <c r="BM135" s="216" t="s">
        <v>869</v>
      </c>
    </row>
    <row r="136" s="15" customFormat="1">
      <c r="A136" s="15"/>
      <c r="B136" s="264"/>
      <c r="C136" s="265"/>
      <c r="D136" s="223" t="s">
        <v>143</v>
      </c>
      <c r="E136" s="266" t="s">
        <v>19</v>
      </c>
      <c r="F136" s="267" t="s">
        <v>833</v>
      </c>
      <c r="G136" s="265"/>
      <c r="H136" s="266" t="s">
        <v>19</v>
      </c>
      <c r="I136" s="268"/>
      <c r="J136" s="265"/>
      <c r="K136" s="265"/>
      <c r="L136" s="269"/>
      <c r="M136" s="270"/>
      <c r="N136" s="271"/>
      <c r="O136" s="271"/>
      <c r="P136" s="271"/>
      <c r="Q136" s="271"/>
      <c r="R136" s="271"/>
      <c r="S136" s="271"/>
      <c r="T136" s="272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73" t="s">
        <v>143</v>
      </c>
      <c r="AU136" s="273" t="s">
        <v>81</v>
      </c>
      <c r="AV136" s="15" t="s">
        <v>79</v>
      </c>
      <c r="AW136" s="15" t="s">
        <v>33</v>
      </c>
      <c r="AX136" s="15" t="s">
        <v>71</v>
      </c>
      <c r="AY136" s="273" t="s">
        <v>130</v>
      </c>
    </row>
    <row r="137" s="15" customFormat="1">
      <c r="A137" s="15"/>
      <c r="B137" s="264"/>
      <c r="C137" s="265"/>
      <c r="D137" s="223" t="s">
        <v>143</v>
      </c>
      <c r="E137" s="266" t="s">
        <v>19</v>
      </c>
      <c r="F137" s="267" t="s">
        <v>502</v>
      </c>
      <c r="G137" s="265"/>
      <c r="H137" s="266" t="s">
        <v>19</v>
      </c>
      <c r="I137" s="268"/>
      <c r="J137" s="265"/>
      <c r="K137" s="265"/>
      <c r="L137" s="269"/>
      <c r="M137" s="270"/>
      <c r="N137" s="271"/>
      <c r="O137" s="271"/>
      <c r="P137" s="271"/>
      <c r="Q137" s="271"/>
      <c r="R137" s="271"/>
      <c r="S137" s="271"/>
      <c r="T137" s="272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73" t="s">
        <v>143</v>
      </c>
      <c r="AU137" s="273" t="s">
        <v>81</v>
      </c>
      <c r="AV137" s="15" t="s">
        <v>79</v>
      </c>
      <c r="AW137" s="15" t="s">
        <v>33</v>
      </c>
      <c r="AX137" s="15" t="s">
        <v>71</v>
      </c>
      <c r="AY137" s="273" t="s">
        <v>130</v>
      </c>
    </row>
    <row r="138" s="15" customFormat="1">
      <c r="A138" s="15"/>
      <c r="B138" s="264"/>
      <c r="C138" s="265"/>
      <c r="D138" s="223" t="s">
        <v>143</v>
      </c>
      <c r="E138" s="266" t="s">
        <v>19</v>
      </c>
      <c r="F138" s="267" t="s">
        <v>503</v>
      </c>
      <c r="G138" s="265"/>
      <c r="H138" s="266" t="s">
        <v>19</v>
      </c>
      <c r="I138" s="268"/>
      <c r="J138" s="265"/>
      <c r="K138" s="265"/>
      <c r="L138" s="269"/>
      <c r="M138" s="270"/>
      <c r="N138" s="271"/>
      <c r="O138" s="271"/>
      <c r="P138" s="271"/>
      <c r="Q138" s="271"/>
      <c r="R138" s="271"/>
      <c r="S138" s="271"/>
      <c r="T138" s="272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73" t="s">
        <v>143</v>
      </c>
      <c r="AU138" s="273" t="s">
        <v>81</v>
      </c>
      <c r="AV138" s="15" t="s">
        <v>79</v>
      </c>
      <c r="AW138" s="15" t="s">
        <v>33</v>
      </c>
      <c r="AX138" s="15" t="s">
        <v>71</v>
      </c>
      <c r="AY138" s="273" t="s">
        <v>130</v>
      </c>
    </row>
    <row r="139" s="13" customFormat="1">
      <c r="A139" s="13"/>
      <c r="B139" s="225"/>
      <c r="C139" s="226"/>
      <c r="D139" s="223" t="s">
        <v>143</v>
      </c>
      <c r="E139" s="227" t="s">
        <v>19</v>
      </c>
      <c r="F139" s="228" t="s">
        <v>870</v>
      </c>
      <c r="G139" s="226"/>
      <c r="H139" s="229">
        <v>39.600000000000001</v>
      </c>
      <c r="I139" s="230"/>
      <c r="J139" s="226"/>
      <c r="K139" s="226"/>
      <c r="L139" s="231"/>
      <c r="M139" s="232"/>
      <c r="N139" s="233"/>
      <c r="O139" s="233"/>
      <c r="P139" s="233"/>
      <c r="Q139" s="233"/>
      <c r="R139" s="233"/>
      <c r="S139" s="233"/>
      <c r="T139" s="23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5" t="s">
        <v>143</v>
      </c>
      <c r="AU139" s="235" t="s">
        <v>81</v>
      </c>
      <c r="AV139" s="13" t="s">
        <v>81</v>
      </c>
      <c r="AW139" s="13" t="s">
        <v>33</v>
      </c>
      <c r="AX139" s="13" t="s">
        <v>79</v>
      </c>
      <c r="AY139" s="235" t="s">
        <v>130</v>
      </c>
    </row>
    <row r="140" s="2" customFormat="1" ht="16.5" customHeight="1">
      <c r="A140" s="39"/>
      <c r="B140" s="40"/>
      <c r="C140" s="247" t="s">
        <v>211</v>
      </c>
      <c r="D140" s="247" t="s">
        <v>252</v>
      </c>
      <c r="E140" s="248" t="s">
        <v>871</v>
      </c>
      <c r="F140" s="249" t="s">
        <v>872</v>
      </c>
      <c r="G140" s="250" t="s">
        <v>135</v>
      </c>
      <c r="H140" s="251">
        <v>4</v>
      </c>
      <c r="I140" s="252"/>
      <c r="J140" s="253">
        <f>ROUND(I140*H140,2)</f>
        <v>0</v>
      </c>
      <c r="K140" s="249" t="s">
        <v>19</v>
      </c>
      <c r="L140" s="254"/>
      <c r="M140" s="255" t="s">
        <v>19</v>
      </c>
      <c r="N140" s="256" t="s">
        <v>42</v>
      </c>
      <c r="O140" s="85"/>
      <c r="P140" s="214">
        <f>O140*H140</f>
        <v>0</v>
      </c>
      <c r="Q140" s="214">
        <v>0.17599999999999999</v>
      </c>
      <c r="R140" s="214">
        <f>Q140*H140</f>
        <v>0.70399999999999996</v>
      </c>
      <c r="S140" s="214">
        <v>0</v>
      </c>
      <c r="T140" s="215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16" t="s">
        <v>177</v>
      </c>
      <c r="AT140" s="216" t="s">
        <v>252</v>
      </c>
      <c r="AU140" s="216" t="s">
        <v>81</v>
      </c>
      <c r="AY140" s="18" t="s">
        <v>130</v>
      </c>
      <c r="BE140" s="217">
        <f>IF(N140="základní",J140,0)</f>
        <v>0</v>
      </c>
      <c r="BF140" s="217">
        <f>IF(N140="snížená",J140,0)</f>
        <v>0</v>
      </c>
      <c r="BG140" s="217">
        <f>IF(N140="zákl. přenesená",J140,0)</f>
        <v>0</v>
      </c>
      <c r="BH140" s="217">
        <f>IF(N140="sníž. přenesená",J140,0)</f>
        <v>0</v>
      </c>
      <c r="BI140" s="217">
        <f>IF(N140="nulová",J140,0)</f>
        <v>0</v>
      </c>
      <c r="BJ140" s="18" t="s">
        <v>79</v>
      </c>
      <c r="BK140" s="217">
        <f>ROUND(I140*H140,2)</f>
        <v>0</v>
      </c>
      <c r="BL140" s="18" t="s">
        <v>137</v>
      </c>
      <c r="BM140" s="216" t="s">
        <v>873</v>
      </c>
    </row>
    <row r="141" s="15" customFormat="1">
      <c r="A141" s="15"/>
      <c r="B141" s="264"/>
      <c r="C141" s="265"/>
      <c r="D141" s="223" t="s">
        <v>143</v>
      </c>
      <c r="E141" s="266" t="s">
        <v>19</v>
      </c>
      <c r="F141" s="267" t="s">
        <v>833</v>
      </c>
      <c r="G141" s="265"/>
      <c r="H141" s="266" t="s">
        <v>19</v>
      </c>
      <c r="I141" s="268"/>
      <c r="J141" s="265"/>
      <c r="K141" s="265"/>
      <c r="L141" s="269"/>
      <c r="M141" s="270"/>
      <c r="N141" s="271"/>
      <c r="O141" s="271"/>
      <c r="P141" s="271"/>
      <c r="Q141" s="271"/>
      <c r="R141" s="271"/>
      <c r="S141" s="271"/>
      <c r="T141" s="272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73" t="s">
        <v>143</v>
      </c>
      <c r="AU141" s="273" t="s">
        <v>81</v>
      </c>
      <c r="AV141" s="15" t="s">
        <v>79</v>
      </c>
      <c r="AW141" s="15" t="s">
        <v>33</v>
      </c>
      <c r="AX141" s="15" t="s">
        <v>71</v>
      </c>
      <c r="AY141" s="273" t="s">
        <v>130</v>
      </c>
    </row>
    <row r="142" s="15" customFormat="1">
      <c r="A142" s="15"/>
      <c r="B142" s="264"/>
      <c r="C142" s="265"/>
      <c r="D142" s="223" t="s">
        <v>143</v>
      </c>
      <c r="E142" s="266" t="s">
        <v>19</v>
      </c>
      <c r="F142" s="267" t="s">
        <v>502</v>
      </c>
      <c r="G142" s="265"/>
      <c r="H142" s="266" t="s">
        <v>19</v>
      </c>
      <c r="I142" s="268"/>
      <c r="J142" s="265"/>
      <c r="K142" s="265"/>
      <c r="L142" s="269"/>
      <c r="M142" s="270"/>
      <c r="N142" s="271"/>
      <c r="O142" s="271"/>
      <c r="P142" s="271"/>
      <c r="Q142" s="271"/>
      <c r="R142" s="271"/>
      <c r="S142" s="271"/>
      <c r="T142" s="272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73" t="s">
        <v>143</v>
      </c>
      <c r="AU142" s="273" t="s">
        <v>81</v>
      </c>
      <c r="AV142" s="15" t="s">
        <v>79</v>
      </c>
      <c r="AW142" s="15" t="s">
        <v>33</v>
      </c>
      <c r="AX142" s="15" t="s">
        <v>71</v>
      </c>
      <c r="AY142" s="273" t="s">
        <v>130</v>
      </c>
    </row>
    <row r="143" s="15" customFormat="1">
      <c r="A143" s="15"/>
      <c r="B143" s="264"/>
      <c r="C143" s="265"/>
      <c r="D143" s="223" t="s">
        <v>143</v>
      </c>
      <c r="E143" s="266" t="s">
        <v>19</v>
      </c>
      <c r="F143" s="267" t="s">
        <v>503</v>
      </c>
      <c r="G143" s="265"/>
      <c r="H143" s="266" t="s">
        <v>19</v>
      </c>
      <c r="I143" s="268"/>
      <c r="J143" s="265"/>
      <c r="K143" s="265"/>
      <c r="L143" s="269"/>
      <c r="M143" s="270"/>
      <c r="N143" s="271"/>
      <c r="O143" s="271"/>
      <c r="P143" s="271"/>
      <c r="Q143" s="271"/>
      <c r="R143" s="271"/>
      <c r="S143" s="271"/>
      <c r="T143" s="272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73" t="s">
        <v>143</v>
      </c>
      <c r="AU143" s="273" t="s">
        <v>81</v>
      </c>
      <c r="AV143" s="15" t="s">
        <v>79</v>
      </c>
      <c r="AW143" s="15" t="s">
        <v>33</v>
      </c>
      <c r="AX143" s="15" t="s">
        <v>71</v>
      </c>
      <c r="AY143" s="273" t="s">
        <v>130</v>
      </c>
    </row>
    <row r="144" s="13" customFormat="1">
      <c r="A144" s="13"/>
      <c r="B144" s="225"/>
      <c r="C144" s="226"/>
      <c r="D144" s="223" t="s">
        <v>143</v>
      </c>
      <c r="E144" s="227" t="s">
        <v>19</v>
      </c>
      <c r="F144" s="228" t="s">
        <v>874</v>
      </c>
      <c r="G144" s="226"/>
      <c r="H144" s="229">
        <v>4</v>
      </c>
      <c r="I144" s="230"/>
      <c r="J144" s="226"/>
      <c r="K144" s="226"/>
      <c r="L144" s="231"/>
      <c r="M144" s="232"/>
      <c r="N144" s="233"/>
      <c r="O144" s="233"/>
      <c r="P144" s="233"/>
      <c r="Q144" s="233"/>
      <c r="R144" s="233"/>
      <c r="S144" s="233"/>
      <c r="T144" s="23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5" t="s">
        <v>143</v>
      </c>
      <c r="AU144" s="235" t="s">
        <v>81</v>
      </c>
      <c r="AV144" s="13" t="s">
        <v>81</v>
      </c>
      <c r="AW144" s="13" t="s">
        <v>33</v>
      </c>
      <c r="AX144" s="13" t="s">
        <v>79</v>
      </c>
      <c r="AY144" s="235" t="s">
        <v>130</v>
      </c>
    </row>
    <row r="145" s="12" customFormat="1" ht="22.8" customHeight="1">
      <c r="A145" s="12"/>
      <c r="B145" s="189"/>
      <c r="C145" s="190"/>
      <c r="D145" s="191" t="s">
        <v>70</v>
      </c>
      <c r="E145" s="203" t="s">
        <v>184</v>
      </c>
      <c r="F145" s="203" t="s">
        <v>365</v>
      </c>
      <c r="G145" s="190"/>
      <c r="H145" s="190"/>
      <c r="I145" s="193"/>
      <c r="J145" s="204">
        <f>BK145</f>
        <v>0</v>
      </c>
      <c r="K145" s="190"/>
      <c r="L145" s="195"/>
      <c r="M145" s="196"/>
      <c r="N145" s="197"/>
      <c r="O145" s="197"/>
      <c r="P145" s="198">
        <f>SUM(P146:P162)</f>
        <v>0</v>
      </c>
      <c r="Q145" s="197"/>
      <c r="R145" s="198">
        <f>SUM(R146:R162)</f>
        <v>179.58807795999999</v>
      </c>
      <c r="S145" s="197"/>
      <c r="T145" s="199">
        <f>SUM(T146:T162)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00" t="s">
        <v>79</v>
      </c>
      <c r="AT145" s="201" t="s">
        <v>70</v>
      </c>
      <c r="AU145" s="201" t="s">
        <v>79</v>
      </c>
      <c r="AY145" s="200" t="s">
        <v>130</v>
      </c>
      <c r="BK145" s="202">
        <f>SUM(BK146:BK162)</f>
        <v>0</v>
      </c>
    </row>
    <row r="146" s="2" customFormat="1" ht="16.5" customHeight="1">
      <c r="A146" s="39"/>
      <c r="B146" s="40"/>
      <c r="C146" s="205" t="s">
        <v>216</v>
      </c>
      <c r="D146" s="205" t="s">
        <v>132</v>
      </c>
      <c r="E146" s="206" t="s">
        <v>875</v>
      </c>
      <c r="F146" s="207" t="s">
        <v>876</v>
      </c>
      <c r="G146" s="208" t="s">
        <v>292</v>
      </c>
      <c r="H146" s="209">
        <v>2</v>
      </c>
      <c r="I146" s="210"/>
      <c r="J146" s="211">
        <f>ROUND(I146*H146,2)</f>
        <v>0</v>
      </c>
      <c r="K146" s="207" t="s">
        <v>19</v>
      </c>
      <c r="L146" s="45"/>
      <c r="M146" s="212" t="s">
        <v>19</v>
      </c>
      <c r="N146" s="213" t="s">
        <v>42</v>
      </c>
      <c r="O146" s="85"/>
      <c r="P146" s="214">
        <f>O146*H146</f>
        <v>0</v>
      </c>
      <c r="Q146" s="214">
        <v>0.11276</v>
      </c>
      <c r="R146" s="214">
        <f>Q146*H146</f>
        <v>0.22552</v>
      </c>
      <c r="S146" s="214">
        <v>0</v>
      </c>
      <c r="T146" s="215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16" t="s">
        <v>137</v>
      </c>
      <c r="AT146" s="216" t="s">
        <v>132</v>
      </c>
      <c r="AU146" s="216" t="s">
        <v>81</v>
      </c>
      <c r="AY146" s="18" t="s">
        <v>130</v>
      </c>
      <c r="BE146" s="217">
        <f>IF(N146="základní",J146,0)</f>
        <v>0</v>
      </c>
      <c r="BF146" s="217">
        <f>IF(N146="snížená",J146,0)</f>
        <v>0</v>
      </c>
      <c r="BG146" s="217">
        <f>IF(N146="zákl. přenesená",J146,0)</f>
        <v>0</v>
      </c>
      <c r="BH146" s="217">
        <f>IF(N146="sníž. přenesená",J146,0)</f>
        <v>0</v>
      </c>
      <c r="BI146" s="217">
        <f>IF(N146="nulová",J146,0)</f>
        <v>0</v>
      </c>
      <c r="BJ146" s="18" t="s">
        <v>79</v>
      </c>
      <c r="BK146" s="217">
        <f>ROUND(I146*H146,2)</f>
        <v>0</v>
      </c>
      <c r="BL146" s="18" t="s">
        <v>137</v>
      </c>
      <c r="BM146" s="216" t="s">
        <v>877</v>
      </c>
    </row>
    <row r="147" s="2" customFormat="1" ht="16.5" customHeight="1">
      <c r="A147" s="39"/>
      <c r="B147" s="40"/>
      <c r="C147" s="247" t="s">
        <v>8</v>
      </c>
      <c r="D147" s="247" t="s">
        <v>252</v>
      </c>
      <c r="E147" s="248" t="s">
        <v>878</v>
      </c>
      <c r="F147" s="249" t="s">
        <v>879</v>
      </c>
      <c r="G147" s="250" t="s">
        <v>292</v>
      </c>
      <c r="H147" s="251">
        <v>2</v>
      </c>
      <c r="I147" s="252"/>
      <c r="J147" s="253">
        <f>ROUND(I147*H147,2)</f>
        <v>0</v>
      </c>
      <c r="K147" s="249" t="s">
        <v>19</v>
      </c>
      <c r="L147" s="254"/>
      <c r="M147" s="255" t="s">
        <v>19</v>
      </c>
      <c r="N147" s="256" t="s">
        <v>42</v>
      </c>
      <c r="O147" s="85"/>
      <c r="P147" s="214">
        <f>O147*H147</f>
        <v>0</v>
      </c>
      <c r="Q147" s="214">
        <v>0</v>
      </c>
      <c r="R147" s="214">
        <f>Q147*H147</f>
        <v>0</v>
      </c>
      <c r="S147" s="214">
        <v>0</v>
      </c>
      <c r="T147" s="215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16" t="s">
        <v>177</v>
      </c>
      <c r="AT147" s="216" t="s">
        <v>252</v>
      </c>
      <c r="AU147" s="216" t="s">
        <v>81</v>
      </c>
      <c r="AY147" s="18" t="s">
        <v>130</v>
      </c>
      <c r="BE147" s="217">
        <f>IF(N147="základní",J147,0)</f>
        <v>0</v>
      </c>
      <c r="BF147" s="217">
        <f>IF(N147="snížená",J147,0)</f>
        <v>0</v>
      </c>
      <c r="BG147" s="217">
        <f>IF(N147="zákl. přenesená",J147,0)</f>
        <v>0</v>
      </c>
      <c r="BH147" s="217">
        <f>IF(N147="sníž. přenesená",J147,0)</f>
        <v>0</v>
      </c>
      <c r="BI147" s="217">
        <f>IF(N147="nulová",J147,0)</f>
        <v>0</v>
      </c>
      <c r="BJ147" s="18" t="s">
        <v>79</v>
      </c>
      <c r="BK147" s="217">
        <f>ROUND(I147*H147,2)</f>
        <v>0</v>
      </c>
      <c r="BL147" s="18" t="s">
        <v>137</v>
      </c>
      <c r="BM147" s="216" t="s">
        <v>880</v>
      </c>
    </row>
    <row r="148" s="2" customFormat="1" ht="33" customHeight="1">
      <c r="A148" s="39"/>
      <c r="B148" s="40"/>
      <c r="C148" s="205" t="s">
        <v>226</v>
      </c>
      <c r="D148" s="205" t="s">
        <v>132</v>
      </c>
      <c r="E148" s="206" t="s">
        <v>367</v>
      </c>
      <c r="F148" s="207" t="s">
        <v>881</v>
      </c>
      <c r="G148" s="208" t="s">
        <v>180</v>
      </c>
      <c r="H148" s="209">
        <v>140.40000000000001</v>
      </c>
      <c r="I148" s="210"/>
      <c r="J148" s="211">
        <f>ROUND(I148*H148,2)</f>
        <v>0</v>
      </c>
      <c r="K148" s="207" t="s">
        <v>19</v>
      </c>
      <c r="L148" s="45"/>
      <c r="M148" s="212" t="s">
        <v>19</v>
      </c>
      <c r="N148" s="213" t="s">
        <v>42</v>
      </c>
      <c r="O148" s="85"/>
      <c r="P148" s="214">
        <f>O148*H148</f>
        <v>0</v>
      </c>
      <c r="Q148" s="214">
        <v>0.1295</v>
      </c>
      <c r="R148" s="214">
        <f>Q148*H148</f>
        <v>18.181800000000003</v>
      </c>
      <c r="S148" s="214">
        <v>0</v>
      </c>
      <c r="T148" s="215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16" t="s">
        <v>137</v>
      </c>
      <c r="AT148" s="216" t="s">
        <v>132</v>
      </c>
      <c r="AU148" s="216" t="s">
        <v>81</v>
      </c>
      <c r="AY148" s="18" t="s">
        <v>130</v>
      </c>
      <c r="BE148" s="217">
        <f>IF(N148="základní",J148,0)</f>
        <v>0</v>
      </c>
      <c r="BF148" s="217">
        <f>IF(N148="snížená",J148,0)</f>
        <v>0</v>
      </c>
      <c r="BG148" s="217">
        <f>IF(N148="zákl. přenesená",J148,0)</f>
        <v>0</v>
      </c>
      <c r="BH148" s="217">
        <f>IF(N148="sníž. přenesená",J148,0)</f>
        <v>0</v>
      </c>
      <c r="BI148" s="217">
        <f>IF(N148="nulová",J148,0)</f>
        <v>0</v>
      </c>
      <c r="BJ148" s="18" t="s">
        <v>79</v>
      </c>
      <c r="BK148" s="217">
        <f>ROUND(I148*H148,2)</f>
        <v>0</v>
      </c>
      <c r="BL148" s="18" t="s">
        <v>137</v>
      </c>
      <c r="BM148" s="216" t="s">
        <v>882</v>
      </c>
    </row>
    <row r="149" s="15" customFormat="1">
      <c r="A149" s="15"/>
      <c r="B149" s="264"/>
      <c r="C149" s="265"/>
      <c r="D149" s="223" t="s">
        <v>143</v>
      </c>
      <c r="E149" s="266" t="s">
        <v>19</v>
      </c>
      <c r="F149" s="267" t="s">
        <v>833</v>
      </c>
      <c r="G149" s="265"/>
      <c r="H149" s="266" t="s">
        <v>19</v>
      </c>
      <c r="I149" s="268"/>
      <c r="J149" s="265"/>
      <c r="K149" s="265"/>
      <c r="L149" s="269"/>
      <c r="M149" s="270"/>
      <c r="N149" s="271"/>
      <c r="O149" s="271"/>
      <c r="P149" s="271"/>
      <c r="Q149" s="271"/>
      <c r="R149" s="271"/>
      <c r="S149" s="271"/>
      <c r="T149" s="272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73" t="s">
        <v>143</v>
      </c>
      <c r="AU149" s="273" t="s">
        <v>81</v>
      </c>
      <c r="AV149" s="15" t="s">
        <v>79</v>
      </c>
      <c r="AW149" s="15" t="s">
        <v>33</v>
      </c>
      <c r="AX149" s="15" t="s">
        <v>71</v>
      </c>
      <c r="AY149" s="273" t="s">
        <v>130</v>
      </c>
    </row>
    <row r="150" s="15" customFormat="1">
      <c r="A150" s="15"/>
      <c r="B150" s="264"/>
      <c r="C150" s="265"/>
      <c r="D150" s="223" t="s">
        <v>143</v>
      </c>
      <c r="E150" s="266" t="s">
        <v>19</v>
      </c>
      <c r="F150" s="267" t="s">
        <v>502</v>
      </c>
      <c r="G150" s="265"/>
      <c r="H150" s="266" t="s">
        <v>19</v>
      </c>
      <c r="I150" s="268"/>
      <c r="J150" s="265"/>
      <c r="K150" s="265"/>
      <c r="L150" s="269"/>
      <c r="M150" s="270"/>
      <c r="N150" s="271"/>
      <c r="O150" s="271"/>
      <c r="P150" s="271"/>
      <c r="Q150" s="271"/>
      <c r="R150" s="271"/>
      <c r="S150" s="271"/>
      <c r="T150" s="272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73" t="s">
        <v>143</v>
      </c>
      <c r="AU150" s="273" t="s">
        <v>81</v>
      </c>
      <c r="AV150" s="15" t="s">
        <v>79</v>
      </c>
      <c r="AW150" s="15" t="s">
        <v>33</v>
      </c>
      <c r="AX150" s="15" t="s">
        <v>71</v>
      </c>
      <c r="AY150" s="273" t="s">
        <v>130</v>
      </c>
    </row>
    <row r="151" s="15" customFormat="1">
      <c r="A151" s="15"/>
      <c r="B151" s="264"/>
      <c r="C151" s="265"/>
      <c r="D151" s="223" t="s">
        <v>143</v>
      </c>
      <c r="E151" s="266" t="s">
        <v>19</v>
      </c>
      <c r="F151" s="267" t="s">
        <v>503</v>
      </c>
      <c r="G151" s="265"/>
      <c r="H151" s="266" t="s">
        <v>19</v>
      </c>
      <c r="I151" s="268"/>
      <c r="J151" s="265"/>
      <c r="K151" s="265"/>
      <c r="L151" s="269"/>
      <c r="M151" s="270"/>
      <c r="N151" s="271"/>
      <c r="O151" s="271"/>
      <c r="P151" s="271"/>
      <c r="Q151" s="271"/>
      <c r="R151" s="271"/>
      <c r="S151" s="271"/>
      <c r="T151" s="272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73" t="s">
        <v>143</v>
      </c>
      <c r="AU151" s="273" t="s">
        <v>81</v>
      </c>
      <c r="AV151" s="15" t="s">
        <v>79</v>
      </c>
      <c r="AW151" s="15" t="s">
        <v>33</v>
      </c>
      <c r="AX151" s="15" t="s">
        <v>71</v>
      </c>
      <c r="AY151" s="273" t="s">
        <v>130</v>
      </c>
    </row>
    <row r="152" s="13" customFormat="1">
      <c r="A152" s="13"/>
      <c r="B152" s="225"/>
      <c r="C152" s="226"/>
      <c r="D152" s="223" t="s">
        <v>143</v>
      </c>
      <c r="E152" s="227" t="s">
        <v>19</v>
      </c>
      <c r="F152" s="228" t="s">
        <v>883</v>
      </c>
      <c r="G152" s="226"/>
      <c r="H152" s="229">
        <v>140.40000000000001</v>
      </c>
      <c r="I152" s="230"/>
      <c r="J152" s="226"/>
      <c r="K152" s="226"/>
      <c r="L152" s="231"/>
      <c r="M152" s="232"/>
      <c r="N152" s="233"/>
      <c r="O152" s="233"/>
      <c r="P152" s="233"/>
      <c r="Q152" s="233"/>
      <c r="R152" s="233"/>
      <c r="S152" s="233"/>
      <c r="T152" s="23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5" t="s">
        <v>143</v>
      </c>
      <c r="AU152" s="235" t="s">
        <v>81</v>
      </c>
      <c r="AV152" s="13" t="s">
        <v>81</v>
      </c>
      <c r="AW152" s="13" t="s">
        <v>33</v>
      </c>
      <c r="AX152" s="13" t="s">
        <v>79</v>
      </c>
      <c r="AY152" s="235" t="s">
        <v>130</v>
      </c>
    </row>
    <row r="153" s="2" customFormat="1" ht="16.5" customHeight="1">
      <c r="A153" s="39"/>
      <c r="B153" s="40"/>
      <c r="C153" s="247" t="s">
        <v>231</v>
      </c>
      <c r="D153" s="247" t="s">
        <v>252</v>
      </c>
      <c r="E153" s="248" t="s">
        <v>373</v>
      </c>
      <c r="F153" s="249" t="s">
        <v>374</v>
      </c>
      <c r="G153" s="250" t="s">
        <v>180</v>
      </c>
      <c r="H153" s="251">
        <v>143.208</v>
      </c>
      <c r="I153" s="252"/>
      <c r="J153" s="253">
        <f>ROUND(I153*H153,2)</f>
        <v>0</v>
      </c>
      <c r="K153" s="249" t="s">
        <v>19</v>
      </c>
      <c r="L153" s="254"/>
      <c r="M153" s="255" t="s">
        <v>19</v>
      </c>
      <c r="N153" s="256" t="s">
        <v>42</v>
      </c>
      <c r="O153" s="85"/>
      <c r="P153" s="214">
        <f>O153*H153</f>
        <v>0</v>
      </c>
      <c r="Q153" s="214">
        <v>0.056120000000000003</v>
      </c>
      <c r="R153" s="214">
        <f>Q153*H153</f>
        <v>8.0368329599999999</v>
      </c>
      <c r="S153" s="214">
        <v>0</v>
      </c>
      <c r="T153" s="215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16" t="s">
        <v>177</v>
      </c>
      <c r="AT153" s="216" t="s">
        <v>252</v>
      </c>
      <c r="AU153" s="216" t="s">
        <v>81</v>
      </c>
      <c r="AY153" s="18" t="s">
        <v>130</v>
      </c>
      <c r="BE153" s="217">
        <f>IF(N153="základní",J153,0)</f>
        <v>0</v>
      </c>
      <c r="BF153" s="217">
        <f>IF(N153="snížená",J153,0)</f>
        <v>0</v>
      </c>
      <c r="BG153" s="217">
        <f>IF(N153="zákl. přenesená",J153,0)</f>
        <v>0</v>
      </c>
      <c r="BH153" s="217">
        <f>IF(N153="sníž. přenesená",J153,0)</f>
        <v>0</v>
      </c>
      <c r="BI153" s="217">
        <f>IF(N153="nulová",J153,0)</f>
        <v>0</v>
      </c>
      <c r="BJ153" s="18" t="s">
        <v>79</v>
      </c>
      <c r="BK153" s="217">
        <f>ROUND(I153*H153,2)</f>
        <v>0</v>
      </c>
      <c r="BL153" s="18" t="s">
        <v>137</v>
      </c>
      <c r="BM153" s="216" t="s">
        <v>884</v>
      </c>
    </row>
    <row r="154" s="13" customFormat="1">
      <c r="A154" s="13"/>
      <c r="B154" s="225"/>
      <c r="C154" s="226"/>
      <c r="D154" s="223" t="s">
        <v>143</v>
      </c>
      <c r="E154" s="227" t="s">
        <v>19</v>
      </c>
      <c r="F154" s="228" t="s">
        <v>885</v>
      </c>
      <c r="G154" s="226"/>
      <c r="H154" s="229">
        <v>143.208</v>
      </c>
      <c r="I154" s="230"/>
      <c r="J154" s="226"/>
      <c r="K154" s="226"/>
      <c r="L154" s="231"/>
      <c r="M154" s="232"/>
      <c r="N154" s="233"/>
      <c r="O154" s="233"/>
      <c r="P154" s="233"/>
      <c r="Q154" s="233"/>
      <c r="R154" s="233"/>
      <c r="S154" s="233"/>
      <c r="T154" s="23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5" t="s">
        <v>143</v>
      </c>
      <c r="AU154" s="235" t="s">
        <v>81</v>
      </c>
      <c r="AV154" s="13" t="s">
        <v>81</v>
      </c>
      <c r="AW154" s="13" t="s">
        <v>33</v>
      </c>
      <c r="AX154" s="13" t="s">
        <v>79</v>
      </c>
      <c r="AY154" s="235" t="s">
        <v>130</v>
      </c>
    </row>
    <row r="155" s="2" customFormat="1" ht="24.15" customHeight="1">
      <c r="A155" s="39"/>
      <c r="B155" s="40"/>
      <c r="C155" s="205" t="s">
        <v>236</v>
      </c>
      <c r="D155" s="205" t="s">
        <v>132</v>
      </c>
      <c r="E155" s="206" t="s">
        <v>886</v>
      </c>
      <c r="F155" s="207" t="s">
        <v>887</v>
      </c>
      <c r="G155" s="208" t="s">
        <v>180</v>
      </c>
      <c r="H155" s="209">
        <v>8</v>
      </c>
      <c r="I155" s="210"/>
      <c r="J155" s="211">
        <f>ROUND(I155*H155,2)</f>
        <v>0</v>
      </c>
      <c r="K155" s="207" t="s">
        <v>19</v>
      </c>
      <c r="L155" s="45"/>
      <c r="M155" s="212" t="s">
        <v>19</v>
      </c>
      <c r="N155" s="213" t="s">
        <v>42</v>
      </c>
      <c r="O155" s="85"/>
      <c r="P155" s="214">
        <f>O155*H155</f>
        <v>0</v>
      </c>
      <c r="Q155" s="214">
        <v>0.14066999999999999</v>
      </c>
      <c r="R155" s="214">
        <f>Q155*H155</f>
        <v>1.1253599999999999</v>
      </c>
      <c r="S155" s="214">
        <v>0</v>
      </c>
      <c r="T155" s="215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16" t="s">
        <v>137</v>
      </c>
      <c r="AT155" s="216" t="s">
        <v>132</v>
      </c>
      <c r="AU155" s="216" t="s">
        <v>81</v>
      </c>
      <c r="AY155" s="18" t="s">
        <v>130</v>
      </c>
      <c r="BE155" s="217">
        <f>IF(N155="základní",J155,0)</f>
        <v>0</v>
      </c>
      <c r="BF155" s="217">
        <f>IF(N155="snížená",J155,0)</f>
        <v>0</v>
      </c>
      <c r="BG155" s="217">
        <f>IF(N155="zákl. přenesená",J155,0)</f>
        <v>0</v>
      </c>
      <c r="BH155" s="217">
        <f>IF(N155="sníž. přenesená",J155,0)</f>
        <v>0</v>
      </c>
      <c r="BI155" s="217">
        <f>IF(N155="nulová",J155,0)</f>
        <v>0</v>
      </c>
      <c r="BJ155" s="18" t="s">
        <v>79</v>
      </c>
      <c r="BK155" s="217">
        <f>ROUND(I155*H155,2)</f>
        <v>0</v>
      </c>
      <c r="BL155" s="18" t="s">
        <v>137</v>
      </c>
      <c r="BM155" s="216" t="s">
        <v>888</v>
      </c>
    </row>
    <row r="156" s="2" customFormat="1" ht="16.5" customHeight="1">
      <c r="A156" s="39"/>
      <c r="B156" s="40"/>
      <c r="C156" s="247" t="s">
        <v>244</v>
      </c>
      <c r="D156" s="247" t="s">
        <v>252</v>
      </c>
      <c r="E156" s="248" t="s">
        <v>889</v>
      </c>
      <c r="F156" s="249" t="s">
        <v>890</v>
      </c>
      <c r="G156" s="250" t="s">
        <v>180</v>
      </c>
      <c r="H156" s="251">
        <v>8</v>
      </c>
      <c r="I156" s="252"/>
      <c r="J156" s="253">
        <f>ROUND(I156*H156,2)</f>
        <v>0</v>
      </c>
      <c r="K156" s="249" t="s">
        <v>19</v>
      </c>
      <c r="L156" s="254"/>
      <c r="M156" s="255" t="s">
        <v>19</v>
      </c>
      <c r="N156" s="256" t="s">
        <v>42</v>
      </c>
      <c r="O156" s="85"/>
      <c r="P156" s="214">
        <f>O156*H156</f>
        <v>0</v>
      </c>
      <c r="Q156" s="214">
        <v>0.125</v>
      </c>
      <c r="R156" s="214">
        <f>Q156*H156</f>
        <v>1</v>
      </c>
      <c r="S156" s="214">
        <v>0</v>
      </c>
      <c r="T156" s="215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16" t="s">
        <v>177</v>
      </c>
      <c r="AT156" s="216" t="s">
        <v>252</v>
      </c>
      <c r="AU156" s="216" t="s">
        <v>81</v>
      </c>
      <c r="AY156" s="18" t="s">
        <v>130</v>
      </c>
      <c r="BE156" s="217">
        <f>IF(N156="základní",J156,0)</f>
        <v>0</v>
      </c>
      <c r="BF156" s="217">
        <f>IF(N156="snížená",J156,0)</f>
        <v>0</v>
      </c>
      <c r="BG156" s="217">
        <f>IF(N156="zákl. přenesená",J156,0)</f>
        <v>0</v>
      </c>
      <c r="BH156" s="217">
        <f>IF(N156="sníž. přenesená",J156,0)</f>
        <v>0</v>
      </c>
      <c r="BI156" s="217">
        <f>IF(N156="nulová",J156,0)</f>
        <v>0</v>
      </c>
      <c r="BJ156" s="18" t="s">
        <v>79</v>
      </c>
      <c r="BK156" s="217">
        <f>ROUND(I156*H156,2)</f>
        <v>0</v>
      </c>
      <c r="BL156" s="18" t="s">
        <v>137</v>
      </c>
      <c r="BM156" s="216" t="s">
        <v>891</v>
      </c>
    </row>
    <row r="157" s="2" customFormat="1" ht="24.15" customHeight="1">
      <c r="A157" s="39"/>
      <c r="B157" s="40"/>
      <c r="C157" s="205" t="s">
        <v>251</v>
      </c>
      <c r="D157" s="205" t="s">
        <v>132</v>
      </c>
      <c r="E157" s="206" t="s">
        <v>892</v>
      </c>
      <c r="F157" s="207" t="s">
        <v>893</v>
      </c>
      <c r="G157" s="208" t="s">
        <v>180</v>
      </c>
      <c r="H157" s="209">
        <v>350.5</v>
      </c>
      <c r="I157" s="210"/>
      <c r="J157" s="211">
        <f>ROUND(I157*H157,2)</f>
        <v>0</v>
      </c>
      <c r="K157" s="207" t="s">
        <v>19</v>
      </c>
      <c r="L157" s="45"/>
      <c r="M157" s="212" t="s">
        <v>19</v>
      </c>
      <c r="N157" s="213" t="s">
        <v>42</v>
      </c>
      <c r="O157" s="85"/>
      <c r="P157" s="214">
        <f>O157*H157</f>
        <v>0</v>
      </c>
      <c r="Q157" s="214">
        <v>0.34612999999999999</v>
      </c>
      <c r="R157" s="214">
        <f>Q157*H157</f>
        <v>121.31856499999999</v>
      </c>
      <c r="S157" s="214">
        <v>0</v>
      </c>
      <c r="T157" s="215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16" t="s">
        <v>137</v>
      </c>
      <c r="AT157" s="216" t="s">
        <v>132</v>
      </c>
      <c r="AU157" s="216" t="s">
        <v>81</v>
      </c>
      <c r="AY157" s="18" t="s">
        <v>130</v>
      </c>
      <c r="BE157" s="217">
        <f>IF(N157="základní",J157,0)</f>
        <v>0</v>
      </c>
      <c r="BF157" s="217">
        <f>IF(N157="snížená",J157,0)</f>
        <v>0</v>
      </c>
      <c r="BG157" s="217">
        <f>IF(N157="zákl. přenesená",J157,0)</f>
        <v>0</v>
      </c>
      <c r="BH157" s="217">
        <f>IF(N157="sníž. přenesená",J157,0)</f>
        <v>0</v>
      </c>
      <c r="BI157" s="217">
        <f>IF(N157="nulová",J157,0)</f>
        <v>0</v>
      </c>
      <c r="BJ157" s="18" t="s">
        <v>79</v>
      </c>
      <c r="BK157" s="217">
        <f>ROUND(I157*H157,2)</f>
        <v>0</v>
      </c>
      <c r="BL157" s="18" t="s">
        <v>137</v>
      </c>
      <c r="BM157" s="216" t="s">
        <v>894</v>
      </c>
    </row>
    <row r="158" s="15" customFormat="1">
      <c r="A158" s="15"/>
      <c r="B158" s="264"/>
      <c r="C158" s="265"/>
      <c r="D158" s="223" t="s">
        <v>143</v>
      </c>
      <c r="E158" s="266" t="s">
        <v>19</v>
      </c>
      <c r="F158" s="267" t="s">
        <v>833</v>
      </c>
      <c r="G158" s="265"/>
      <c r="H158" s="266" t="s">
        <v>19</v>
      </c>
      <c r="I158" s="268"/>
      <c r="J158" s="265"/>
      <c r="K158" s="265"/>
      <c r="L158" s="269"/>
      <c r="M158" s="270"/>
      <c r="N158" s="271"/>
      <c r="O158" s="271"/>
      <c r="P158" s="271"/>
      <c r="Q158" s="271"/>
      <c r="R158" s="271"/>
      <c r="S158" s="271"/>
      <c r="T158" s="272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73" t="s">
        <v>143</v>
      </c>
      <c r="AU158" s="273" t="s">
        <v>81</v>
      </c>
      <c r="AV158" s="15" t="s">
        <v>79</v>
      </c>
      <c r="AW158" s="15" t="s">
        <v>33</v>
      </c>
      <c r="AX158" s="15" t="s">
        <v>71</v>
      </c>
      <c r="AY158" s="273" t="s">
        <v>130</v>
      </c>
    </row>
    <row r="159" s="15" customFormat="1">
      <c r="A159" s="15"/>
      <c r="B159" s="264"/>
      <c r="C159" s="265"/>
      <c r="D159" s="223" t="s">
        <v>143</v>
      </c>
      <c r="E159" s="266" t="s">
        <v>19</v>
      </c>
      <c r="F159" s="267" t="s">
        <v>502</v>
      </c>
      <c r="G159" s="265"/>
      <c r="H159" s="266" t="s">
        <v>19</v>
      </c>
      <c r="I159" s="268"/>
      <c r="J159" s="265"/>
      <c r="K159" s="265"/>
      <c r="L159" s="269"/>
      <c r="M159" s="270"/>
      <c r="N159" s="271"/>
      <c r="O159" s="271"/>
      <c r="P159" s="271"/>
      <c r="Q159" s="271"/>
      <c r="R159" s="271"/>
      <c r="S159" s="271"/>
      <c r="T159" s="272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73" t="s">
        <v>143</v>
      </c>
      <c r="AU159" s="273" t="s">
        <v>81</v>
      </c>
      <c r="AV159" s="15" t="s">
        <v>79</v>
      </c>
      <c r="AW159" s="15" t="s">
        <v>33</v>
      </c>
      <c r="AX159" s="15" t="s">
        <v>71</v>
      </c>
      <c r="AY159" s="273" t="s">
        <v>130</v>
      </c>
    </row>
    <row r="160" s="15" customFormat="1">
      <c r="A160" s="15"/>
      <c r="B160" s="264"/>
      <c r="C160" s="265"/>
      <c r="D160" s="223" t="s">
        <v>143</v>
      </c>
      <c r="E160" s="266" t="s">
        <v>19</v>
      </c>
      <c r="F160" s="267" t="s">
        <v>503</v>
      </c>
      <c r="G160" s="265"/>
      <c r="H160" s="266" t="s">
        <v>19</v>
      </c>
      <c r="I160" s="268"/>
      <c r="J160" s="265"/>
      <c r="K160" s="265"/>
      <c r="L160" s="269"/>
      <c r="M160" s="270"/>
      <c r="N160" s="271"/>
      <c r="O160" s="271"/>
      <c r="P160" s="271"/>
      <c r="Q160" s="271"/>
      <c r="R160" s="271"/>
      <c r="S160" s="271"/>
      <c r="T160" s="272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73" t="s">
        <v>143</v>
      </c>
      <c r="AU160" s="273" t="s">
        <v>81</v>
      </c>
      <c r="AV160" s="15" t="s">
        <v>79</v>
      </c>
      <c r="AW160" s="15" t="s">
        <v>33</v>
      </c>
      <c r="AX160" s="15" t="s">
        <v>71</v>
      </c>
      <c r="AY160" s="273" t="s">
        <v>130</v>
      </c>
    </row>
    <row r="161" s="13" customFormat="1">
      <c r="A161" s="13"/>
      <c r="B161" s="225"/>
      <c r="C161" s="226"/>
      <c r="D161" s="223" t="s">
        <v>143</v>
      </c>
      <c r="E161" s="227" t="s">
        <v>19</v>
      </c>
      <c r="F161" s="228" t="s">
        <v>866</v>
      </c>
      <c r="G161" s="226"/>
      <c r="H161" s="229">
        <v>350.5</v>
      </c>
      <c r="I161" s="230"/>
      <c r="J161" s="226"/>
      <c r="K161" s="226"/>
      <c r="L161" s="231"/>
      <c r="M161" s="232"/>
      <c r="N161" s="233"/>
      <c r="O161" s="233"/>
      <c r="P161" s="233"/>
      <c r="Q161" s="233"/>
      <c r="R161" s="233"/>
      <c r="S161" s="233"/>
      <c r="T161" s="23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5" t="s">
        <v>143</v>
      </c>
      <c r="AU161" s="235" t="s">
        <v>81</v>
      </c>
      <c r="AV161" s="13" t="s">
        <v>81</v>
      </c>
      <c r="AW161" s="13" t="s">
        <v>33</v>
      </c>
      <c r="AX161" s="13" t="s">
        <v>79</v>
      </c>
      <c r="AY161" s="235" t="s">
        <v>130</v>
      </c>
    </row>
    <row r="162" s="2" customFormat="1" ht="24.15" customHeight="1">
      <c r="A162" s="39"/>
      <c r="B162" s="40"/>
      <c r="C162" s="247" t="s">
        <v>7</v>
      </c>
      <c r="D162" s="247" t="s">
        <v>252</v>
      </c>
      <c r="E162" s="248" t="s">
        <v>895</v>
      </c>
      <c r="F162" s="249" t="s">
        <v>896</v>
      </c>
      <c r="G162" s="250" t="s">
        <v>180</v>
      </c>
      <c r="H162" s="251">
        <v>132</v>
      </c>
      <c r="I162" s="252"/>
      <c r="J162" s="253">
        <f>ROUND(I162*H162,2)</f>
        <v>0</v>
      </c>
      <c r="K162" s="249" t="s">
        <v>19</v>
      </c>
      <c r="L162" s="254"/>
      <c r="M162" s="255" t="s">
        <v>19</v>
      </c>
      <c r="N162" s="256" t="s">
        <v>42</v>
      </c>
      <c r="O162" s="85"/>
      <c r="P162" s="214">
        <f>O162*H162</f>
        <v>0</v>
      </c>
      <c r="Q162" s="214">
        <v>0.22500000000000001</v>
      </c>
      <c r="R162" s="214">
        <f>Q162*H162</f>
        <v>29.699999999999999</v>
      </c>
      <c r="S162" s="214">
        <v>0</v>
      </c>
      <c r="T162" s="215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16" t="s">
        <v>177</v>
      </c>
      <c r="AT162" s="216" t="s">
        <v>252</v>
      </c>
      <c r="AU162" s="216" t="s">
        <v>81</v>
      </c>
      <c r="AY162" s="18" t="s">
        <v>130</v>
      </c>
      <c r="BE162" s="217">
        <f>IF(N162="základní",J162,0)</f>
        <v>0</v>
      </c>
      <c r="BF162" s="217">
        <f>IF(N162="snížená",J162,0)</f>
        <v>0</v>
      </c>
      <c r="BG162" s="217">
        <f>IF(N162="zákl. přenesená",J162,0)</f>
        <v>0</v>
      </c>
      <c r="BH162" s="217">
        <f>IF(N162="sníž. přenesená",J162,0)</f>
        <v>0</v>
      </c>
      <c r="BI162" s="217">
        <f>IF(N162="nulová",J162,0)</f>
        <v>0</v>
      </c>
      <c r="BJ162" s="18" t="s">
        <v>79</v>
      </c>
      <c r="BK162" s="217">
        <f>ROUND(I162*H162,2)</f>
        <v>0</v>
      </c>
      <c r="BL162" s="18" t="s">
        <v>137</v>
      </c>
      <c r="BM162" s="216" t="s">
        <v>897</v>
      </c>
    </row>
    <row r="163" s="12" customFormat="1" ht="22.8" customHeight="1">
      <c r="A163" s="12"/>
      <c r="B163" s="189"/>
      <c r="C163" s="190"/>
      <c r="D163" s="191" t="s">
        <v>70</v>
      </c>
      <c r="E163" s="203" t="s">
        <v>399</v>
      </c>
      <c r="F163" s="203" t="s">
        <v>400</v>
      </c>
      <c r="G163" s="190"/>
      <c r="H163" s="190"/>
      <c r="I163" s="193"/>
      <c r="J163" s="204">
        <f>BK163</f>
        <v>0</v>
      </c>
      <c r="K163" s="190"/>
      <c r="L163" s="195"/>
      <c r="M163" s="196"/>
      <c r="N163" s="197"/>
      <c r="O163" s="197"/>
      <c r="P163" s="198">
        <f>SUM(P164:P168)</f>
        <v>0</v>
      </c>
      <c r="Q163" s="197"/>
      <c r="R163" s="198">
        <f>SUM(R164:R168)</f>
        <v>0</v>
      </c>
      <c r="S163" s="197"/>
      <c r="T163" s="199">
        <f>SUM(T164:T168)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0" t="s">
        <v>79</v>
      </c>
      <c r="AT163" s="201" t="s">
        <v>70</v>
      </c>
      <c r="AU163" s="201" t="s">
        <v>79</v>
      </c>
      <c r="AY163" s="200" t="s">
        <v>130</v>
      </c>
      <c r="BK163" s="202">
        <f>SUM(BK164:BK168)</f>
        <v>0</v>
      </c>
    </row>
    <row r="164" s="2" customFormat="1" ht="21.75" customHeight="1">
      <c r="A164" s="39"/>
      <c r="B164" s="40"/>
      <c r="C164" s="205" t="s">
        <v>261</v>
      </c>
      <c r="D164" s="205" t="s">
        <v>132</v>
      </c>
      <c r="E164" s="206" t="s">
        <v>402</v>
      </c>
      <c r="F164" s="207" t="s">
        <v>898</v>
      </c>
      <c r="G164" s="208" t="s">
        <v>239</v>
      </c>
      <c r="H164" s="209">
        <v>213.15700000000001</v>
      </c>
      <c r="I164" s="210"/>
      <c r="J164" s="211">
        <f>ROUND(I164*H164,2)</f>
        <v>0</v>
      </c>
      <c r="K164" s="207" t="s">
        <v>19</v>
      </c>
      <c r="L164" s="45"/>
      <c r="M164" s="212" t="s">
        <v>19</v>
      </c>
      <c r="N164" s="213" t="s">
        <v>42</v>
      </c>
      <c r="O164" s="85"/>
      <c r="P164" s="214">
        <f>O164*H164</f>
        <v>0</v>
      </c>
      <c r="Q164" s="214">
        <v>0</v>
      </c>
      <c r="R164" s="214">
        <f>Q164*H164</f>
        <v>0</v>
      </c>
      <c r="S164" s="214">
        <v>0</v>
      </c>
      <c r="T164" s="215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16" t="s">
        <v>137</v>
      </c>
      <c r="AT164" s="216" t="s">
        <v>132</v>
      </c>
      <c r="AU164" s="216" t="s">
        <v>81</v>
      </c>
      <c r="AY164" s="18" t="s">
        <v>130</v>
      </c>
      <c r="BE164" s="217">
        <f>IF(N164="základní",J164,0)</f>
        <v>0</v>
      </c>
      <c r="BF164" s="217">
        <f>IF(N164="snížená",J164,0)</f>
        <v>0</v>
      </c>
      <c r="BG164" s="217">
        <f>IF(N164="zákl. přenesená",J164,0)</f>
        <v>0</v>
      </c>
      <c r="BH164" s="217">
        <f>IF(N164="sníž. přenesená",J164,0)</f>
        <v>0</v>
      </c>
      <c r="BI164" s="217">
        <f>IF(N164="nulová",J164,0)</f>
        <v>0</v>
      </c>
      <c r="BJ164" s="18" t="s">
        <v>79</v>
      </c>
      <c r="BK164" s="217">
        <f>ROUND(I164*H164,2)</f>
        <v>0</v>
      </c>
      <c r="BL164" s="18" t="s">
        <v>137</v>
      </c>
      <c r="BM164" s="216" t="s">
        <v>899</v>
      </c>
    </row>
    <row r="165" s="2" customFormat="1" ht="24.15" customHeight="1">
      <c r="A165" s="39"/>
      <c r="B165" s="40"/>
      <c r="C165" s="205" t="s">
        <v>266</v>
      </c>
      <c r="D165" s="205" t="s">
        <v>132</v>
      </c>
      <c r="E165" s="206" t="s">
        <v>407</v>
      </c>
      <c r="F165" s="207" t="s">
        <v>900</v>
      </c>
      <c r="G165" s="208" t="s">
        <v>239</v>
      </c>
      <c r="H165" s="209">
        <v>1918.413</v>
      </c>
      <c r="I165" s="210"/>
      <c r="J165" s="211">
        <f>ROUND(I165*H165,2)</f>
        <v>0</v>
      </c>
      <c r="K165" s="207" t="s">
        <v>19</v>
      </c>
      <c r="L165" s="45"/>
      <c r="M165" s="212" t="s">
        <v>19</v>
      </c>
      <c r="N165" s="213" t="s">
        <v>42</v>
      </c>
      <c r="O165" s="85"/>
      <c r="P165" s="214">
        <f>O165*H165</f>
        <v>0</v>
      </c>
      <c r="Q165" s="214">
        <v>0</v>
      </c>
      <c r="R165" s="214">
        <f>Q165*H165</f>
        <v>0</v>
      </c>
      <c r="S165" s="214">
        <v>0</v>
      </c>
      <c r="T165" s="215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16" t="s">
        <v>137</v>
      </c>
      <c r="AT165" s="216" t="s">
        <v>132</v>
      </c>
      <c r="AU165" s="216" t="s">
        <v>81</v>
      </c>
      <c r="AY165" s="18" t="s">
        <v>130</v>
      </c>
      <c r="BE165" s="217">
        <f>IF(N165="základní",J165,0)</f>
        <v>0</v>
      </c>
      <c r="BF165" s="217">
        <f>IF(N165="snížená",J165,0)</f>
        <v>0</v>
      </c>
      <c r="BG165" s="217">
        <f>IF(N165="zákl. přenesená",J165,0)</f>
        <v>0</v>
      </c>
      <c r="BH165" s="217">
        <f>IF(N165="sníž. přenesená",J165,0)</f>
        <v>0</v>
      </c>
      <c r="BI165" s="217">
        <f>IF(N165="nulová",J165,0)</f>
        <v>0</v>
      </c>
      <c r="BJ165" s="18" t="s">
        <v>79</v>
      </c>
      <c r="BK165" s="217">
        <f>ROUND(I165*H165,2)</f>
        <v>0</v>
      </c>
      <c r="BL165" s="18" t="s">
        <v>137</v>
      </c>
      <c r="BM165" s="216" t="s">
        <v>901</v>
      </c>
    </row>
    <row r="166" s="13" customFormat="1">
      <c r="A166" s="13"/>
      <c r="B166" s="225"/>
      <c r="C166" s="226"/>
      <c r="D166" s="223" t="s">
        <v>143</v>
      </c>
      <c r="E166" s="227" t="s">
        <v>19</v>
      </c>
      <c r="F166" s="228" t="s">
        <v>902</v>
      </c>
      <c r="G166" s="226"/>
      <c r="H166" s="229">
        <v>1918.413</v>
      </c>
      <c r="I166" s="230"/>
      <c r="J166" s="226"/>
      <c r="K166" s="226"/>
      <c r="L166" s="231"/>
      <c r="M166" s="232"/>
      <c r="N166" s="233"/>
      <c r="O166" s="233"/>
      <c r="P166" s="233"/>
      <c r="Q166" s="233"/>
      <c r="R166" s="233"/>
      <c r="S166" s="233"/>
      <c r="T166" s="23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5" t="s">
        <v>143</v>
      </c>
      <c r="AU166" s="235" t="s">
        <v>81</v>
      </c>
      <c r="AV166" s="13" t="s">
        <v>81</v>
      </c>
      <c r="AW166" s="13" t="s">
        <v>33</v>
      </c>
      <c r="AX166" s="13" t="s">
        <v>79</v>
      </c>
      <c r="AY166" s="235" t="s">
        <v>130</v>
      </c>
    </row>
    <row r="167" s="2" customFormat="1" ht="37.8" customHeight="1">
      <c r="A167" s="39"/>
      <c r="B167" s="40"/>
      <c r="C167" s="205" t="s">
        <v>272</v>
      </c>
      <c r="D167" s="205" t="s">
        <v>132</v>
      </c>
      <c r="E167" s="206" t="s">
        <v>424</v>
      </c>
      <c r="F167" s="207" t="s">
        <v>903</v>
      </c>
      <c r="G167" s="208" t="s">
        <v>239</v>
      </c>
      <c r="H167" s="209">
        <v>170.291</v>
      </c>
      <c r="I167" s="210"/>
      <c r="J167" s="211">
        <f>ROUND(I167*H167,2)</f>
        <v>0</v>
      </c>
      <c r="K167" s="207" t="s">
        <v>19</v>
      </c>
      <c r="L167" s="45"/>
      <c r="M167" s="212" t="s">
        <v>19</v>
      </c>
      <c r="N167" s="213" t="s">
        <v>42</v>
      </c>
      <c r="O167" s="85"/>
      <c r="P167" s="214">
        <f>O167*H167</f>
        <v>0</v>
      </c>
      <c r="Q167" s="214">
        <v>0</v>
      </c>
      <c r="R167" s="214">
        <f>Q167*H167</f>
        <v>0</v>
      </c>
      <c r="S167" s="214">
        <v>0</v>
      </c>
      <c r="T167" s="215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16" t="s">
        <v>137</v>
      </c>
      <c r="AT167" s="216" t="s">
        <v>132</v>
      </c>
      <c r="AU167" s="216" t="s">
        <v>81</v>
      </c>
      <c r="AY167" s="18" t="s">
        <v>130</v>
      </c>
      <c r="BE167" s="217">
        <f>IF(N167="základní",J167,0)</f>
        <v>0</v>
      </c>
      <c r="BF167" s="217">
        <f>IF(N167="snížená",J167,0)</f>
        <v>0</v>
      </c>
      <c r="BG167" s="217">
        <f>IF(N167="zákl. přenesená",J167,0)</f>
        <v>0</v>
      </c>
      <c r="BH167" s="217">
        <f>IF(N167="sníž. přenesená",J167,0)</f>
        <v>0</v>
      </c>
      <c r="BI167" s="217">
        <f>IF(N167="nulová",J167,0)</f>
        <v>0</v>
      </c>
      <c r="BJ167" s="18" t="s">
        <v>79</v>
      </c>
      <c r="BK167" s="217">
        <f>ROUND(I167*H167,2)</f>
        <v>0</v>
      </c>
      <c r="BL167" s="18" t="s">
        <v>137</v>
      </c>
      <c r="BM167" s="216" t="s">
        <v>904</v>
      </c>
    </row>
    <row r="168" s="2" customFormat="1" ht="44.25" customHeight="1">
      <c r="A168" s="39"/>
      <c r="B168" s="40"/>
      <c r="C168" s="205" t="s">
        <v>279</v>
      </c>
      <c r="D168" s="205" t="s">
        <v>132</v>
      </c>
      <c r="E168" s="206" t="s">
        <v>433</v>
      </c>
      <c r="F168" s="207" t="s">
        <v>434</v>
      </c>
      <c r="G168" s="208" t="s">
        <v>239</v>
      </c>
      <c r="H168" s="209">
        <v>42.866</v>
      </c>
      <c r="I168" s="210"/>
      <c r="J168" s="211">
        <f>ROUND(I168*H168,2)</f>
        <v>0</v>
      </c>
      <c r="K168" s="207" t="s">
        <v>19</v>
      </c>
      <c r="L168" s="45"/>
      <c r="M168" s="212" t="s">
        <v>19</v>
      </c>
      <c r="N168" s="213" t="s">
        <v>42</v>
      </c>
      <c r="O168" s="85"/>
      <c r="P168" s="214">
        <f>O168*H168</f>
        <v>0</v>
      </c>
      <c r="Q168" s="214">
        <v>0</v>
      </c>
      <c r="R168" s="214">
        <f>Q168*H168</f>
        <v>0</v>
      </c>
      <c r="S168" s="214">
        <v>0</v>
      </c>
      <c r="T168" s="215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16" t="s">
        <v>137</v>
      </c>
      <c r="AT168" s="216" t="s">
        <v>132</v>
      </c>
      <c r="AU168" s="216" t="s">
        <v>81</v>
      </c>
      <c r="AY168" s="18" t="s">
        <v>130</v>
      </c>
      <c r="BE168" s="217">
        <f>IF(N168="základní",J168,0)</f>
        <v>0</v>
      </c>
      <c r="BF168" s="217">
        <f>IF(N168="snížená",J168,0)</f>
        <v>0</v>
      </c>
      <c r="BG168" s="217">
        <f>IF(N168="zákl. přenesená",J168,0)</f>
        <v>0</v>
      </c>
      <c r="BH168" s="217">
        <f>IF(N168="sníž. přenesená",J168,0)</f>
        <v>0</v>
      </c>
      <c r="BI168" s="217">
        <f>IF(N168="nulová",J168,0)</f>
        <v>0</v>
      </c>
      <c r="BJ168" s="18" t="s">
        <v>79</v>
      </c>
      <c r="BK168" s="217">
        <f>ROUND(I168*H168,2)</f>
        <v>0</v>
      </c>
      <c r="BL168" s="18" t="s">
        <v>137</v>
      </c>
      <c r="BM168" s="216" t="s">
        <v>905</v>
      </c>
    </row>
    <row r="169" s="12" customFormat="1" ht="22.8" customHeight="1">
      <c r="A169" s="12"/>
      <c r="B169" s="189"/>
      <c r="C169" s="190"/>
      <c r="D169" s="191" t="s">
        <v>70</v>
      </c>
      <c r="E169" s="203" t="s">
        <v>437</v>
      </c>
      <c r="F169" s="203" t="s">
        <v>438</v>
      </c>
      <c r="G169" s="190"/>
      <c r="H169" s="190"/>
      <c r="I169" s="193"/>
      <c r="J169" s="204">
        <f>BK169</f>
        <v>0</v>
      </c>
      <c r="K169" s="190"/>
      <c r="L169" s="195"/>
      <c r="M169" s="196"/>
      <c r="N169" s="197"/>
      <c r="O169" s="197"/>
      <c r="P169" s="198">
        <f>P170</f>
        <v>0</v>
      </c>
      <c r="Q169" s="197"/>
      <c r="R169" s="198">
        <f>R170</f>
        <v>0</v>
      </c>
      <c r="S169" s="197"/>
      <c r="T169" s="199">
        <f>T170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00" t="s">
        <v>79</v>
      </c>
      <c r="AT169" s="201" t="s">
        <v>70</v>
      </c>
      <c r="AU169" s="201" t="s">
        <v>79</v>
      </c>
      <c r="AY169" s="200" t="s">
        <v>130</v>
      </c>
      <c r="BK169" s="202">
        <f>BK170</f>
        <v>0</v>
      </c>
    </row>
    <row r="170" s="2" customFormat="1" ht="24.15" customHeight="1">
      <c r="A170" s="39"/>
      <c r="B170" s="40"/>
      <c r="C170" s="205" t="s">
        <v>284</v>
      </c>
      <c r="D170" s="205" t="s">
        <v>132</v>
      </c>
      <c r="E170" s="206" t="s">
        <v>440</v>
      </c>
      <c r="F170" s="207" t="s">
        <v>906</v>
      </c>
      <c r="G170" s="208" t="s">
        <v>239</v>
      </c>
      <c r="H170" s="209">
        <v>274.74900000000002</v>
      </c>
      <c r="I170" s="210"/>
      <c r="J170" s="211">
        <f>ROUND(I170*H170,2)</f>
        <v>0</v>
      </c>
      <c r="K170" s="207" t="s">
        <v>19</v>
      </c>
      <c r="L170" s="45"/>
      <c r="M170" s="212" t="s">
        <v>19</v>
      </c>
      <c r="N170" s="213" t="s">
        <v>42</v>
      </c>
      <c r="O170" s="85"/>
      <c r="P170" s="214">
        <f>O170*H170</f>
        <v>0</v>
      </c>
      <c r="Q170" s="214">
        <v>0</v>
      </c>
      <c r="R170" s="214">
        <f>Q170*H170</f>
        <v>0</v>
      </c>
      <c r="S170" s="214">
        <v>0</v>
      </c>
      <c r="T170" s="215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16" t="s">
        <v>137</v>
      </c>
      <c r="AT170" s="216" t="s">
        <v>132</v>
      </c>
      <c r="AU170" s="216" t="s">
        <v>81</v>
      </c>
      <c r="AY170" s="18" t="s">
        <v>130</v>
      </c>
      <c r="BE170" s="217">
        <f>IF(N170="základní",J170,0)</f>
        <v>0</v>
      </c>
      <c r="BF170" s="217">
        <f>IF(N170="snížená",J170,0)</f>
        <v>0</v>
      </c>
      <c r="BG170" s="217">
        <f>IF(N170="zákl. přenesená",J170,0)</f>
        <v>0</v>
      </c>
      <c r="BH170" s="217">
        <f>IF(N170="sníž. přenesená",J170,0)</f>
        <v>0</v>
      </c>
      <c r="BI170" s="217">
        <f>IF(N170="nulová",J170,0)</f>
        <v>0</v>
      </c>
      <c r="BJ170" s="18" t="s">
        <v>79</v>
      </c>
      <c r="BK170" s="217">
        <f>ROUND(I170*H170,2)</f>
        <v>0</v>
      </c>
      <c r="BL170" s="18" t="s">
        <v>137</v>
      </c>
      <c r="BM170" s="216" t="s">
        <v>907</v>
      </c>
    </row>
    <row r="171" s="12" customFormat="1" ht="22.8" customHeight="1">
      <c r="A171" s="12"/>
      <c r="B171" s="189"/>
      <c r="C171" s="190"/>
      <c r="D171" s="191" t="s">
        <v>70</v>
      </c>
      <c r="E171" s="203" t="s">
        <v>464</v>
      </c>
      <c r="F171" s="203" t="s">
        <v>465</v>
      </c>
      <c r="G171" s="190"/>
      <c r="H171" s="190"/>
      <c r="I171" s="193"/>
      <c r="J171" s="204">
        <f>BK171</f>
        <v>0</v>
      </c>
      <c r="K171" s="190"/>
      <c r="L171" s="195"/>
      <c r="M171" s="196"/>
      <c r="N171" s="197"/>
      <c r="O171" s="197"/>
      <c r="P171" s="198">
        <f>SUM(P172:P217)</f>
        <v>0</v>
      </c>
      <c r="Q171" s="197"/>
      <c r="R171" s="198">
        <f>SUM(R172:R217)</f>
        <v>0</v>
      </c>
      <c r="S171" s="197"/>
      <c r="T171" s="199">
        <f>SUM(T172:T217)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00" t="s">
        <v>152</v>
      </c>
      <c r="AT171" s="201" t="s">
        <v>70</v>
      </c>
      <c r="AU171" s="201" t="s">
        <v>79</v>
      </c>
      <c r="AY171" s="200" t="s">
        <v>130</v>
      </c>
      <c r="BK171" s="202">
        <f>SUM(BK172:BK217)</f>
        <v>0</v>
      </c>
    </row>
    <row r="172" s="2" customFormat="1" ht="21.75" customHeight="1">
      <c r="A172" s="39"/>
      <c r="B172" s="40"/>
      <c r="C172" s="205" t="s">
        <v>289</v>
      </c>
      <c r="D172" s="205" t="s">
        <v>132</v>
      </c>
      <c r="E172" s="206" t="s">
        <v>908</v>
      </c>
      <c r="F172" s="207" t="s">
        <v>909</v>
      </c>
      <c r="G172" s="208" t="s">
        <v>910</v>
      </c>
      <c r="H172" s="209">
        <v>1</v>
      </c>
      <c r="I172" s="210"/>
      <c r="J172" s="211">
        <f>ROUND(I172*H172,2)</f>
        <v>0</v>
      </c>
      <c r="K172" s="207" t="s">
        <v>19</v>
      </c>
      <c r="L172" s="45"/>
      <c r="M172" s="212" t="s">
        <v>19</v>
      </c>
      <c r="N172" s="213" t="s">
        <v>42</v>
      </c>
      <c r="O172" s="85"/>
      <c r="P172" s="214">
        <f>O172*H172</f>
        <v>0</v>
      </c>
      <c r="Q172" s="214">
        <v>0</v>
      </c>
      <c r="R172" s="214">
        <f>Q172*H172</f>
        <v>0</v>
      </c>
      <c r="S172" s="214">
        <v>0</v>
      </c>
      <c r="T172" s="215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16" t="s">
        <v>468</v>
      </c>
      <c r="AT172" s="216" t="s">
        <v>132</v>
      </c>
      <c r="AU172" s="216" t="s">
        <v>81</v>
      </c>
      <c r="AY172" s="18" t="s">
        <v>130</v>
      </c>
      <c r="BE172" s="217">
        <f>IF(N172="základní",J172,0)</f>
        <v>0</v>
      </c>
      <c r="BF172" s="217">
        <f>IF(N172="snížená",J172,0)</f>
        <v>0</v>
      </c>
      <c r="BG172" s="217">
        <f>IF(N172="zákl. přenesená",J172,0)</f>
        <v>0</v>
      </c>
      <c r="BH172" s="217">
        <f>IF(N172="sníž. přenesená",J172,0)</f>
        <v>0</v>
      </c>
      <c r="BI172" s="217">
        <f>IF(N172="nulová",J172,0)</f>
        <v>0</v>
      </c>
      <c r="BJ172" s="18" t="s">
        <v>79</v>
      </c>
      <c r="BK172" s="217">
        <f>ROUND(I172*H172,2)</f>
        <v>0</v>
      </c>
      <c r="BL172" s="18" t="s">
        <v>468</v>
      </c>
      <c r="BM172" s="216" t="s">
        <v>911</v>
      </c>
    </row>
    <row r="173" s="2" customFormat="1" ht="24.15" customHeight="1">
      <c r="A173" s="39"/>
      <c r="B173" s="40"/>
      <c r="C173" s="205" t="s">
        <v>297</v>
      </c>
      <c r="D173" s="205" t="s">
        <v>132</v>
      </c>
      <c r="E173" s="206" t="s">
        <v>912</v>
      </c>
      <c r="F173" s="207" t="s">
        <v>913</v>
      </c>
      <c r="G173" s="208" t="s">
        <v>180</v>
      </c>
      <c r="H173" s="209">
        <v>10</v>
      </c>
      <c r="I173" s="210"/>
      <c r="J173" s="211">
        <f>ROUND(I173*H173,2)</f>
        <v>0</v>
      </c>
      <c r="K173" s="207" t="s">
        <v>19</v>
      </c>
      <c r="L173" s="45"/>
      <c r="M173" s="212" t="s">
        <v>19</v>
      </c>
      <c r="N173" s="213" t="s">
        <v>42</v>
      </c>
      <c r="O173" s="85"/>
      <c r="P173" s="214">
        <f>O173*H173</f>
        <v>0</v>
      </c>
      <c r="Q173" s="214">
        <v>0</v>
      </c>
      <c r="R173" s="214">
        <f>Q173*H173</f>
        <v>0</v>
      </c>
      <c r="S173" s="214">
        <v>0</v>
      </c>
      <c r="T173" s="215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16" t="s">
        <v>468</v>
      </c>
      <c r="AT173" s="216" t="s">
        <v>132</v>
      </c>
      <c r="AU173" s="216" t="s">
        <v>81</v>
      </c>
      <c r="AY173" s="18" t="s">
        <v>130</v>
      </c>
      <c r="BE173" s="217">
        <f>IF(N173="základní",J173,0)</f>
        <v>0</v>
      </c>
      <c r="BF173" s="217">
        <f>IF(N173="snížená",J173,0)</f>
        <v>0</v>
      </c>
      <c r="BG173" s="217">
        <f>IF(N173="zákl. přenesená",J173,0)</f>
        <v>0</v>
      </c>
      <c r="BH173" s="217">
        <f>IF(N173="sníž. přenesená",J173,0)</f>
        <v>0</v>
      </c>
      <c r="BI173" s="217">
        <f>IF(N173="nulová",J173,0)</f>
        <v>0</v>
      </c>
      <c r="BJ173" s="18" t="s">
        <v>79</v>
      </c>
      <c r="BK173" s="217">
        <f>ROUND(I173*H173,2)</f>
        <v>0</v>
      </c>
      <c r="BL173" s="18" t="s">
        <v>468</v>
      </c>
      <c r="BM173" s="216" t="s">
        <v>914</v>
      </c>
    </row>
    <row r="174" s="2" customFormat="1" ht="24.15" customHeight="1">
      <c r="A174" s="39"/>
      <c r="B174" s="40"/>
      <c r="C174" s="205" t="s">
        <v>302</v>
      </c>
      <c r="D174" s="205" t="s">
        <v>132</v>
      </c>
      <c r="E174" s="206" t="s">
        <v>915</v>
      </c>
      <c r="F174" s="207" t="s">
        <v>916</v>
      </c>
      <c r="G174" s="208" t="s">
        <v>180</v>
      </c>
      <c r="H174" s="209">
        <v>200</v>
      </c>
      <c r="I174" s="210"/>
      <c r="J174" s="211">
        <f>ROUND(I174*H174,2)</f>
        <v>0</v>
      </c>
      <c r="K174" s="207" t="s">
        <v>19</v>
      </c>
      <c r="L174" s="45"/>
      <c r="M174" s="212" t="s">
        <v>19</v>
      </c>
      <c r="N174" s="213" t="s">
        <v>42</v>
      </c>
      <c r="O174" s="85"/>
      <c r="P174" s="214">
        <f>O174*H174</f>
        <v>0</v>
      </c>
      <c r="Q174" s="214">
        <v>0</v>
      </c>
      <c r="R174" s="214">
        <f>Q174*H174</f>
        <v>0</v>
      </c>
      <c r="S174" s="214">
        <v>0</v>
      </c>
      <c r="T174" s="215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16" t="s">
        <v>468</v>
      </c>
      <c r="AT174" s="216" t="s">
        <v>132</v>
      </c>
      <c r="AU174" s="216" t="s">
        <v>81</v>
      </c>
      <c r="AY174" s="18" t="s">
        <v>130</v>
      </c>
      <c r="BE174" s="217">
        <f>IF(N174="základní",J174,0)</f>
        <v>0</v>
      </c>
      <c r="BF174" s="217">
        <f>IF(N174="snížená",J174,0)</f>
        <v>0</v>
      </c>
      <c r="BG174" s="217">
        <f>IF(N174="zákl. přenesená",J174,0)</f>
        <v>0</v>
      </c>
      <c r="BH174" s="217">
        <f>IF(N174="sníž. přenesená",J174,0)</f>
        <v>0</v>
      </c>
      <c r="BI174" s="217">
        <f>IF(N174="nulová",J174,0)</f>
        <v>0</v>
      </c>
      <c r="BJ174" s="18" t="s">
        <v>79</v>
      </c>
      <c r="BK174" s="217">
        <f>ROUND(I174*H174,2)</f>
        <v>0</v>
      </c>
      <c r="BL174" s="18" t="s">
        <v>468</v>
      </c>
      <c r="BM174" s="216" t="s">
        <v>917</v>
      </c>
    </row>
    <row r="175" s="13" customFormat="1">
      <c r="A175" s="13"/>
      <c r="B175" s="225"/>
      <c r="C175" s="226"/>
      <c r="D175" s="223" t="s">
        <v>143</v>
      </c>
      <c r="E175" s="227" t="s">
        <v>19</v>
      </c>
      <c r="F175" s="228" t="s">
        <v>918</v>
      </c>
      <c r="G175" s="226"/>
      <c r="H175" s="229">
        <v>200</v>
      </c>
      <c r="I175" s="230"/>
      <c r="J175" s="226"/>
      <c r="K175" s="226"/>
      <c r="L175" s="231"/>
      <c r="M175" s="232"/>
      <c r="N175" s="233"/>
      <c r="O175" s="233"/>
      <c r="P175" s="233"/>
      <c r="Q175" s="233"/>
      <c r="R175" s="233"/>
      <c r="S175" s="233"/>
      <c r="T175" s="23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5" t="s">
        <v>143</v>
      </c>
      <c r="AU175" s="235" t="s">
        <v>81</v>
      </c>
      <c r="AV175" s="13" t="s">
        <v>81</v>
      </c>
      <c r="AW175" s="13" t="s">
        <v>33</v>
      </c>
      <c r="AX175" s="13" t="s">
        <v>71</v>
      </c>
      <c r="AY175" s="235" t="s">
        <v>130</v>
      </c>
    </row>
    <row r="176" s="14" customFormat="1">
      <c r="A176" s="14"/>
      <c r="B176" s="236"/>
      <c r="C176" s="237"/>
      <c r="D176" s="223" t="s">
        <v>143</v>
      </c>
      <c r="E176" s="238" t="s">
        <v>19</v>
      </c>
      <c r="F176" s="239" t="s">
        <v>146</v>
      </c>
      <c r="G176" s="237"/>
      <c r="H176" s="240">
        <v>200</v>
      </c>
      <c r="I176" s="241"/>
      <c r="J176" s="237"/>
      <c r="K176" s="237"/>
      <c r="L176" s="242"/>
      <c r="M176" s="243"/>
      <c r="N176" s="244"/>
      <c r="O176" s="244"/>
      <c r="P176" s="244"/>
      <c r="Q176" s="244"/>
      <c r="R176" s="244"/>
      <c r="S176" s="244"/>
      <c r="T176" s="245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6" t="s">
        <v>143</v>
      </c>
      <c r="AU176" s="246" t="s">
        <v>81</v>
      </c>
      <c r="AV176" s="14" t="s">
        <v>137</v>
      </c>
      <c r="AW176" s="14" t="s">
        <v>33</v>
      </c>
      <c r="AX176" s="14" t="s">
        <v>79</v>
      </c>
      <c r="AY176" s="246" t="s">
        <v>130</v>
      </c>
    </row>
    <row r="177" s="2" customFormat="1" ht="16.5" customHeight="1">
      <c r="A177" s="39"/>
      <c r="B177" s="40"/>
      <c r="C177" s="205" t="s">
        <v>308</v>
      </c>
      <c r="D177" s="205" t="s">
        <v>132</v>
      </c>
      <c r="E177" s="206" t="s">
        <v>919</v>
      </c>
      <c r="F177" s="207" t="s">
        <v>920</v>
      </c>
      <c r="G177" s="208" t="s">
        <v>187</v>
      </c>
      <c r="H177" s="209">
        <v>39.200000000000003</v>
      </c>
      <c r="I177" s="210"/>
      <c r="J177" s="211">
        <f>ROUND(I177*H177,2)</f>
        <v>0</v>
      </c>
      <c r="K177" s="207" t="s">
        <v>19</v>
      </c>
      <c r="L177" s="45"/>
      <c r="M177" s="212" t="s">
        <v>19</v>
      </c>
      <c r="N177" s="213" t="s">
        <v>42</v>
      </c>
      <c r="O177" s="85"/>
      <c r="P177" s="214">
        <f>O177*H177</f>
        <v>0</v>
      </c>
      <c r="Q177" s="214">
        <v>0</v>
      </c>
      <c r="R177" s="214">
        <f>Q177*H177</f>
        <v>0</v>
      </c>
      <c r="S177" s="214">
        <v>0</v>
      </c>
      <c r="T177" s="215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16" t="s">
        <v>468</v>
      </c>
      <c r="AT177" s="216" t="s">
        <v>132</v>
      </c>
      <c r="AU177" s="216" t="s">
        <v>81</v>
      </c>
      <c r="AY177" s="18" t="s">
        <v>130</v>
      </c>
      <c r="BE177" s="217">
        <f>IF(N177="základní",J177,0)</f>
        <v>0</v>
      </c>
      <c r="BF177" s="217">
        <f>IF(N177="snížená",J177,0)</f>
        <v>0</v>
      </c>
      <c r="BG177" s="217">
        <f>IF(N177="zákl. přenesená",J177,0)</f>
        <v>0</v>
      </c>
      <c r="BH177" s="217">
        <f>IF(N177="sníž. přenesená",J177,0)</f>
        <v>0</v>
      </c>
      <c r="BI177" s="217">
        <f>IF(N177="nulová",J177,0)</f>
        <v>0</v>
      </c>
      <c r="BJ177" s="18" t="s">
        <v>79</v>
      </c>
      <c r="BK177" s="217">
        <f>ROUND(I177*H177,2)</f>
        <v>0</v>
      </c>
      <c r="BL177" s="18" t="s">
        <v>468</v>
      </c>
      <c r="BM177" s="216" t="s">
        <v>921</v>
      </c>
    </row>
    <row r="178" s="13" customFormat="1">
      <c r="A178" s="13"/>
      <c r="B178" s="225"/>
      <c r="C178" s="226"/>
      <c r="D178" s="223" t="s">
        <v>143</v>
      </c>
      <c r="E178" s="227" t="s">
        <v>19</v>
      </c>
      <c r="F178" s="228" t="s">
        <v>922</v>
      </c>
      <c r="G178" s="226"/>
      <c r="H178" s="229">
        <v>28</v>
      </c>
      <c r="I178" s="230"/>
      <c r="J178" s="226"/>
      <c r="K178" s="226"/>
      <c r="L178" s="231"/>
      <c r="M178" s="232"/>
      <c r="N178" s="233"/>
      <c r="O178" s="233"/>
      <c r="P178" s="233"/>
      <c r="Q178" s="233"/>
      <c r="R178" s="233"/>
      <c r="S178" s="233"/>
      <c r="T178" s="234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5" t="s">
        <v>143</v>
      </c>
      <c r="AU178" s="235" t="s">
        <v>81</v>
      </c>
      <c r="AV178" s="13" t="s">
        <v>81</v>
      </c>
      <c r="AW178" s="13" t="s">
        <v>33</v>
      </c>
      <c r="AX178" s="13" t="s">
        <v>71</v>
      </c>
      <c r="AY178" s="235" t="s">
        <v>130</v>
      </c>
    </row>
    <row r="179" s="13" customFormat="1">
      <c r="A179" s="13"/>
      <c r="B179" s="225"/>
      <c r="C179" s="226"/>
      <c r="D179" s="223" t="s">
        <v>143</v>
      </c>
      <c r="E179" s="227" t="s">
        <v>19</v>
      </c>
      <c r="F179" s="228" t="s">
        <v>923</v>
      </c>
      <c r="G179" s="226"/>
      <c r="H179" s="229">
        <v>11.199999999999999</v>
      </c>
      <c r="I179" s="230"/>
      <c r="J179" s="226"/>
      <c r="K179" s="226"/>
      <c r="L179" s="231"/>
      <c r="M179" s="232"/>
      <c r="N179" s="233"/>
      <c r="O179" s="233"/>
      <c r="P179" s="233"/>
      <c r="Q179" s="233"/>
      <c r="R179" s="233"/>
      <c r="S179" s="233"/>
      <c r="T179" s="23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5" t="s">
        <v>143</v>
      </c>
      <c r="AU179" s="235" t="s">
        <v>81</v>
      </c>
      <c r="AV179" s="13" t="s">
        <v>81</v>
      </c>
      <c r="AW179" s="13" t="s">
        <v>33</v>
      </c>
      <c r="AX179" s="13" t="s">
        <v>71</v>
      </c>
      <c r="AY179" s="235" t="s">
        <v>130</v>
      </c>
    </row>
    <row r="180" s="14" customFormat="1">
      <c r="A180" s="14"/>
      <c r="B180" s="236"/>
      <c r="C180" s="237"/>
      <c r="D180" s="223" t="s">
        <v>143</v>
      </c>
      <c r="E180" s="238" t="s">
        <v>19</v>
      </c>
      <c r="F180" s="239" t="s">
        <v>146</v>
      </c>
      <c r="G180" s="237"/>
      <c r="H180" s="240">
        <v>39.200000000000003</v>
      </c>
      <c r="I180" s="241"/>
      <c r="J180" s="237"/>
      <c r="K180" s="237"/>
      <c r="L180" s="242"/>
      <c r="M180" s="243"/>
      <c r="N180" s="244"/>
      <c r="O180" s="244"/>
      <c r="P180" s="244"/>
      <c r="Q180" s="244"/>
      <c r="R180" s="244"/>
      <c r="S180" s="244"/>
      <c r="T180" s="245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6" t="s">
        <v>143</v>
      </c>
      <c r="AU180" s="246" t="s">
        <v>81</v>
      </c>
      <c r="AV180" s="14" t="s">
        <v>137</v>
      </c>
      <c r="AW180" s="14" t="s">
        <v>33</v>
      </c>
      <c r="AX180" s="14" t="s">
        <v>79</v>
      </c>
      <c r="AY180" s="246" t="s">
        <v>130</v>
      </c>
    </row>
    <row r="181" s="2" customFormat="1" ht="24.15" customHeight="1">
      <c r="A181" s="39"/>
      <c r="B181" s="40"/>
      <c r="C181" s="205" t="s">
        <v>314</v>
      </c>
      <c r="D181" s="205" t="s">
        <v>132</v>
      </c>
      <c r="E181" s="206" t="s">
        <v>924</v>
      </c>
      <c r="F181" s="207" t="s">
        <v>925</v>
      </c>
      <c r="G181" s="208" t="s">
        <v>180</v>
      </c>
      <c r="H181" s="209">
        <v>400</v>
      </c>
      <c r="I181" s="210"/>
      <c r="J181" s="211">
        <f>ROUND(I181*H181,2)</f>
        <v>0</v>
      </c>
      <c r="K181" s="207" t="s">
        <v>19</v>
      </c>
      <c r="L181" s="45"/>
      <c r="M181" s="212" t="s">
        <v>19</v>
      </c>
      <c r="N181" s="213" t="s">
        <v>42</v>
      </c>
      <c r="O181" s="85"/>
      <c r="P181" s="214">
        <f>O181*H181</f>
        <v>0</v>
      </c>
      <c r="Q181" s="214">
        <v>0</v>
      </c>
      <c r="R181" s="214">
        <f>Q181*H181</f>
        <v>0</v>
      </c>
      <c r="S181" s="214">
        <v>0</v>
      </c>
      <c r="T181" s="215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16" t="s">
        <v>468</v>
      </c>
      <c r="AT181" s="216" t="s">
        <v>132</v>
      </c>
      <c r="AU181" s="216" t="s">
        <v>81</v>
      </c>
      <c r="AY181" s="18" t="s">
        <v>130</v>
      </c>
      <c r="BE181" s="217">
        <f>IF(N181="základní",J181,0)</f>
        <v>0</v>
      </c>
      <c r="BF181" s="217">
        <f>IF(N181="snížená",J181,0)</f>
        <v>0</v>
      </c>
      <c r="BG181" s="217">
        <f>IF(N181="zákl. přenesená",J181,0)</f>
        <v>0</v>
      </c>
      <c r="BH181" s="217">
        <f>IF(N181="sníž. přenesená",J181,0)</f>
        <v>0</v>
      </c>
      <c r="BI181" s="217">
        <f>IF(N181="nulová",J181,0)</f>
        <v>0</v>
      </c>
      <c r="BJ181" s="18" t="s">
        <v>79</v>
      </c>
      <c r="BK181" s="217">
        <f>ROUND(I181*H181,2)</f>
        <v>0</v>
      </c>
      <c r="BL181" s="18" t="s">
        <v>468</v>
      </c>
      <c r="BM181" s="216" t="s">
        <v>926</v>
      </c>
    </row>
    <row r="182" s="13" customFormat="1">
      <c r="A182" s="13"/>
      <c r="B182" s="225"/>
      <c r="C182" s="226"/>
      <c r="D182" s="223" t="s">
        <v>143</v>
      </c>
      <c r="E182" s="227" t="s">
        <v>19</v>
      </c>
      <c r="F182" s="228" t="s">
        <v>927</v>
      </c>
      <c r="G182" s="226"/>
      <c r="H182" s="229">
        <v>400</v>
      </c>
      <c r="I182" s="230"/>
      <c r="J182" s="226"/>
      <c r="K182" s="226"/>
      <c r="L182" s="231"/>
      <c r="M182" s="232"/>
      <c r="N182" s="233"/>
      <c r="O182" s="233"/>
      <c r="P182" s="233"/>
      <c r="Q182" s="233"/>
      <c r="R182" s="233"/>
      <c r="S182" s="233"/>
      <c r="T182" s="23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5" t="s">
        <v>143</v>
      </c>
      <c r="AU182" s="235" t="s">
        <v>81</v>
      </c>
      <c r="AV182" s="13" t="s">
        <v>81</v>
      </c>
      <c r="AW182" s="13" t="s">
        <v>33</v>
      </c>
      <c r="AX182" s="13" t="s">
        <v>71</v>
      </c>
      <c r="AY182" s="235" t="s">
        <v>130</v>
      </c>
    </row>
    <row r="183" s="14" customFormat="1">
      <c r="A183" s="14"/>
      <c r="B183" s="236"/>
      <c r="C183" s="237"/>
      <c r="D183" s="223" t="s">
        <v>143</v>
      </c>
      <c r="E183" s="238" t="s">
        <v>19</v>
      </c>
      <c r="F183" s="239" t="s">
        <v>146</v>
      </c>
      <c r="G183" s="237"/>
      <c r="H183" s="240">
        <v>400</v>
      </c>
      <c r="I183" s="241"/>
      <c r="J183" s="237"/>
      <c r="K183" s="237"/>
      <c r="L183" s="242"/>
      <c r="M183" s="243"/>
      <c r="N183" s="244"/>
      <c r="O183" s="244"/>
      <c r="P183" s="244"/>
      <c r="Q183" s="244"/>
      <c r="R183" s="244"/>
      <c r="S183" s="244"/>
      <c r="T183" s="245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6" t="s">
        <v>143</v>
      </c>
      <c r="AU183" s="246" t="s">
        <v>81</v>
      </c>
      <c r="AV183" s="14" t="s">
        <v>137</v>
      </c>
      <c r="AW183" s="14" t="s">
        <v>33</v>
      </c>
      <c r="AX183" s="14" t="s">
        <v>79</v>
      </c>
      <c r="AY183" s="246" t="s">
        <v>130</v>
      </c>
    </row>
    <row r="184" s="2" customFormat="1" ht="24.15" customHeight="1">
      <c r="A184" s="39"/>
      <c r="B184" s="40"/>
      <c r="C184" s="247" t="s">
        <v>321</v>
      </c>
      <c r="D184" s="247" t="s">
        <v>252</v>
      </c>
      <c r="E184" s="248" t="s">
        <v>928</v>
      </c>
      <c r="F184" s="249" t="s">
        <v>929</v>
      </c>
      <c r="G184" s="250" t="s">
        <v>180</v>
      </c>
      <c r="H184" s="251">
        <v>100</v>
      </c>
      <c r="I184" s="252"/>
      <c r="J184" s="253">
        <f>ROUND(I184*H184,2)</f>
        <v>0</v>
      </c>
      <c r="K184" s="249" t="s">
        <v>19</v>
      </c>
      <c r="L184" s="254"/>
      <c r="M184" s="255" t="s">
        <v>19</v>
      </c>
      <c r="N184" s="256" t="s">
        <v>42</v>
      </c>
      <c r="O184" s="85"/>
      <c r="P184" s="214">
        <f>O184*H184</f>
        <v>0</v>
      </c>
      <c r="Q184" s="214">
        <v>0</v>
      </c>
      <c r="R184" s="214">
        <f>Q184*H184</f>
        <v>0</v>
      </c>
      <c r="S184" s="214">
        <v>0</v>
      </c>
      <c r="T184" s="215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16" t="s">
        <v>930</v>
      </c>
      <c r="AT184" s="216" t="s">
        <v>252</v>
      </c>
      <c r="AU184" s="216" t="s">
        <v>81</v>
      </c>
      <c r="AY184" s="18" t="s">
        <v>130</v>
      </c>
      <c r="BE184" s="217">
        <f>IF(N184="základní",J184,0)</f>
        <v>0</v>
      </c>
      <c r="BF184" s="217">
        <f>IF(N184="snížená",J184,0)</f>
        <v>0</v>
      </c>
      <c r="BG184" s="217">
        <f>IF(N184="zákl. přenesená",J184,0)</f>
        <v>0</v>
      </c>
      <c r="BH184" s="217">
        <f>IF(N184="sníž. přenesená",J184,0)</f>
        <v>0</v>
      </c>
      <c r="BI184" s="217">
        <f>IF(N184="nulová",J184,0)</f>
        <v>0</v>
      </c>
      <c r="BJ184" s="18" t="s">
        <v>79</v>
      </c>
      <c r="BK184" s="217">
        <f>ROUND(I184*H184,2)</f>
        <v>0</v>
      </c>
      <c r="BL184" s="18" t="s">
        <v>468</v>
      </c>
      <c r="BM184" s="216" t="s">
        <v>931</v>
      </c>
    </row>
    <row r="185" s="2" customFormat="1">
      <c r="A185" s="39"/>
      <c r="B185" s="40"/>
      <c r="C185" s="41"/>
      <c r="D185" s="223" t="s">
        <v>141</v>
      </c>
      <c r="E185" s="41"/>
      <c r="F185" s="224" t="s">
        <v>932</v>
      </c>
      <c r="G185" s="41"/>
      <c r="H185" s="41"/>
      <c r="I185" s="220"/>
      <c r="J185" s="41"/>
      <c r="K185" s="41"/>
      <c r="L185" s="45"/>
      <c r="M185" s="221"/>
      <c r="N185" s="222"/>
      <c r="O185" s="85"/>
      <c r="P185" s="85"/>
      <c r="Q185" s="85"/>
      <c r="R185" s="85"/>
      <c r="S185" s="85"/>
      <c r="T185" s="86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141</v>
      </c>
      <c r="AU185" s="18" t="s">
        <v>81</v>
      </c>
    </row>
    <row r="186" s="2" customFormat="1" ht="24.15" customHeight="1">
      <c r="A186" s="39"/>
      <c r="B186" s="40"/>
      <c r="C186" s="247" t="s">
        <v>326</v>
      </c>
      <c r="D186" s="247" t="s">
        <v>252</v>
      </c>
      <c r="E186" s="248" t="s">
        <v>933</v>
      </c>
      <c r="F186" s="249" t="s">
        <v>934</v>
      </c>
      <c r="G186" s="250" t="s">
        <v>180</v>
      </c>
      <c r="H186" s="251">
        <v>290</v>
      </c>
      <c r="I186" s="252"/>
      <c r="J186" s="253">
        <f>ROUND(I186*H186,2)</f>
        <v>0</v>
      </c>
      <c r="K186" s="249" t="s">
        <v>19</v>
      </c>
      <c r="L186" s="254"/>
      <c r="M186" s="255" t="s">
        <v>19</v>
      </c>
      <c r="N186" s="256" t="s">
        <v>42</v>
      </c>
      <c r="O186" s="85"/>
      <c r="P186" s="214">
        <f>O186*H186</f>
        <v>0</v>
      </c>
      <c r="Q186" s="214">
        <v>0</v>
      </c>
      <c r="R186" s="214">
        <f>Q186*H186</f>
        <v>0</v>
      </c>
      <c r="S186" s="214">
        <v>0</v>
      </c>
      <c r="T186" s="215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16" t="s">
        <v>930</v>
      </c>
      <c r="AT186" s="216" t="s">
        <v>252</v>
      </c>
      <c r="AU186" s="216" t="s">
        <v>81</v>
      </c>
      <c r="AY186" s="18" t="s">
        <v>130</v>
      </c>
      <c r="BE186" s="217">
        <f>IF(N186="základní",J186,0)</f>
        <v>0</v>
      </c>
      <c r="BF186" s="217">
        <f>IF(N186="snížená",J186,0)</f>
        <v>0</v>
      </c>
      <c r="BG186" s="217">
        <f>IF(N186="zákl. přenesená",J186,0)</f>
        <v>0</v>
      </c>
      <c r="BH186" s="217">
        <f>IF(N186="sníž. přenesená",J186,0)</f>
        <v>0</v>
      </c>
      <c r="BI186" s="217">
        <f>IF(N186="nulová",J186,0)</f>
        <v>0</v>
      </c>
      <c r="BJ186" s="18" t="s">
        <v>79</v>
      </c>
      <c r="BK186" s="217">
        <f>ROUND(I186*H186,2)</f>
        <v>0</v>
      </c>
      <c r="BL186" s="18" t="s">
        <v>468</v>
      </c>
      <c r="BM186" s="216" t="s">
        <v>935</v>
      </c>
    </row>
    <row r="187" s="2" customFormat="1">
      <c r="A187" s="39"/>
      <c r="B187" s="40"/>
      <c r="C187" s="41"/>
      <c r="D187" s="223" t="s">
        <v>141</v>
      </c>
      <c r="E187" s="41"/>
      <c r="F187" s="224" t="s">
        <v>936</v>
      </c>
      <c r="G187" s="41"/>
      <c r="H187" s="41"/>
      <c r="I187" s="220"/>
      <c r="J187" s="41"/>
      <c r="K187" s="41"/>
      <c r="L187" s="45"/>
      <c r="M187" s="221"/>
      <c r="N187" s="222"/>
      <c r="O187" s="85"/>
      <c r="P187" s="85"/>
      <c r="Q187" s="85"/>
      <c r="R187" s="85"/>
      <c r="S187" s="85"/>
      <c r="T187" s="86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141</v>
      </c>
      <c r="AU187" s="18" t="s">
        <v>81</v>
      </c>
    </row>
    <row r="188" s="13" customFormat="1">
      <c r="A188" s="13"/>
      <c r="B188" s="225"/>
      <c r="C188" s="226"/>
      <c r="D188" s="223" t="s">
        <v>143</v>
      </c>
      <c r="E188" s="227" t="s">
        <v>19</v>
      </c>
      <c r="F188" s="228" t="s">
        <v>937</v>
      </c>
      <c r="G188" s="226"/>
      <c r="H188" s="229">
        <v>290</v>
      </c>
      <c r="I188" s="230"/>
      <c r="J188" s="226"/>
      <c r="K188" s="226"/>
      <c r="L188" s="231"/>
      <c r="M188" s="232"/>
      <c r="N188" s="233"/>
      <c r="O188" s="233"/>
      <c r="P188" s="233"/>
      <c r="Q188" s="233"/>
      <c r="R188" s="233"/>
      <c r="S188" s="233"/>
      <c r="T188" s="23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5" t="s">
        <v>143</v>
      </c>
      <c r="AU188" s="235" t="s">
        <v>81</v>
      </c>
      <c r="AV188" s="13" t="s">
        <v>81</v>
      </c>
      <c r="AW188" s="13" t="s">
        <v>33</v>
      </c>
      <c r="AX188" s="13" t="s">
        <v>71</v>
      </c>
      <c r="AY188" s="235" t="s">
        <v>130</v>
      </c>
    </row>
    <row r="189" s="14" customFormat="1">
      <c r="A189" s="14"/>
      <c r="B189" s="236"/>
      <c r="C189" s="237"/>
      <c r="D189" s="223" t="s">
        <v>143</v>
      </c>
      <c r="E189" s="238" t="s">
        <v>19</v>
      </c>
      <c r="F189" s="239" t="s">
        <v>146</v>
      </c>
      <c r="G189" s="237"/>
      <c r="H189" s="240">
        <v>290</v>
      </c>
      <c r="I189" s="241"/>
      <c r="J189" s="237"/>
      <c r="K189" s="237"/>
      <c r="L189" s="242"/>
      <c r="M189" s="243"/>
      <c r="N189" s="244"/>
      <c r="O189" s="244"/>
      <c r="P189" s="244"/>
      <c r="Q189" s="244"/>
      <c r="R189" s="244"/>
      <c r="S189" s="244"/>
      <c r="T189" s="245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6" t="s">
        <v>143</v>
      </c>
      <c r="AU189" s="246" t="s">
        <v>81</v>
      </c>
      <c r="AV189" s="14" t="s">
        <v>137</v>
      </c>
      <c r="AW189" s="14" t="s">
        <v>33</v>
      </c>
      <c r="AX189" s="14" t="s">
        <v>79</v>
      </c>
      <c r="AY189" s="246" t="s">
        <v>130</v>
      </c>
    </row>
    <row r="190" s="2" customFormat="1" ht="33" customHeight="1">
      <c r="A190" s="39"/>
      <c r="B190" s="40"/>
      <c r="C190" s="205" t="s">
        <v>330</v>
      </c>
      <c r="D190" s="205" t="s">
        <v>132</v>
      </c>
      <c r="E190" s="206" t="s">
        <v>938</v>
      </c>
      <c r="F190" s="207" t="s">
        <v>939</v>
      </c>
      <c r="G190" s="208" t="s">
        <v>180</v>
      </c>
      <c r="H190" s="209">
        <v>54</v>
      </c>
      <c r="I190" s="210"/>
      <c r="J190" s="211">
        <f>ROUND(I190*H190,2)</f>
        <v>0</v>
      </c>
      <c r="K190" s="207" t="s">
        <v>19</v>
      </c>
      <c r="L190" s="45"/>
      <c r="M190" s="212" t="s">
        <v>19</v>
      </c>
      <c r="N190" s="213" t="s">
        <v>42</v>
      </c>
      <c r="O190" s="85"/>
      <c r="P190" s="214">
        <f>O190*H190</f>
        <v>0</v>
      </c>
      <c r="Q190" s="214">
        <v>0</v>
      </c>
      <c r="R190" s="214">
        <f>Q190*H190</f>
        <v>0</v>
      </c>
      <c r="S190" s="214">
        <v>0</v>
      </c>
      <c r="T190" s="215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16" t="s">
        <v>468</v>
      </c>
      <c r="AT190" s="216" t="s">
        <v>132</v>
      </c>
      <c r="AU190" s="216" t="s">
        <v>81</v>
      </c>
      <c r="AY190" s="18" t="s">
        <v>130</v>
      </c>
      <c r="BE190" s="217">
        <f>IF(N190="základní",J190,0)</f>
        <v>0</v>
      </c>
      <c r="BF190" s="217">
        <f>IF(N190="snížená",J190,0)</f>
        <v>0</v>
      </c>
      <c r="BG190" s="217">
        <f>IF(N190="zákl. přenesená",J190,0)</f>
        <v>0</v>
      </c>
      <c r="BH190" s="217">
        <f>IF(N190="sníž. přenesená",J190,0)</f>
        <v>0</v>
      </c>
      <c r="BI190" s="217">
        <f>IF(N190="nulová",J190,0)</f>
        <v>0</v>
      </c>
      <c r="BJ190" s="18" t="s">
        <v>79</v>
      </c>
      <c r="BK190" s="217">
        <f>ROUND(I190*H190,2)</f>
        <v>0</v>
      </c>
      <c r="BL190" s="18" t="s">
        <v>468</v>
      </c>
      <c r="BM190" s="216" t="s">
        <v>940</v>
      </c>
    </row>
    <row r="191" s="13" customFormat="1">
      <c r="A191" s="13"/>
      <c r="B191" s="225"/>
      <c r="C191" s="226"/>
      <c r="D191" s="223" t="s">
        <v>143</v>
      </c>
      <c r="E191" s="227" t="s">
        <v>19</v>
      </c>
      <c r="F191" s="228" t="s">
        <v>941</v>
      </c>
      <c r="G191" s="226"/>
      <c r="H191" s="229">
        <v>54</v>
      </c>
      <c r="I191" s="230"/>
      <c r="J191" s="226"/>
      <c r="K191" s="226"/>
      <c r="L191" s="231"/>
      <c r="M191" s="232"/>
      <c r="N191" s="233"/>
      <c r="O191" s="233"/>
      <c r="P191" s="233"/>
      <c r="Q191" s="233"/>
      <c r="R191" s="233"/>
      <c r="S191" s="233"/>
      <c r="T191" s="234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5" t="s">
        <v>143</v>
      </c>
      <c r="AU191" s="235" t="s">
        <v>81</v>
      </c>
      <c r="AV191" s="13" t="s">
        <v>81</v>
      </c>
      <c r="AW191" s="13" t="s">
        <v>33</v>
      </c>
      <c r="AX191" s="13" t="s">
        <v>71</v>
      </c>
      <c r="AY191" s="235" t="s">
        <v>130</v>
      </c>
    </row>
    <row r="192" s="14" customFormat="1">
      <c r="A192" s="14"/>
      <c r="B192" s="236"/>
      <c r="C192" s="237"/>
      <c r="D192" s="223" t="s">
        <v>143</v>
      </c>
      <c r="E192" s="238" t="s">
        <v>19</v>
      </c>
      <c r="F192" s="239" t="s">
        <v>146</v>
      </c>
      <c r="G192" s="237"/>
      <c r="H192" s="240">
        <v>54</v>
      </c>
      <c r="I192" s="241"/>
      <c r="J192" s="237"/>
      <c r="K192" s="237"/>
      <c r="L192" s="242"/>
      <c r="M192" s="243"/>
      <c r="N192" s="244"/>
      <c r="O192" s="244"/>
      <c r="P192" s="244"/>
      <c r="Q192" s="244"/>
      <c r="R192" s="244"/>
      <c r="S192" s="244"/>
      <c r="T192" s="245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6" t="s">
        <v>143</v>
      </c>
      <c r="AU192" s="246" t="s">
        <v>81</v>
      </c>
      <c r="AV192" s="14" t="s">
        <v>137</v>
      </c>
      <c r="AW192" s="14" t="s">
        <v>33</v>
      </c>
      <c r="AX192" s="14" t="s">
        <v>79</v>
      </c>
      <c r="AY192" s="246" t="s">
        <v>130</v>
      </c>
    </row>
    <row r="193" s="2" customFormat="1" ht="33" customHeight="1">
      <c r="A193" s="39"/>
      <c r="B193" s="40"/>
      <c r="C193" s="247" t="s">
        <v>335</v>
      </c>
      <c r="D193" s="247" t="s">
        <v>252</v>
      </c>
      <c r="E193" s="248" t="s">
        <v>483</v>
      </c>
      <c r="F193" s="249" t="s">
        <v>484</v>
      </c>
      <c r="G193" s="250" t="s">
        <v>180</v>
      </c>
      <c r="H193" s="251">
        <v>54</v>
      </c>
      <c r="I193" s="252"/>
      <c r="J193" s="253">
        <f>ROUND(I193*H193,2)</f>
        <v>0</v>
      </c>
      <c r="K193" s="249" t="s">
        <v>19</v>
      </c>
      <c r="L193" s="254"/>
      <c r="M193" s="255" t="s">
        <v>19</v>
      </c>
      <c r="N193" s="256" t="s">
        <v>42</v>
      </c>
      <c r="O193" s="85"/>
      <c r="P193" s="214">
        <f>O193*H193</f>
        <v>0</v>
      </c>
      <c r="Q193" s="214">
        <v>0</v>
      </c>
      <c r="R193" s="214">
        <f>Q193*H193</f>
        <v>0</v>
      </c>
      <c r="S193" s="214">
        <v>0</v>
      </c>
      <c r="T193" s="215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16" t="s">
        <v>930</v>
      </c>
      <c r="AT193" s="216" t="s">
        <v>252</v>
      </c>
      <c r="AU193" s="216" t="s">
        <v>81</v>
      </c>
      <c r="AY193" s="18" t="s">
        <v>130</v>
      </c>
      <c r="BE193" s="217">
        <f>IF(N193="základní",J193,0)</f>
        <v>0</v>
      </c>
      <c r="BF193" s="217">
        <f>IF(N193="snížená",J193,0)</f>
        <v>0</v>
      </c>
      <c r="BG193" s="217">
        <f>IF(N193="zákl. přenesená",J193,0)</f>
        <v>0</v>
      </c>
      <c r="BH193" s="217">
        <f>IF(N193="sníž. přenesená",J193,0)</f>
        <v>0</v>
      </c>
      <c r="BI193" s="217">
        <f>IF(N193="nulová",J193,0)</f>
        <v>0</v>
      </c>
      <c r="BJ193" s="18" t="s">
        <v>79</v>
      </c>
      <c r="BK193" s="217">
        <f>ROUND(I193*H193,2)</f>
        <v>0</v>
      </c>
      <c r="BL193" s="18" t="s">
        <v>468</v>
      </c>
      <c r="BM193" s="216" t="s">
        <v>942</v>
      </c>
    </row>
    <row r="194" s="13" customFormat="1">
      <c r="A194" s="13"/>
      <c r="B194" s="225"/>
      <c r="C194" s="226"/>
      <c r="D194" s="223" t="s">
        <v>143</v>
      </c>
      <c r="E194" s="227" t="s">
        <v>19</v>
      </c>
      <c r="F194" s="228" t="s">
        <v>941</v>
      </c>
      <c r="G194" s="226"/>
      <c r="H194" s="229">
        <v>54</v>
      </c>
      <c r="I194" s="230"/>
      <c r="J194" s="226"/>
      <c r="K194" s="226"/>
      <c r="L194" s="231"/>
      <c r="M194" s="232"/>
      <c r="N194" s="233"/>
      <c r="O194" s="233"/>
      <c r="P194" s="233"/>
      <c r="Q194" s="233"/>
      <c r="R194" s="233"/>
      <c r="S194" s="233"/>
      <c r="T194" s="23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5" t="s">
        <v>143</v>
      </c>
      <c r="AU194" s="235" t="s">
        <v>81</v>
      </c>
      <c r="AV194" s="13" t="s">
        <v>81</v>
      </c>
      <c r="AW194" s="13" t="s">
        <v>33</v>
      </c>
      <c r="AX194" s="13" t="s">
        <v>71</v>
      </c>
      <c r="AY194" s="235" t="s">
        <v>130</v>
      </c>
    </row>
    <row r="195" s="14" customFormat="1">
      <c r="A195" s="14"/>
      <c r="B195" s="236"/>
      <c r="C195" s="237"/>
      <c r="D195" s="223" t="s">
        <v>143</v>
      </c>
      <c r="E195" s="238" t="s">
        <v>19</v>
      </c>
      <c r="F195" s="239" t="s">
        <v>146</v>
      </c>
      <c r="G195" s="237"/>
      <c r="H195" s="240">
        <v>54</v>
      </c>
      <c r="I195" s="241"/>
      <c r="J195" s="237"/>
      <c r="K195" s="237"/>
      <c r="L195" s="242"/>
      <c r="M195" s="243"/>
      <c r="N195" s="244"/>
      <c r="O195" s="244"/>
      <c r="P195" s="244"/>
      <c r="Q195" s="244"/>
      <c r="R195" s="244"/>
      <c r="S195" s="244"/>
      <c r="T195" s="245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6" t="s">
        <v>143</v>
      </c>
      <c r="AU195" s="246" t="s">
        <v>81</v>
      </c>
      <c r="AV195" s="14" t="s">
        <v>137</v>
      </c>
      <c r="AW195" s="14" t="s">
        <v>33</v>
      </c>
      <c r="AX195" s="14" t="s">
        <v>79</v>
      </c>
      <c r="AY195" s="246" t="s">
        <v>130</v>
      </c>
    </row>
    <row r="196" s="2" customFormat="1" ht="33" customHeight="1">
      <c r="A196" s="39"/>
      <c r="B196" s="40"/>
      <c r="C196" s="205" t="s">
        <v>340</v>
      </c>
      <c r="D196" s="205" t="s">
        <v>132</v>
      </c>
      <c r="E196" s="206" t="s">
        <v>943</v>
      </c>
      <c r="F196" s="207" t="s">
        <v>944</v>
      </c>
      <c r="G196" s="208" t="s">
        <v>180</v>
      </c>
      <c r="H196" s="209">
        <v>6</v>
      </c>
      <c r="I196" s="210"/>
      <c r="J196" s="211">
        <f>ROUND(I196*H196,2)</f>
        <v>0</v>
      </c>
      <c r="K196" s="207" t="s">
        <v>19</v>
      </c>
      <c r="L196" s="45"/>
      <c r="M196" s="212" t="s">
        <v>19</v>
      </c>
      <c r="N196" s="213" t="s">
        <v>42</v>
      </c>
      <c r="O196" s="85"/>
      <c r="P196" s="214">
        <f>O196*H196</f>
        <v>0</v>
      </c>
      <c r="Q196" s="214">
        <v>0</v>
      </c>
      <c r="R196" s="214">
        <f>Q196*H196</f>
        <v>0</v>
      </c>
      <c r="S196" s="214">
        <v>0</v>
      </c>
      <c r="T196" s="215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16" t="s">
        <v>468</v>
      </c>
      <c r="AT196" s="216" t="s">
        <v>132</v>
      </c>
      <c r="AU196" s="216" t="s">
        <v>81</v>
      </c>
      <c r="AY196" s="18" t="s">
        <v>130</v>
      </c>
      <c r="BE196" s="217">
        <f>IF(N196="základní",J196,0)</f>
        <v>0</v>
      </c>
      <c r="BF196" s="217">
        <f>IF(N196="snížená",J196,0)</f>
        <v>0</v>
      </c>
      <c r="BG196" s="217">
        <f>IF(N196="zákl. přenesená",J196,0)</f>
        <v>0</v>
      </c>
      <c r="BH196" s="217">
        <f>IF(N196="sníž. přenesená",J196,0)</f>
        <v>0</v>
      </c>
      <c r="BI196" s="217">
        <f>IF(N196="nulová",J196,0)</f>
        <v>0</v>
      </c>
      <c r="BJ196" s="18" t="s">
        <v>79</v>
      </c>
      <c r="BK196" s="217">
        <f>ROUND(I196*H196,2)</f>
        <v>0</v>
      </c>
      <c r="BL196" s="18" t="s">
        <v>468</v>
      </c>
      <c r="BM196" s="216" t="s">
        <v>945</v>
      </c>
    </row>
    <row r="197" s="2" customFormat="1" ht="24.15" customHeight="1">
      <c r="A197" s="39"/>
      <c r="B197" s="40"/>
      <c r="C197" s="247" t="s">
        <v>345</v>
      </c>
      <c r="D197" s="247" t="s">
        <v>252</v>
      </c>
      <c r="E197" s="248" t="s">
        <v>946</v>
      </c>
      <c r="F197" s="249" t="s">
        <v>947</v>
      </c>
      <c r="G197" s="250" t="s">
        <v>180</v>
      </c>
      <c r="H197" s="251">
        <v>6</v>
      </c>
      <c r="I197" s="252"/>
      <c r="J197" s="253">
        <f>ROUND(I197*H197,2)</f>
        <v>0</v>
      </c>
      <c r="K197" s="249" t="s">
        <v>19</v>
      </c>
      <c r="L197" s="254"/>
      <c r="M197" s="255" t="s">
        <v>19</v>
      </c>
      <c r="N197" s="256" t="s">
        <v>42</v>
      </c>
      <c r="O197" s="85"/>
      <c r="P197" s="214">
        <f>O197*H197</f>
        <v>0</v>
      </c>
      <c r="Q197" s="214">
        <v>0</v>
      </c>
      <c r="R197" s="214">
        <f>Q197*H197</f>
        <v>0</v>
      </c>
      <c r="S197" s="214">
        <v>0</v>
      </c>
      <c r="T197" s="215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16" t="s">
        <v>930</v>
      </c>
      <c r="AT197" s="216" t="s">
        <v>252</v>
      </c>
      <c r="AU197" s="216" t="s">
        <v>81</v>
      </c>
      <c r="AY197" s="18" t="s">
        <v>130</v>
      </c>
      <c r="BE197" s="217">
        <f>IF(N197="základní",J197,0)</f>
        <v>0</v>
      </c>
      <c r="BF197" s="217">
        <f>IF(N197="snížená",J197,0)</f>
        <v>0</v>
      </c>
      <c r="BG197" s="217">
        <f>IF(N197="zákl. přenesená",J197,0)</f>
        <v>0</v>
      </c>
      <c r="BH197" s="217">
        <f>IF(N197="sníž. přenesená",J197,0)</f>
        <v>0</v>
      </c>
      <c r="BI197" s="217">
        <f>IF(N197="nulová",J197,0)</f>
        <v>0</v>
      </c>
      <c r="BJ197" s="18" t="s">
        <v>79</v>
      </c>
      <c r="BK197" s="217">
        <f>ROUND(I197*H197,2)</f>
        <v>0</v>
      </c>
      <c r="BL197" s="18" t="s">
        <v>468</v>
      </c>
      <c r="BM197" s="216" t="s">
        <v>948</v>
      </c>
    </row>
    <row r="198" s="2" customFormat="1" ht="16.5" customHeight="1">
      <c r="A198" s="39"/>
      <c r="B198" s="40"/>
      <c r="C198" s="247" t="s">
        <v>350</v>
      </c>
      <c r="D198" s="247" t="s">
        <v>252</v>
      </c>
      <c r="E198" s="248" t="s">
        <v>949</v>
      </c>
      <c r="F198" s="249" t="s">
        <v>950</v>
      </c>
      <c r="G198" s="250" t="s">
        <v>187</v>
      </c>
      <c r="H198" s="251">
        <v>1.8560000000000001</v>
      </c>
      <c r="I198" s="252"/>
      <c r="J198" s="253">
        <f>ROUND(I198*H198,2)</f>
        <v>0</v>
      </c>
      <c r="K198" s="249" t="s">
        <v>19</v>
      </c>
      <c r="L198" s="254"/>
      <c r="M198" s="255" t="s">
        <v>19</v>
      </c>
      <c r="N198" s="256" t="s">
        <v>42</v>
      </c>
      <c r="O198" s="85"/>
      <c r="P198" s="214">
        <f>O198*H198</f>
        <v>0</v>
      </c>
      <c r="Q198" s="214">
        <v>0</v>
      </c>
      <c r="R198" s="214">
        <f>Q198*H198</f>
        <v>0</v>
      </c>
      <c r="S198" s="214">
        <v>0</v>
      </c>
      <c r="T198" s="215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16" t="s">
        <v>930</v>
      </c>
      <c r="AT198" s="216" t="s">
        <v>252</v>
      </c>
      <c r="AU198" s="216" t="s">
        <v>81</v>
      </c>
      <c r="AY198" s="18" t="s">
        <v>130</v>
      </c>
      <c r="BE198" s="217">
        <f>IF(N198="základní",J198,0)</f>
        <v>0</v>
      </c>
      <c r="BF198" s="217">
        <f>IF(N198="snížená",J198,0)</f>
        <v>0</v>
      </c>
      <c r="BG198" s="217">
        <f>IF(N198="zákl. přenesená",J198,0)</f>
        <v>0</v>
      </c>
      <c r="BH198" s="217">
        <f>IF(N198="sníž. přenesená",J198,0)</f>
        <v>0</v>
      </c>
      <c r="BI198" s="217">
        <f>IF(N198="nulová",J198,0)</f>
        <v>0</v>
      </c>
      <c r="BJ198" s="18" t="s">
        <v>79</v>
      </c>
      <c r="BK198" s="217">
        <f>ROUND(I198*H198,2)</f>
        <v>0</v>
      </c>
      <c r="BL198" s="18" t="s">
        <v>468</v>
      </c>
      <c r="BM198" s="216" t="s">
        <v>951</v>
      </c>
    </row>
    <row r="199" s="13" customFormat="1">
      <c r="A199" s="13"/>
      <c r="B199" s="225"/>
      <c r="C199" s="226"/>
      <c r="D199" s="223" t="s">
        <v>143</v>
      </c>
      <c r="E199" s="227" t="s">
        <v>19</v>
      </c>
      <c r="F199" s="228" t="s">
        <v>952</v>
      </c>
      <c r="G199" s="226"/>
      <c r="H199" s="229">
        <v>1.8560000000000001</v>
      </c>
      <c r="I199" s="230"/>
      <c r="J199" s="226"/>
      <c r="K199" s="226"/>
      <c r="L199" s="231"/>
      <c r="M199" s="232"/>
      <c r="N199" s="233"/>
      <c r="O199" s="233"/>
      <c r="P199" s="233"/>
      <c r="Q199" s="233"/>
      <c r="R199" s="233"/>
      <c r="S199" s="233"/>
      <c r="T199" s="234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5" t="s">
        <v>143</v>
      </c>
      <c r="AU199" s="235" t="s">
        <v>81</v>
      </c>
      <c r="AV199" s="13" t="s">
        <v>81</v>
      </c>
      <c r="AW199" s="13" t="s">
        <v>33</v>
      </c>
      <c r="AX199" s="13" t="s">
        <v>71</v>
      </c>
      <c r="AY199" s="235" t="s">
        <v>130</v>
      </c>
    </row>
    <row r="200" s="14" customFormat="1">
      <c r="A200" s="14"/>
      <c r="B200" s="236"/>
      <c r="C200" s="237"/>
      <c r="D200" s="223" t="s">
        <v>143</v>
      </c>
      <c r="E200" s="238" t="s">
        <v>19</v>
      </c>
      <c r="F200" s="239" t="s">
        <v>146</v>
      </c>
      <c r="G200" s="237"/>
      <c r="H200" s="240">
        <v>1.8560000000000001</v>
      </c>
      <c r="I200" s="241"/>
      <c r="J200" s="237"/>
      <c r="K200" s="237"/>
      <c r="L200" s="242"/>
      <c r="M200" s="243"/>
      <c r="N200" s="244"/>
      <c r="O200" s="244"/>
      <c r="P200" s="244"/>
      <c r="Q200" s="244"/>
      <c r="R200" s="244"/>
      <c r="S200" s="244"/>
      <c r="T200" s="245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46" t="s">
        <v>143</v>
      </c>
      <c r="AU200" s="246" t="s">
        <v>81</v>
      </c>
      <c r="AV200" s="14" t="s">
        <v>137</v>
      </c>
      <c r="AW200" s="14" t="s">
        <v>33</v>
      </c>
      <c r="AX200" s="14" t="s">
        <v>79</v>
      </c>
      <c r="AY200" s="246" t="s">
        <v>130</v>
      </c>
    </row>
    <row r="201" s="2" customFormat="1" ht="24.15" customHeight="1">
      <c r="A201" s="39"/>
      <c r="B201" s="40"/>
      <c r="C201" s="205" t="s">
        <v>355</v>
      </c>
      <c r="D201" s="205" t="s">
        <v>132</v>
      </c>
      <c r="E201" s="206" t="s">
        <v>953</v>
      </c>
      <c r="F201" s="207" t="s">
        <v>954</v>
      </c>
      <c r="G201" s="208" t="s">
        <v>180</v>
      </c>
      <c r="H201" s="209">
        <v>230</v>
      </c>
      <c r="I201" s="210"/>
      <c r="J201" s="211">
        <f>ROUND(I201*H201,2)</f>
        <v>0</v>
      </c>
      <c r="K201" s="207" t="s">
        <v>19</v>
      </c>
      <c r="L201" s="45"/>
      <c r="M201" s="212" t="s">
        <v>19</v>
      </c>
      <c r="N201" s="213" t="s">
        <v>42</v>
      </c>
      <c r="O201" s="85"/>
      <c r="P201" s="214">
        <f>O201*H201</f>
        <v>0</v>
      </c>
      <c r="Q201" s="214">
        <v>0</v>
      </c>
      <c r="R201" s="214">
        <f>Q201*H201</f>
        <v>0</v>
      </c>
      <c r="S201" s="214">
        <v>0</v>
      </c>
      <c r="T201" s="215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16" t="s">
        <v>468</v>
      </c>
      <c r="AT201" s="216" t="s">
        <v>132</v>
      </c>
      <c r="AU201" s="216" t="s">
        <v>81</v>
      </c>
      <c r="AY201" s="18" t="s">
        <v>130</v>
      </c>
      <c r="BE201" s="217">
        <f>IF(N201="základní",J201,0)</f>
        <v>0</v>
      </c>
      <c r="BF201" s="217">
        <f>IF(N201="snížená",J201,0)</f>
        <v>0</v>
      </c>
      <c r="BG201" s="217">
        <f>IF(N201="zákl. přenesená",J201,0)</f>
        <v>0</v>
      </c>
      <c r="BH201" s="217">
        <f>IF(N201="sníž. přenesená",J201,0)</f>
        <v>0</v>
      </c>
      <c r="BI201" s="217">
        <f>IF(N201="nulová",J201,0)</f>
        <v>0</v>
      </c>
      <c r="BJ201" s="18" t="s">
        <v>79</v>
      </c>
      <c r="BK201" s="217">
        <f>ROUND(I201*H201,2)</f>
        <v>0</v>
      </c>
      <c r="BL201" s="18" t="s">
        <v>468</v>
      </c>
      <c r="BM201" s="216" t="s">
        <v>955</v>
      </c>
    </row>
    <row r="202" s="13" customFormat="1">
      <c r="A202" s="13"/>
      <c r="B202" s="225"/>
      <c r="C202" s="226"/>
      <c r="D202" s="223" t="s">
        <v>143</v>
      </c>
      <c r="E202" s="227" t="s">
        <v>19</v>
      </c>
      <c r="F202" s="228" t="s">
        <v>956</v>
      </c>
      <c r="G202" s="226"/>
      <c r="H202" s="229">
        <v>230</v>
      </c>
      <c r="I202" s="230"/>
      <c r="J202" s="226"/>
      <c r="K202" s="226"/>
      <c r="L202" s="231"/>
      <c r="M202" s="232"/>
      <c r="N202" s="233"/>
      <c r="O202" s="233"/>
      <c r="P202" s="233"/>
      <c r="Q202" s="233"/>
      <c r="R202" s="233"/>
      <c r="S202" s="233"/>
      <c r="T202" s="23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5" t="s">
        <v>143</v>
      </c>
      <c r="AU202" s="235" t="s">
        <v>81</v>
      </c>
      <c r="AV202" s="13" t="s">
        <v>81</v>
      </c>
      <c r="AW202" s="13" t="s">
        <v>33</v>
      </c>
      <c r="AX202" s="13" t="s">
        <v>71</v>
      </c>
      <c r="AY202" s="235" t="s">
        <v>130</v>
      </c>
    </row>
    <row r="203" s="14" customFormat="1">
      <c r="A203" s="14"/>
      <c r="B203" s="236"/>
      <c r="C203" s="237"/>
      <c r="D203" s="223" t="s">
        <v>143</v>
      </c>
      <c r="E203" s="238" t="s">
        <v>19</v>
      </c>
      <c r="F203" s="239" t="s">
        <v>146</v>
      </c>
      <c r="G203" s="237"/>
      <c r="H203" s="240">
        <v>230</v>
      </c>
      <c r="I203" s="241"/>
      <c r="J203" s="237"/>
      <c r="K203" s="237"/>
      <c r="L203" s="242"/>
      <c r="M203" s="243"/>
      <c r="N203" s="244"/>
      <c r="O203" s="244"/>
      <c r="P203" s="244"/>
      <c r="Q203" s="244"/>
      <c r="R203" s="244"/>
      <c r="S203" s="244"/>
      <c r="T203" s="245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6" t="s">
        <v>143</v>
      </c>
      <c r="AU203" s="246" t="s">
        <v>81</v>
      </c>
      <c r="AV203" s="14" t="s">
        <v>137</v>
      </c>
      <c r="AW203" s="14" t="s">
        <v>33</v>
      </c>
      <c r="AX203" s="14" t="s">
        <v>79</v>
      </c>
      <c r="AY203" s="246" t="s">
        <v>130</v>
      </c>
    </row>
    <row r="204" s="2" customFormat="1" ht="24.15" customHeight="1">
      <c r="A204" s="39"/>
      <c r="B204" s="40"/>
      <c r="C204" s="205" t="s">
        <v>360</v>
      </c>
      <c r="D204" s="205" t="s">
        <v>132</v>
      </c>
      <c r="E204" s="206" t="s">
        <v>957</v>
      </c>
      <c r="F204" s="207" t="s">
        <v>958</v>
      </c>
      <c r="G204" s="208" t="s">
        <v>187</v>
      </c>
      <c r="H204" s="209">
        <v>11.199999999999999</v>
      </c>
      <c r="I204" s="210"/>
      <c r="J204" s="211">
        <f>ROUND(I204*H204,2)</f>
        <v>0</v>
      </c>
      <c r="K204" s="207" t="s">
        <v>19</v>
      </c>
      <c r="L204" s="45"/>
      <c r="M204" s="212" t="s">
        <v>19</v>
      </c>
      <c r="N204" s="213" t="s">
        <v>42</v>
      </c>
      <c r="O204" s="85"/>
      <c r="P204" s="214">
        <f>O204*H204</f>
        <v>0</v>
      </c>
      <c r="Q204" s="214">
        <v>0</v>
      </c>
      <c r="R204" s="214">
        <f>Q204*H204</f>
        <v>0</v>
      </c>
      <c r="S204" s="214">
        <v>0</v>
      </c>
      <c r="T204" s="215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16" t="s">
        <v>468</v>
      </c>
      <c r="AT204" s="216" t="s">
        <v>132</v>
      </c>
      <c r="AU204" s="216" t="s">
        <v>81</v>
      </c>
      <c r="AY204" s="18" t="s">
        <v>130</v>
      </c>
      <c r="BE204" s="217">
        <f>IF(N204="základní",J204,0)</f>
        <v>0</v>
      </c>
      <c r="BF204" s="217">
        <f>IF(N204="snížená",J204,0)</f>
        <v>0</v>
      </c>
      <c r="BG204" s="217">
        <f>IF(N204="zákl. přenesená",J204,0)</f>
        <v>0</v>
      </c>
      <c r="BH204" s="217">
        <f>IF(N204="sníž. přenesená",J204,0)</f>
        <v>0</v>
      </c>
      <c r="BI204" s="217">
        <f>IF(N204="nulová",J204,0)</f>
        <v>0</v>
      </c>
      <c r="BJ204" s="18" t="s">
        <v>79</v>
      </c>
      <c r="BK204" s="217">
        <f>ROUND(I204*H204,2)</f>
        <v>0</v>
      </c>
      <c r="BL204" s="18" t="s">
        <v>468</v>
      </c>
      <c r="BM204" s="216" t="s">
        <v>959</v>
      </c>
    </row>
    <row r="205" s="13" customFormat="1">
      <c r="A205" s="13"/>
      <c r="B205" s="225"/>
      <c r="C205" s="226"/>
      <c r="D205" s="223" t="s">
        <v>143</v>
      </c>
      <c r="E205" s="227" t="s">
        <v>19</v>
      </c>
      <c r="F205" s="228" t="s">
        <v>923</v>
      </c>
      <c r="G205" s="226"/>
      <c r="H205" s="229">
        <v>11.199999999999999</v>
      </c>
      <c r="I205" s="230"/>
      <c r="J205" s="226"/>
      <c r="K205" s="226"/>
      <c r="L205" s="231"/>
      <c r="M205" s="232"/>
      <c r="N205" s="233"/>
      <c r="O205" s="233"/>
      <c r="P205" s="233"/>
      <c r="Q205" s="233"/>
      <c r="R205" s="233"/>
      <c r="S205" s="233"/>
      <c r="T205" s="23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5" t="s">
        <v>143</v>
      </c>
      <c r="AU205" s="235" t="s">
        <v>81</v>
      </c>
      <c r="AV205" s="13" t="s">
        <v>81</v>
      </c>
      <c r="AW205" s="13" t="s">
        <v>33</v>
      </c>
      <c r="AX205" s="13" t="s">
        <v>71</v>
      </c>
      <c r="AY205" s="235" t="s">
        <v>130</v>
      </c>
    </row>
    <row r="206" s="14" customFormat="1">
      <c r="A206" s="14"/>
      <c r="B206" s="236"/>
      <c r="C206" s="237"/>
      <c r="D206" s="223" t="s">
        <v>143</v>
      </c>
      <c r="E206" s="238" t="s">
        <v>19</v>
      </c>
      <c r="F206" s="239" t="s">
        <v>146</v>
      </c>
      <c r="G206" s="237"/>
      <c r="H206" s="240">
        <v>11.199999999999999</v>
      </c>
      <c r="I206" s="241"/>
      <c r="J206" s="237"/>
      <c r="K206" s="237"/>
      <c r="L206" s="242"/>
      <c r="M206" s="243"/>
      <c r="N206" s="244"/>
      <c r="O206" s="244"/>
      <c r="P206" s="244"/>
      <c r="Q206" s="244"/>
      <c r="R206" s="244"/>
      <c r="S206" s="244"/>
      <c r="T206" s="245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6" t="s">
        <v>143</v>
      </c>
      <c r="AU206" s="246" t="s">
        <v>81</v>
      </c>
      <c r="AV206" s="14" t="s">
        <v>137</v>
      </c>
      <c r="AW206" s="14" t="s">
        <v>33</v>
      </c>
      <c r="AX206" s="14" t="s">
        <v>79</v>
      </c>
      <c r="AY206" s="246" t="s">
        <v>130</v>
      </c>
    </row>
    <row r="207" s="2" customFormat="1" ht="21.75" customHeight="1">
      <c r="A207" s="39"/>
      <c r="B207" s="40"/>
      <c r="C207" s="205" t="s">
        <v>366</v>
      </c>
      <c r="D207" s="205" t="s">
        <v>132</v>
      </c>
      <c r="E207" s="206" t="s">
        <v>960</v>
      </c>
      <c r="F207" s="207" t="s">
        <v>961</v>
      </c>
      <c r="G207" s="208" t="s">
        <v>187</v>
      </c>
      <c r="H207" s="209">
        <v>39.200000000000003</v>
      </c>
      <c r="I207" s="210"/>
      <c r="J207" s="211">
        <f>ROUND(I207*H207,2)</f>
        <v>0</v>
      </c>
      <c r="K207" s="207" t="s">
        <v>19</v>
      </c>
      <c r="L207" s="45"/>
      <c r="M207" s="212" t="s">
        <v>19</v>
      </c>
      <c r="N207" s="213" t="s">
        <v>42</v>
      </c>
      <c r="O207" s="85"/>
      <c r="P207" s="214">
        <f>O207*H207</f>
        <v>0</v>
      </c>
      <c r="Q207" s="214">
        <v>0</v>
      </c>
      <c r="R207" s="214">
        <f>Q207*H207</f>
        <v>0</v>
      </c>
      <c r="S207" s="214">
        <v>0</v>
      </c>
      <c r="T207" s="215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16" t="s">
        <v>468</v>
      </c>
      <c r="AT207" s="216" t="s">
        <v>132</v>
      </c>
      <c r="AU207" s="216" t="s">
        <v>81</v>
      </c>
      <c r="AY207" s="18" t="s">
        <v>130</v>
      </c>
      <c r="BE207" s="217">
        <f>IF(N207="základní",J207,0)</f>
        <v>0</v>
      </c>
      <c r="BF207" s="217">
        <f>IF(N207="snížená",J207,0)</f>
        <v>0</v>
      </c>
      <c r="BG207" s="217">
        <f>IF(N207="zákl. přenesená",J207,0)</f>
        <v>0</v>
      </c>
      <c r="BH207" s="217">
        <f>IF(N207="sníž. přenesená",J207,0)</f>
        <v>0</v>
      </c>
      <c r="BI207" s="217">
        <f>IF(N207="nulová",J207,0)</f>
        <v>0</v>
      </c>
      <c r="BJ207" s="18" t="s">
        <v>79</v>
      </c>
      <c r="BK207" s="217">
        <f>ROUND(I207*H207,2)</f>
        <v>0</v>
      </c>
      <c r="BL207" s="18" t="s">
        <v>468</v>
      </c>
      <c r="BM207" s="216" t="s">
        <v>962</v>
      </c>
    </row>
    <row r="208" s="13" customFormat="1">
      <c r="A208" s="13"/>
      <c r="B208" s="225"/>
      <c r="C208" s="226"/>
      <c r="D208" s="223" t="s">
        <v>143</v>
      </c>
      <c r="E208" s="227" t="s">
        <v>19</v>
      </c>
      <c r="F208" s="228" t="s">
        <v>922</v>
      </c>
      <c r="G208" s="226"/>
      <c r="H208" s="229">
        <v>28</v>
      </c>
      <c r="I208" s="230"/>
      <c r="J208" s="226"/>
      <c r="K208" s="226"/>
      <c r="L208" s="231"/>
      <c r="M208" s="232"/>
      <c r="N208" s="233"/>
      <c r="O208" s="233"/>
      <c r="P208" s="233"/>
      <c r="Q208" s="233"/>
      <c r="R208" s="233"/>
      <c r="S208" s="233"/>
      <c r="T208" s="234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5" t="s">
        <v>143</v>
      </c>
      <c r="AU208" s="235" t="s">
        <v>81</v>
      </c>
      <c r="AV208" s="13" t="s">
        <v>81</v>
      </c>
      <c r="AW208" s="13" t="s">
        <v>33</v>
      </c>
      <c r="AX208" s="13" t="s">
        <v>71</v>
      </c>
      <c r="AY208" s="235" t="s">
        <v>130</v>
      </c>
    </row>
    <row r="209" s="13" customFormat="1">
      <c r="A209" s="13"/>
      <c r="B209" s="225"/>
      <c r="C209" s="226"/>
      <c r="D209" s="223" t="s">
        <v>143</v>
      </c>
      <c r="E209" s="227" t="s">
        <v>19</v>
      </c>
      <c r="F209" s="228" t="s">
        <v>923</v>
      </c>
      <c r="G209" s="226"/>
      <c r="H209" s="229">
        <v>11.199999999999999</v>
      </c>
      <c r="I209" s="230"/>
      <c r="J209" s="226"/>
      <c r="K209" s="226"/>
      <c r="L209" s="231"/>
      <c r="M209" s="232"/>
      <c r="N209" s="233"/>
      <c r="O209" s="233"/>
      <c r="P209" s="233"/>
      <c r="Q209" s="233"/>
      <c r="R209" s="233"/>
      <c r="S209" s="233"/>
      <c r="T209" s="23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5" t="s">
        <v>143</v>
      </c>
      <c r="AU209" s="235" t="s">
        <v>81</v>
      </c>
      <c r="AV209" s="13" t="s">
        <v>81</v>
      </c>
      <c r="AW209" s="13" t="s">
        <v>33</v>
      </c>
      <c r="AX209" s="13" t="s">
        <v>71</v>
      </c>
      <c r="AY209" s="235" t="s">
        <v>130</v>
      </c>
    </row>
    <row r="210" s="14" customFormat="1">
      <c r="A210" s="14"/>
      <c r="B210" s="236"/>
      <c r="C210" s="237"/>
      <c r="D210" s="223" t="s">
        <v>143</v>
      </c>
      <c r="E210" s="238" t="s">
        <v>19</v>
      </c>
      <c r="F210" s="239" t="s">
        <v>146</v>
      </c>
      <c r="G210" s="237"/>
      <c r="H210" s="240">
        <v>39.200000000000003</v>
      </c>
      <c r="I210" s="241"/>
      <c r="J210" s="237"/>
      <c r="K210" s="237"/>
      <c r="L210" s="242"/>
      <c r="M210" s="243"/>
      <c r="N210" s="244"/>
      <c r="O210" s="244"/>
      <c r="P210" s="244"/>
      <c r="Q210" s="244"/>
      <c r="R210" s="244"/>
      <c r="S210" s="244"/>
      <c r="T210" s="245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6" t="s">
        <v>143</v>
      </c>
      <c r="AU210" s="246" t="s">
        <v>81</v>
      </c>
      <c r="AV210" s="14" t="s">
        <v>137</v>
      </c>
      <c r="AW210" s="14" t="s">
        <v>33</v>
      </c>
      <c r="AX210" s="14" t="s">
        <v>79</v>
      </c>
      <c r="AY210" s="246" t="s">
        <v>130</v>
      </c>
    </row>
    <row r="211" s="2" customFormat="1" ht="21.75" customHeight="1">
      <c r="A211" s="39"/>
      <c r="B211" s="40"/>
      <c r="C211" s="205" t="s">
        <v>372</v>
      </c>
      <c r="D211" s="205" t="s">
        <v>132</v>
      </c>
      <c r="E211" s="206" t="s">
        <v>963</v>
      </c>
      <c r="F211" s="207" t="s">
        <v>964</v>
      </c>
      <c r="G211" s="208" t="s">
        <v>135</v>
      </c>
      <c r="H211" s="209">
        <v>200</v>
      </c>
      <c r="I211" s="210"/>
      <c r="J211" s="211">
        <f>ROUND(I211*H211,2)</f>
        <v>0</v>
      </c>
      <c r="K211" s="207" t="s">
        <v>19</v>
      </c>
      <c r="L211" s="45"/>
      <c r="M211" s="212" t="s">
        <v>19</v>
      </c>
      <c r="N211" s="213" t="s">
        <v>42</v>
      </c>
      <c r="O211" s="85"/>
      <c r="P211" s="214">
        <f>O211*H211</f>
        <v>0</v>
      </c>
      <c r="Q211" s="214">
        <v>0</v>
      </c>
      <c r="R211" s="214">
        <f>Q211*H211</f>
        <v>0</v>
      </c>
      <c r="S211" s="214">
        <v>0</v>
      </c>
      <c r="T211" s="215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16" t="s">
        <v>468</v>
      </c>
      <c r="AT211" s="216" t="s">
        <v>132</v>
      </c>
      <c r="AU211" s="216" t="s">
        <v>81</v>
      </c>
      <c r="AY211" s="18" t="s">
        <v>130</v>
      </c>
      <c r="BE211" s="217">
        <f>IF(N211="základní",J211,0)</f>
        <v>0</v>
      </c>
      <c r="BF211" s="217">
        <f>IF(N211="snížená",J211,0)</f>
        <v>0</v>
      </c>
      <c r="BG211" s="217">
        <f>IF(N211="zákl. přenesená",J211,0)</f>
        <v>0</v>
      </c>
      <c r="BH211" s="217">
        <f>IF(N211="sníž. přenesená",J211,0)</f>
        <v>0</v>
      </c>
      <c r="BI211" s="217">
        <f>IF(N211="nulová",J211,0)</f>
        <v>0</v>
      </c>
      <c r="BJ211" s="18" t="s">
        <v>79</v>
      </c>
      <c r="BK211" s="217">
        <f>ROUND(I211*H211,2)</f>
        <v>0</v>
      </c>
      <c r="BL211" s="18" t="s">
        <v>468</v>
      </c>
      <c r="BM211" s="216" t="s">
        <v>965</v>
      </c>
    </row>
    <row r="212" s="2" customFormat="1">
      <c r="A212" s="39"/>
      <c r="B212" s="40"/>
      <c r="C212" s="41"/>
      <c r="D212" s="223" t="s">
        <v>141</v>
      </c>
      <c r="E212" s="41"/>
      <c r="F212" s="224" t="s">
        <v>966</v>
      </c>
      <c r="G212" s="41"/>
      <c r="H212" s="41"/>
      <c r="I212" s="220"/>
      <c r="J212" s="41"/>
      <c r="K212" s="41"/>
      <c r="L212" s="45"/>
      <c r="M212" s="221"/>
      <c r="N212" s="222"/>
      <c r="O212" s="85"/>
      <c r="P212" s="85"/>
      <c r="Q212" s="85"/>
      <c r="R212" s="85"/>
      <c r="S212" s="85"/>
      <c r="T212" s="86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141</v>
      </c>
      <c r="AU212" s="18" t="s">
        <v>81</v>
      </c>
    </row>
    <row r="213" s="13" customFormat="1">
      <c r="A213" s="13"/>
      <c r="B213" s="225"/>
      <c r="C213" s="226"/>
      <c r="D213" s="223" t="s">
        <v>143</v>
      </c>
      <c r="E213" s="227" t="s">
        <v>19</v>
      </c>
      <c r="F213" s="228" t="s">
        <v>918</v>
      </c>
      <c r="G213" s="226"/>
      <c r="H213" s="229">
        <v>200</v>
      </c>
      <c r="I213" s="230"/>
      <c r="J213" s="226"/>
      <c r="K213" s="226"/>
      <c r="L213" s="231"/>
      <c r="M213" s="232"/>
      <c r="N213" s="233"/>
      <c r="O213" s="233"/>
      <c r="P213" s="233"/>
      <c r="Q213" s="233"/>
      <c r="R213" s="233"/>
      <c r="S213" s="233"/>
      <c r="T213" s="234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5" t="s">
        <v>143</v>
      </c>
      <c r="AU213" s="235" t="s">
        <v>81</v>
      </c>
      <c r="AV213" s="13" t="s">
        <v>81</v>
      </c>
      <c r="AW213" s="13" t="s">
        <v>33</v>
      </c>
      <c r="AX213" s="13" t="s">
        <v>71</v>
      </c>
      <c r="AY213" s="235" t="s">
        <v>130</v>
      </c>
    </row>
    <row r="214" s="14" customFormat="1">
      <c r="A214" s="14"/>
      <c r="B214" s="236"/>
      <c r="C214" s="237"/>
      <c r="D214" s="223" t="s">
        <v>143</v>
      </c>
      <c r="E214" s="238" t="s">
        <v>19</v>
      </c>
      <c r="F214" s="239" t="s">
        <v>146</v>
      </c>
      <c r="G214" s="237"/>
      <c r="H214" s="240">
        <v>200</v>
      </c>
      <c r="I214" s="241"/>
      <c r="J214" s="237"/>
      <c r="K214" s="237"/>
      <c r="L214" s="242"/>
      <c r="M214" s="243"/>
      <c r="N214" s="244"/>
      <c r="O214" s="244"/>
      <c r="P214" s="244"/>
      <c r="Q214" s="244"/>
      <c r="R214" s="244"/>
      <c r="S214" s="244"/>
      <c r="T214" s="245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6" t="s">
        <v>143</v>
      </c>
      <c r="AU214" s="246" t="s">
        <v>81</v>
      </c>
      <c r="AV214" s="14" t="s">
        <v>137</v>
      </c>
      <c r="AW214" s="14" t="s">
        <v>33</v>
      </c>
      <c r="AX214" s="14" t="s">
        <v>79</v>
      </c>
      <c r="AY214" s="246" t="s">
        <v>130</v>
      </c>
    </row>
    <row r="215" s="2" customFormat="1" ht="24.15" customHeight="1">
      <c r="A215" s="39"/>
      <c r="B215" s="40"/>
      <c r="C215" s="205" t="s">
        <v>377</v>
      </c>
      <c r="D215" s="205" t="s">
        <v>132</v>
      </c>
      <c r="E215" s="206" t="s">
        <v>967</v>
      </c>
      <c r="F215" s="207" t="s">
        <v>968</v>
      </c>
      <c r="G215" s="208" t="s">
        <v>239</v>
      </c>
      <c r="H215" s="209">
        <v>35.280000000000001</v>
      </c>
      <c r="I215" s="210"/>
      <c r="J215" s="211">
        <f>ROUND(I215*H215,2)</f>
        <v>0</v>
      </c>
      <c r="K215" s="207" t="s">
        <v>19</v>
      </c>
      <c r="L215" s="45"/>
      <c r="M215" s="212" t="s">
        <v>19</v>
      </c>
      <c r="N215" s="213" t="s">
        <v>42</v>
      </c>
      <c r="O215" s="85"/>
      <c r="P215" s="214">
        <f>O215*H215</f>
        <v>0</v>
      </c>
      <c r="Q215" s="214">
        <v>0</v>
      </c>
      <c r="R215" s="214">
        <f>Q215*H215</f>
        <v>0</v>
      </c>
      <c r="S215" s="214">
        <v>0</v>
      </c>
      <c r="T215" s="215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16" t="s">
        <v>468</v>
      </c>
      <c r="AT215" s="216" t="s">
        <v>132</v>
      </c>
      <c r="AU215" s="216" t="s">
        <v>81</v>
      </c>
      <c r="AY215" s="18" t="s">
        <v>130</v>
      </c>
      <c r="BE215" s="217">
        <f>IF(N215="základní",J215,0)</f>
        <v>0</v>
      </c>
      <c r="BF215" s="217">
        <f>IF(N215="snížená",J215,0)</f>
        <v>0</v>
      </c>
      <c r="BG215" s="217">
        <f>IF(N215="zákl. přenesená",J215,0)</f>
        <v>0</v>
      </c>
      <c r="BH215" s="217">
        <f>IF(N215="sníž. přenesená",J215,0)</f>
        <v>0</v>
      </c>
      <c r="BI215" s="217">
        <f>IF(N215="nulová",J215,0)</f>
        <v>0</v>
      </c>
      <c r="BJ215" s="18" t="s">
        <v>79</v>
      </c>
      <c r="BK215" s="217">
        <f>ROUND(I215*H215,2)</f>
        <v>0</v>
      </c>
      <c r="BL215" s="18" t="s">
        <v>468</v>
      </c>
      <c r="BM215" s="216" t="s">
        <v>969</v>
      </c>
    </row>
    <row r="216" s="13" customFormat="1">
      <c r="A216" s="13"/>
      <c r="B216" s="225"/>
      <c r="C216" s="226"/>
      <c r="D216" s="223" t="s">
        <v>143</v>
      </c>
      <c r="E216" s="227" t="s">
        <v>19</v>
      </c>
      <c r="F216" s="228" t="s">
        <v>970</v>
      </c>
      <c r="G216" s="226"/>
      <c r="H216" s="229">
        <v>35.280000000000001</v>
      </c>
      <c r="I216" s="230"/>
      <c r="J216" s="226"/>
      <c r="K216" s="226"/>
      <c r="L216" s="231"/>
      <c r="M216" s="232"/>
      <c r="N216" s="233"/>
      <c r="O216" s="233"/>
      <c r="P216" s="233"/>
      <c r="Q216" s="233"/>
      <c r="R216" s="233"/>
      <c r="S216" s="233"/>
      <c r="T216" s="23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5" t="s">
        <v>143</v>
      </c>
      <c r="AU216" s="235" t="s">
        <v>81</v>
      </c>
      <c r="AV216" s="13" t="s">
        <v>81</v>
      </c>
      <c r="AW216" s="13" t="s">
        <v>33</v>
      </c>
      <c r="AX216" s="13" t="s">
        <v>71</v>
      </c>
      <c r="AY216" s="235" t="s">
        <v>130</v>
      </c>
    </row>
    <row r="217" s="14" customFormat="1">
      <c r="A217" s="14"/>
      <c r="B217" s="236"/>
      <c r="C217" s="237"/>
      <c r="D217" s="223" t="s">
        <v>143</v>
      </c>
      <c r="E217" s="238" t="s">
        <v>19</v>
      </c>
      <c r="F217" s="239" t="s">
        <v>146</v>
      </c>
      <c r="G217" s="237"/>
      <c r="H217" s="240">
        <v>35.280000000000001</v>
      </c>
      <c r="I217" s="241"/>
      <c r="J217" s="237"/>
      <c r="K217" s="237"/>
      <c r="L217" s="242"/>
      <c r="M217" s="243"/>
      <c r="N217" s="244"/>
      <c r="O217" s="244"/>
      <c r="P217" s="244"/>
      <c r="Q217" s="244"/>
      <c r="R217" s="244"/>
      <c r="S217" s="244"/>
      <c r="T217" s="245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6" t="s">
        <v>143</v>
      </c>
      <c r="AU217" s="246" t="s">
        <v>81</v>
      </c>
      <c r="AV217" s="14" t="s">
        <v>137</v>
      </c>
      <c r="AW217" s="14" t="s">
        <v>33</v>
      </c>
      <c r="AX217" s="14" t="s">
        <v>79</v>
      </c>
      <c r="AY217" s="246" t="s">
        <v>130</v>
      </c>
    </row>
    <row r="218" s="12" customFormat="1" ht="25.92" customHeight="1">
      <c r="A218" s="12"/>
      <c r="B218" s="189"/>
      <c r="C218" s="190"/>
      <c r="D218" s="191" t="s">
        <v>70</v>
      </c>
      <c r="E218" s="192" t="s">
        <v>252</v>
      </c>
      <c r="F218" s="192" t="s">
        <v>463</v>
      </c>
      <c r="G218" s="190"/>
      <c r="H218" s="190"/>
      <c r="I218" s="193"/>
      <c r="J218" s="194">
        <f>BK218</f>
        <v>0</v>
      </c>
      <c r="K218" s="190"/>
      <c r="L218" s="195"/>
      <c r="M218" s="196"/>
      <c r="N218" s="197"/>
      <c r="O218" s="197"/>
      <c r="P218" s="198">
        <f>P219+P245+P267</f>
        <v>0</v>
      </c>
      <c r="Q218" s="197"/>
      <c r="R218" s="198">
        <f>R219+R245+R267</f>
        <v>0</v>
      </c>
      <c r="S218" s="197"/>
      <c r="T218" s="199">
        <f>T219+T245+T267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00" t="s">
        <v>79</v>
      </c>
      <c r="AT218" s="201" t="s">
        <v>70</v>
      </c>
      <c r="AU218" s="201" t="s">
        <v>71</v>
      </c>
      <c r="AY218" s="200" t="s">
        <v>130</v>
      </c>
      <c r="BK218" s="202">
        <f>BK219+BK245+BK267</f>
        <v>0</v>
      </c>
    </row>
    <row r="219" s="12" customFormat="1" ht="22.8" customHeight="1">
      <c r="A219" s="12"/>
      <c r="B219" s="189"/>
      <c r="C219" s="190"/>
      <c r="D219" s="191" t="s">
        <v>70</v>
      </c>
      <c r="E219" s="203" t="s">
        <v>971</v>
      </c>
      <c r="F219" s="203" t="s">
        <v>972</v>
      </c>
      <c r="G219" s="190"/>
      <c r="H219" s="190"/>
      <c r="I219" s="193"/>
      <c r="J219" s="204">
        <f>BK219</f>
        <v>0</v>
      </c>
      <c r="K219" s="190"/>
      <c r="L219" s="195"/>
      <c r="M219" s="196"/>
      <c r="N219" s="197"/>
      <c r="O219" s="197"/>
      <c r="P219" s="198">
        <f>SUM(P220:P244)</f>
        <v>0</v>
      </c>
      <c r="Q219" s="197"/>
      <c r="R219" s="198">
        <f>SUM(R220:R244)</f>
        <v>0</v>
      </c>
      <c r="S219" s="197"/>
      <c r="T219" s="199">
        <f>SUM(T220:T244)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00" t="s">
        <v>79</v>
      </c>
      <c r="AT219" s="201" t="s">
        <v>70</v>
      </c>
      <c r="AU219" s="201" t="s">
        <v>79</v>
      </c>
      <c r="AY219" s="200" t="s">
        <v>130</v>
      </c>
      <c r="BK219" s="202">
        <f>SUM(BK220:BK244)</f>
        <v>0</v>
      </c>
    </row>
    <row r="220" s="2" customFormat="1" ht="16.5" customHeight="1">
      <c r="A220" s="39"/>
      <c r="B220" s="40"/>
      <c r="C220" s="205" t="s">
        <v>382</v>
      </c>
      <c r="D220" s="205" t="s">
        <v>132</v>
      </c>
      <c r="E220" s="206" t="s">
        <v>973</v>
      </c>
      <c r="F220" s="207" t="s">
        <v>974</v>
      </c>
      <c r="G220" s="208" t="s">
        <v>180</v>
      </c>
      <c r="H220" s="209">
        <v>250</v>
      </c>
      <c r="I220" s="210"/>
      <c r="J220" s="211">
        <f>ROUND(I220*H220,2)</f>
        <v>0</v>
      </c>
      <c r="K220" s="207" t="s">
        <v>19</v>
      </c>
      <c r="L220" s="45"/>
      <c r="M220" s="212" t="s">
        <v>19</v>
      </c>
      <c r="N220" s="213" t="s">
        <v>42</v>
      </c>
      <c r="O220" s="85"/>
      <c r="P220" s="214">
        <f>O220*H220</f>
        <v>0</v>
      </c>
      <c r="Q220" s="214">
        <v>0</v>
      </c>
      <c r="R220" s="214">
        <f>Q220*H220</f>
        <v>0</v>
      </c>
      <c r="S220" s="214">
        <v>0</v>
      </c>
      <c r="T220" s="215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16" t="s">
        <v>137</v>
      </c>
      <c r="AT220" s="216" t="s">
        <v>132</v>
      </c>
      <c r="AU220" s="216" t="s">
        <v>81</v>
      </c>
      <c r="AY220" s="18" t="s">
        <v>130</v>
      </c>
      <c r="BE220" s="217">
        <f>IF(N220="základní",J220,0)</f>
        <v>0</v>
      </c>
      <c r="BF220" s="217">
        <f>IF(N220="snížená",J220,0)</f>
        <v>0</v>
      </c>
      <c r="BG220" s="217">
        <f>IF(N220="zákl. přenesená",J220,0)</f>
        <v>0</v>
      </c>
      <c r="BH220" s="217">
        <f>IF(N220="sníž. přenesená",J220,0)</f>
        <v>0</v>
      </c>
      <c r="BI220" s="217">
        <f>IF(N220="nulová",J220,0)</f>
        <v>0</v>
      </c>
      <c r="BJ220" s="18" t="s">
        <v>79</v>
      </c>
      <c r="BK220" s="217">
        <f>ROUND(I220*H220,2)</f>
        <v>0</v>
      </c>
      <c r="BL220" s="18" t="s">
        <v>137</v>
      </c>
      <c r="BM220" s="216" t="s">
        <v>975</v>
      </c>
    </row>
    <row r="221" s="2" customFormat="1">
      <c r="A221" s="39"/>
      <c r="B221" s="40"/>
      <c r="C221" s="41"/>
      <c r="D221" s="223" t="s">
        <v>141</v>
      </c>
      <c r="E221" s="41"/>
      <c r="F221" s="224" t="s">
        <v>976</v>
      </c>
      <c r="G221" s="41"/>
      <c r="H221" s="41"/>
      <c r="I221" s="220"/>
      <c r="J221" s="41"/>
      <c r="K221" s="41"/>
      <c r="L221" s="45"/>
      <c r="M221" s="221"/>
      <c r="N221" s="222"/>
      <c r="O221" s="85"/>
      <c r="P221" s="85"/>
      <c r="Q221" s="85"/>
      <c r="R221" s="85"/>
      <c r="S221" s="85"/>
      <c r="T221" s="86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8" t="s">
        <v>141</v>
      </c>
      <c r="AU221" s="18" t="s">
        <v>81</v>
      </c>
    </row>
    <row r="222" s="2" customFormat="1" ht="16.5" customHeight="1">
      <c r="A222" s="39"/>
      <c r="B222" s="40"/>
      <c r="C222" s="247" t="s">
        <v>387</v>
      </c>
      <c r="D222" s="247" t="s">
        <v>252</v>
      </c>
      <c r="E222" s="248" t="s">
        <v>977</v>
      </c>
      <c r="F222" s="249" t="s">
        <v>978</v>
      </c>
      <c r="G222" s="250" t="s">
        <v>979</v>
      </c>
      <c r="H222" s="251">
        <v>2</v>
      </c>
      <c r="I222" s="252"/>
      <c r="J222" s="253">
        <f>ROUND(I222*H222,2)</f>
        <v>0</v>
      </c>
      <c r="K222" s="249" t="s">
        <v>19</v>
      </c>
      <c r="L222" s="254"/>
      <c r="M222" s="255" t="s">
        <v>19</v>
      </c>
      <c r="N222" s="256" t="s">
        <v>42</v>
      </c>
      <c r="O222" s="85"/>
      <c r="P222" s="214">
        <f>O222*H222</f>
        <v>0</v>
      </c>
      <c r="Q222" s="214">
        <v>0</v>
      </c>
      <c r="R222" s="214">
        <f>Q222*H222</f>
        <v>0</v>
      </c>
      <c r="S222" s="214">
        <v>0</v>
      </c>
      <c r="T222" s="215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16" t="s">
        <v>177</v>
      </c>
      <c r="AT222" s="216" t="s">
        <v>252</v>
      </c>
      <c r="AU222" s="216" t="s">
        <v>81</v>
      </c>
      <c r="AY222" s="18" t="s">
        <v>130</v>
      </c>
      <c r="BE222" s="217">
        <f>IF(N222="základní",J222,0)</f>
        <v>0</v>
      </c>
      <c r="BF222" s="217">
        <f>IF(N222="snížená",J222,0)</f>
        <v>0</v>
      </c>
      <c r="BG222" s="217">
        <f>IF(N222="zákl. přenesená",J222,0)</f>
        <v>0</v>
      </c>
      <c r="BH222" s="217">
        <f>IF(N222="sníž. přenesená",J222,0)</f>
        <v>0</v>
      </c>
      <c r="BI222" s="217">
        <f>IF(N222="nulová",J222,0)</f>
        <v>0</v>
      </c>
      <c r="BJ222" s="18" t="s">
        <v>79</v>
      </c>
      <c r="BK222" s="217">
        <f>ROUND(I222*H222,2)</f>
        <v>0</v>
      </c>
      <c r="BL222" s="18" t="s">
        <v>137</v>
      </c>
      <c r="BM222" s="216" t="s">
        <v>980</v>
      </c>
    </row>
    <row r="223" s="2" customFormat="1">
      <c r="A223" s="39"/>
      <c r="B223" s="40"/>
      <c r="C223" s="41"/>
      <c r="D223" s="223" t="s">
        <v>141</v>
      </c>
      <c r="E223" s="41"/>
      <c r="F223" s="224" t="s">
        <v>981</v>
      </c>
      <c r="G223" s="41"/>
      <c r="H223" s="41"/>
      <c r="I223" s="220"/>
      <c r="J223" s="41"/>
      <c r="K223" s="41"/>
      <c r="L223" s="45"/>
      <c r="M223" s="221"/>
      <c r="N223" s="222"/>
      <c r="O223" s="85"/>
      <c r="P223" s="85"/>
      <c r="Q223" s="85"/>
      <c r="R223" s="85"/>
      <c r="S223" s="85"/>
      <c r="T223" s="86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141</v>
      </c>
      <c r="AU223" s="18" t="s">
        <v>81</v>
      </c>
    </row>
    <row r="224" s="2" customFormat="1" ht="16.5" customHeight="1">
      <c r="A224" s="39"/>
      <c r="B224" s="40"/>
      <c r="C224" s="247" t="s">
        <v>394</v>
      </c>
      <c r="D224" s="247" t="s">
        <v>252</v>
      </c>
      <c r="E224" s="248" t="s">
        <v>982</v>
      </c>
      <c r="F224" s="249" t="s">
        <v>983</v>
      </c>
      <c r="G224" s="250" t="s">
        <v>180</v>
      </c>
      <c r="H224" s="251">
        <v>250</v>
      </c>
      <c r="I224" s="252"/>
      <c r="J224" s="253">
        <f>ROUND(I224*H224,2)</f>
        <v>0</v>
      </c>
      <c r="K224" s="249" t="s">
        <v>19</v>
      </c>
      <c r="L224" s="254"/>
      <c r="M224" s="255" t="s">
        <v>19</v>
      </c>
      <c r="N224" s="256" t="s">
        <v>42</v>
      </c>
      <c r="O224" s="85"/>
      <c r="P224" s="214">
        <f>O224*H224</f>
        <v>0</v>
      </c>
      <c r="Q224" s="214">
        <v>0</v>
      </c>
      <c r="R224" s="214">
        <f>Q224*H224</f>
        <v>0</v>
      </c>
      <c r="S224" s="214">
        <v>0</v>
      </c>
      <c r="T224" s="215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16" t="s">
        <v>177</v>
      </c>
      <c r="AT224" s="216" t="s">
        <v>252</v>
      </c>
      <c r="AU224" s="216" t="s">
        <v>81</v>
      </c>
      <c r="AY224" s="18" t="s">
        <v>130</v>
      </c>
      <c r="BE224" s="217">
        <f>IF(N224="základní",J224,0)</f>
        <v>0</v>
      </c>
      <c r="BF224" s="217">
        <f>IF(N224="snížená",J224,0)</f>
        <v>0</v>
      </c>
      <c r="BG224" s="217">
        <f>IF(N224="zákl. přenesená",J224,0)</f>
        <v>0</v>
      </c>
      <c r="BH224" s="217">
        <f>IF(N224="sníž. přenesená",J224,0)</f>
        <v>0</v>
      </c>
      <c r="BI224" s="217">
        <f>IF(N224="nulová",J224,0)</f>
        <v>0</v>
      </c>
      <c r="BJ224" s="18" t="s">
        <v>79</v>
      </c>
      <c r="BK224" s="217">
        <f>ROUND(I224*H224,2)</f>
        <v>0</v>
      </c>
      <c r="BL224" s="18" t="s">
        <v>137</v>
      </c>
      <c r="BM224" s="216" t="s">
        <v>984</v>
      </c>
    </row>
    <row r="225" s="2" customFormat="1">
      <c r="A225" s="39"/>
      <c r="B225" s="40"/>
      <c r="C225" s="41"/>
      <c r="D225" s="223" t="s">
        <v>141</v>
      </c>
      <c r="E225" s="41"/>
      <c r="F225" s="224" t="s">
        <v>985</v>
      </c>
      <c r="G225" s="41"/>
      <c r="H225" s="41"/>
      <c r="I225" s="220"/>
      <c r="J225" s="41"/>
      <c r="K225" s="41"/>
      <c r="L225" s="45"/>
      <c r="M225" s="221"/>
      <c r="N225" s="222"/>
      <c r="O225" s="85"/>
      <c r="P225" s="85"/>
      <c r="Q225" s="85"/>
      <c r="R225" s="85"/>
      <c r="S225" s="85"/>
      <c r="T225" s="86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18" t="s">
        <v>141</v>
      </c>
      <c r="AU225" s="18" t="s">
        <v>81</v>
      </c>
    </row>
    <row r="226" s="2" customFormat="1" ht="16.5" customHeight="1">
      <c r="A226" s="39"/>
      <c r="B226" s="40"/>
      <c r="C226" s="247" t="s">
        <v>401</v>
      </c>
      <c r="D226" s="247" t="s">
        <v>252</v>
      </c>
      <c r="E226" s="248" t="s">
        <v>986</v>
      </c>
      <c r="F226" s="249" t="s">
        <v>987</v>
      </c>
      <c r="G226" s="250" t="s">
        <v>979</v>
      </c>
      <c r="H226" s="251">
        <v>2</v>
      </c>
      <c r="I226" s="252"/>
      <c r="J226" s="253">
        <f>ROUND(I226*H226,2)</f>
        <v>0</v>
      </c>
      <c r="K226" s="249" t="s">
        <v>19</v>
      </c>
      <c r="L226" s="254"/>
      <c r="M226" s="255" t="s">
        <v>19</v>
      </c>
      <c r="N226" s="256" t="s">
        <v>42</v>
      </c>
      <c r="O226" s="85"/>
      <c r="P226" s="214">
        <f>O226*H226</f>
        <v>0</v>
      </c>
      <c r="Q226" s="214">
        <v>0</v>
      </c>
      <c r="R226" s="214">
        <f>Q226*H226</f>
        <v>0</v>
      </c>
      <c r="S226" s="214">
        <v>0</v>
      </c>
      <c r="T226" s="215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16" t="s">
        <v>177</v>
      </c>
      <c r="AT226" s="216" t="s">
        <v>252</v>
      </c>
      <c r="AU226" s="216" t="s">
        <v>81</v>
      </c>
      <c r="AY226" s="18" t="s">
        <v>130</v>
      </c>
      <c r="BE226" s="217">
        <f>IF(N226="základní",J226,0)</f>
        <v>0</v>
      </c>
      <c r="BF226" s="217">
        <f>IF(N226="snížená",J226,0)</f>
        <v>0</v>
      </c>
      <c r="BG226" s="217">
        <f>IF(N226="zákl. přenesená",J226,0)</f>
        <v>0</v>
      </c>
      <c r="BH226" s="217">
        <f>IF(N226="sníž. přenesená",J226,0)</f>
        <v>0</v>
      </c>
      <c r="BI226" s="217">
        <f>IF(N226="nulová",J226,0)</f>
        <v>0</v>
      </c>
      <c r="BJ226" s="18" t="s">
        <v>79</v>
      </c>
      <c r="BK226" s="217">
        <f>ROUND(I226*H226,2)</f>
        <v>0</v>
      </c>
      <c r="BL226" s="18" t="s">
        <v>137</v>
      </c>
      <c r="BM226" s="216" t="s">
        <v>988</v>
      </c>
    </row>
    <row r="227" s="2" customFormat="1">
      <c r="A227" s="39"/>
      <c r="B227" s="40"/>
      <c r="C227" s="41"/>
      <c r="D227" s="223" t="s">
        <v>141</v>
      </c>
      <c r="E227" s="41"/>
      <c r="F227" s="224" t="s">
        <v>985</v>
      </c>
      <c r="G227" s="41"/>
      <c r="H227" s="41"/>
      <c r="I227" s="220"/>
      <c r="J227" s="41"/>
      <c r="K227" s="41"/>
      <c r="L227" s="45"/>
      <c r="M227" s="221"/>
      <c r="N227" s="222"/>
      <c r="O227" s="85"/>
      <c r="P227" s="85"/>
      <c r="Q227" s="85"/>
      <c r="R227" s="85"/>
      <c r="S227" s="85"/>
      <c r="T227" s="86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141</v>
      </c>
      <c r="AU227" s="18" t="s">
        <v>81</v>
      </c>
    </row>
    <row r="228" s="2" customFormat="1" ht="16.5" customHeight="1">
      <c r="A228" s="39"/>
      <c r="B228" s="40"/>
      <c r="C228" s="247" t="s">
        <v>406</v>
      </c>
      <c r="D228" s="247" t="s">
        <v>252</v>
      </c>
      <c r="E228" s="248" t="s">
        <v>989</v>
      </c>
      <c r="F228" s="249" t="s">
        <v>990</v>
      </c>
      <c r="G228" s="250" t="s">
        <v>979</v>
      </c>
      <c r="H228" s="251">
        <v>2</v>
      </c>
      <c r="I228" s="252"/>
      <c r="J228" s="253">
        <f>ROUND(I228*H228,2)</f>
        <v>0</v>
      </c>
      <c r="K228" s="249" t="s">
        <v>19</v>
      </c>
      <c r="L228" s="254"/>
      <c r="M228" s="255" t="s">
        <v>19</v>
      </c>
      <c r="N228" s="256" t="s">
        <v>42</v>
      </c>
      <c r="O228" s="85"/>
      <c r="P228" s="214">
        <f>O228*H228</f>
        <v>0</v>
      </c>
      <c r="Q228" s="214">
        <v>0</v>
      </c>
      <c r="R228" s="214">
        <f>Q228*H228</f>
        <v>0</v>
      </c>
      <c r="S228" s="214">
        <v>0</v>
      </c>
      <c r="T228" s="215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16" t="s">
        <v>177</v>
      </c>
      <c r="AT228" s="216" t="s">
        <v>252</v>
      </c>
      <c r="AU228" s="216" t="s">
        <v>81</v>
      </c>
      <c r="AY228" s="18" t="s">
        <v>130</v>
      </c>
      <c r="BE228" s="217">
        <f>IF(N228="základní",J228,0)</f>
        <v>0</v>
      </c>
      <c r="BF228" s="217">
        <f>IF(N228="snížená",J228,0)</f>
        <v>0</v>
      </c>
      <c r="BG228" s="217">
        <f>IF(N228="zákl. přenesená",J228,0)</f>
        <v>0</v>
      </c>
      <c r="BH228" s="217">
        <f>IF(N228="sníž. přenesená",J228,0)</f>
        <v>0</v>
      </c>
      <c r="BI228" s="217">
        <f>IF(N228="nulová",J228,0)</f>
        <v>0</v>
      </c>
      <c r="BJ228" s="18" t="s">
        <v>79</v>
      </c>
      <c r="BK228" s="217">
        <f>ROUND(I228*H228,2)</f>
        <v>0</v>
      </c>
      <c r="BL228" s="18" t="s">
        <v>137</v>
      </c>
      <c r="BM228" s="216" t="s">
        <v>991</v>
      </c>
    </row>
    <row r="229" s="2" customFormat="1">
      <c r="A229" s="39"/>
      <c r="B229" s="40"/>
      <c r="C229" s="41"/>
      <c r="D229" s="223" t="s">
        <v>141</v>
      </c>
      <c r="E229" s="41"/>
      <c r="F229" s="224" t="s">
        <v>985</v>
      </c>
      <c r="G229" s="41"/>
      <c r="H229" s="41"/>
      <c r="I229" s="220"/>
      <c r="J229" s="41"/>
      <c r="K229" s="41"/>
      <c r="L229" s="45"/>
      <c r="M229" s="221"/>
      <c r="N229" s="222"/>
      <c r="O229" s="85"/>
      <c r="P229" s="85"/>
      <c r="Q229" s="85"/>
      <c r="R229" s="85"/>
      <c r="S229" s="85"/>
      <c r="T229" s="86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141</v>
      </c>
      <c r="AU229" s="18" t="s">
        <v>81</v>
      </c>
    </row>
    <row r="230" s="2" customFormat="1" ht="24.15" customHeight="1">
      <c r="A230" s="39"/>
      <c r="B230" s="40"/>
      <c r="C230" s="247" t="s">
        <v>413</v>
      </c>
      <c r="D230" s="247" t="s">
        <v>252</v>
      </c>
      <c r="E230" s="248" t="s">
        <v>992</v>
      </c>
      <c r="F230" s="249" t="s">
        <v>993</v>
      </c>
      <c r="G230" s="250" t="s">
        <v>979</v>
      </c>
      <c r="H230" s="251">
        <v>2</v>
      </c>
      <c r="I230" s="252"/>
      <c r="J230" s="253">
        <f>ROUND(I230*H230,2)</f>
        <v>0</v>
      </c>
      <c r="K230" s="249" t="s">
        <v>19</v>
      </c>
      <c r="L230" s="254"/>
      <c r="M230" s="255" t="s">
        <v>19</v>
      </c>
      <c r="N230" s="256" t="s">
        <v>42</v>
      </c>
      <c r="O230" s="85"/>
      <c r="P230" s="214">
        <f>O230*H230</f>
        <v>0</v>
      </c>
      <c r="Q230" s="214">
        <v>0</v>
      </c>
      <c r="R230" s="214">
        <f>Q230*H230</f>
        <v>0</v>
      </c>
      <c r="S230" s="214">
        <v>0</v>
      </c>
      <c r="T230" s="215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16" t="s">
        <v>177</v>
      </c>
      <c r="AT230" s="216" t="s">
        <v>252</v>
      </c>
      <c r="AU230" s="216" t="s">
        <v>81</v>
      </c>
      <c r="AY230" s="18" t="s">
        <v>130</v>
      </c>
      <c r="BE230" s="217">
        <f>IF(N230="základní",J230,0)</f>
        <v>0</v>
      </c>
      <c r="BF230" s="217">
        <f>IF(N230="snížená",J230,0)</f>
        <v>0</v>
      </c>
      <c r="BG230" s="217">
        <f>IF(N230="zákl. přenesená",J230,0)</f>
        <v>0</v>
      </c>
      <c r="BH230" s="217">
        <f>IF(N230="sníž. přenesená",J230,0)</f>
        <v>0</v>
      </c>
      <c r="BI230" s="217">
        <f>IF(N230="nulová",J230,0)</f>
        <v>0</v>
      </c>
      <c r="BJ230" s="18" t="s">
        <v>79</v>
      </c>
      <c r="BK230" s="217">
        <f>ROUND(I230*H230,2)</f>
        <v>0</v>
      </c>
      <c r="BL230" s="18" t="s">
        <v>137</v>
      </c>
      <c r="BM230" s="216" t="s">
        <v>994</v>
      </c>
    </row>
    <row r="231" s="2" customFormat="1" ht="16.5" customHeight="1">
      <c r="A231" s="39"/>
      <c r="B231" s="40"/>
      <c r="C231" s="247" t="s">
        <v>418</v>
      </c>
      <c r="D231" s="247" t="s">
        <v>252</v>
      </c>
      <c r="E231" s="248" t="s">
        <v>995</v>
      </c>
      <c r="F231" s="249" t="s">
        <v>996</v>
      </c>
      <c r="G231" s="250" t="s">
        <v>979</v>
      </c>
      <c r="H231" s="251">
        <v>8</v>
      </c>
      <c r="I231" s="252"/>
      <c r="J231" s="253">
        <f>ROUND(I231*H231,2)</f>
        <v>0</v>
      </c>
      <c r="K231" s="249" t="s">
        <v>19</v>
      </c>
      <c r="L231" s="254"/>
      <c r="M231" s="255" t="s">
        <v>19</v>
      </c>
      <c r="N231" s="256" t="s">
        <v>42</v>
      </c>
      <c r="O231" s="85"/>
      <c r="P231" s="214">
        <f>O231*H231</f>
        <v>0</v>
      </c>
      <c r="Q231" s="214">
        <v>0</v>
      </c>
      <c r="R231" s="214">
        <f>Q231*H231</f>
        <v>0</v>
      </c>
      <c r="S231" s="214">
        <v>0</v>
      </c>
      <c r="T231" s="215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16" t="s">
        <v>177</v>
      </c>
      <c r="AT231" s="216" t="s">
        <v>252</v>
      </c>
      <c r="AU231" s="216" t="s">
        <v>81</v>
      </c>
      <c r="AY231" s="18" t="s">
        <v>130</v>
      </c>
      <c r="BE231" s="217">
        <f>IF(N231="základní",J231,0)</f>
        <v>0</v>
      </c>
      <c r="BF231" s="217">
        <f>IF(N231="snížená",J231,0)</f>
        <v>0</v>
      </c>
      <c r="BG231" s="217">
        <f>IF(N231="zákl. přenesená",J231,0)</f>
        <v>0</v>
      </c>
      <c r="BH231" s="217">
        <f>IF(N231="sníž. přenesená",J231,0)</f>
        <v>0</v>
      </c>
      <c r="BI231" s="217">
        <f>IF(N231="nulová",J231,0)</f>
        <v>0</v>
      </c>
      <c r="BJ231" s="18" t="s">
        <v>79</v>
      </c>
      <c r="BK231" s="217">
        <f>ROUND(I231*H231,2)</f>
        <v>0</v>
      </c>
      <c r="BL231" s="18" t="s">
        <v>137</v>
      </c>
      <c r="BM231" s="216" t="s">
        <v>997</v>
      </c>
    </row>
    <row r="232" s="2" customFormat="1" ht="16.5" customHeight="1">
      <c r="A232" s="39"/>
      <c r="B232" s="40"/>
      <c r="C232" s="205" t="s">
        <v>423</v>
      </c>
      <c r="D232" s="205" t="s">
        <v>132</v>
      </c>
      <c r="E232" s="206" t="s">
        <v>998</v>
      </c>
      <c r="F232" s="207" t="s">
        <v>999</v>
      </c>
      <c r="G232" s="208" t="s">
        <v>1000</v>
      </c>
      <c r="H232" s="209">
        <v>1</v>
      </c>
      <c r="I232" s="210"/>
      <c r="J232" s="211">
        <f>ROUND(I232*H232,2)</f>
        <v>0</v>
      </c>
      <c r="K232" s="207" t="s">
        <v>19</v>
      </c>
      <c r="L232" s="45"/>
      <c r="M232" s="212" t="s">
        <v>19</v>
      </c>
      <c r="N232" s="213" t="s">
        <v>42</v>
      </c>
      <c r="O232" s="85"/>
      <c r="P232" s="214">
        <f>O232*H232</f>
        <v>0</v>
      </c>
      <c r="Q232" s="214">
        <v>0</v>
      </c>
      <c r="R232" s="214">
        <f>Q232*H232</f>
        <v>0</v>
      </c>
      <c r="S232" s="214">
        <v>0</v>
      </c>
      <c r="T232" s="215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16" t="s">
        <v>137</v>
      </c>
      <c r="AT232" s="216" t="s">
        <v>132</v>
      </c>
      <c r="AU232" s="216" t="s">
        <v>81</v>
      </c>
      <c r="AY232" s="18" t="s">
        <v>130</v>
      </c>
      <c r="BE232" s="217">
        <f>IF(N232="základní",J232,0)</f>
        <v>0</v>
      </c>
      <c r="BF232" s="217">
        <f>IF(N232="snížená",J232,0)</f>
        <v>0</v>
      </c>
      <c r="BG232" s="217">
        <f>IF(N232="zákl. přenesená",J232,0)</f>
        <v>0</v>
      </c>
      <c r="BH232" s="217">
        <f>IF(N232="sníž. přenesená",J232,0)</f>
        <v>0</v>
      </c>
      <c r="BI232" s="217">
        <f>IF(N232="nulová",J232,0)</f>
        <v>0</v>
      </c>
      <c r="BJ232" s="18" t="s">
        <v>79</v>
      </c>
      <c r="BK232" s="217">
        <f>ROUND(I232*H232,2)</f>
        <v>0</v>
      </c>
      <c r="BL232" s="18" t="s">
        <v>137</v>
      </c>
      <c r="BM232" s="216" t="s">
        <v>1001</v>
      </c>
    </row>
    <row r="233" s="2" customFormat="1">
      <c r="A233" s="39"/>
      <c r="B233" s="40"/>
      <c r="C233" s="41"/>
      <c r="D233" s="223" t="s">
        <v>141</v>
      </c>
      <c r="E233" s="41"/>
      <c r="F233" s="224" t="s">
        <v>1002</v>
      </c>
      <c r="G233" s="41"/>
      <c r="H233" s="41"/>
      <c r="I233" s="220"/>
      <c r="J233" s="41"/>
      <c r="K233" s="41"/>
      <c r="L233" s="45"/>
      <c r="M233" s="221"/>
      <c r="N233" s="222"/>
      <c r="O233" s="85"/>
      <c r="P233" s="85"/>
      <c r="Q233" s="85"/>
      <c r="R233" s="85"/>
      <c r="S233" s="85"/>
      <c r="T233" s="86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141</v>
      </c>
      <c r="AU233" s="18" t="s">
        <v>81</v>
      </c>
    </row>
    <row r="234" s="2" customFormat="1" ht="16.5" customHeight="1">
      <c r="A234" s="39"/>
      <c r="B234" s="40"/>
      <c r="C234" s="247" t="s">
        <v>428</v>
      </c>
      <c r="D234" s="247" t="s">
        <v>252</v>
      </c>
      <c r="E234" s="248" t="s">
        <v>1003</v>
      </c>
      <c r="F234" s="249" t="s">
        <v>1004</v>
      </c>
      <c r="G234" s="250" t="s">
        <v>1000</v>
      </c>
      <c r="H234" s="251">
        <v>1</v>
      </c>
      <c r="I234" s="252"/>
      <c r="J234" s="253">
        <f>ROUND(I234*H234,2)</f>
        <v>0</v>
      </c>
      <c r="K234" s="249" t="s">
        <v>19</v>
      </c>
      <c r="L234" s="254"/>
      <c r="M234" s="255" t="s">
        <v>19</v>
      </c>
      <c r="N234" s="256" t="s">
        <v>42</v>
      </c>
      <c r="O234" s="85"/>
      <c r="P234" s="214">
        <f>O234*H234</f>
        <v>0</v>
      </c>
      <c r="Q234" s="214">
        <v>0</v>
      </c>
      <c r="R234" s="214">
        <f>Q234*H234</f>
        <v>0</v>
      </c>
      <c r="S234" s="214">
        <v>0</v>
      </c>
      <c r="T234" s="215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16" t="s">
        <v>177</v>
      </c>
      <c r="AT234" s="216" t="s">
        <v>252</v>
      </c>
      <c r="AU234" s="216" t="s">
        <v>81</v>
      </c>
      <c r="AY234" s="18" t="s">
        <v>130</v>
      </c>
      <c r="BE234" s="217">
        <f>IF(N234="základní",J234,0)</f>
        <v>0</v>
      </c>
      <c r="BF234" s="217">
        <f>IF(N234="snížená",J234,0)</f>
        <v>0</v>
      </c>
      <c r="BG234" s="217">
        <f>IF(N234="zákl. přenesená",J234,0)</f>
        <v>0</v>
      </c>
      <c r="BH234" s="217">
        <f>IF(N234="sníž. přenesená",J234,0)</f>
        <v>0</v>
      </c>
      <c r="BI234" s="217">
        <f>IF(N234="nulová",J234,0)</f>
        <v>0</v>
      </c>
      <c r="BJ234" s="18" t="s">
        <v>79</v>
      </c>
      <c r="BK234" s="217">
        <f>ROUND(I234*H234,2)</f>
        <v>0</v>
      </c>
      <c r="BL234" s="18" t="s">
        <v>137</v>
      </c>
      <c r="BM234" s="216" t="s">
        <v>1005</v>
      </c>
    </row>
    <row r="235" s="2" customFormat="1">
      <c r="A235" s="39"/>
      <c r="B235" s="40"/>
      <c r="C235" s="41"/>
      <c r="D235" s="223" t="s">
        <v>141</v>
      </c>
      <c r="E235" s="41"/>
      <c r="F235" s="224" t="s">
        <v>1006</v>
      </c>
      <c r="G235" s="41"/>
      <c r="H235" s="41"/>
      <c r="I235" s="220"/>
      <c r="J235" s="41"/>
      <c r="K235" s="41"/>
      <c r="L235" s="45"/>
      <c r="M235" s="221"/>
      <c r="N235" s="222"/>
      <c r="O235" s="85"/>
      <c r="P235" s="85"/>
      <c r="Q235" s="85"/>
      <c r="R235" s="85"/>
      <c r="S235" s="85"/>
      <c r="T235" s="86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141</v>
      </c>
      <c r="AU235" s="18" t="s">
        <v>81</v>
      </c>
    </row>
    <row r="236" s="2" customFormat="1" ht="16.5" customHeight="1">
      <c r="A236" s="39"/>
      <c r="B236" s="40"/>
      <c r="C236" s="247" t="s">
        <v>432</v>
      </c>
      <c r="D236" s="247" t="s">
        <v>252</v>
      </c>
      <c r="E236" s="248" t="s">
        <v>1007</v>
      </c>
      <c r="F236" s="249" t="s">
        <v>1008</v>
      </c>
      <c r="G236" s="250" t="s">
        <v>979</v>
      </c>
      <c r="H236" s="251">
        <v>8</v>
      </c>
      <c r="I236" s="252"/>
      <c r="J236" s="253">
        <f>ROUND(I236*H236,2)</f>
        <v>0</v>
      </c>
      <c r="K236" s="249" t="s">
        <v>19</v>
      </c>
      <c r="L236" s="254"/>
      <c r="M236" s="255" t="s">
        <v>19</v>
      </c>
      <c r="N236" s="256" t="s">
        <v>42</v>
      </c>
      <c r="O236" s="85"/>
      <c r="P236" s="214">
        <f>O236*H236</f>
        <v>0</v>
      </c>
      <c r="Q236" s="214">
        <v>0</v>
      </c>
      <c r="R236" s="214">
        <f>Q236*H236</f>
        <v>0</v>
      </c>
      <c r="S236" s="214">
        <v>0</v>
      </c>
      <c r="T236" s="215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16" t="s">
        <v>177</v>
      </c>
      <c r="AT236" s="216" t="s">
        <v>252</v>
      </c>
      <c r="AU236" s="216" t="s">
        <v>81</v>
      </c>
      <c r="AY236" s="18" t="s">
        <v>130</v>
      </c>
      <c r="BE236" s="217">
        <f>IF(N236="základní",J236,0)</f>
        <v>0</v>
      </c>
      <c r="BF236" s="217">
        <f>IF(N236="snížená",J236,0)</f>
        <v>0</v>
      </c>
      <c r="BG236" s="217">
        <f>IF(N236="zákl. přenesená",J236,0)</f>
        <v>0</v>
      </c>
      <c r="BH236" s="217">
        <f>IF(N236="sníž. přenesená",J236,0)</f>
        <v>0</v>
      </c>
      <c r="BI236" s="217">
        <f>IF(N236="nulová",J236,0)</f>
        <v>0</v>
      </c>
      <c r="BJ236" s="18" t="s">
        <v>79</v>
      </c>
      <c r="BK236" s="217">
        <f>ROUND(I236*H236,2)</f>
        <v>0</v>
      </c>
      <c r="BL236" s="18" t="s">
        <v>137</v>
      </c>
      <c r="BM236" s="216" t="s">
        <v>1009</v>
      </c>
    </row>
    <row r="237" s="2" customFormat="1" ht="16.5" customHeight="1">
      <c r="A237" s="39"/>
      <c r="B237" s="40"/>
      <c r="C237" s="247" t="s">
        <v>439</v>
      </c>
      <c r="D237" s="247" t="s">
        <v>252</v>
      </c>
      <c r="E237" s="248" t="s">
        <v>1010</v>
      </c>
      <c r="F237" s="249" t="s">
        <v>1011</v>
      </c>
      <c r="G237" s="250" t="s">
        <v>979</v>
      </c>
      <c r="H237" s="251">
        <v>6</v>
      </c>
      <c r="I237" s="252"/>
      <c r="J237" s="253">
        <f>ROUND(I237*H237,2)</f>
        <v>0</v>
      </c>
      <c r="K237" s="249" t="s">
        <v>19</v>
      </c>
      <c r="L237" s="254"/>
      <c r="M237" s="255" t="s">
        <v>19</v>
      </c>
      <c r="N237" s="256" t="s">
        <v>42</v>
      </c>
      <c r="O237" s="85"/>
      <c r="P237" s="214">
        <f>O237*H237</f>
        <v>0</v>
      </c>
      <c r="Q237" s="214">
        <v>0</v>
      </c>
      <c r="R237" s="214">
        <f>Q237*H237</f>
        <v>0</v>
      </c>
      <c r="S237" s="214">
        <v>0</v>
      </c>
      <c r="T237" s="215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16" t="s">
        <v>177</v>
      </c>
      <c r="AT237" s="216" t="s">
        <v>252</v>
      </c>
      <c r="AU237" s="216" t="s">
        <v>81</v>
      </c>
      <c r="AY237" s="18" t="s">
        <v>130</v>
      </c>
      <c r="BE237" s="217">
        <f>IF(N237="základní",J237,0)</f>
        <v>0</v>
      </c>
      <c r="BF237" s="217">
        <f>IF(N237="snížená",J237,0)</f>
        <v>0</v>
      </c>
      <c r="BG237" s="217">
        <f>IF(N237="zákl. přenesená",J237,0)</f>
        <v>0</v>
      </c>
      <c r="BH237" s="217">
        <f>IF(N237="sníž. přenesená",J237,0)</f>
        <v>0</v>
      </c>
      <c r="BI237" s="217">
        <f>IF(N237="nulová",J237,0)</f>
        <v>0</v>
      </c>
      <c r="BJ237" s="18" t="s">
        <v>79</v>
      </c>
      <c r="BK237" s="217">
        <f>ROUND(I237*H237,2)</f>
        <v>0</v>
      </c>
      <c r="BL237" s="18" t="s">
        <v>137</v>
      </c>
      <c r="BM237" s="216" t="s">
        <v>1012</v>
      </c>
    </row>
    <row r="238" s="2" customFormat="1" ht="37.8" customHeight="1">
      <c r="A238" s="39"/>
      <c r="B238" s="40"/>
      <c r="C238" s="205" t="s">
        <v>729</v>
      </c>
      <c r="D238" s="205" t="s">
        <v>132</v>
      </c>
      <c r="E238" s="206" t="s">
        <v>1013</v>
      </c>
      <c r="F238" s="207" t="s">
        <v>1014</v>
      </c>
      <c r="G238" s="208" t="s">
        <v>180</v>
      </c>
      <c r="H238" s="209">
        <v>25</v>
      </c>
      <c r="I238" s="210"/>
      <c r="J238" s="211">
        <f>ROUND(I238*H238,2)</f>
        <v>0</v>
      </c>
      <c r="K238" s="207" t="s">
        <v>19</v>
      </c>
      <c r="L238" s="45"/>
      <c r="M238" s="212" t="s">
        <v>19</v>
      </c>
      <c r="N238" s="213" t="s">
        <v>42</v>
      </c>
      <c r="O238" s="85"/>
      <c r="P238" s="214">
        <f>O238*H238</f>
        <v>0</v>
      </c>
      <c r="Q238" s="214">
        <v>0</v>
      </c>
      <c r="R238" s="214">
        <f>Q238*H238</f>
        <v>0</v>
      </c>
      <c r="S238" s="214">
        <v>0</v>
      </c>
      <c r="T238" s="215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16" t="s">
        <v>137</v>
      </c>
      <c r="AT238" s="216" t="s">
        <v>132</v>
      </c>
      <c r="AU238" s="216" t="s">
        <v>81</v>
      </c>
      <c r="AY238" s="18" t="s">
        <v>130</v>
      </c>
      <c r="BE238" s="217">
        <f>IF(N238="základní",J238,0)</f>
        <v>0</v>
      </c>
      <c r="BF238" s="217">
        <f>IF(N238="snížená",J238,0)</f>
        <v>0</v>
      </c>
      <c r="BG238" s="217">
        <f>IF(N238="zákl. přenesená",J238,0)</f>
        <v>0</v>
      </c>
      <c r="BH238" s="217">
        <f>IF(N238="sníž. přenesená",J238,0)</f>
        <v>0</v>
      </c>
      <c r="BI238" s="217">
        <f>IF(N238="nulová",J238,0)</f>
        <v>0</v>
      </c>
      <c r="BJ238" s="18" t="s">
        <v>79</v>
      </c>
      <c r="BK238" s="217">
        <f>ROUND(I238*H238,2)</f>
        <v>0</v>
      </c>
      <c r="BL238" s="18" t="s">
        <v>137</v>
      </c>
      <c r="BM238" s="216" t="s">
        <v>1015</v>
      </c>
    </row>
    <row r="239" s="2" customFormat="1" ht="24.15" customHeight="1">
      <c r="A239" s="39"/>
      <c r="B239" s="40"/>
      <c r="C239" s="247" t="s">
        <v>733</v>
      </c>
      <c r="D239" s="247" t="s">
        <v>252</v>
      </c>
      <c r="E239" s="248" t="s">
        <v>1016</v>
      </c>
      <c r="F239" s="249" t="s">
        <v>1017</v>
      </c>
      <c r="G239" s="250" t="s">
        <v>180</v>
      </c>
      <c r="H239" s="251">
        <v>25</v>
      </c>
      <c r="I239" s="252"/>
      <c r="J239" s="253">
        <f>ROUND(I239*H239,2)</f>
        <v>0</v>
      </c>
      <c r="K239" s="249" t="s">
        <v>19</v>
      </c>
      <c r="L239" s="254"/>
      <c r="M239" s="255" t="s">
        <v>19</v>
      </c>
      <c r="N239" s="256" t="s">
        <v>42</v>
      </c>
      <c r="O239" s="85"/>
      <c r="P239" s="214">
        <f>O239*H239</f>
        <v>0</v>
      </c>
      <c r="Q239" s="214">
        <v>0</v>
      </c>
      <c r="R239" s="214">
        <f>Q239*H239</f>
        <v>0</v>
      </c>
      <c r="S239" s="214">
        <v>0</v>
      </c>
      <c r="T239" s="215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16" t="s">
        <v>177</v>
      </c>
      <c r="AT239" s="216" t="s">
        <v>252</v>
      </c>
      <c r="AU239" s="216" t="s">
        <v>81</v>
      </c>
      <c r="AY239" s="18" t="s">
        <v>130</v>
      </c>
      <c r="BE239" s="217">
        <f>IF(N239="základní",J239,0)</f>
        <v>0</v>
      </c>
      <c r="BF239" s="217">
        <f>IF(N239="snížená",J239,0)</f>
        <v>0</v>
      </c>
      <c r="BG239" s="217">
        <f>IF(N239="zákl. přenesená",J239,0)</f>
        <v>0</v>
      </c>
      <c r="BH239" s="217">
        <f>IF(N239="sníž. přenesená",J239,0)</f>
        <v>0</v>
      </c>
      <c r="BI239" s="217">
        <f>IF(N239="nulová",J239,0)</f>
        <v>0</v>
      </c>
      <c r="BJ239" s="18" t="s">
        <v>79</v>
      </c>
      <c r="BK239" s="217">
        <f>ROUND(I239*H239,2)</f>
        <v>0</v>
      </c>
      <c r="BL239" s="18" t="s">
        <v>137</v>
      </c>
      <c r="BM239" s="216" t="s">
        <v>1018</v>
      </c>
    </row>
    <row r="240" s="2" customFormat="1" ht="16.5" customHeight="1">
      <c r="A240" s="39"/>
      <c r="B240" s="40"/>
      <c r="C240" s="205" t="s">
        <v>737</v>
      </c>
      <c r="D240" s="205" t="s">
        <v>132</v>
      </c>
      <c r="E240" s="206" t="s">
        <v>1019</v>
      </c>
      <c r="F240" s="207" t="s">
        <v>1020</v>
      </c>
      <c r="G240" s="208" t="s">
        <v>292</v>
      </c>
      <c r="H240" s="209">
        <v>1</v>
      </c>
      <c r="I240" s="210"/>
      <c r="J240" s="211">
        <f>ROUND(I240*H240,2)</f>
        <v>0</v>
      </c>
      <c r="K240" s="207" t="s">
        <v>19</v>
      </c>
      <c r="L240" s="45"/>
      <c r="M240" s="212" t="s">
        <v>19</v>
      </c>
      <c r="N240" s="213" t="s">
        <v>42</v>
      </c>
      <c r="O240" s="85"/>
      <c r="P240" s="214">
        <f>O240*H240</f>
        <v>0</v>
      </c>
      <c r="Q240" s="214">
        <v>0</v>
      </c>
      <c r="R240" s="214">
        <f>Q240*H240</f>
        <v>0</v>
      </c>
      <c r="S240" s="214">
        <v>0</v>
      </c>
      <c r="T240" s="215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16" t="s">
        <v>137</v>
      </c>
      <c r="AT240" s="216" t="s">
        <v>132</v>
      </c>
      <c r="AU240" s="216" t="s">
        <v>81</v>
      </c>
      <c r="AY240" s="18" t="s">
        <v>130</v>
      </c>
      <c r="BE240" s="217">
        <f>IF(N240="základní",J240,0)</f>
        <v>0</v>
      </c>
      <c r="BF240" s="217">
        <f>IF(N240="snížená",J240,0)</f>
        <v>0</v>
      </c>
      <c r="BG240" s="217">
        <f>IF(N240="zákl. přenesená",J240,0)</f>
        <v>0</v>
      </c>
      <c r="BH240" s="217">
        <f>IF(N240="sníž. přenesená",J240,0)</f>
        <v>0</v>
      </c>
      <c r="BI240" s="217">
        <f>IF(N240="nulová",J240,0)</f>
        <v>0</v>
      </c>
      <c r="BJ240" s="18" t="s">
        <v>79</v>
      </c>
      <c r="BK240" s="217">
        <f>ROUND(I240*H240,2)</f>
        <v>0</v>
      </c>
      <c r="BL240" s="18" t="s">
        <v>137</v>
      </c>
      <c r="BM240" s="216" t="s">
        <v>1021</v>
      </c>
    </row>
    <row r="241" s="2" customFormat="1" ht="21.75" customHeight="1">
      <c r="A241" s="39"/>
      <c r="B241" s="40"/>
      <c r="C241" s="247" t="s">
        <v>741</v>
      </c>
      <c r="D241" s="247" t="s">
        <v>252</v>
      </c>
      <c r="E241" s="248" t="s">
        <v>1022</v>
      </c>
      <c r="F241" s="249" t="s">
        <v>1023</v>
      </c>
      <c r="G241" s="250" t="s">
        <v>292</v>
      </c>
      <c r="H241" s="251">
        <v>1</v>
      </c>
      <c r="I241" s="252"/>
      <c r="J241" s="253">
        <f>ROUND(I241*H241,2)</f>
        <v>0</v>
      </c>
      <c r="K241" s="249" t="s">
        <v>19</v>
      </c>
      <c r="L241" s="254"/>
      <c r="M241" s="255" t="s">
        <v>19</v>
      </c>
      <c r="N241" s="256" t="s">
        <v>42</v>
      </c>
      <c r="O241" s="85"/>
      <c r="P241" s="214">
        <f>O241*H241</f>
        <v>0</v>
      </c>
      <c r="Q241" s="214">
        <v>0</v>
      </c>
      <c r="R241" s="214">
        <f>Q241*H241</f>
        <v>0</v>
      </c>
      <c r="S241" s="214">
        <v>0</v>
      </c>
      <c r="T241" s="215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16" t="s">
        <v>177</v>
      </c>
      <c r="AT241" s="216" t="s">
        <v>252</v>
      </c>
      <c r="AU241" s="216" t="s">
        <v>81</v>
      </c>
      <c r="AY241" s="18" t="s">
        <v>130</v>
      </c>
      <c r="BE241" s="217">
        <f>IF(N241="základní",J241,0)</f>
        <v>0</v>
      </c>
      <c r="BF241" s="217">
        <f>IF(N241="snížená",J241,0)</f>
        <v>0</v>
      </c>
      <c r="BG241" s="217">
        <f>IF(N241="zákl. přenesená",J241,0)</f>
        <v>0</v>
      </c>
      <c r="BH241" s="217">
        <f>IF(N241="sníž. přenesená",J241,0)</f>
        <v>0</v>
      </c>
      <c r="BI241" s="217">
        <f>IF(N241="nulová",J241,0)</f>
        <v>0</v>
      </c>
      <c r="BJ241" s="18" t="s">
        <v>79</v>
      </c>
      <c r="BK241" s="217">
        <f>ROUND(I241*H241,2)</f>
        <v>0</v>
      </c>
      <c r="BL241" s="18" t="s">
        <v>137</v>
      </c>
      <c r="BM241" s="216" t="s">
        <v>1024</v>
      </c>
    </row>
    <row r="242" s="2" customFormat="1" ht="16.5" customHeight="1">
      <c r="A242" s="39"/>
      <c r="B242" s="40"/>
      <c r="C242" s="205" t="s">
        <v>752</v>
      </c>
      <c r="D242" s="205" t="s">
        <v>132</v>
      </c>
      <c r="E242" s="206" t="s">
        <v>1025</v>
      </c>
      <c r="F242" s="207" t="s">
        <v>1026</v>
      </c>
      <c r="G242" s="208" t="s">
        <v>292</v>
      </c>
      <c r="H242" s="209">
        <v>1</v>
      </c>
      <c r="I242" s="210"/>
      <c r="J242" s="211">
        <f>ROUND(I242*H242,2)</f>
        <v>0</v>
      </c>
      <c r="K242" s="207" t="s">
        <v>19</v>
      </c>
      <c r="L242" s="45"/>
      <c r="M242" s="212" t="s">
        <v>19</v>
      </c>
      <c r="N242" s="213" t="s">
        <v>42</v>
      </c>
      <c r="O242" s="85"/>
      <c r="P242" s="214">
        <f>O242*H242</f>
        <v>0</v>
      </c>
      <c r="Q242" s="214">
        <v>0</v>
      </c>
      <c r="R242" s="214">
        <f>Q242*H242</f>
        <v>0</v>
      </c>
      <c r="S242" s="214">
        <v>0</v>
      </c>
      <c r="T242" s="215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16" t="s">
        <v>137</v>
      </c>
      <c r="AT242" s="216" t="s">
        <v>132</v>
      </c>
      <c r="AU242" s="216" t="s">
        <v>81</v>
      </c>
      <c r="AY242" s="18" t="s">
        <v>130</v>
      </c>
      <c r="BE242" s="217">
        <f>IF(N242="základní",J242,0)</f>
        <v>0</v>
      </c>
      <c r="BF242" s="217">
        <f>IF(N242="snížená",J242,0)</f>
        <v>0</v>
      </c>
      <c r="BG242" s="217">
        <f>IF(N242="zákl. přenesená",J242,0)</f>
        <v>0</v>
      </c>
      <c r="BH242" s="217">
        <f>IF(N242="sníž. přenesená",J242,0)</f>
        <v>0</v>
      </c>
      <c r="BI242" s="217">
        <f>IF(N242="nulová",J242,0)</f>
        <v>0</v>
      </c>
      <c r="BJ242" s="18" t="s">
        <v>79</v>
      </c>
      <c r="BK242" s="217">
        <f>ROUND(I242*H242,2)</f>
        <v>0</v>
      </c>
      <c r="BL242" s="18" t="s">
        <v>137</v>
      </c>
      <c r="BM242" s="216" t="s">
        <v>1027</v>
      </c>
    </row>
    <row r="243" s="2" customFormat="1">
      <c r="A243" s="39"/>
      <c r="B243" s="40"/>
      <c r="C243" s="41"/>
      <c r="D243" s="223" t="s">
        <v>141</v>
      </c>
      <c r="E243" s="41"/>
      <c r="F243" s="224" t="s">
        <v>1028</v>
      </c>
      <c r="G243" s="41"/>
      <c r="H243" s="41"/>
      <c r="I243" s="220"/>
      <c r="J243" s="41"/>
      <c r="K243" s="41"/>
      <c r="L243" s="45"/>
      <c r="M243" s="221"/>
      <c r="N243" s="222"/>
      <c r="O243" s="85"/>
      <c r="P243" s="85"/>
      <c r="Q243" s="85"/>
      <c r="R243" s="85"/>
      <c r="S243" s="85"/>
      <c r="T243" s="86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141</v>
      </c>
      <c r="AU243" s="18" t="s">
        <v>81</v>
      </c>
    </row>
    <row r="244" s="2" customFormat="1" ht="16.5" customHeight="1">
      <c r="A244" s="39"/>
      <c r="B244" s="40"/>
      <c r="C244" s="205" t="s">
        <v>767</v>
      </c>
      <c r="D244" s="205" t="s">
        <v>132</v>
      </c>
      <c r="E244" s="206" t="s">
        <v>1029</v>
      </c>
      <c r="F244" s="207" t="s">
        <v>1030</v>
      </c>
      <c r="G244" s="208" t="s">
        <v>1031</v>
      </c>
      <c r="H244" s="278"/>
      <c r="I244" s="210"/>
      <c r="J244" s="211">
        <f>ROUND(I244*H244,2)</f>
        <v>0</v>
      </c>
      <c r="K244" s="207" t="s">
        <v>19</v>
      </c>
      <c r="L244" s="45"/>
      <c r="M244" s="212" t="s">
        <v>19</v>
      </c>
      <c r="N244" s="213" t="s">
        <v>42</v>
      </c>
      <c r="O244" s="85"/>
      <c r="P244" s="214">
        <f>O244*H244</f>
        <v>0</v>
      </c>
      <c r="Q244" s="214">
        <v>0</v>
      </c>
      <c r="R244" s="214">
        <f>Q244*H244</f>
        <v>0</v>
      </c>
      <c r="S244" s="214">
        <v>0</v>
      </c>
      <c r="T244" s="215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16" t="s">
        <v>137</v>
      </c>
      <c r="AT244" s="216" t="s">
        <v>132</v>
      </c>
      <c r="AU244" s="216" t="s">
        <v>81</v>
      </c>
      <c r="AY244" s="18" t="s">
        <v>130</v>
      </c>
      <c r="BE244" s="217">
        <f>IF(N244="základní",J244,0)</f>
        <v>0</v>
      </c>
      <c r="BF244" s="217">
        <f>IF(N244="snížená",J244,0)</f>
        <v>0</v>
      </c>
      <c r="BG244" s="217">
        <f>IF(N244="zákl. přenesená",J244,0)</f>
        <v>0</v>
      </c>
      <c r="BH244" s="217">
        <f>IF(N244="sníž. přenesená",J244,0)</f>
        <v>0</v>
      </c>
      <c r="BI244" s="217">
        <f>IF(N244="nulová",J244,0)</f>
        <v>0</v>
      </c>
      <c r="BJ244" s="18" t="s">
        <v>79</v>
      </c>
      <c r="BK244" s="217">
        <f>ROUND(I244*H244,2)</f>
        <v>0</v>
      </c>
      <c r="BL244" s="18" t="s">
        <v>137</v>
      </c>
      <c r="BM244" s="216" t="s">
        <v>1032</v>
      </c>
    </row>
    <row r="245" s="12" customFormat="1" ht="22.8" customHeight="1">
      <c r="A245" s="12"/>
      <c r="B245" s="189"/>
      <c r="C245" s="190"/>
      <c r="D245" s="191" t="s">
        <v>70</v>
      </c>
      <c r="E245" s="203" t="s">
        <v>1033</v>
      </c>
      <c r="F245" s="203" t="s">
        <v>1034</v>
      </c>
      <c r="G245" s="190"/>
      <c r="H245" s="190"/>
      <c r="I245" s="193"/>
      <c r="J245" s="204">
        <f>BK245</f>
        <v>0</v>
      </c>
      <c r="K245" s="190"/>
      <c r="L245" s="195"/>
      <c r="M245" s="196"/>
      <c r="N245" s="197"/>
      <c r="O245" s="197"/>
      <c r="P245" s="198">
        <f>SUM(P246:P266)</f>
        <v>0</v>
      </c>
      <c r="Q245" s="197"/>
      <c r="R245" s="198">
        <f>SUM(R246:R266)</f>
        <v>0</v>
      </c>
      <c r="S245" s="197"/>
      <c r="T245" s="199">
        <f>SUM(T246:T266)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00" t="s">
        <v>152</v>
      </c>
      <c r="AT245" s="201" t="s">
        <v>70</v>
      </c>
      <c r="AU245" s="201" t="s">
        <v>79</v>
      </c>
      <c r="AY245" s="200" t="s">
        <v>130</v>
      </c>
      <c r="BK245" s="202">
        <f>SUM(BK246:BK266)</f>
        <v>0</v>
      </c>
    </row>
    <row r="246" s="2" customFormat="1" ht="24.15" customHeight="1">
      <c r="A246" s="39"/>
      <c r="B246" s="40"/>
      <c r="C246" s="205" t="s">
        <v>771</v>
      </c>
      <c r="D246" s="205" t="s">
        <v>132</v>
      </c>
      <c r="E246" s="206" t="s">
        <v>1035</v>
      </c>
      <c r="F246" s="207" t="s">
        <v>1036</v>
      </c>
      <c r="G246" s="208" t="s">
        <v>292</v>
      </c>
      <c r="H246" s="209">
        <v>2</v>
      </c>
      <c r="I246" s="210"/>
      <c r="J246" s="211">
        <f>ROUND(I246*H246,2)</f>
        <v>0</v>
      </c>
      <c r="K246" s="207" t="s">
        <v>19</v>
      </c>
      <c r="L246" s="45"/>
      <c r="M246" s="212" t="s">
        <v>19</v>
      </c>
      <c r="N246" s="213" t="s">
        <v>42</v>
      </c>
      <c r="O246" s="85"/>
      <c r="P246" s="214">
        <f>O246*H246</f>
        <v>0</v>
      </c>
      <c r="Q246" s="214">
        <v>0</v>
      </c>
      <c r="R246" s="214">
        <f>Q246*H246</f>
        <v>0</v>
      </c>
      <c r="S246" s="214">
        <v>0</v>
      </c>
      <c r="T246" s="215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16" t="s">
        <v>468</v>
      </c>
      <c r="AT246" s="216" t="s">
        <v>132</v>
      </c>
      <c r="AU246" s="216" t="s">
        <v>81</v>
      </c>
      <c r="AY246" s="18" t="s">
        <v>130</v>
      </c>
      <c r="BE246" s="217">
        <f>IF(N246="základní",J246,0)</f>
        <v>0</v>
      </c>
      <c r="BF246" s="217">
        <f>IF(N246="snížená",J246,0)</f>
        <v>0</v>
      </c>
      <c r="BG246" s="217">
        <f>IF(N246="zákl. přenesená",J246,0)</f>
        <v>0</v>
      </c>
      <c r="BH246" s="217">
        <f>IF(N246="sníž. přenesená",J246,0)</f>
        <v>0</v>
      </c>
      <c r="BI246" s="217">
        <f>IF(N246="nulová",J246,0)</f>
        <v>0</v>
      </c>
      <c r="BJ246" s="18" t="s">
        <v>79</v>
      </c>
      <c r="BK246" s="217">
        <f>ROUND(I246*H246,2)</f>
        <v>0</v>
      </c>
      <c r="BL246" s="18" t="s">
        <v>468</v>
      </c>
      <c r="BM246" s="216" t="s">
        <v>1037</v>
      </c>
    </row>
    <row r="247" s="2" customFormat="1">
      <c r="A247" s="39"/>
      <c r="B247" s="40"/>
      <c r="C247" s="41"/>
      <c r="D247" s="223" t="s">
        <v>141</v>
      </c>
      <c r="E247" s="41"/>
      <c r="F247" s="224" t="s">
        <v>1038</v>
      </c>
      <c r="G247" s="41"/>
      <c r="H247" s="41"/>
      <c r="I247" s="220"/>
      <c r="J247" s="41"/>
      <c r="K247" s="41"/>
      <c r="L247" s="45"/>
      <c r="M247" s="221"/>
      <c r="N247" s="222"/>
      <c r="O247" s="85"/>
      <c r="P247" s="85"/>
      <c r="Q247" s="85"/>
      <c r="R247" s="85"/>
      <c r="S247" s="85"/>
      <c r="T247" s="86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T247" s="18" t="s">
        <v>141</v>
      </c>
      <c r="AU247" s="18" t="s">
        <v>81</v>
      </c>
    </row>
    <row r="248" s="2" customFormat="1" ht="16.5" customHeight="1">
      <c r="A248" s="39"/>
      <c r="B248" s="40"/>
      <c r="C248" s="247" t="s">
        <v>776</v>
      </c>
      <c r="D248" s="247" t="s">
        <v>252</v>
      </c>
      <c r="E248" s="248" t="s">
        <v>1039</v>
      </c>
      <c r="F248" s="249" t="s">
        <v>1040</v>
      </c>
      <c r="G248" s="250" t="s">
        <v>1000</v>
      </c>
      <c r="H248" s="251">
        <v>1</v>
      </c>
      <c r="I248" s="252"/>
      <c r="J248" s="253">
        <f>ROUND(I248*H248,2)</f>
        <v>0</v>
      </c>
      <c r="K248" s="249" t="s">
        <v>19</v>
      </c>
      <c r="L248" s="254"/>
      <c r="M248" s="255" t="s">
        <v>19</v>
      </c>
      <c r="N248" s="256" t="s">
        <v>42</v>
      </c>
      <c r="O248" s="85"/>
      <c r="P248" s="214">
        <f>O248*H248</f>
        <v>0</v>
      </c>
      <c r="Q248" s="214">
        <v>0</v>
      </c>
      <c r="R248" s="214">
        <f>Q248*H248</f>
        <v>0</v>
      </c>
      <c r="S248" s="214">
        <v>0</v>
      </c>
      <c r="T248" s="215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16" t="s">
        <v>930</v>
      </c>
      <c r="AT248" s="216" t="s">
        <v>252</v>
      </c>
      <c r="AU248" s="216" t="s">
        <v>81</v>
      </c>
      <c r="AY248" s="18" t="s">
        <v>130</v>
      </c>
      <c r="BE248" s="217">
        <f>IF(N248="základní",J248,0)</f>
        <v>0</v>
      </c>
      <c r="BF248" s="217">
        <f>IF(N248="snížená",J248,0)</f>
        <v>0</v>
      </c>
      <c r="BG248" s="217">
        <f>IF(N248="zákl. přenesená",J248,0)</f>
        <v>0</v>
      </c>
      <c r="BH248" s="217">
        <f>IF(N248="sníž. přenesená",J248,0)</f>
        <v>0</v>
      </c>
      <c r="BI248" s="217">
        <f>IF(N248="nulová",J248,0)</f>
        <v>0</v>
      </c>
      <c r="BJ248" s="18" t="s">
        <v>79</v>
      </c>
      <c r="BK248" s="217">
        <f>ROUND(I248*H248,2)</f>
        <v>0</v>
      </c>
      <c r="BL248" s="18" t="s">
        <v>468</v>
      </c>
      <c r="BM248" s="216" t="s">
        <v>1041</v>
      </c>
    </row>
    <row r="249" s="2" customFormat="1">
      <c r="A249" s="39"/>
      <c r="B249" s="40"/>
      <c r="C249" s="41"/>
      <c r="D249" s="223" t="s">
        <v>141</v>
      </c>
      <c r="E249" s="41"/>
      <c r="F249" s="224" t="s">
        <v>1042</v>
      </c>
      <c r="G249" s="41"/>
      <c r="H249" s="41"/>
      <c r="I249" s="220"/>
      <c r="J249" s="41"/>
      <c r="K249" s="41"/>
      <c r="L249" s="45"/>
      <c r="M249" s="221"/>
      <c r="N249" s="222"/>
      <c r="O249" s="85"/>
      <c r="P249" s="85"/>
      <c r="Q249" s="85"/>
      <c r="R249" s="85"/>
      <c r="S249" s="85"/>
      <c r="T249" s="86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141</v>
      </c>
      <c r="AU249" s="18" t="s">
        <v>81</v>
      </c>
    </row>
    <row r="250" s="2" customFormat="1" ht="16.5" customHeight="1">
      <c r="A250" s="39"/>
      <c r="B250" s="40"/>
      <c r="C250" s="247" t="s">
        <v>780</v>
      </c>
      <c r="D250" s="247" t="s">
        <v>252</v>
      </c>
      <c r="E250" s="248" t="s">
        <v>1043</v>
      </c>
      <c r="F250" s="249" t="s">
        <v>1044</v>
      </c>
      <c r="G250" s="250" t="s">
        <v>1000</v>
      </c>
      <c r="H250" s="251">
        <v>1</v>
      </c>
      <c r="I250" s="252"/>
      <c r="J250" s="253">
        <f>ROUND(I250*H250,2)</f>
        <v>0</v>
      </c>
      <c r="K250" s="249" t="s">
        <v>19</v>
      </c>
      <c r="L250" s="254"/>
      <c r="M250" s="255" t="s">
        <v>19</v>
      </c>
      <c r="N250" s="256" t="s">
        <v>42</v>
      </c>
      <c r="O250" s="85"/>
      <c r="P250" s="214">
        <f>O250*H250</f>
        <v>0</v>
      </c>
      <c r="Q250" s="214">
        <v>0</v>
      </c>
      <c r="R250" s="214">
        <f>Q250*H250</f>
        <v>0</v>
      </c>
      <c r="S250" s="214">
        <v>0</v>
      </c>
      <c r="T250" s="215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16" t="s">
        <v>930</v>
      </c>
      <c r="AT250" s="216" t="s">
        <v>252</v>
      </c>
      <c r="AU250" s="216" t="s">
        <v>81</v>
      </c>
      <c r="AY250" s="18" t="s">
        <v>130</v>
      </c>
      <c r="BE250" s="217">
        <f>IF(N250="základní",J250,0)</f>
        <v>0</v>
      </c>
      <c r="BF250" s="217">
        <f>IF(N250="snížená",J250,0)</f>
        <v>0</v>
      </c>
      <c r="BG250" s="217">
        <f>IF(N250="zákl. přenesená",J250,0)</f>
        <v>0</v>
      </c>
      <c r="BH250" s="217">
        <f>IF(N250="sníž. přenesená",J250,0)</f>
        <v>0</v>
      </c>
      <c r="BI250" s="217">
        <f>IF(N250="nulová",J250,0)</f>
        <v>0</v>
      </c>
      <c r="BJ250" s="18" t="s">
        <v>79</v>
      </c>
      <c r="BK250" s="217">
        <f>ROUND(I250*H250,2)</f>
        <v>0</v>
      </c>
      <c r="BL250" s="18" t="s">
        <v>468</v>
      </c>
      <c r="BM250" s="216" t="s">
        <v>1045</v>
      </c>
    </row>
    <row r="251" s="2" customFormat="1">
      <c r="A251" s="39"/>
      <c r="B251" s="40"/>
      <c r="C251" s="41"/>
      <c r="D251" s="223" t="s">
        <v>141</v>
      </c>
      <c r="E251" s="41"/>
      <c r="F251" s="224" t="s">
        <v>1046</v>
      </c>
      <c r="G251" s="41"/>
      <c r="H251" s="41"/>
      <c r="I251" s="220"/>
      <c r="J251" s="41"/>
      <c r="K251" s="41"/>
      <c r="L251" s="45"/>
      <c r="M251" s="221"/>
      <c r="N251" s="222"/>
      <c r="O251" s="85"/>
      <c r="P251" s="85"/>
      <c r="Q251" s="85"/>
      <c r="R251" s="85"/>
      <c r="S251" s="85"/>
      <c r="T251" s="86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18" t="s">
        <v>141</v>
      </c>
      <c r="AU251" s="18" t="s">
        <v>81</v>
      </c>
    </row>
    <row r="252" s="2" customFormat="1" ht="24.15" customHeight="1">
      <c r="A252" s="39"/>
      <c r="B252" s="40"/>
      <c r="C252" s="205" t="s">
        <v>468</v>
      </c>
      <c r="D252" s="205" t="s">
        <v>132</v>
      </c>
      <c r="E252" s="206" t="s">
        <v>1047</v>
      </c>
      <c r="F252" s="207" t="s">
        <v>1048</v>
      </c>
      <c r="G252" s="208" t="s">
        <v>292</v>
      </c>
      <c r="H252" s="209">
        <v>1</v>
      </c>
      <c r="I252" s="210"/>
      <c r="J252" s="211">
        <f>ROUND(I252*H252,2)</f>
        <v>0</v>
      </c>
      <c r="K252" s="207" t="s">
        <v>1049</v>
      </c>
      <c r="L252" s="45"/>
      <c r="M252" s="212" t="s">
        <v>19</v>
      </c>
      <c r="N252" s="213" t="s">
        <v>42</v>
      </c>
      <c r="O252" s="85"/>
      <c r="P252" s="214">
        <f>O252*H252</f>
        <v>0</v>
      </c>
      <c r="Q252" s="214">
        <v>0</v>
      </c>
      <c r="R252" s="214">
        <f>Q252*H252</f>
        <v>0</v>
      </c>
      <c r="S252" s="214">
        <v>0</v>
      </c>
      <c r="T252" s="215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16" t="s">
        <v>468</v>
      </c>
      <c r="AT252" s="216" t="s">
        <v>132</v>
      </c>
      <c r="AU252" s="216" t="s">
        <v>81</v>
      </c>
      <c r="AY252" s="18" t="s">
        <v>130</v>
      </c>
      <c r="BE252" s="217">
        <f>IF(N252="základní",J252,0)</f>
        <v>0</v>
      </c>
      <c r="BF252" s="217">
        <f>IF(N252="snížená",J252,0)</f>
        <v>0</v>
      </c>
      <c r="BG252" s="217">
        <f>IF(N252="zákl. přenesená",J252,0)</f>
        <v>0</v>
      </c>
      <c r="BH252" s="217">
        <f>IF(N252="sníž. přenesená",J252,0)</f>
        <v>0</v>
      </c>
      <c r="BI252" s="217">
        <f>IF(N252="nulová",J252,0)</f>
        <v>0</v>
      </c>
      <c r="BJ252" s="18" t="s">
        <v>79</v>
      </c>
      <c r="BK252" s="217">
        <f>ROUND(I252*H252,2)</f>
        <v>0</v>
      </c>
      <c r="BL252" s="18" t="s">
        <v>468</v>
      </c>
      <c r="BM252" s="216" t="s">
        <v>1050</v>
      </c>
    </row>
    <row r="253" s="2" customFormat="1">
      <c r="A253" s="39"/>
      <c r="B253" s="40"/>
      <c r="C253" s="41"/>
      <c r="D253" s="223" t="s">
        <v>141</v>
      </c>
      <c r="E253" s="41"/>
      <c r="F253" s="224" t="s">
        <v>1051</v>
      </c>
      <c r="G253" s="41"/>
      <c r="H253" s="41"/>
      <c r="I253" s="220"/>
      <c r="J253" s="41"/>
      <c r="K253" s="41"/>
      <c r="L253" s="45"/>
      <c r="M253" s="221"/>
      <c r="N253" s="222"/>
      <c r="O253" s="85"/>
      <c r="P253" s="85"/>
      <c r="Q253" s="85"/>
      <c r="R253" s="85"/>
      <c r="S253" s="85"/>
      <c r="T253" s="86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18" t="s">
        <v>141</v>
      </c>
      <c r="AU253" s="18" t="s">
        <v>81</v>
      </c>
    </row>
    <row r="254" s="2" customFormat="1" ht="16.5" customHeight="1">
      <c r="A254" s="39"/>
      <c r="B254" s="40"/>
      <c r="C254" s="205" t="s">
        <v>789</v>
      </c>
      <c r="D254" s="205" t="s">
        <v>132</v>
      </c>
      <c r="E254" s="206" t="s">
        <v>1052</v>
      </c>
      <c r="F254" s="207" t="s">
        <v>1053</v>
      </c>
      <c r="G254" s="208" t="s">
        <v>292</v>
      </c>
      <c r="H254" s="209">
        <v>130</v>
      </c>
      <c r="I254" s="210"/>
      <c r="J254" s="211">
        <f>ROUND(I254*H254,2)</f>
        <v>0</v>
      </c>
      <c r="K254" s="207" t="s">
        <v>19</v>
      </c>
      <c r="L254" s="45"/>
      <c r="M254" s="212" t="s">
        <v>19</v>
      </c>
      <c r="N254" s="213" t="s">
        <v>42</v>
      </c>
      <c r="O254" s="85"/>
      <c r="P254" s="214">
        <f>O254*H254</f>
        <v>0</v>
      </c>
      <c r="Q254" s="214">
        <v>0</v>
      </c>
      <c r="R254" s="214">
        <f>Q254*H254</f>
        <v>0</v>
      </c>
      <c r="S254" s="214">
        <v>0</v>
      </c>
      <c r="T254" s="215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16" t="s">
        <v>468</v>
      </c>
      <c r="AT254" s="216" t="s">
        <v>132</v>
      </c>
      <c r="AU254" s="216" t="s">
        <v>81</v>
      </c>
      <c r="AY254" s="18" t="s">
        <v>130</v>
      </c>
      <c r="BE254" s="217">
        <f>IF(N254="základní",J254,0)</f>
        <v>0</v>
      </c>
      <c r="BF254" s="217">
        <f>IF(N254="snížená",J254,0)</f>
        <v>0</v>
      </c>
      <c r="BG254" s="217">
        <f>IF(N254="zákl. přenesená",J254,0)</f>
        <v>0</v>
      </c>
      <c r="BH254" s="217">
        <f>IF(N254="sníž. přenesená",J254,0)</f>
        <v>0</v>
      </c>
      <c r="BI254" s="217">
        <f>IF(N254="nulová",J254,0)</f>
        <v>0</v>
      </c>
      <c r="BJ254" s="18" t="s">
        <v>79</v>
      </c>
      <c r="BK254" s="217">
        <f>ROUND(I254*H254,2)</f>
        <v>0</v>
      </c>
      <c r="BL254" s="18" t="s">
        <v>468</v>
      </c>
      <c r="BM254" s="216" t="s">
        <v>1054</v>
      </c>
    </row>
    <row r="255" s="2" customFormat="1" ht="16.5" customHeight="1">
      <c r="A255" s="39"/>
      <c r="B255" s="40"/>
      <c r="C255" s="247" t="s">
        <v>793</v>
      </c>
      <c r="D255" s="247" t="s">
        <v>252</v>
      </c>
      <c r="E255" s="248" t="s">
        <v>1055</v>
      </c>
      <c r="F255" s="249" t="s">
        <v>1056</v>
      </c>
      <c r="G255" s="250" t="s">
        <v>1000</v>
      </c>
      <c r="H255" s="251">
        <v>130</v>
      </c>
      <c r="I255" s="252"/>
      <c r="J255" s="253">
        <f>ROUND(I255*H255,2)</f>
        <v>0</v>
      </c>
      <c r="K255" s="249" t="s">
        <v>19</v>
      </c>
      <c r="L255" s="254"/>
      <c r="M255" s="255" t="s">
        <v>19</v>
      </c>
      <c r="N255" s="256" t="s">
        <v>42</v>
      </c>
      <c r="O255" s="85"/>
      <c r="P255" s="214">
        <f>O255*H255</f>
        <v>0</v>
      </c>
      <c r="Q255" s="214">
        <v>0</v>
      </c>
      <c r="R255" s="214">
        <f>Q255*H255</f>
        <v>0</v>
      </c>
      <c r="S255" s="214">
        <v>0</v>
      </c>
      <c r="T255" s="215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16" t="s">
        <v>930</v>
      </c>
      <c r="AT255" s="216" t="s">
        <v>252</v>
      </c>
      <c r="AU255" s="216" t="s">
        <v>81</v>
      </c>
      <c r="AY255" s="18" t="s">
        <v>130</v>
      </c>
      <c r="BE255" s="217">
        <f>IF(N255="základní",J255,0)</f>
        <v>0</v>
      </c>
      <c r="BF255" s="217">
        <f>IF(N255="snížená",J255,0)</f>
        <v>0</v>
      </c>
      <c r="BG255" s="217">
        <f>IF(N255="zákl. přenesená",J255,0)</f>
        <v>0</v>
      </c>
      <c r="BH255" s="217">
        <f>IF(N255="sníž. přenesená",J255,0)</f>
        <v>0</v>
      </c>
      <c r="BI255" s="217">
        <f>IF(N255="nulová",J255,0)</f>
        <v>0</v>
      </c>
      <c r="BJ255" s="18" t="s">
        <v>79</v>
      </c>
      <c r="BK255" s="217">
        <f>ROUND(I255*H255,2)</f>
        <v>0</v>
      </c>
      <c r="BL255" s="18" t="s">
        <v>468</v>
      </c>
      <c r="BM255" s="216" t="s">
        <v>1057</v>
      </c>
    </row>
    <row r="256" s="2" customFormat="1">
      <c r="A256" s="39"/>
      <c r="B256" s="40"/>
      <c r="C256" s="41"/>
      <c r="D256" s="223" t="s">
        <v>141</v>
      </c>
      <c r="E256" s="41"/>
      <c r="F256" s="224" t="s">
        <v>1058</v>
      </c>
      <c r="G256" s="41"/>
      <c r="H256" s="41"/>
      <c r="I256" s="220"/>
      <c r="J256" s="41"/>
      <c r="K256" s="41"/>
      <c r="L256" s="45"/>
      <c r="M256" s="221"/>
      <c r="N256" s="222"/>
      <c r="O256" s="85"/>
      <c r="P256" s="85"/>
      <c r="Q256" s="85"/>
      <c r="R256" s="85"/>
      <c r="S256" s="85"/>
      <c r="T256" s="86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T256" s="18" t="s">
        <v>141</v>
      </c>
      <c r="AU256" s="18" t="s">
        <v>81</v>
      </c>
    </row>
    <row r="257" s="2" customFormat="1" ht="24.15" customHeight="1">
      <c r="A257" s="39"/>
      <c r="B257" s="40"/>
      <c r="C257" s="205" t="s">
        <v>795</v>
      </c>
      <c r="D257" s="205" t="s">
        <v>132</v>
      </c>
      <c r="E257" s="206" t="s">
        <v>1059</v>
      </c>
      <c r="F257" s="207" t="s">
        <v>1060</v>
      </c>
      <c r="G257" s="208" t="s">
        <v>180</v>
      </c>
      <c r="H257" s="209">
        <v>713</v>
      </c>
      <c r="I257" s="210"/>
      <c r="J257" s="211">
        <f>ROUND(I257*H257,2)</f>
        <v>0</v>
      </c>
      <c r="K257" s="207" t="s">
        <v>19</v>
      </c>
      <c r="L257" s="45"/>
      <c r="M257" s="212" t="s">
        <v>19</v>
      </c>
      <c r="N257" s="213" t="s">
        <v>42</v>
      </c>
      <c r="O257" s="85"/>
      <c r="P257" s="214">
        <f>O257*H257</f>
        <v>0</v>
      </c>
      <c r="Q257" s="214">
        <v>0</v>
      </c>
      <c r="R257" s="214">
        <f>Q257*H257</f>
        <v>0</v>
      </c>
      <c r="S257" s="214">
        <v>0</v>
      </c>
      <c r="T257" s="215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16" t="s">
        <v>468</v>
      </c>
      <c r="AT257" s="216" t="s">
        <v>132</v>
      </c>
      <c r="AU257" s="216" t="s">
        <v>81</v>
      </c>
      <c r="AY257" s="18" t="s">
        <v>130</v>
      </c>
      <c r="BE257" s="217">
        <f>IF(N257="základní",J257,0)</f>
        <v>0</v>
      </c>
      <c r="BF257" s="217">
        <f>IF(N257="snížená",J257,0)</f>
        <v>0</v>
      </c>
      <c r="BG257" s="217">
        <f>IF(N257="zákl. přenesená",J257,0)</f>
        <v>0</v>
      </c>
      <c r="BH257" s="217">
        <f>IF(N257="sníž. přenesená",J257,0)</f>
        <v>0</v>
      </c>
      <c r="BI257" s="217">
        <f>IF(N257="nulová",J257,0)</f>
        <v>0</v>
      </c>
      <c r="BJ257" s="18" t="s">
        <v>79</v>
      </c>
      <c r="BK257" s="217">
        <f>ROUND(I257*H257,2)</f>
        <v>0</v>
      </c>
      <c r="BL257" s="18" t="s">
        <v>468</v>
      </c>
      <c r="BM257" s="216" t="s">
        <v>1061</v>
      </c>
    </row>
    <row r="258" s="13" customFormat="1">
      <c r="A258" s="13"/>
      <c r="B258" s="225"/>
      <c r="C258" s="226"/>
      <c r="D258" s="223" t="s">
        <v>143</v>
      </c>
      <c r="E258" s="227" t="s">
        <v>19</v>
      </c>
      <c r="F258" s="228" t="s">
        <v>1062</v>
      </c>
      <c r="G258" s="226"/>
      <c r="H258" s="229">
        <v>713</v>
      </c>
      <c r="I258" s="230"/>
      <c r="J258" s="226"/>
      <c r="K258" s="226"/>
      <c r="L258" s="231"/>
      <c r="M258" s="232"/>
      <c r="N258" s="233"/>
      <c r="O258" s="233"/>
      <c r="P258" s="233"/>
      <c r="Q258" s="233"/>
      <c r="R258" s="233"/>
      <c r="S258" s="233"/>
      <c r="T258" s="234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5" t="s">
        <v>143</v>
      </c>
      <c r="AU258" s="235" t="s">
        <v>81</v>
      </c>
      <c r="AV258" s="13" t="s">
        <v>81</v>
      </c>
      <c r="AW258" s="13" t="s">
        <v>33</v>
      </c>
      <c r="AX258" s="13" t="s">
        <v>71</v>
      </c>
      <c r="AY258" s="235" t="s">
        <v>130</v>
      </c>
    </row>
    <row r="259" s="14" customFormat="1">
      <c r="A259" s="14"/>
      <c r="B259" s="236"/>
      <c r="C259" s="237"/>
      <c r="D259" s="223" t="s">
        <v>143</v>
      </c>
      <c r="E259" s="238" t="s">
        <v>19</v>
      </c>
      <c r="F259" s="239" t="s">
        <v>146</v>
      </c>
      <c r="G259" s="237"/>
      <c r="H259" s="240">
        <v>713</v>
      </c>
      <c r="I259" s="241"/>
      <c r="J259" s="237"/>
      <c r="K259" s="237"/>
      <c r="L259" s="242"/>
      <c r="M259" s="243"/>
      <c r="N259" s="244"/>
      <c r="O259" s="244"/>
      <c r="P259" s="244"/>
      <c r="Q259" s="244"/>
      <c r="R259" s="244"/>
      <c r="S259" s="244"/>
      <c r="T259" s="245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6" t="s">
        <v>143</v>
      </c>
      <c r="AU259" s="246" t="s">
        <v>81</v>
      </c>
      <c r="AV259" s="14" t="s">
        <v>137</v>
      </c>
      <c r="AW259" s="14" t="s">
        <v>33</v>
      </c>
      <c r="AX259" s="14" t="s">
        <v>79</v>
      </c>
      <c r="AY259" s="246" t="s">
        <v>130</v>
      </c>
    </row>
    <row r="260" s="2" customFormat="1" ht="16.5" customHeight="1">
      <c r="A260" s="39"/>
      <c r="B260" s="40"/>
      <c r="C260" s="247" t="s">
        <v>799</v>
      </c>
      <c r="D260" s="247" t="s">
        <v>252</v>
      </c>
      <c r="E260" s="248" t="s">
        <v>1063</v>
      </c>
      <c r="F260" s="249" t="s">
        <v>1064</v>
      </c>
      <c r="G260" s="250" t="s">
        <v>180</v>
      </c>
      <c r="H260" s="251">
        <v>379.5</v>
      </c>
      <c r="I260" s="252"/>
      <c r="J260" s="253">
        <f>ROUND(I260*H260,2)</f>
        <v>0</v>
      </c>
      <c r="K260" s="249" t="s">
        <v>19</v>
      </c>
      <c r="L260" s="254"/>
      <c r="M260" s="255" t="s">
        <v>19</v>
      </c>
      <c r="N260" s="256" t="s">
        <v>42</v>
      </c>
      <c r="O260" s="85"/>
      <c r="P260" s="214">
        <f>O260*H260</f>
        <v>0</v>
      </c>
      <c r="Q260" s="214">
        <v>0</v>
      </c>
      <c r="R260" s="214">
        <f>Q260*H260</f>
        <v>0</v>
      </c>
      <c r="S260" s="214">
        <v>0</v>
      </c>
      <c r="T260" s="215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16" t="s">
        <v>930</v>
      </c>
      <c r="AT260" s="216" t="s">
        <v>252</v>
      </c>
      <c r="AU260" s="216" t="s">
        <v>81</v>
      </c>
      <c r="AY260" s="18" t="s">
        <v>130</v>
      </c>
      <c r="BE260" s="217">
        <f>IF(N260="základní",J260,0)</f>
        <v>0</v>
      </c>
      <c r="BF260" s="217">
        <f>IF(N260="snížená",J260,0)</f>
        <v>0</v>
      </c>
      <c r="BG260" s="217">
        <f>IF(N260="zákl. přenesená",J260,0)</f>
        <v>0</v>
      </c>
      <c r="BH260" s="217">
        <f>IF(N260="sníž. přenesená",J260,0)</f>
        <v>0</v>
      </c>
      <c r="BI260" s="217">
        <f>IF(N260="nulová",J260,0)</f>
        <v>0</v>
      </c>
      <c r="BJ260" s="18" t="s">
        <v>79</v>
      </c>
      <c r="BK260" s="217">
        <f>ROUND(I260*H260,2)</f>
        <v>0</v>
      </c>
      <c r="BL260" s="18" t="s">
        <v>468</v>
      </c>
      <c r="BM260" s="216" t="s">
        <v>1065</v>
      </c>
    </row>
    <row r="261" s="13" customFormat="1">
      <c r="A261" s="13"/>
      <c r="B261" s="225"/>
      <c r="C261" s="226"/>
      <c r="D261" s="223" t="s">
        <v>143</v>
      </c>
      <c r="E261" s="227" t="s">
        <v>19</v>
      </c>
      <c r="F261" s="228" t="s">
        <v>1066</v>
      </c>
      <c r="G261" s="226"/>
      <c r="H261" s="229">
        <v>379.5</v>
      </c>
      <c r="I261" s="230"/>
      <c r="J261" s="226"/>
      <c r="K261" s="226"/>
      <c r="L261" s="231"/>
      <c r="M261" s="232"/>
      <c r="N261" s="233"/>
      <c r="O261" s="233"/>
      <c r="P261" s="233"/>
      <c r="Q261" s="233"/>
      <c r="R261" s="233"/>
      <c r="S261" s="233"/>
      <c r="T261" s="234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5" t="s">
        <v>143</v>
      </c>
      <c r="AU261" s="235" t="s">
        <v>81</v>
      </c>
      <c r="AV261" s="13" t="s">
        <v>81</v>
      </c>
      <c r="AW261" s="13" t="s">
        <v>33</v>
      </c>
      <c r="AX261" s="13" t="s">
        <v>71</v>
      </c>
      <c r="AY261" s="235" t="s">
        <v>130</v>
      </c>
    </row>
    <row r="262" s="14" customFormat="1">
      <c r="A262" s="14"/>
      <c r="B262" s="236"/>
      <c r="C262" s="237"/>
      <c r="D262" s="223" t="s">
        <v>143</v>
      </c>
      <c r="E262" s="238" t="s">
        <v>19</v>
      </c>
      <c r="F262" s="239" t="s">
        <v>146</v>
      </c>
      <c r="G262" s="237"/>
      <c r="H262" s="240">
        <v>379.5</v>
      </c>
      <c r="I262" s="241"/>
      <c r="J262" s="237"/>
      <c r="K262" s="237"/>
      <c r="L262" s="242"/>
      <c r="M262" s="243"/>
      <c r="N262" s="244"/>
      <c r="O262" s="244"/>
      <c r="P262" s="244"/>
      <c r="Q262" s="244"/>
      <c r="R262" s="244"/>
      <c r="S262" s="244"/>
      <c r="T262" s="245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46" t="s">
        <v>143</v>
      </c>
      <c r="AU262" s="246" t="s">
        <v>81</v>
      </c>
      <c r="AV262" s="14" t="s">
        <v>137</v>
      </c>
      <c r="AW262" s="14" t="s">
        <v>33</v>
      </c>
      <c r="AX262" s="14" t="s">
        <v>79</v>
      </c>
      <c r="AY262" s="246" t="s">
        <v>130</v>
      </c>
    </row>
    <row r="263" s="2" customFormat="1" ht="16.5" customHeight="1">
      <c r="A263" s="39"/>
      <c r="B263" s="40"/>
      <c r="C263" s="247" t="s">
        <v>803</v>
      </c>
      <c r="D263" s="247" t="s">
        <v>252</v>
      </c>
      <c r="E263" s="248" t="s">
        <v>1067</v>
      </c>
      <c r="F263" s="249" t="s">
        <v>1068</v>
      </c>
      <c r="G263" s="250" t="s">
        <v>180</v>
      </c>
      <c r="H263" s="251">
        <v>333.5</v>
      </c>
      <c r="I263" s="252"/>
      <c r="J263" s="253">
        <f>ROUND(I263*H263,2)</f>
        <v>0</v>
      </c>
      <c r="K263" s="249" t="s">
        <v>19</v>
      </c>
      <c r="L263" s="254"/>
      <c r="M263" s="255" t="s">
        <v>19</v>
      </c>
      <c r="N263" s="256" t="s">
        <v>42</v>
      </c>
      <c r="O263" s="85"/>
      <c r="P263" s="214">
        <f>O263*H263</f>
        <v>0</v>
      </c>
      <c r="Q263" s="214">
        <v>0</v>
      </c>
      <c r="R263" s="214">
        <f>Q263*H263</f>
        <v>0</v>
      </c>
      <c r="S263" s="214">
        <v>0</v>
      </c>
      <c r="T263" s="215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16" t="s">
        <v>930</v>
      </c>
      <c r="AT263" s="216" t="s">
        <v>252</v>
      </c>
      <c r="AU263" s="216" t="s">
        <v>81</v>
      </c>
      <c r="AY263" s="18" t="s">
        <v>130</v>
      </c>
      <c r="BE263" s="217">
        <f>IF(N263="základní",J263,0)</f>
        <v>0</v>
      </c>
      <c r="BF263" s="217">
        <f>IF(N263="snížená",J263,0)</f>
        <v>0</v>
      </c>
      <c r="BG263" s="217">
        <f>IF(N263="zákl. přenesená",J263,0)</f>
        <v>0</v>
      </c>
      <c r="BH263" s="217">
        <f>IF(N263="sníž. přenesená",J263,0)</f>
        <v>0</v>
      </c>
      <c r="BI263" s="217">
        <f>IF(N263="nulová",J263,0)</f>
        <v>0</v>
      </c>
      <c r="BJ263" s="18" t="s">
        <v>79</v>
      </c>
      <c r="BK263" s="217">
        <f>ROUND(I263*H263,2)</f>
        <v>0</v>
      </c>
      <c r="BL263" s="18" t="s">
        <v>468</v>
      </c>
      <c r="BM263" s="216" t="s">
        <v>1069</v>
      </c>
    </row>
    <row r="264" s="13" customFormat="1">
      <c r="A264" s="13"/>
      <c r="B264" s="225"/>
      <c r="C264" s="226"/>
      <c r="D264" s="223" t="s">
        <v>143</v>
      </c>
      <c r="E264" s="227" t="s">
        <v>19</v>
      </c>
      <c r="F264" s="228" t="s">
        <v>1070</v>
      </c>
      <c r="G264" s="226"/>
      <c r="H264" s="229">
        <v>333.5</v>
      </c>
      <c r="I264" s="230"/>
      <c r="J264" s="226"/>
      <c r="K264" s="226"/>
      <c r="L264" s="231"/>
      <c r="M264" s="232"/>
      <c r="N264" s="233"/>
      <c r="O264" s="233"/>
      <c r="P264" s="233"/>
      <c r="Q264" s="233"/>
      <c r="R264" s="233"/>
      <c r="S264" s="233"/>
      <c r="T264" s="234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5" t="s">
        <v>143</v>
      </c>
      <c r="AU264" s="235" t="s">
        <v>81</v>
      </c>
      <c r="AV264" s="13" t="s">
        <v>81</v>
      </c>
      <c r="AW264" s="13" t="s">
        <v>33</v>
      </c>
      <c r="AX264" s="13" t="s">
        <v>71</v>
      </c>
      <c r="AY264" s="235" t="s">
        <v>130</v>
      </c>
    </row>
    <row r="265" s="14" customFormat="1">
      <c r="A265" s="14"/>
      <c r="B265" s="236"/>
      <c r="C265" s="237"/>
      <c r="D265" s="223" t="s">
        <v>143</v>
      </c>
      <c r="E265" s="238" t="s">
        <v>19</v>
      </c>
      <c r="F265" s="239" t="s">
        <v>146</v>
      </c>
      <c r="G265" s="237"/>
      <c r="H265" s="240">
        <v>333.5</v>
      </c>
      <c r="I265" s="241"/>
      <c r="J265" s="237"/>
      <c r="K265" s="237"/>
      <c r="L265" s="242"/>
      <c r="M265" s="243"/>
      <c r="N265" s="244"/>
      <c r="O265" s="244"/>
      <c r="P265" s="244"/>
      <c r="Q265" s="244"/>
      <c r="R265" s="244"/>
      <c r="S265" s="244"/>
      <c r="T265" s="245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46" t="s">
        <v>143</v>
      </c>
      <c r="AU265" s="246" t="s">
        <v>81</v>
      </c>
      <c r="AV265" s="14" t="s">
        <v>137</v>
      </c>
      <c r="AW265" s="14" t="s">
        <v>33</v>
      </c>
      <c r="AX265" s="14" t="s">
        <v>79</v>
      </c>
      <c r="AY265" s="246" t="s">
        <v>130</v>
      </c>
    </row>
    <row r="266" s="2" customFormat="1" ht="33" customHeight="1">
      <c r="A266" s="39"/>
      <c r="B266" s="40"/>
      <c r="C266" s="205" t="s">
        <v>809</v>
      </c>
      <c r="D266" s="205" t="s">
        <v>132</v>
      </c>
      <c r="E266" s="206" t="s">
        <v>1071</v>
      </c>
      <c r="F266" s="207" t="s">
        <v>1072</v>
      </c>
      <c r="G266" s="208" t="s">
        <v>292</v>
      </c>
      <c r="H266" s="209">
        <v>1</v>
      </c>
      <c r="I266" s="210"/>
      <c r="J266" s="211">
        <f>ROUND(I266*H266,2)</f>
        <v>0</v>
      </c>
      <c r="K266" s="207" t="s">
        <v>19</v>
      </c>
      <c r="L266" s="45"/>
      <c r="M266" s="212" t="s">
        <v>19</v>
      </c>
      <c r="N266" s="213" t="s">
        <v>42</v>
      </c>
      <c r="O266" s="85"/>
      <c r="P266" s="214">
        <f>O266*H266</f>
        <v>0</v>
      </c>
      <c r="Q266" s="214">
        <v>0</v>
      </c>
      <c r="R266" s="214">
        <f>Q266*H266</f>
        <v>0</v>
      </c>
      <c r="S266" s="214">
        <v>0</v>
      </c>
      <c r="T266" s="215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16" t="s">
        <v>468</v>
      </c>
      <c r="AT266" s="216" t="s">
        <v>132</v>
      </c>
      <c r="AU266" s="216" t="s">
        <v>81</v>
      </c>
      <c r="AY266" s="18" t="s">
        <v>130</v>
      </c>
      <c r="BE266" s="217">
        <f>IF(N266="základní",J266,0)</f>
        <v>0</v>
      </c>
      <c r="BF266" s="217">
        <f>IF(N266="snížená",J266,0)</f>
        <v>0</v>
      </c>
      <c r="BG266" s="217">
        <f>IF(N266="zákl. přenesená",J266,0)</f>
        <v>0</v>
      </c>
      <c r="BH266" s="217">
        <f>IF(N266="sníž. přenesená",J266,0)</f>
        <v>0</v>
      </c>
      <c r="BI266" s="217">
        <f>IF(N266="nulová",J266,0)</f>
        <v>0</v>
      </c>
      <c r="BJ266" s="18" t="s">
        <v>79</v>
      </c>
      <c r="BK266" s="217">
        <f>ROUND(I266*H266,2)</f>
        <v>0</v>
      </c>
      <c r="BL266" s="18" t="s">
        <v>468</v>
      </c>
      <c r="BM266" s="216" t="s">
        <v>1073</v>
      </c>
    </row>
    <row r="267" s="12" customFormat="1" ht="22.8" customHeight="1">
      <c r="A267" s="12"/>
      <c r="B267" s="189"/>
      <c r="C267" s="190"/>
      <c r="D267" s="191" t="s">
        <v>70</v>
      </c>
      <c r="E267" s="203" t="s">
        <v>1074</v>
      </c>
      <c r="F267" s="203" t="s">
        <v>1075</v>
      </c>
      <c r="G267" s="190"/>
      <c r="H267" s="190"/>
      <c r="I267" s="193"/>
      <c r="J267" s="204">
        <f>BK267</f>
        <v>0</v>
      </c>
      <c r="K267" s="190"/>
      <c r="L267" s="195"/>
      <c r="M267" s="196"/>
      <c r="N267" s="197"/>
      <c r="O267" s="197"/>
      <c r="P267" s="198">
        <f>SUM(P268:P271)</f>
        <v>0</v>
      </c>
      <c r="Q267" s="197"/>
      <c r="R267" s="198">
        <f>SUM(R268:R271)</f>
        <v>0</v>
      </c>
      <c r="S267" s="197"/>
      <c r="T267" s="199">
        <f>SUM(T268:T271)</f>
        <v>0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200" t="s">
        <v>152</v>
      </c>
      <c r="AT267" s="201" t="s">
        <v>70</v>
      </c>
      <c r="AU267" s="201" t="s">
        <v>79</v>
      </c>
      <c r="AY267" s="200" t="s">
        <v>130</v>
      </c>
      <c r="BK267" s="202">
        <f>SUM(BK268:BK271)</f>
        <v>0</v>
      </c>
    </row>
    <row r="268" s="2" customFormat="1" ht="16.5" customHeight="1">
      <c r="A268" s="39"/>
      <c r="B268" s="40"/>
      <c r="C268" s="205" t="s">
        <v>817</v>
      </c>
      <c r="D268" s="205" t="s">
        <v>132</v>
      </c>
      <c r="E268" s="206" t="s">
        <v>1076</v>
      </c>
      <c r="F268" s="207" t="s">
        <v>1077</v>
      </c>
      <c r="G268" s="208" t="s">
        <v>292</v>
      </c>
      <c r="H268" s="209">
        <v>2</v>
      </c>
      <c r="I268" s="210"/>
      <c r="J268" s="211">
        <f>ROUND(I268*H268,2)</f>
        <v>0</v>
      </c>
      <c r="K268" s="207" t="s">
        <v>19</v>
      </c>
      <c r="L268" s="45"/>
      <c r="M268" s="212" t="s">
        <v>19</v>
      </c>
      <c r="N268" s="213" t="s">
        <v>42</v>
      </c>
      <c r="O268" s="85"/>
      <c r="P268" s="214">
        <f>O268*H268</f>
        <v>0</v>
      </c>
      <c r="Q268" s="214">
        <v>0</v>
      </c>
      <c r="R268" s="214">
        <f>Q268*H268</f>
        <v>0</v>
      </c>
      <c r="S268" s="214">
        <v>0</v>
      </c>
      <c r="T268" s="215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16" t="s">
        <v>468</v>
      </c>
      <c r="AT268" s="216" t="s">
        <v>132</v>
      </c>
      <c r="AU268" s="216" t="s">
        <v>81</v>
      </c>
      <c r="AY268" s="18" t="s">
        <v>130</v>
      </c>
      <c r="BE268" s="217">
        <f>IF(N268="základní",J268,0)</f>
        <v>0</v>
      </c>
      <c r="BF268" s="217">
        <f>IF(N268="snížená",J268,0)</f>
        <v>0</v>
      </c>
      <c r="BG268" s="217">
        <f>IF(N268="zákl. přenesená",J268,0)</f>
        <v>0</v>
      </c>
      <c r="BH268" s="217">
        <f>IF(N268="sníž. přenesená",J268,0)</f>
        <v>0</v>
      </c>
      <c r="BI268" s="217">
        <f>IF(N268="nulová",J268,0)</f>
        <v>0</v>
      </c>
      <c r="BJ268" s="18" t="s">
        <v>79</v>
      </c>
      <c r="BK268" s="217">
        <f>ROUND(I268*H268,2)</f>
        <v>0</v>
      </c>
      <c r="BL268" s="18" t="s">
        <v>468</v>
      </c>
      <c r="BM268" s="216" t="s">
        <v>1078</v>
      </c>
    </row>
    <row r="269" s="2" customFormat="1">
      <c r="A269" s="39"/>
      <c r="B269" s="40"/>
      <c r="C269" s="41"/>
      <c r="D269" s="223" t="s">
        <v>141</v>
      </c>
      <c r="E269" s="41"/>
      <c r="F269" s="224" t="s">
        <v>1079</v>
      </c>
      <c r="G269" s="41"/>
      <c r="H269" s="41"/>
      <c r="I269" s="220"/>
      <c r="J269" s="41"/>
      <c r="K269" s="41"/>
      <c r="L269" s="45"/>
      <c r="M269" s="221"/>
      <c r="N269" s="222"/>
      <c r="O269" s="85"/>
      <c r="P269" s="85"/>
      <c r="Q269" s="85"/>
      <c r="R269" s="85"/>
      <c r="S269" s="85"/>
      <c r="T269" s="86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T269" s="18" t="s">
        <v>141</v>
      </c>
      <c r="AU269" s="18" t="s">
        <v>81</v>
      </c>
    </row>
    <row r="270" s="2" customFormat="1" ht="16.5" customHeight="1">
      <c r="A270" s="39"/>
      <c r="B270" s="40"/>
      <c r="C270" s="247" t="s">
        <v>821</v>
      </c>
      <c r="D270" s="247" t="s">
        <v>252</v>
      </c>
      <c r="E270" s="248" t="s">
        <v>1080</v>
      </c>
      <c r="F270" s="249" t="s">
        <v>1081</v>
      </c>
      <c r="G270" s="250" t="s">
        <v>1000</v>
      </c>
      <c r="H270" s="251">
        <v>2</v>
      </c>
      <c r="I270" s="252"/>
      <c r="J270" s="253">
        <f>ROUND(I270*H270,2)</f>
        <v>0</v>
      </c>
      <c r="K270" s="249" t="s">
        <v>19</v>
      </c>
      <c r="L270" s="254"/>
      <c r="M270" s="255" t="s">
        <v>19</v>
      </c>
      <c r="N270" s="256" t="s">
        <v>42</v>
      </c>
      <c r="O270" s="85"/>
      <c r="P270" s="214">
        <f>O270*H270</f>
        <v>0</v>
      </c>
      <c r="Q270" s="214">
        <v>0</v>
      </c>
      <c r="R270" s="214">
        <f>Q270*H270</f>
        <v>0</v>
      </c>
      <c r="S270" s="214">
        <v>0</v>
      </c>
      <c r="T270" s="215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16" t="s">
        <v>930</v>
      </c>
      <c r="AT270" s="216" t="s">
        <v>252</v>
      </c>
      <c r="AU270" s="216" t="s">
        <v>81</v>
      </c>
      <c r="AY270" s="18" t="s">
        <v>130</v>
      </c>
      <c r="BE270" s="217">
        <f>IF(N270="základní",J270,0)</f>
        <v>0</v>
      </c>
      <c r="BF270" s="217">
        <f>IF(N270="snížená",J270,0)</f>
        <v>0</v>
      </c>
      <c r="BG270" s="217">
        <f>IF(N270="zákl. přenesená",J270,0)</f>
        <v>0</v>
      </c>
      <c r="BH270" s="217">
        <f>IF(N270="sníž. přenesená",J270,0)</f>
        <v>0</v>
      </c>
      <c r="BI270" s="217">
        <f>IF(N270="nulová",J270,0)</f>
        <v>0</v>
      </c>
      <c r="BJ270" s="18" t="s">
        <v>79</v>
      </c>
      <c r="BK270" s="217">
        <f>ROUND(I270*H270,2)</f>
        <v>0</v>
      </c>
      <c r="BL270" s="18" t="s">
        <v>468</v>
      </c>
      <c r="BM270" s="216" t="s">
        <v>1082</v>
      </c>
    </row>
    <row r="271" s="2" customFormat="1">
      <c r="A271" s="39"/>
      <c r="B271" s="40"/>
      <c r="C271" s="41"/>
      <c r="D271" s="223" t="s">
        <v>141</v>
      </c>
      <c r="E271" s="41"/>
      <c r="F271" s="224" t="s">
        <v>1079</v>
      </c>
      <c r="G271" s="41"/>
      <c r="H271" s="41"/>
      <c r="I271" s="220"/>
      <c r="J271" s="41"/>
      <c r="K271" s="41"/>
      <c r="L271" s="45"/>
      <c r="M271" s="221"/>
      <c r="N271" s="222"/>
      <c r="O271" s="85"/>
      <c r="P271" s="85"/>
      <c r="Q271" s="85"/>
      <c r="R271" s="85"/>
      <c r="S271" s="85"/>
      <c r="T271" s="86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T271" s="18" t="s">
        <v>141</v>
      </c>
      <c r="AU271" s="18" t="s">
        <v>81</v>
      </c>
    </row>
    <row r="272" s="12" customFormat="1" ht="25.92" customHeight="1">
      <c r="A272" s="12"/>
      <c r="B272" s="189"/>
      <c r="C272" s="190"/>
      <c r="D272" s="191" t="s">
        <v>70</v>
      </c>
      <c r="E272" s="192" t="s">
        <v>97</v>
      </c>
      <c r="F272" s="192" t="s">
        <v>1083</v>
      </c>
      <c r="G272" s="190"/>
      <c r="H272" s="190"/>
      <c r="I272" s="193"/>
      <c r="J272" s="194">
        <f>BK272</f>
        <v>0</v>
      </c>
      <c r="K272" s="190"/>
      <c r="L272" s="195"/>
      <c r="M272" s="196"/>
      <c r="N272" s="197"/>
      <c r="O272" s="197"/>
      <c r="P272" s="198">
        <f>SUM(P273:P277)</f>
        <v>0</v>
      </c>
      <c r="Q272" s="197"/>
      <c r="R272" s="198">
        <f>SUM(R273:R277)</f>
        <v>0</v>
      </c>
      <c r="S272" s="197"/>
      <c r="T272" s="199">
        <f>SUM(T273:T277)</f>
        <v>0</v>
      </c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R272" s="200" t="s">
        <v>162</v>
      </c>
      <c r="AT272" s="201" t="s">
        <v>70</v>
      </c>
      <c r="AU272" s="201" t="s">
        <v>71</v>
      </c>
      <c r="AY272" s="200" t="s">
        <v>130</v>
      </c>
      <c r="BK272" s="202">
        <f>SUM(BK273:BK277)</f>
        <v>0</v>
      </c>
    </row>
    <row r="273" s="2" customFormat="1" ht="37.8" customHeight="1">
      <c r="A273" s="39"/>
      <c r="B273" s="40"/>
      <c r="C273" s="205" t="s">
        <v>1084</v>
      </c>
      <c r="D273" s="205" t="s">
        <v>132</v>
      </c>
      <c r="E273" s="206" t="s">
        <v>1085</v>
      </c>
      <c r="F273" s="207" t="s">
        <v>1086</v>
      </c>
      <c r="G273" s="208" t="s">
        <v>292</v>
      </c>
      <c r="H273" s="209">
        <v>1</v>
      </c>
      <c r="I273" s="210"/>
      <c r="J273" s="211">
        <f>ROUND(I273*H273,2)</f>
        <v>0</v>
      </c>
      <c r="K273" s="207" t="s">
        <v>19</v>
      </c>
      <c r="L273" s="45"/>
      <c r="M273" s="212" t="s">
        <v>19</v>
      </c>
      <c r="N273" s="213" t="s">
        <v>42</v>
      </c>
      <c r="O273" s="85"/>
      <c r="P273" s="214">
        <f>O273*H273</f>
        <v>0</v>
      </c>
      <c r="Q273" s="214">
        <v>0</v>
      </c>
      <c r="R273" s="214">
        <f>Q273*H273</f>
        <v>0</v>
      </c>
      <c r="S273" s="214">
        <v>0</v>
      </c>
      <c r="T273" s="215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16" t="s">
        <v>137</v>
      </c>
      <c r="AT273" s="216" t="s">
        <v>132</v>
      </c>
      <c r="AU273" s="216" t="s">
        <v>79</v>
      </c>
      <c r="AY273" s="18" t="s">
        <v>130</v>
      </c>
      <c r="BE273" s="217">
        <f>IF(N273="základní",J273,0)</f>
        <v>0</v>
      </c>
      <c r="BF273" s="217">
        <f>IF(N273="snížená",J273,0)</f>
        <v>0</v>
      </c>
      <c r="BG273" s="217">
        <f>IF(N273="zákl. přenesená",J273,0)</f>
        <v>0</v>
      </c>
      <c r="BH273" s="217">
        <f>IF(N273="sníž. přenesená",J273,0)</f>
        <v>0</v>
      </c>
      <c r="BI273" s="217">
        <f>IF(N273="nulová",J273,0)</f>
        <v>0</v>
      </c>
      <c r="BJ273" s="18" t="s">
        <v>79</v>
      </c>
      <c r="BK273" s="217">
        <f>ROUND(I273*H273,2)</f>
        <v>0</v>
      </c>
      <c r="BL273" s="18" t="s">
        <v>137</v>
      </c>
      <c r="BM273" s="216" t="s">
        <v>1087</v>
      </c>
    </row>
    <row r="274" s="2" customFormat="1" ht="21.75" customHeight="1">
      <c r="A274" s="39"/>
      <c r="B274" s="40"/>
      <c r="C274" s="205" t="s">
        <v>1088</v>
      </c>
      <c r="D274" s="205" t="s">
        <v>132</v>
      </c>
      <c r="E274" s="206" t="s">
        <v>1089</v>
      </c>
      <c r="F274" s="207" t="s">
        <v>1090</v>
      </c>
      <c r="G274" s="208" t="s">
        <v>812</v>
      </c>
      <c r="H274" s="209">
        <v>10</v>
      </c>
      <c r="I274" s="210"/>
      <c r="J274" s="211">
        <f>ROUND(I274*H274,2)</f>
        <v>0</v>
      </c>
      <c r="K274" s="207" t="s">
        <v>19</v>
      </c>
      <c r="L274" s="45"/>
      <c r="M274" s="212" t="s">
        <v>19</v>
      </c>
      <c r="N274" s="213" t="s">
        <v>42</v>
      </c>
      <c r="O274" s="85"/>
      <c r="P274" s="214">
        <f>O274*H274</f>
        <v>0</v>
      </c>
      <c r="Q274" s="214">
        <v>0</v>
      </c>
      <c r="R274" s="214">
        <f>Q274*H274</f>
        <v>0</v>
      </c>
      <c r="S274" s="214">
        <v>0</v>
      </c>
      <c r="T274" s="215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16" t="s">
        <v>137</v>
      </c>
      <c r="AT274" s="216" t="s">
        <v>132</v>
      </c>
      <c r="AU274" s="216" t="s">
        <v>79</v>
      </c>
      <c r="AY274" s="18" t="s">
        <v>130</v>
      </c>
      <c r="BE274" s="217">
        <f>IF(N274="základní",J274,0)</f>
        <v>0</v>
      </c>
      <c r="BF274" s="217">
        <f>IF(N274="snížená",J274,0)</f>
        <v>0</v>
      </c>
      <c r="BG274" s="217">
        <f>IF(N274="zákl. přenesená",J274,0)</f>
        <v>0</v>
      </c>
      <c r="BH274" s="217">
        <f>IF(N274="sníž. přenesená",J274,0)</f>
        <v>0</v>
      </c>
      <c r="BI274" s="217">
        <f>IF(N274="nulová",J274,0)</f>
        <v>0</v>
      </c>
      <c r="BJ274" s="18" t="s">
        <v>79</v>
      </c>
      <c r="BK274" s="217">
        <f>ROUND(I274*H274,2)</f>
        <v>0</v>
      </c>
      <c r="BL274" s="18" t="s">
        <v>137</v>
      </c>
      <c r="BM274" s="216" t="s">
        <v>1091</v>
      </c>
    </row>
    <row r="275" s="2" customFormat="1" ht="16.5" customHeight="1">
      <c r="A275" s="39"/>
      <c r="B275" s="40"/>
      <c r="C275" s="205" t="s">
        <v>1092</v>
      </c>
      <c r="D275" s="205" t="s">
        <v>132</v>
      </c>
      <c r="E275" s="206" t="s">
        <v>1093</v>
      </c>
      <c r="F275" s="207" t="s">
        <v>1094</v>
      </c>
      <c r="G275" s="208" t="s">
        <v>812</v>
      </c>
      <c r="H275" s="209">
        <v>10</v>
      </c>
      <c r="I275" s="210"/>
      <c r="J275" s="211">
        <f>ROUND(I275*H275,2)</f>
        <v>0</v>
      </c>
      <c r="K275" s="207" t="s">
        <v>19</v>
      </c>
      <c r="L275" s="45"/>
      <c r="M275" s="212" t="s">
        <v>19</v>
      </c>
      <c r="N275" s="213" t="s">
        <v>42</v>
      </c>
      <c r="O275" s="85"/>
      <c r="P275" s="214">
        <f>O275*H275</f>
        <v>0</v>
      </c>
      <c r="Q275" s="214">
        <v>0</v>
      </c>
      <c r="R275" s="214">
        <f>Q275*H275</f>
        <v>0</v>
      </c>
      <c r="S275" s="214">
        <v>0</v>
      </c>
      <c r="T275" s="215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16" t="s">
        <v>137</v>
      </c>
      <c r="AT275" s="216" t="s">
        <v>132</v>
      </c>
      <c r="AU275" s="216" t="s">
        <v>79</v>
      </c>
      <c r="AY275" s="18" t="s">
        <v>130</v>
      </c>
      <c r="BE275" s="217">
        <f>IF(N275="základní",J275,0)</f>
        <v>0</v>
      </c>
      <c r="BF275" s="217">
        <f>IF(N275="snížená",J275,0)</f>
        <v>0</v>
      </c>
      <c r="BG275" s="217">
        <f>IF(N275="zákl. přenesená",J275,0)</f>
        <v>0</v>
      </c>
      <c r="BH275" s="217">
        <f>IF(N275="sníž. přenesená",J275,0)</f>
        <v>0</v>
      </c>
      <c r="BI275" s="217">
        <f>IF(N275="nulová",J275,0)</f>
        <v>0</v>
      </c>
      <c r="BJ275" s="18" t="s">
        <v>79</v>
      </c>
      <c r="BK275" s="217">
        <f>ROUND(I275*H275,2)</f>
        <v>0</v>
      </c>
      <c r="BL275" s="18" t="s">
        <v>137</v>
      </c>
      <c r="BM275" s="216" t="s">
        <v>1095</v>
      </c>
    </row>
    <row r="276" s="2" customFormat="1" ht="16.5" customHeight="1">
      <c r="A276" s="39"/>
      <c r="B276" s="40"/>
      <c r="C276" s="205" t="s">
        <v>1096</v>
      </c>
      <c r="D276" s="205" t="s">
        <v>132</v>
      </c>
      <c r="E276" s="206" t="s">
        <v>1097</v>
      </c>
      <c r="F276" s="207" t="s">
        <v>1098</v>
      </c>
      <c r="G276" s="208" t="s">
        <v>1000</v>
      </c>
      <c r="H276" s="209">
        <v>1</v>
      </c>
      <c r="I276" s="210"/>
      <c r="J276" s="211">
        <f>ROUND(I276*H276,2)</f>
        <v>0</v>
      </c>
      <c r="K276" s="207" t="s">
        <v>19</v>
      </c>
      <c r="L276" s="45"/>
      <c r="M276" s="212" t="s">
        <v>19</v>
      </c>
      <c r="N276" s="213" t="s">
        <v>42</v>
      </c>
      <c r="O276" s="85"/>
      <c r="P276" s="214">
        <f>O276*H276</f>
        <v>0</v>
      </c>
      <c r="Q276" s="214">
        <v>0</v>
      </c>
      <c r="R276" s="214">
        <f>Q276*H276</f>
        <v>0</v>
      </c>
      <c r="S276" s="214">
        <v>0</v>
      </c>
      <c r="T276" s="215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16" t="s">
        <v>137</v>
      </c>
      <c r="AT276" s="216" t="s">
        <v>132</v>
      </c>
      <c r="AU276" s="216" t="s">
        <v>79</v>
      </c>
      <c r="AY276" s="18" t="s">
        <v>130</v>
      </c>
      <c r="BE276" s="217">
        <f>IF(N276="základní",J276,0)</f>
        <v>0</v>
      </c>
      <c r="BF276" s="217">
        <f>IF(N276="snížená",J276,0)</f>
        <v>0</v>
      </c>
      <c r="BG276" s="217">
        <f>IF(N276="zákl. přenesená",J276,0)</f>
        <v>0</v>
      </c>
      <c r="BH276" s="217">
        <f>IF(N276="sníž. přenesená",J276,0)</f>
        <v>0</v>
      </c>
      <c r="BI276" s="217">
        <f>IF(N276="nulová",J276,0)</f>
        <v>0</v>
      </c>
      <c r="BJ276" s="18" t="s">
        <v>79</v>
      </c>
      <c r="BK276" s="217">
        <f>ROUND(I276*H276,2)</f>
        <v>0</v>
      </c>
      <c r="BL276" s="18" t="s">
        <v>137</v>
      </c>
      <c r="BM276" s="216" t="s">
        <v>1099</v>
      </c>
    </row>
    <row r="277" s="2" customFormat="1" ht="33" customHeight="1">
      <c r="A277" s="39"/>
      <c r="B277" s="40"/>
      <c r="C277" s="205" t="s">
        <v>1100</v>
      </c>
      <c r="D277" s="205" t="s">
        <v>132</v>
      </c>
      <c r="E277" s="206" t="s">
        <v>1101</v>
      </c>
      <c r="F277" s="207" t="s">
        <v>1102</v>
      </c>
      <c r="G277" s="208" t="s">
        <v>812</v>
      </c>
      <c r="H277" s="209">
        <v>10</v>
      </c>
      <c r="I277" s="210"/>
      <c r="J277" s="211">
        <f>ROUND(I277*H277,2)</f>
        <v>0</v>
      </c>
      <c r="K277" s="207" t="s">
        <v>19</v>
      </c>
      <c r="L277" s="45"/>
      <c r="M277" s="274" t="s">
        <v>19</v>
      </c>
      <c r="N277" s="275" t="s">
        <v>42</v>
      </c>
      <c r="O277" s="259"/>
      <c r="P277" s="276">
        <f>O277*H277</f>
        <v>0</v>
      </c>
      <c r="Q277" s="276">
        <v>0</v>
      </c>
      <c r="R277" s="276">
        <f>Q277*H277</f>
        <v>0</v>
      </c>
      <c r="S277" s="276">
        <v>0</v>
      </c>
      <c r="T277" s="277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16" t="s">
        <v>137</v>
      </c>
      <c r="AT277" s="216" t="s">
        <v>132</v>
      </c>
      <c r="AU277" s="216" t="s">
        <v>79</v>
      </c>
      <c r="AY277" s="18" t="s">
        <v>130</v>
      </c>
      <c r="BE277" s="217">
        <f>IF(N277="základní",J277,0)</f>
        <v>0</v>
      </c>
      <c r="BF277" s="217">
        <f>IF(N277="snížená",J277,0)</f>
        <v>0</v>
      </c>
      <c r="BG277" s="217">
        <f>IF(N277="zákl. přenesená",J277,0)</f>
        <v>0</v>
      </c>
      <c r="BH277" s="217">
        <f>IF(N277="sníž. přenesená",J277,0)</f>
        <v>0</v>
      </c>
      <c r="BI277" s="217">
        <f>IF(N277="nulová",J277,0)</f>
        <v>0</v>
      </c>
      <c r="BJ277" s="18" t="s">
        <v>79</v>
      </c>
      <c r="BK277" s="217">
        <f>ROUND(I277*H277,2)</f>
        <v>0</v>
      </c>
      <c r="BL277" s="18" t="s">
        <v>137</v>
      </c>
      <c r="BM277" s="216" t="s">
        <v>1103</v>
      </c>
    </row>
    <row r="278" s="2" customFormat="1" ht="6.96" customHeight="1">
      <c r="A278" s="39"/>
      <c r="B278" s="60"/>
      <c r="C278" s="61"/>
      <c r="D278" s="61"/>
      <c r="E278" s="61"/>
      <c r="F278" s="61"/>
      <c r="G278" s="61"/>
      <c r="H278" s="61"/>
      <c r="I278" s="61"/>
      <c r="J278" s="61"/>
      <c r="K278" s="61"/>
      <c r="L278" s="45"/>
      <c r="M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</row>
  </sheetData>
  <sheetProtection sheet="1" autoFilter="0" formatColumns="0" formatRows="0" objects="1" scenarios="1" spinCount="100000" saltValue="Vn9/8MJCU6tupGQuBIMpwWLgMbcOgKgvsL56A41tDPPoh8sGFDvoGvb7A3aD6Gvc0XDtFYyIcuFu4TFVWjwx3A==" hashValue="1BnUDsSuSPOaBJmtPEiOKtq642zaa/tG3U3upC/4gOu54l/kfrqdbRbmC+qeUotW78zGyLWgAXIMk7vw0A9CpA==" algorithmName="SHA-512" password="CC35"/>
  <autoFilter ref="C90:K277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93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81</v>
      </c>
    </row>
    <row r="4" s="1" customFormat="1" ht="24.96" customHeight="1">
      <c r="B4" s="21"/>
      <c r="D4" s="131" t="s">
        <v>100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Rekonstrukce tram. nástupiště Provaznická (oba směry)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101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1104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490</v>
      </c>
      <c r="G12" s="39"/>
      <c r="H12" s="39"/>
      <c r="I12" s="133" t="s">
        <v>23</v>
      </c>
      <c r="J12" s="138" t="str">
        <f>'Rekapitulace stavby'!AN8</f>
        <v>12. 1. 2023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19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491</v>
      </c>
      <c r="F15" s="39"/>
      <c r="G15" s="39"/>
      <c r="H15" s="39"/>
      <c r="I15" s="133" t="s">
        <v>28</v>
      </c>
      <c r="J15" s="137" t="s">
        <v>19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492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34</v>
      </c>
      <c r="E23" s="39"/>
      <c r="F23" s="39"/>
      <c r="G23" s="39"/>
      <c r="H23" s="39"/>
      <c r="I23" s="133" t="s">
        <v>26</v>
      </c>
      <c r="J23" s="137" t="s">
        <v>19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493</v>
      </c>
      <c r="F24" s="39"/>
      <c r="G24" s="39"/>
      <c r="H24" s="39"/>
      <c r="I24" s="133" t="s">
        <v>28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35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37</v>
      </c>
      <c r="E30" s="39"/>
      <c r="F30" s="39"/>
      <c r="G30" s="39"/>
      <c r="H30" s="39"/>
      <c r="I30" s="39"/>
      <c r="J30" s="145">
        <f>ROUND(J83,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39</v>
      </c>
      <c r="G32" s="39"/>
      <c r="H32" s="39"/>
      <c r="I32" s="146" t="s">
        <v>38</v>
      </c>
      <c r="J32" s="146" t="s">
        <v>40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41</v>
      </c>
      <c r="E33" s="133" t="s">
        <v>42</v>
      </c>
      <c r="F33" s="148">
        <f>ROUND((SUM(BE83:BE96)),  2)</f>
        <v>0</v>
      </c>
      <c r="G33" s="39"/>
      <c r="H33" s="39"/>
      <c r="I33" s="149">
        <v>0.20999999999999999</v>
      </c>
      <c r="J33" s="148">
        <f>ROUND(((SUM(BE83:BE96))*I33),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43</v>
      </c>
      <c r="F34" s="148">
        <f>ROUND((SUM(BF83:BF96)),  2)</f>
        <v>0</v>
      </c>
      <c r="G34" s="39"/>
      <c r="H34" s="39"/>
      <c r="I34" s="149">
        <v>0.14999999999999999</v>
      </c>
      <c r="J34" s="148">
        <f>ROUND(((SUM(BF83:BF96))*I34),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44</v>
      </c>
      <c r="F35" s="148">
        <f>ROUND((SUM(BG83:BG96)),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45</v>
      </c>
      <c r="F36" s="148">
        <f>ROUND((SUM(BH83:BH96)),  2)</f>
        <v>0</v>
      </c>
      <c r="G36" s="39"/>
      <c r="H36" s="39"/>
      <c r="I36" s="149">
        <v>0.14999999999999999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46</v>
      </c>
      <c r="F37" s="148">
        <f>ROUND((SUM(BI83:BI96)),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47</v>
      </c>
      <c r="E39" s="152"/>
      <c r="F39" s="152"/>
      <c r="G39" s="153" t="s">
        <v>48</v>
      </c>
      <c r="H39" s="154" t="s">
        <v>49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103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Rekonstrukce tram. nástupiště Provaznická (oba směry)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101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654 - Pryžové přechody tramvajové trati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Ostrava</v>
      </c>
      <c r="G52" s="41"/>
      <c r="H52" s="41"/>
      <c r="I52" s="33" t="s">
        <v>23</v>
      </c>
      <c r="J52" s="73" t="str">
        <f>IF(J12="","",J12)</f>
        <v>12. 1. 2023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Dopravní podnik Ostrava,a.s</v>
      </c>
      <c r="G54" s="41"/>
      <c r="H54" s="41"/>
      <c r="I54" s="33" t="s">
        <v>31</v>
      </c>
      <c r="J54" s="37" t="str">
        <f>E21</f>
        <v>Pudis a.s.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25.6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>Ing. Vlastimil Šmiřák, Ing. Kateřina Švehlová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104</v>
      </c>
      <c r="D57" s="163"/>
      <c r="E57" s="163"/>
      <c r="F57" s="163"/>
      <c r="G57" s="163"/>
      <c r="H57" s="163"/>
      <c r="I57" s="163"/>
      <c r="J57" s="164" t="s">
        <v>105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69</v>
      </c>
      <c r="D59" s="41"/>
      <c r="E59" s="41"/>
      <c r="F59" s="41"/>
      <c r="G59" s="41"/>
      <c r="H59" s="41"/>
      <c r="I59" s="41"/>
      <c r="J59" s="103">
        <f>J83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106</v>
      </c>
    </row>
    <row r="60" s="9" customFormat="1" ht="24.96" customHeight="1">
      <c r="A60" s="9"/>
      <c r="B60" s="166"/>
      <c r="C60" s="167"/>
      <c r="D60" s="168" t="s">
        <v>107</v>
      </c>
      <c r="E60" s="169"/>
      <c r="F60" s="169"/>
      <c r="G60" s="169"/>
      <c r="H60" s="169"/>
      <c r="I60" s="169"/>
      <c r="J60" s="170">
        <f>J84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108</v>
      </c>
      <c r="E61" s="175"/>
      <c r="F61" s="175"/>
      <c r="G61" s="175"/>
      <c r="H61" s="175"/>
      <c r="I61" s="175"/>
      <c r="J61" s="176">
        <f>J85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109</v>
      </c>
      <c r="E62" s="175"/>
      <c r="F62" s="175"/>
      <c r="G62" s="175"/>
      <c r="H62" s="175"/>
      <c r="I62" s="175"/>
      <c r="J62" s="176">
        <f>J91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112</v>
      </c>
      <c r="E63" s="175"/>
      <c r="F63" s="175"/>
      <c r="G63" s="175"/>
      <c r="H63" s="175"/>
      <c r="I63" s="175"/>
      <c r="J63" s="176">
        <f>J94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39"/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135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5" s="2" customFormat="1" ht="6.96" customHeight="1">
      <c r="A65" s="39"/>
      <c r="B65" s="60"/>
      <c r="C65" s="61"/>
      <c r="D65" s="61"/>
      <c r="E65" s="61"/>
      <c r="F65" s="61"/>
      <c r="G65" s="61"/>
      <c r="H65" s="61"/>
      <c r="I65" s="61"/>
      <c r="J65" s="61"/>
      <c r="K65" s="61"/>
      <c r="L65" s="13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9" s="2" customFormat="1" ht="6.96" customHeight="1">
      <c r="A69" s="39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24.96" customHeight="1">
      <c r="A70" s="39"/>
      <c r="B70" s="40"/>
      <c r="C70" s="24" t="s">
        <v>115</v>
      </c>
      <c r="D70" s="41"/>
      <c r="E70" s="41"/>
      <c r="F70" s="41"/>
      <c r="G70" s="41"/>
      <c r="H70" s="41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16</v>
      </c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161" t="str">
        <f>E7</f>
        <v>Rekonstrukce tram. nástupiště Provaznická (oba směry)</v>
      </c>
      <c r="F73" s="33"/>
      <c r="G73" s="33"/>
      <c r="H73" s="33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101</v>
      </c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41"/>
      <c r="D75" s="41"/>
      <c r="E75" s="70" t="str">
        <f>E9</f>
        <v>SO 654 - Pryžové přechody tramvajové trati</v>
      </c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21</v>
      </c>
      <c r="D77" s="41"/>
      <c r="E77" s="41"/>
      <c r="F77" s="28" t="str">
        <f>F12</f>
        <v>Ostrava</v>
      </c>
      <c r="G77" s="41"/>
      <c r="H77" s="41"/>
      <c r="I77" s="33" t="s">
        <v>23</v>
      </c>
      <c r="J77" s="73" t="str">
        <f>IF(J12="","",J12)</f>
        <v>12. 1. 2023</v>
      </c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5.15" customHeight="1">
      <c r="A79" s="39"/>
      <c r="B79" s="40"/>
      <c r="C79" s="33" t="s">
        <v>25</v>
      </c>
      <c r="D79" s="41"/>
      <c r="E79" s="41"/>
      <c r="F79" s="28" t="str">
        <f>E15</f>
        <v>Dopravní podnik Ostrava,a.s</v>
      </c>
      <c r="G79" s="41"/>
      <c r="H79" s="41"/>
      <c r="I79" s="33" t="s">
        <v>31</v>
      </c>
      <c r="J79" s="37" t="str">
        <f>E21</f>
        <v>Pudis a.s.</v>
      </c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25.65" customHeight="1">
      <c r="A80" s="39"/>
      <c r="B80" s="40"/>
      <c r="C80" s="33" t="s">
        <v>29</v>
      </c>
      <c r="D80" s="41"/>
      <c r="E80" s="41"/>
      <c r="F80" s="28" t="str">
        <f>IF(E18="","",E18)</f>
        <v>Vyplň údaj</v>
      </c>
      <c r="G80" s="41"/>
      <c r="H80" s="41"/>
      <c r="I80" s="33" t="s">
        <v>34</v>
      </c>
      <c r="J80" s="37" t="str">
        <f>E24</f>
        <v>Ing. Vlastimil Šmiřák, Ing. Kateřina Švehlová</v>
      </c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0.32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11" customFormat="1" ht="29.28" customHeight="1">
      <c r="A82" s="178"/>
      <c r="B82" s="179"/>
      <c r="C82" s="180" t="s">
        <v>116</v>
      </c>
      <c r="D82" s="181" t="s">
        <v>56</v>
      </c>
      <c r="E82" s="181" t="s">
        <v>52</v>
      </c>
      <c r="F82" s="181" t="s">
        <v>53</v>
      </c>
      <c r="G82" s="181" t="s">
        <v>117</v>
      </c>
      <c r="H82" s="181" t="s">
        <v>118</v>
      </c>
      <c r="I82" s="181" t="s">
        <v>119</v>
      </c>
      <c r="J82" s="181" t="s">
        <v>105</v>
      </c>
      <c r="K82" s="182" t="s">
        <v>120</v>
      </c>
      <c r="L82" s="183"/>
      <c r="M82" s="93" t="s">
        <v>19</v>
      </c>
      <c r="N82" s="94" t="s">
        <v>41</v>
      </c>
      <c r="O82" s="94" t="s">
        <v>121</v>
      </c>
      <c r="P82" s="94" t="s">
        <v>122</v>
      </c>
      <c r="Q82" s="94" t="s">
        <v>123</v>
      </c>
      <c r="R82" s="94" t="s">
        <v>124</v>
      </c>
      <c r="S82" s="94" t="s">
        <v>125</v>
      </c>
      <c r="T82" s="95" t="s">
        <v>126</v>
      </c>
      <c r="U82" s="178"/>
      <c r="V82" s="178"/>
      <c r="W82" s="178"/>
      <c r="X82" s="178"/>
      <c r="Y82" s="178"/>
      <c r="Z82" s="178"/>
      <c r="AA82" s="178"/>
      <c r="AB82" s="178"/>
      <c r="AC82" s="178"/>
      <c r="AD82" s="178"/>
      <c r="AE82" s="178"/>
    </row>
    <row r="83" s="2" customFormat="1" ht="22.8" customHeight="1">
      <c r="A83" s="39"/>
      <c r="B83" s="40"/>
      <c r="C83" s="100" t="s">
        <v>127</v>
      </c>
      <c r="D83" s="41"/>
      <c r="E83" s="41"/>
      <c r="F83" s="41"/>
      <c r="G83" s="41"/>
      <c r="H83" s="41"/>
      <c r="I83" s="41"/>
      <c r="J83" s="184">
        <f>BK83</f>
        <v>0</v>
      </c>
      <c r="K83" s="41"/>
      <c r="L83" s="45"/>
      <c r="M83" s="96"/>
      <c r="N83" s="185"/>
      <c r="O83" s="97"/>
      <c r="P83" s="186">
        <f>P84</f>
        <v>0</v>
      </c>
      <c r="Q83" s="97"/>
      <c r="R83" s="186">
        <f>R84</f>
        <v>13.71421044</v>
      </c>
      <c r="S83" s="97"/>
      <c r="T83" s="187">
        <f>T84</f>
        <v>0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T83" s="18" t="s">
        <v>70</v>
      </c>
      <c r="AU83" s="18" t="s">
        <v>106</v>
      </c>
      <c r="BK83" s="188">
        <f>BK84</f>
        <v>0</v>
      </c>
    </row>
    <row r="84" s="12" customFormat="1" ht="25.92" customHeight="1">
      <c r="A84" s="12"/>
      <c r="B84" s="189"/>
      <c r="C84" s="190"/>
      <c r="D84" s="191" t="s">
        <v>70</v>
      </c>
      <c r="E84" s="192" t="s">
        <v>128</v>
      </c>
      <c r="F84" s="192" t="s">
        <v>129</v>
      </c>
      <c r="G84" s="190"/>
      <c r="H84" s="190"/>
      <c r="I84" s="193"/>
      <c r="J84" s="194">
        <f>BK84</f>
        <v>0</v>
      </c>
      <c r="K84" s="190"/>
      <c r="L84" s="195"/>
      <c r="M84" s="196"/>
      <c r="N84" s="197"/>
      <c r="O84" s="197"/>
      <c r="P84" s="198">
        <f>P85+P91+P94</f>
        <v>0</v>
      </c>
      <c r="Q84" s="197"/>
      <c r="R84" s="198">
        <f>R85+R91+R94</f>
        <v>13.71421044</v>
      </c>
      <c r="S84" s="197"/>
      <c r="T84" s="199">
        <f>T85+T91+T94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0" t="s">
        <v>79</v>
      </c>
      <c r="AT84" s="201" t="s">
        <v>70</v>
      </c>
      <c r="AU84" s="201" t="s">
        <v>71</v>
      </c>
      <c r="AY84" s="200" t="s">
        <v>130</v>
      </c>
      <c r="BK84" s="202">
        <f>BK85+BK91+BK94</f>
        <v>0</v>
      </c>
    </row>
    <row r="85" s="12" customFormat="1" ht="22.8" customHeight="1">
      <c r="A85" s="12"/>
      <c r="B85" s="189"/>
      <c r="C85" s="190"/>
      <c r="D85" s="191" t="s">
        <v>70</v>
      </c>
      <c r="E85" s="203" t="s">
        <v>79</v>
      </c>
      <c r="F85" s="203" t="s">
        <v>131</v>
      </c>
      <c r="G85" s="190"/>
      <c r="H85" s="190"/>
      <c r="I85" s="193"/>
      <c r="J85" s="204">
        <f>BK85</f>
        <v>0</v>
      </c>
      <c r="K85" s="190"/>
      <c r="L85" s="195"/>
      <c r="M85" s="196"/>
      <c r="N85" s="197"/>
      <c r="O85" s="197"/>
      <c r="P85" s="198">
        <f>SUM(P86:P90)</f>
        <v>0</v>
      </c>
      <c r="Q85" s="197"/>
      <c r="R85" s="198">
        <f>SUM(R86:R90)</f>
        <v>0</v>
      </c>
      <c r="S85" s="197"/>
      <c r="T85" s="199">
        <f>SUM(T86:T90)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0" t="s">
        <v>79</v>
      </c>
      <c r="AT85" s="201" t="s">
        <v>70</v>
      </c>
      <c r="AU85" s="201" t="s">
        <v>79</v>
      </c>
      <c r="AY85" s="200" t="s">
        <v>130</v>
      </c>
      <c r="BK85" s="202">
        <f>SUM(BK86:BK90)</f>
        <v>0</v>
      </c>
    </row>
    <row r="86" s="2" customFormat="1" ht="24.15" customHeight="1">
      <c r="A86" s="39"/>
      <c r="B86" s="40"/>
      <c r="C86" s="205" t="s">
        <v>79</v>
      </c>
      <c r="D86" s="205" t="s">
        <v>132</v>
      </c>
      <c r="E86" s="206" t="s">
        <v>1105</v>
      </c>
      <c r="F86" s="207" t="s">
        <v>1106</v>
      </c>
      <c r="G86" s="208" t="s">
        <v>187</v>
      </c>
      <c r="H86" s="209">
        <v>3.4020000000000001</v>
      </c>
      <c r="I86" s="210"/>
      <c r="J86" s="211">
        <f>ROUND(I86*H86,2)</f>
        <v>0</v>
      </c>
      <c r="K86" s="207" t="s">
        <v>19</v>
      </c>
      <c r="L86" s="45"/>
      <c r="M86" s="212" t="s">
        <v>19</v>
      </c>
      <c r="N86" s="213" t="s">
        <v>42</v>
      </c>
      <c r="O86" s="85"/>
      <c r="P86" s="214">
        <f>O86*H86</f>
        <v>0</v>
      </c>
      <c r="Q86" s="214">
        <v>0</v>
      </c>
      <c r="R86" s="214">
        <f>Q86*H86</f>
        <v>0</v>
      </c>
      <c r="S86" s="214">
        <v>0</v>
      </c>
      <c r="T86" s="215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216" t="s">
        <v>137</v>
      </c>
      <c r="AT86" s="216" t="s">
        <v>132</v>
      </c>
      <c r="AU86" s="216" t="s">
        <v>81</v>
      </c>
      <c r="AY86" s="18" t="s">
        <v>130</v>
      </c>
      <c r="BE86" s="217">
        <f>IF(N86="základní",J86,0)</f>
        <v>0</v>
      </c>
      <c r="BF86" s="217">
        <f>IF(N86="snížená",J86,0)</f>
        <v>0</v>
      </c>
      <c r="BG86" s="217">
        <f>IF(N86="zákl. přenesená",J86,0)</f>
        <v>0</v>
      </c>
      <c r="BH86" s="217">
        <f>IF(N86="sníž. přenesená",J86,0)</f>
        <v>0</v>
      </c>
      <c r="BI86" s="217">
        <f>IF(N86="nulová",J86,0)</f>
        <v>0</v>
      </c>
      <c r="BJ86" s="18" t="s">
        <v>79</v>
      </c>
      <c r="BK86" s="217">
        <f>ROUND(I86*H86,2)</f>
        <v>0</v>
      </c>
      <c r="BL86" s="18" t="s">
        <v>137</v>
      </c>
      <c r="BM86" s="216" t="s">
        <v>1107</v>
      </c>
    </row>
    <row r="87" s="13" customFormat="1">
      <c r="A87" s="13"/>
      <c r="B87" s="225"/>
      <c r="C87" s="226"/>
      <c r="D87" s="223" t="s">
        <v>143</v>
      </c>
      <c r="E87" s="227" t="s">
        <v>19</v>
      </c>
      <c r="F87" s="228" t="s">
        <v>1108</v>
      </c>
      <c r="G87" s="226"/>
      <c r="H87" s="229">
        <v>3.4020000000000001</v>
      </c>
      <c r="I87" s="230"/>
      <c r="J87" s="226"/>
      <c r="K87" s="226"/>
      <c r="L87" s="231"/>
      <c r="M87" s="232"/>
      <c r="N87" s="233"/>
      <c r="O87" s="233"/>
      <c r="P87" s="233"/>
      <c r="Q87" s="233"/>
      <c r="R87" s="233"/>
      <c r="S87" s="233"/>
      <c r="T87" s="234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T87" s="235" t="s">
        <v>143</v>
      </c>
      <c r="AU87" s="235" t="s">
        <v>81</v>
      </c>
      <c r="AV87" s="13" t="s">
        <v>81</v>
      </c>
      <c r="AW87" s="13" t="s">
        <v>33</v>
      </c>
      <c r="AX87" s="13" t="s">
        <v>79</v>
      </c>
      <c r="AY87" s="235" t="s">
        <v>130</v>
      </c>
    </row>
    <row r="88" s="2" customFormat="1" ht="37.8" customHeight="1">
      <c r="A88" s="39"/>
      <c r="B88" s="40"/>
      <c r="C88" s="205" t="s">
        <v>81</v>
      </c>
      <c r="D88" s="205" t="s">
        <v>132</v>
      </c>
      <c r="E88" s="206" t="s">
        <v>217</v>
      </c>
      <c r="F88" s="207" t="s">
        <v>542</v>
      </c>
      <c r="G88" s="208" t="s">
        <v>187</v>
      </c>
      <c r="H88" s="209">
        <v>3.4020000000000001</v>
      </c>
      <c r="I88" s="210"/>
      <c r="J88" s="211">
        <f>ROUND(I88*H88,2)</f>
        <v>0</v>
      </c>
      <c r="K88" s="207" t="s">
        <v>19</v>
      </c>
      <c r="L88" s="45"/>
      <c r="M88" s="212" t="s">
        <v>19</v>
      </c>
      <c r="N88" s="213" t="s">
        <v>42</v>
      </c>
      <c r="O88" s="85"/>
      <c r="P88" s="214">
        <f>O88*H88</f>
        <v>0</v>
      </c>
      <c r="Q88" s="214">
        <v>0</v>
      </c>
      <c r="R88" s="214">
        <f>Q88*H88</f>
        <v>0</v>
      </c>
      <c r="S88" s="214">
        <v>0</v>
      </c>
      <c r="T88" s="215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16" t="s">
        <v>137</v>
      </c>
      <c r="AT88" s="216" t="s">
        <v>132</v>
      </c>
      <c r="AU88" s="216" t="s">
        <v>81</v>
      </c>
      <c r="AY88" s="18" t="s">
        <v>130</v>
      </c>
      <c r="BE88" s="217">
        <f>IF(N88="základní",J88,0)</f>
        <v>0</v>
      </c>
      <c r="BF88" s="217">
        <f>IF(N88="snížená",J88,0)</f>
        <v>0</v>
      </c>
      <c r="BG88" s="217">
        <f>IF(N88="zákl. přenesená",J88,0)</f>
        <v>0</v>
      </c>
      <c r="BH88" s="217">
        <f>IF(N88="sníž. přenesená",J88,0)</f>
        <v>0</v>
      </c>
      <c r="BI88" s="217">
        <f>IF(N88="nulová",J88,0)</f>
        <v>0</v>
      </c>
      <c r="BJ88" s="18" t="s">
        <v>79</v>
      </c>
      <c r="BK88" s="217">
        <f>ROUND(I88*H88,2)</f>
        <v>0</v>
      </c>
      <c r="BL88" s="18" t="s">
        <v>137</v>
      </c>
      <c r="BM88" s="216" t="s">
        <v>1109</v>
      </c>
    </row>
    <row r="89" s="2" customFormat="1" ht="33" customHeight="1">
      <c r="A89" s="39"/>
      <c r="B89" s="40"/>
      <c r="C89" s="205" t="s">
        <v>152</v>
      </c>
      <c r="D89" s="205" t="s">
        <v>132</v>
      </c>
      <c r="E89" s="206" t="s">
        <v>237</v>
      </c>
      <c r="F89" s="207" t="s">
        <v>548</v>
      </c>
      <c r="G89" s="208" t="s">
        <v>239</v>
      </c>
      <c r="H89" s="209">
        <v>6.1239999999999997</v>
      </c>
      <c r="I89" s="210"/>
      <c r="J89" s="211">
        <f>ROUND(I89*H89,2)</f>
        <v>0</v>
      </c>
      <c r="K89" s="207" t="s">
        <v>19</v>
      </c>
      <c r="L89" s="45"/>
      <c r="M89" s="212" t="s">
        <v>19</v>
      </c>
      <c r="N89" s="213" t="s">
        <v>42</v>
      </c>
      <c r="O89" s="85"/>
      <c r="P89" s="214">
        <f>O89*H89</f>
        <v>0</v>
      </c>
      <c r="Q89" s="214">
        <v>0</v>
      </c>
      <c r="R89" s="214">
        <f>Q89*H89</f>
        <v>0</v>
      </c>
      <c r="S89" s="214">
        <v>0</v>
      </c>
      <c r="T89" s="215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16" t="s">
        <v>137</v>
      </c>
      <c r="AT89" s="216" t="s">
        <v>132</v>
      </c>
      <c r="AU89" s="216" t="s">
        <v>81</v>
      </c>
      <c r="AY89" s="18" t="s">
        <v>130</v>
      </c>
      <c r="BE89" s="217">
        <f>IF(N89="základní",J89,0)</f>
        <v>0</v>
      </c>
      <c r="BF89" s="217">
        <f>IF(N89="snížená",J89,0)</f>
        <v>0</v>
      </c>
      <c r="BG89" s="217">
        <f>IF(N89="zákl. přenesená",J89,0)</f>
        <v>0</v>
      </c>
      <c r="BH89" s="217">
        <f>IF(N89="sníž. přenesená",J89,0)</f>
        <v>0</v>
      </c>
      <c r="BI89" s="217">
        <f>IF(N89="nulová",J89,0)</f>
        <v>0</v>
      </c>
      <c r="BJ89" s="18" t="s">
        <v>79</v>
      </c>
      <c r="BK89" s="217">
        <f>ROUND(I89*H89,2)</f>
        <v>0</v>
      </c>
      <c r="BL89" s="18" t="s">
        <v>137</v>
      </c>
      <c r="BM89" s="216" t="s">
        <v>1110</v>
      </c>
    </row>
    <row r="90" s="13" customFormat="1">
      <c r="A90" s="13"/>
      <c r="B90" s="225"/>
      <c r="C90" s="226"/>
      <c r="D90" s="223" t="s">
        <v>143</v>
      </c>
      <c r="E90" s="227" t="s">
        <v>19</v>
      </c>
      <c r="F90" s="228" t="s">
        <v>1111</v>
      </c>
      <c r="G90" s="226"/>
      <c r="H90" s="229">
        <v>6.1239999999999997</v>
      </c>
      <c r="I90" s="230"/>
      <c r="J90" s="226"/>
      <c r="K90" s="226"/>
      <c r="L90" s="231"/>
      <c r="M90" s="232"/>
      <c r="N90" s="233"/>
      <c r="O90" s="233"/>
      <c r="P90" s="233"/>
      <c r="Q90" s="233"/>
      <c r="R90" s="233"/>
      <c r="S90" s="233"/>
      <c r="T90" s="234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5" t="s">
        <v>143</v>
      </c>
      <c r="AU90" s="235" t="s">
        <v>81</v>
      </c>
      <c r="AV90" s="13" t="s">
        <v>81</v>
      </c>
      <c r="AW90" s="13" t="s">
        <v>33</v>
      </c>
      <c r="AX90" s="13" t="s">
        <v>79</v>
      </c>
      <c r="AY90" s="235" t="s">
        <v>130</v>
      </c>
    </row>
    <row r="91" s="12" customFormat="1" ht="22.8" customHeight="1">
      <c r="A91" s="12"/>
      <c r="B91" s="189"/>
      <c r="C91" s="190"/>
      <c r="D91" s="191" t="s">
        <v>70</v>
      </c>
      <c r="E91" s="203" t="s">
        <v>81</v>
      </c>
      <c r="F91" s="203" t="s">
        <v>307</v>
      </c>
      <c r="G91" s="190"/>
      <c r="H91" s="190"/>
      <c r="I91" s="193"/>
      <c r="J91" s="204">
        <f>BK91</f>
        <v>0</v>
      </c>
      <c r="K91" s="190"/>
      <c r="L91" s="195"/>
      <c r="M91" s="196"/>
      <c r="N91" s="197"/>
      <c r="O91" s="197"/>
      <c r="P91" s="198">
        <f>SUM(P92:P93)</f>
        <v>0</v>
      </c>
      <c r="Q91" s="197"/>
      <c r="R91" s="198">
        <f>SUM(R92:R93)</f>
        <v>7.8280700400000001</v>
      </c>
      <c r="S91" s="197"/>
      <c r="T91" s="199">
        <f>SUM(T92:T93)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0" t="s">
        <v>79</v>
      </c>
      <c r="AT91" s="201" t="s">
        <v>70</v>
      </c>
      <c r="AU91" s="201" t="s">
        <v>79</v>
      </c>
      <c r="AY91" s="200" t="s">
        <v>130</v>
      </c>
      <c r="BK91" s="202">
        <f>SUM(BK92:BK93)</f>
        <v>0</v>
      </c>
    </row>
    <row r="92" s="2" customFormat="1" ht="16.5" customHeight="1">
      <c r="A92" s="39"/>
      <c r="B92" s="40"/>
      <c r="C92" s="205" t="s">
        <v>137</v>
      </c>
      <c r="D92" s="205" t="s">
        <v>132</v>
      </c>
      <c r="E92" s="206" t="s">
        <v>315</v>
      </c>
      <c r="F92" s="207" t="s">
        <v>1112</v>
      </c>
      <c r="G92" s="208" t="s">
        <v>187</v>
      </c>
      <c r="H92" s="209">
        <v>3.4020000000000001</v>
      </c>
      <c r="I92" s="210"/>
      <c r="J92" s="211">
        <f>ROUND(I92*H92,2)</f>
        <v>0</v>
      </c>
      <c r="K92" s="207" t="s">
        <v>19</v>
      </c>
      <c r="L92" s="45"/>
      <c r="M92" s="212" t="s">
        <v>19</v>
      </c>
      <c r="N92" s="213" t="s">
        <v>42</v>
      </c>
      <c r="O92" s="85"/>
      <c r="P92" s="214">
        <f>O92*H92</f>
        <v>0</v>
      </c>
      <c r="Q92" s="214">
        <v>2.3010199999999998</v>
      </c>
      <c r="R92" s="214">
        <f>Q92*H92</f>
        <v>7.8280700400000001</v>
      </c>
      <c r="S92" s="214">
        <v>0</v>
      </c>
      <c r="T92" s="215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16" t="s">
        <v>137</v>
      </c>
      <c r="AT92" s="216" t="s">
        <v>132</v>
      </c>
      <c r="AU92" s="216" t="s">
        <v>81</v>
      </c>
      <c r="AY92" s="18" t="s">
        <v>130</v>
      </c>
      <c r="BE92" s="217">
        <f>IF(N92="základní",J92,0)</f>
        <v>0</v>
      </c>
      <c r="BF92" s="217">
        <f>IF(N92="snížená",J92,0)</f>
        <v>0</v>
      </c>
      <c r="BG92" s="217">
        <f>IF(N92="zákl. přenesená",J92,0)</f>
        <v>0</v>
      </c>
      <c r="BH92" s="217">
        <f>IF(N92="sníž. přenesená",J92,0)</f>
        <v>0</v>
      </c>
      <c r="BI92" s="217">
        <f>IF(N92="nulová",J92,0)</f>
        <v>0</v>
      </c>
      <c r="BJ92" s="18" t="s">
        <v>79</v>
      </c>
      <c r="BK92" s="217">
        <f>ROUND(I92*H92,2)</f>
        <v>0</v>
      </c>
      <c r="BL92" s="18" t="s">
        <v>137</v>
      </c>
      <c r="BM92" s="216" t="s">
        <v>1113</v>
      </c>
    </row>
    <row r="93" s="13" customFormat="1">
      <c r="A93" s="13"/>
      <c r="B93" s="225"/>
      <c r="C93" s="226"/>
      <c r="D93" s="223" t="s">
        <v>143</v>
      </c>
      <c r="E93" s="227" t="s">
        <v>19</v>
      </c>
      <c r="F93" s="228" t="s">
        <v>1108</v>
      </c>
      <c r="G93" s="226"/>
      <c r="H93" s="229">
        <v>3.4020000000000001</v>
      </c>
      <c r="I93" s="230"/>
      <c r="J93" s="226"/>
      <c r="K93" s="226"/>
      <c r="L93" s="231"/>
      <c r="M93" s="232"/>
      <c r="N93" s="233"/>
      <c r="O93" s="233"/>
      <c r="P93" s="233"/>
      <c r="Q93" s="233"/>
      <c r="R93" s="233"/>
      <c r="S93" s="233"/>
      <c r="T93" s="234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5" t="s">
        <v>143</v>
      </c>
      <c r="AU93" s="235" t="s">
        <v>81</v>
      </c>
      <c r="AV93" s="13" t="s">
        <v>81</v>
      </c>
      <c r="AW93" s="13" t="s">
        <v>33</v>
      </c>
      <c r="AX93" s="13" t="s">
        <v>79</v>
      </c>
      <c r="AY93" s="235" t="s">
        <v>130</v>
      </c>
    </row>
    <row r="94" s="12" customFormat="1" ht="22.8" customHeight="1">
      <c r="A94" s="12"/>
      <c r="B94" s="189"/>
      <c r="C94" s="190"/>
      <c r="D94" s="191" t="s">
        <v>70</v>
      </c>
      <c r="E94" s="203" t="s">
        <v>184</v>
      </c>
      <c r="F94" s="203" t="s">
        <v>365</v>
      </c>
      <c r="G94" s="190"/>
      <c r="H94" s="190"/>
      <c r="I94" s="193"/>
      <c r="J94" s="204">
        <f>BK94</f>
        <v>0</v>
      </c>
      <c r="K94" s="190"/>
      <c r="L94" s="195"/>
      <c r="M94" s="196"/>
      <c r="N94" s="197"/>
      <c r="O94" s="197"/>
      <c r="P94" s="198">
        <f>SUM(P95:P96)</f>
        <v>0</v>
      </c>
      <c r="Q94" s="197"/>
      <c r="R94" s="198">
        <f>SUM(R95:R96)</f>
        <v>5.8861404000000004</v>
      </c>
      <c r="S94" s="197"/>
      <c r="T94" s="199">
        <f>SUM(T95:T96)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0" t="s">
        <v>79</v>
      </c>
      <c r="AT94" s="201" t="s">
        <v>70</v>
      </c>
      <c r="AU94" s="201" t="s">
        <v>79</v>
      </c>
      <c r="AY94" s="200" t="s">
        <v>130</v>
      </c>
      <c r="BK94" s="202">
        <f>SUM(BK95:BK96)</f>
        <v>0</v>
      </c>
    </row>
    <row r="95" s="2" customFormat="1" ht="16.5" customHeight="1">
      <c r="A95" s="39"/>
      <c r="B95" s="40"/>
      <c r="C95" s="205" t="s">
        <v>162</v>
      </c>
      <c r="D95" s="205" t="s">
        <v>132</v>
      </c>
      <c r="E95" s="206" t="s">
        <v>1114</v>
      </c>
      <c r="F95" s="207" t="s">
        <v>1115</v>
      </c>
      <c r="G95" s="208" t="s">
        <v>135</v>
      </c>
      <c r="H95" s="209">
        <v>34.020000000000003</v>
      </c>
      <c r="I95" s="210"/>
      <c r="J95" s="211">
        <f>ROUND(I95*H95,2)</f>
        <v>0</v>
      </c>
      <c r="K95" s="207" t="s">
        <v>19</v>
      </c>
      <c r="L95" s="45"/>
      <c r="M95" s="212" t="s">
        <v>19</v>
      </c>
      <c r="N95" s="213" t="s">
        <v>42</v>
      </c>
      <c r="O95" s="85"/>
      <c r="P95" s="214">
        <f>O95*H95</f>
        <v>0</v>
      </c>
      <c r="Q95" s="214">
        <v>0.17302000000000001</v>
      </c>
      <c r="R95" s="214">
        <f>Q95*H95</f>
        <v>5.8861404000000004</v>
      </c>
      <c r="S95" s="214">
        <v>0</v>
      </c>
      <c r="T95" s="215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16" t="s">
        <v>137</v>
      </c>
      <c r="AT95" s="216" t="s">
        <v>132</v>
      </c>
      <c r="AU95" s="216" t="s">
        <v>81</v>
      </c>
      <c r="AY95" s="18" t="s">
        <v>130</v>
      </c>
      <c r="BE95" s="217">
        <f>IF(N95="základní",J95,0)</f>
        <v>0</v>
      </c>
      <c r="BF95" s="217">
        <f>IF(N95="snížená",J95,0)</f>
        <v>0</v>
      </c>
      <c r="BG95" s="217">
        <f>IF(N95="zákl. přenesená",J95,0)</f>
        <v>0</v>
      </c>
      <c r="BH95" s="217">
        <f>IF(N95="sníž. přenesená",J95,0)</f>
        <v>0</v>
      </c>
      <c r="BI95" s="217">
        <f>IF(N95="nulová",J95,0)</f>
        <v>0</v>
      </c>
      <c r="BJ95" s="18" t="s">
        <v>79</v>
      </c>
      <c r="BK95" s="217">
        <f>ROUND(I95*H95,2)</f>
        <v>0</v>
      </c>
      <c r="BL95" s="18" t="s">
        <v>137</v>
      </c>
      <c r="BM95" s="216" t="s">
        <v>1116</v>
      </c>
    </row>
    <row r="96" s="13" customFormat="1">
      <c r="A96" s="13"/>
      <c r="B96" s="225"/>
      <c r="C96" s="226"/>
      <c r="D96" s="223" t="s">
        <v>143</v>
      </c>
      <c r="E96" s="227" t="s">
        <v>19</v>
      </c>
      <c r="F96" s="228" t="s">
        <v>1117</v>
      </c>
      <c r="G96" s="226"/>
      <c r="H96" s="229">
        <v>34.020000000000003</v>
      </c>
      <c r="I96" s="230"/>
      <c r="J96" s="226"/>
      <c r="K96" s="226"/>
      <c r="L96" s="231"/>
      <c r="M96" s="261"/>
      <c r="N96" s="262"/>
      <c r="O96" s="262"/>
      <c r="P96" s="262"/>
      <c r="Q96" s="262"/>
      <c r="R96" s="262"/>
      <c r="S96" s="262"/>
      <c r="T96" s="26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5" t="s">
        <v>143</v>
      </c>
      <c r="AU96" s="235" t="s">
        <v>81</v>
      </c>
      <c r="AV96" s="13" t="s">
        <v>81</v>
      </c>
      <c r="AW96" s="13" t="s">
        <v>33</v>
      </c>
      <c r="AX96" s="13" t="s">
        <v>79</v>
      </c>
      <c r="AY96" s="235" t="s">
        <v>130</v>
      </c>
    </row>
    <row r="97" s="2" customFormat="1" ht="6.96" customHeight="1">
      <c r="A97" s="39"/>
      <c r="B97" s="60"/>
      <c r="C97" s="61"/>
      <c r="D97" s="61"/>
      <c r="E97" s="61"/>
      <c r="F97" s="61"/>
      <c r="G97" s="61"/>
      <c r="H97" s="61"/>
      <c r="I97" s="61"/>
      <c r="J97" s="61"/>
      <c r="K97" s="61"/>
      <c r="L97" s="45"/>
      <c r="M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</sheetData>
  <sheetProtection sheet="1" autoFilter="0" formatColumns="0" formatRows="0" objects="1" scenarios="1" spinCount="100000" saltValue="4ezyPyUP+F2uQy5E+Z7m5IGZ9tVwRukFhlmKTrlHaPMM9nvG2dh49L3l0xCUAprSLcZIvzjV7LZLZSEQ9jdtjg==" hashValue="Ws8LYCDO40fRPCOn0F0KtxxueSb+Ma1+5CflzinAF42U5pfb14vDePRxJaXt5ddyfD0YgxK/+bWiK0yan2KYGQ==" algorithmName="SHA-512" password="CC35"/>
  <autoFilter ref="C82:K96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96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81</v>
      </c>
    </row>
    <row r="4" s="1" customFormat="1" ht="24.96" customHeight="1">
      <c r="B4" s="21"/>
      <c r="D4" s="131" t="s">
        <v>100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Rekonstrukce tram. nástupiště Provaznická (oba směry)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101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1118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12. 1. 2023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19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27</v>
      </c>
      <c r="F15" s="39"/>
      <c r="G15" s="39"/>
      <c r="H15" s="39"/>
      <c r="I15" s="133" t="s">
        <v>28</v>
      </c>
      <c r="J15" s="137" t="s">
        <v>19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32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34</v>
      </c>
      <c r="E23" s="39"/>
      <c r="F23" s="39"/>
      <c r="G23" s="39"/>
      <c r="H23" s="39"/>
      <c r="I23" s="133" t="s">
        <v>26</v>
      </c>
      <c r="J23" s="137" t="s">
        <v>19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32</v>
      </c>
      <c r="F24" s="39"/>
      <c r="G24" s="39"/>
      <c r="H24" s="39"/>
      <c r="I24" s="133" t="s">
        <v>28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35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37</v>
      </c>
      <c r="E30" s="39"/>
      <c r="F30" s="39"/>
      <c r="G30" s="39"/>
      <c r="H30" s="39"/>
      <c r="I30" s="39"/>
      <c r="J30" s="145">
        <f>ROUND(J83,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39</v>
      </c>
      <c r="G32" s="39"/>
      <c r="H32" s="39"/>
      <c r="I32" s="146" t="s">
        <v>38</v>
      </c>
      <c r="J32" s="146" t="s">
        <v>40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41</v>
      </c>
      <c r="E33" s="133" t="s">
        <v>42</v>
      </c>
      <c r="F33" s="148">
        <f>ROUND((SUM(BE83:BE169)),  2)</f>
        <v>0</v>
      </c>
      <c r="G33" s="39"/>
      <c r="H33" s="39"/>
      <c r="I33" s="149">
        <v>0.20999999999999999</v>
      </c>
      <c r="J33" s="148">
        <f>ROUND(((SUM(BE83:BE169))*I33),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43</v>
      </c>
      <c r="F34" s="148">
        <f>ROUND((SUM(BF83:BF169)),  2)</f>
        <v>0</v>
      </c>
      <c r="G34" s="39"/>
      <c r="H34" s="39"/>
      <c r="I34" s="149">
        <v>0.14999999999999999</v>
      </c>
      <c r="J34" s="148">
        <f>ROUND(((SUM(BF83:BF169))*I34),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44</v>
      </c>
      <c r="F35" s="148">
        <f>ROUND((SUM(BG83:BG169)),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45</v>
      </c>
      <c r="F36" s="148">
        <f>ROUND((SUM(BH83:BH169)),  2)</f>
        <v>0</v>
      </c>
      <c r="G36" s="39"/>
      <c r="H36" s="39"/>
      <c r="I36" s="149">
        <v>0.14999999999999999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46</v>
      </c>
      <c r="F37" s="148">
        <f>ROUND((SUM(BI83:BI169)),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47</v>
      </c>
      <c r="E39" s="152"/>
      <c r="F39" s="152"/>
      <c r="G39" s="153" t="s">
        <v>48</v>
      </c>
      <c r="H39" s="154" t="s">
        <v>49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103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Rekonstrukce tram. nástupiště Provaznická (oba směry)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101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701 - Přístřešky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zastávka Provaznická, ulice U Haldy</v>
      </c>
      <c r="G52" s="41"/>
      <c r="H52" s="41"/>
      <c r="I52" s="33" t="s">
        <v>23</v>
      </c>
      <c r="J52" s="73" t="str">
        <f>IF(J12="","",J12)</f>
        <v>12. 1. 2023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 xml:space="preserve">Dopravní podnik Ostrava, a.s. </v>
      </c>
      <c r="G54" s="41"/>
      <c r="H54" s="41"/>
      <c r="I54" s="33" t="s">
        <v>31</v>
      </c>
      <c r="J54" s="37" t="str">
        <f>E21</f>
        <v>PUDIS a.s.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>PUDIS a.s.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104</v>
      </c>
      <c r="D57" s="163"/>
      <c r="E57" s="163"/>
      <c r="F57" s="163"/>
      <c r="G57" s="163"/>
      <c r="H57" s="163"/>
      <c r="I57" s="163"/>
      <c r="J57" s="164" t="s">
        <v>105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69</v>
      </c>
      <c r="D59" s="41"/>
      <c r="E59" s="41"/>
      <c r="F59" s="41"/>
      <c r="G59" s="41"/>
      <c r="H59" s="41"/>
      <c r="I59" s="41"/>
      <c r="J59" s="103">
        <f>J83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106</v>
      </c>
    </row>
    <row r="60" s="9" customFormat="1" ht="24.96" customHeight="1">
      <c r="A60" s="9"/>
      <c r="B60" s="166"/>
      <c r="C60" s="167"/>
      <c r="D60" s="168" t="s">
        <v>107</v>
      </c>
      <c r="E60" s="169"/>
      <c r="F60" s="169"/>
      <c r="G60" s="169"/>
      <c r="H60" s="169"/>
      <c r="I60" s="169"/>
      <c r="J60" s="170">
        <f>J84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108</v>
      </c>
      <c r="E61" s="175"/>
      <c r="F61" s="175"/>
      <c r="G61" s="175"/>
      <c r="H61" s="175"/>
      <c r="I61" s="175"/>
      <c r="J61" s="176">
        <f>J85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109</v>
      </c>
      <c r="E62" s="175"/>
      <c r="F62" s="175"/>
      <c r="G62" s="175"/>
      <c r="H62" s="175"/>
      <c r="I62" s="175"/>
      <c r="J62" s="176">
        <f>J127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112</v>
      </c>
      <c r="E63" s="175"/>
      <c r="F63" s="175"/>
      <c r="G63" s="175"/>
      <c r="H63" s="175"/>
      <c r="I63" s="175"/>
      <c r="J63" s="176">
        <f>J142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39"/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135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5" s="2" customFormat="1" ht="6.96" customHeight="1">
      <c r="A65" s="39"/>
      <c r="B65" s="60"/>
      <c r="C65" s="61"/>
      <c r="D65" s="61"/>
      <c r="E65" s="61"/>
      <c r="F65" s="61"/>
      <c r="G65" s="61"/>
      <c r="H65" s="61"/>
      <c r="I65" s="61"/>
      <c r="J65" s="61"/>
      <c r="K65" s="61"/>
      <c r="L65" s="13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9" s="2" customFormat="1" ht="6.96" customHeight="1">
      <c r="A69" s="39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24.96" customHeight="1">
      <c r="A70" s="39"/>
      <c r="B70" s="40"/>
      <c r="C70" s="24" t="s">
        <v>115</v>
      </c>
      <c r="D70" s="41"/>
      <c r="E70" s="41"/>
      <c r="F70" s="41"/>
      <c r="G70" s="41"/>
      <c r="H70" s="41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16</v>
      </c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161" t="str">
        <f>E7</f>
        <v>Rekonstrukce tram. nástupiště Provaznická (oba směry)</v>
      </c>
      <c r="F73" s="33"/>
      <c r="G73" s="33"/>
      <c r="H73" s="33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101</v>
      </c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41"/>
      <c r="D75" s="41"/>
      <c r="E75" s="70" t="str">
        <f>E9</f>
        <v>SO 701 - Přístřešky</v>
      </c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21</v>
      </c>
      <c r="D77" s="41"/>
      <c r="E77" s="41"/>
      <c r="F77" s="28" t="str">
        <f>F12</f>
        <v>zastávka Provaznická, ulice U Haldy</v>
      </c>
      <c r="G77" s="41"/>
      <c r="H77" s="41"/>
      <c r="I77" s="33" t="s">
        <v>23</v>
      </c>
      <c r="J77" s="73" t="str">
        <f>IF(J12="","",J12)</f>
        <v>12. 1. 2023</v>
      </c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5.15" customHeight="1">
      <c r="A79" s="39"/>
      <c r="B79" s="40"/>
      <c r="C79" s="33" t="s">
        <v>25</v>
      </c>
      <c r="D79" s="41"/>
      <c r="E79" s="41"/>
      <c r="F79" s="28" t="str">
        <f>E15</f>
        <v xml:space="preserve">Dopravní podnik Ostrava, a.s. </v>
      </c>
      <c r="G79" s="41"/>
      <c r="H79" s="41"/>
      <c r="I79" s="33" t="s">
        <v>31</v>
      </c>
      <c r="J79" s="37" t="str">
        <f>E21</f>
        <v>PUDIS a.s.</v>
      </c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29</v>
      </c>
      <c r="D80" s="41"/>
      <c r="E80" s="41"/>
      <c r="F80" s="28" t="str">
        <f>IF(E18="","",E18)</f>
        <v>Vyplň údaj</v>
      </c>
      <c r="G80" s="41"/>
      <c r="H80" s="41"/>
      <c r="I80" s="33" t="s">
        <v>34</v>
      </c>
      <c r="J80" s="37" t="str">
        <f>E24</f>
        <v>PUDIS a.s.</v>
      </c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0.32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11" customFormat="1" ht="29.28" customHeight="1">
      <c r="A82" s="178"/>
      <c r="B82" s="179"/>
      <c r="C82" s="180" t="s">
        <v>116</v>
      </c>
      <c r="D82" s="181" t="s">
        <v>56</v>
      </c>
      <c r="E82" s="181" t="s">
        <v>52</v>
      </c>
      <c r="F82" s="181" t="s">
        <v>53</v>
      </c>
      <c r="G82" s="181" t="s">
        <v>117</v>
      </c>
      <c r="H82" s="181" t="s">
        <v>118</v>
      </c>
      <c r="I82" s="181" t="s">
        <v>119</v>
      </c>
      <c r="J82" s="181" t="s">
        <v>105</v>
      </c>
      <c r="K82" s="182" t="s">
        <v>120</v>
      </c>
      <c r="L82" s="183"/>
      <c r="M82" s="93" t="s">
        <v>19</v>
      </c>
      <c r="N82" s="94" t="s">
        <v>41</v>
      </c>
      <c r="O82" s="94" t="s">
        <v>121</v>
      </c>
      <c r="P82" s="94" t="s">
        <v>122</v>
      </c>
      <c r="Q82" s="94" t="s">
        <v>123</v>
      </c>
      <c r="R82" s="94" t="s">
        <v>124</v>
      </c>
      <c r="S82" s="94" t="s">
        <v>125</v>
      </c>
      <c r="T82" s="95" t="s">
        <v>126</v>
      </c>
      <c r="U82" s="178"/>
      <c r="V82" s="178"/>
      <c r="W82" s="178"/>
      <c r="X82" s="178"/>
      <c r="Y82" s="178"/>
      <c r="Z82" s="178"/>
      <c r="AA82" s="178"/>
      <c r="AB82" s="178"/>
      <c r="AC82" s="178"/>
      <c r="AD82" s="178"/>
      <c r="AE82" s="178"/>
    </row>
    <row r="83" s="2" customFormat="1" ht="22.8" customHeight="1">
      <c r="A83" s="39"/>
      <c r="B83" s="40"/>
      <c r="C83" s="100" t="s">
        <v>127</v>
      </c>
      <c r="D83" s="41"/>
      <c r="E83" s="41"/>
      <c r="F83" s="41"/>
      <c r="G83" s="41"/>
      <c r="H83" s="41"/>
      <c r="I83" s="41"/>
      <c r="J83" s="184">
        <f>BK83</f>
        <v>0</v>
      </c>
      <c r="K83" s="41"/>
      <c r="L83" s="45"/>
      <c r="M83" s="96"/>
      <c r="N83" s="185"/>
      <c r="O83" s="97"/>
      <c r="P83" s="186">
        <f>P84</f>
        <v>0</v>
      </c>
      <c r="Q83" s="97"/>
      <c r="R83" s="186">
        <f>R84</f>
        <v>34.952556980247998</v>
      </c>
      <c r="S83" s="97"/>
      <c r="T83" s="187">
        <f>T84</f>
        <v>34.537999999999997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T83" s="18" t="s">
        <v>70</v>
      </c>
      <c r="AU83" s="18" t="s">
        <v>106</v>
      </c>
      <c r="BK83" s="188">
        <f>BK84</f>
        <v>0</v>
      </c>
    </row>
    <row r="84" s="12" customFormat="1" ht="25.92" customHeight="1">
      <c r="A84" s="12"/>
      <c r="B84" s="189"/>
      <c r="C84" s="190"/>
      <c r="D84" s="191" t="s">
        <v>70</v>
      </c>
      <c r="E84" s="192" t="s">
        <v>128</v>
      </c>
      <c r="F84" s="192" t="s">
        <v>129</v>
      </c>
      <c r="G84" s="190"/>
      <c r="H84" s="190"/>
      <c r="I84" s="193"/>
      <c r="J84" s="194">
        <f>BK84</f>
        <v>0</v>
      </c>
      <c r="K84" s="190"/>
      <c r="L84" s="195"/>
      <c r="M84" s="196"/>
      <c r="N84" s="197"/>
      <c r="O84" s="197"/>
      <c r="P84" s="198">
        <f>P85+P127+P142</f>
        <v>0</v>
      </c>
      <c r="Q84" s="197"/>
      <c r="R84" s="198">
        <f>R85+R127+R142</f>
        <v>34.952556980247998</v>
      </c>
      <c r="S84" s="197"/>
      <c r="T84" s="199">
        <f>T85+T127+T142</f>
        <v>34.537999999999997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0" t="s">
        <v>79</v>
      </c>
      <c r="AT84" s="201" t="s">
        <v>70</v>
      </c>
      <c r="AU84" s="201" t="s">
        <v>71</v>
      </c>
      <c r="AY84" s="200" t="s">
        <v>130</v>
      </c>
      <c r="BK84" s="202">
        <f>BK85+BK127+BK142</f>
        <v>0</v>
      </c>
    </row>
    <row r="85" s="12" customFormat="1" ht="22.8" customHeight="1">
      <c r="A85" s="12"/>
      <c r="B85" s="189"/>
      <c r="C85" s="190"/>
      <c r="D85" s="191" t="s">
        <v>70</v>
      </c>
      <c r="E85" s="203" t="s">
        <v>79</v>
      </c>
      <c r="F85" s="203" t="s">
        <v>131</v>
      </c>
      <c r="G85" s="190"/>
      <c r="H85" s="190"/>
      <c r="I85" s="193"/>
      <c r="J85" s="204">
        <f>BK85</f>
        <v>0</v>
      </c>
      <c r="K85" s="190"/>
      <c r="L85" s="195"/>
      <c r="M85" s="196"/>
      <c r="N85" s="197"/>
      <c r="O85" s="197"/>
      <c r="P85" s="198">
        <f>SUM(P86:P126)</f>
        <v>0</v>
      </c>
      <c r="Q85" s="197"/>
      <c r="R85" s="198">
        <f>SUM(R86:R126)</f>
        <v>18.050000000000001</v>
      </c>
      <c r="S85" s="197"/>
      <c r="T85" s="199">
        <f>SUM(T86:T126)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0" t="s">
        <v>79</v>
      </c>
      <c r="AT85" s="201" t="s">
        <v>70</v>
      </c>
      <c r="AU85" s="201" t="s">
        <v>79</v>
      </c>
      <c r="AY85" s="200" t="s">
        <v>130</v>
      </c>
      <c r="BK85" s="202">
        <f>SUM(BK86:BK126)</f>
        <v>0</v>
      </c>
    </row>
    <row r="86" s="2" customFormat="1" ht="24.15" customHeight="1">
      <c r="A86" s="39"/>
      <c r="B86" s="40"/>
      <c r="C86" s="205" t="s">
        <v>79</v>
      </c>
      <c r="D86" s="205" t="s">
        <v>132</v>
      </c>
      <c r="E86" s="206" t="s">
        <v>133</v>
      </c>
      <c r="F86" s="207" t="s">
        <v>134</v>
      </c>
      <c r="G86" s="208" t="s">
        <v>135</v>
      </c>
      <c r="H86" s="209">
        <v>19</v>
      </c>
      <c r="I86" s="210"/>
      <c r="J86" s="211">
        <f>ROUND(I86*H86,2)</f>
        <v>0</v>
      </c>
      <c r="K86" s="207" t="s">
        <v>136</v>
      </c>
      <c r="L86" s="45"/>
      <c r="M86" s="212" t="s">
        <v>19</v>
      </c>
      <c r="N86" s="213" t="s">
        <v>42</v>
      </c>
      <c r="O86" s="85"/>
      <c r="P86" s="214">
        <f>O86*H86</f>
        <v>0</v>
      </c>
      <c r="Q86" s="214">
        <v>0</v>
      </c>
      <c r="R86" s="214">
        <f>Q86*H86</f>
        <v>0</v>
      </c>
      <c r="S86" s="214">
        <v>0</v>
      </c>
      <c r="T86" s="215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216" t="s">
        <v>137</v>
      </c>
      <c r="AT86" s="216" t="s">
        <v>132</v>
      </c>
      <c r="AU86" s="216" t="s">
        <v>81</v>
      </c>
      <c r="AY86" s="18" t="s">
        <v>130</v>
      </c>
      <c r="BE86" s="217">
        <f>IF(N86="základní",J86,0)</f>
        <v>0</v>
      </c>
      <c r="BF86" s="217">
        <f>IF(N86="snížená",J86,0)</f>
        <v>0</v>
      </c>
      <c r="BG86" s="217">
        <f>IF(N86="zákl. přenesená",J86,0)</f>
        <v>0</v>
      </c>
      <c r="BH86" s="217">
        <f>IF(N86="sníž. přenesená",J86,0)</f>
        <v>0</v>
      </c>
      <c r="BI86" s="217">
        <f>IF(N86="nulová",J86,0)</f>
        <v>0</v>
      </c>
      <c r="BJ86" s="18" t="s">
        <v>79</v>
      </c>
      <c r="BK86" s="217">
        <f>ROUND(I86*H86,2)</f>
        <v>0</v>
      </c>
      <c r="BL86" s="18" t="s">
        <v>137</v>
      </c>
      <c r="BM86" s="216" t="s">
        <v>1119</v>
      </c>
    </row>
    <row r="87" s="2" customFormat="1">
      <c r="A87" s="39"/>
      <c r="B87" s="40"/>
      <c r="C87" s="41"/>
      <c r="D87" s="218" t="s">
        <v>139</v>
      </c>
      <c r="E87" s="41"/>
      <c r="F87" s="219" t="s">
        <v>140</v>
      </c>
      <c r="G87" s="41"/>
      <c r="H87" s="41"/>
      <c r="I87" s="220"/>
      <c r="J87" s="41"/>
      <c r="K87" s="41"/>
      <c r="L87" s="45"/>
      <c r="M87" s="221"/>
      <c r="N87" s="222"/>
      <c r="O87" s="85"/>
      <c r="P87" s="85"/>
      <c r="Q87" s="85"/>
      <c r="R87" s="85"/>
      <c r="S87" s="85"/>
      <c r="T87" s="86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139</v>
      </c>
      <c r="AU87" s="18" t="s">
        <v>81</v>
      </c>
    </row>
    <row r="88" s="2" customFormat="1">
      <c r="A88" s="39"/>
      <c r="B88" s="40"/>
      <c r="C88" s="41"/>
      <c r="D88" s="223" t="s">
        <v>141</v>
      </c>
      <c r="E88" s="41"/>
      <c r="F88" s="224" t="s">
        <v>142</v>
      </c>
      <c r="G88" s="41"/>
      <c r="H88" s="41"/>
      <c r="I88" s="220"/>
      <c r="J88" s="41"/>
      <c r="K88" s="41"/>
      <c r="L88" s="45"/>
      <c r="M88" s="221"/>
      <c r="N88" s="222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141</v>
      </c>
      <c r="AU88" s="18" t="s">
        <v>81</v>
      </c>
    </row>
    <row r="89" s="13" customFormat="1">
      <c r="A89" s="13"/>
      <c r="B89" s="225"/>
      <c r="C89" s="226"/>
      <c r="D89" s="223" t="s">
        <v>143</v>
      </c>
      <c r="E89" s="227" t="s">
        <v>19</v>
      </c>
      <c r="F89" s="228" t="s">
        <v>1120</v>
      </c>
      <c r="G89" s="226"/>
      <c r="H89" s="229">
        <v>19</v>
      </c>
      <c r="I89" s="230"/>
      <c r="J89" s="226"/>
      <c r="K89" s="226"/>
      <c r="L89" s="231"/>
      <c r="M89" s="232"/>
      <c r="N89" s="233"/>
      <c r="O89" s="233"/>
      <c r="P89" s="233"/>
      <c r="Q89" s="233"/>
      <c r="R89" s="233"/>
      <c r="S89" s="233"/>
      <c r="T89" s="234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T89" s="235" t="s">
        <v>143</v>
      </c>
      <c r="AU89" s="235" t="s">
        <v>81</v>
      </c>
      <c r="AV89" s="13" t="s">
        <v>81</v>
      </c>
      <c r="AW89" s="13" t="s">
        <v>33</v>
      </c>
      <c r="AX89" s="13" t="s">
        <v>79</v>
      </c>
      <c r="AY89" s="235" t="s">
        <v>130</v>
      </c>
    </row>
    <row r="90" s="2" customFormat="1" ht="37.8" customHeight="1">
      <c r="A90" s="39"/>
      <c r="B90" s="40"/>
      <c r="C90" s="205" t="s">
        <v>81</v>
      </c>
      <c r="D90" s="205" t="s">
        <v>132</v>
      </c>
      <c r="E90" s="206" t="s">
        <v>447</v>
      </c>
      <c r="F90" s="207" t="s">
        <v>186</v>
      </c>
      <c r="G90" s="208" t="s">
        <v>187</v>
      </c>
      <c r="H90" s="209">
        <v>6.0800000000000001</v>
      </c>
      <c r="I90" s="210"/>
      <c r="J90" s="211">
        <f>ROUND(I90*H90,2)</f>
        <v>0</v>
      </c>
      <c r="K90" s="207" t="s">
        <v>136</v>
      </c>
      <c r="L90" s="45"/>
      <c r="M90" s="212" t="s">
        <v>19</v>
      </c>
      <c r="N90" s="213" t="s">
        <v>42</v>
      </c>
      <c r="O90" s="85"/>
      <c r="P90" s="214">
        <f>O90*H90</f>
        <v>0</v>
      </c>
      <c r="Q90" s="214">
        <v>0</v>
      </c>
      <c r="R90" s="214">
        <f>Q90*H90</f>
        <v>0</v>
      </c>
      <c r="S90" s="214">
        <v>0</v>
      </c>
      <c r="T90" s="215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16" t="s">
        <v>137</v>
      </c>
      <c r="AT90" s="216" t="s">
        <v>132</v>
      </c>
      <c r="AU90" s="216" t="s">
        <v>81</v>
      </c>
      <c r="AY90" s="18" t="s">
        <v>130</v>
      </c>
      <c r="BE90" s="217">
        <f>IF(N90="základní",J90,0)</f>
        <v>0</v>
      </c>
      <c r="BF90" s="217">
        <f>IF(N90="snížená",J90,0)</f>
        <v>0</v>
      </c>
      <c r="BG90" s="217">
        <f>IF(N90="zákl. přenesená",J90,0)</f>
        <v>0</v>
      </c>
      <c r="BH90" s="217">
        <f>IF(N90="sníž. přenesená",J90,0)</f>
        <v>0</v>
      </c>
      <c r="BI90" s="217">
        <f>IF(N90="nulová",J90,0)</f>
        <v>0</v>
      </c>
      <c r="BJ90" s="18" t="s">
        <v>79</v>
      </c>
      <c r="BK90" s="217">
        <f>ROUND(I90*H90,2)</f>
        <v>0</v>
      </c>
      <c r="BL90" s="18" t="s">
        <v>137</v>
      </c>
      <c r="BM90" s="216" t="s">
        <v>1121</v>
      </c>
    </row>
    <row r="91" s="2" customFormat="1">
      <c r="A91" s="39"/>
      <c r="B91" s="40"/>
      <c r="C91" s="41"/>
      <c r="D91" s="218" t="s">
        <v>139</v>
      </c>
      <c r="E91" s="41"/>
      <c r="F91" s="219" t="s">
        <v>449</v>
      </c>
      <c r="G91" s="41"/>
      <c r="H91" s="41"/>
      <c r="I91" s="220"/>
      <c r="J91" s="41"/>
      <c r="K91" s="41"/>
      <c r="L91" s="45"/>
      <c r="M91" s="221"/>
      <c r="N91" s="222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139</v>
      </c>
      <c r="AU91" s="18" t="s">
        <v>81</v>
      </c>
    </row>
    <row r="92" s="13" customFormat="1">
      <c r="A92" s="13"/>
      <c r="B92" s="225"/>
      <c r="C92" s="226"/>
      <c r="D92" s="223" t="s">
        <v>143</v>
      </c>
      <c r="E92" s="227" t="s">
        <v>19</v>
      </c>
      <c r="F92" s="228" t="s">
        <v>1122</v>
      </c>
      <c r="G92" s="226"/>
      <c r="H92" s="229">
        <v>5.2800000000000002</v>
      </c>
      <c r="I92" s="230"/>
      <c r="J92" s="226"/>
      <c r="K92" s="226"/>
      <c r="L92" s="231"/>
      <c r="M92" s="232"/>
      <c r="N92" s="233"/>
      <c r="O92" s="233"/>
      <c r="P92" s="233"/>
      <c r="Q92" s="233"/>
      <c r="R92" s="233"/>
      <c r="S92" s="233"/>
      <c r="T92" s="234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5" t="s">
        <v>143</v>
      </c>
      <c r="AU92" s="235" t="s">
        <v>81</v>
      </c>
      <c r="AV92" s="13" t="s">
        <v>81</v>
      </c>
      <c r="AW92" s="13" t="s">
        <v>33</v>
      </c>
      <c r="AX92" s="13" t="s">
        <v>71</v>
      </c>
      <c r="AY92" s="235" t="s">
        <v>130</v>
      </c>
    </row>
    <row r="93" s="13" customFormat="1">
      <c r="A93" s="13"/>
      <c r="B93" s="225"/>
      <c r="C93" s="226"/>
      <c r="D93" s="223" t="s">
        <v>143</v>
      </c>
      <c r="E93" s="227" t="s">
        <v>19</v>
      </c>
      <c r="F93" s="228" t="s">
        <v>1123</v>
      </c>
      <c r="G93" s="226"/>
      <c r="H93" s="229">
        <v>0.80000000000000004</v>
      </c>
      <c r="I93" s="230"/>
      <c r="J93" s="226"/>
      <c r="K93" s="226"/>
      <c r="L93" s="231"/>
      <c r="M93" s="232"/>
      <c r="N93" s="233"/>
      <c r="O93" s="233"/>
      <c r="P93" s="233"/>
      <c r="Q93" s="233"/>
      <c r="R93" s="233"/>
      <c r="S93" s="233"/>
      <c r="T93" s="234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5" t="s">
        <v>143</v>
      </c>
      <c r="AU93" s="235" t="s">
        <v>81</v>
      </c>
      <c r="AV93" s="13" t="s">
        <v>81</v>
      </c>
      <c r="AW93" s="13" t="s">
        <v>33</v>
      </c>
      <c r="AX93" s="13" t="s">
        <v>71</v>
      </c>
      <c r="AY93" s="235" t="s">
        <v>130</v>
      </c>
    </row>
    <row r="94" s="14" customFormat="1">
      <c r="A94" s="14"/>
      <c r="B94" s="236"/>
      <c r="C94" s="237"/>
      <c r="D94" s="223" t="s">
        <v>143</v>
      </c>
      <c r="E94" s="238" t="s">
        <v>19</v>
      </c>
      <c r="F94" s="239" t="s">
        <v>146</v>
      </c>
      <c r="G94" s="237"/>
      <c r="H94" s="240">
        <v>6.0800000000000001</v>
      </c>
      <c r="I94" s="241"/>
      <c r="J94" s="237"/>
      <c r="K94" s="237"/>
      <c r="L94" s="242"/>
      <c r="M94" s="243"/>
      <c r="N94" s="244"/>
      <c r="O94" s="244"/>
      <c r="P94" s="244"/>
      <c r="Q94" s="244"/>
      <c r="R94" s="244"/>
      <c r="S94" s="244"/>
      <c r="T94" s="245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46" t="s">
        <v>143</v>
      </c>
      <c r="AU94" s="246" t="s">
        <v>81</v>
      </c>
      <c r="AV94" s="14" t="s">
        <v>137</v>
      </c>
      <c r="AW94" s="14" t="s">
        <v>33</v>
      </c>
      <c r="AX94" s="14" t="s">
        <v>79</v>
      </c>
      <c r="AY94" s="246" t="s">
        <v>130</v>
      </c>
    </row>
    <row r="95" s="2" customFormat="1" ht="37.8" customHeight="1">
      <c r="A95" s="39"/>
      <c r="B95" s="40"/>
      <c r="C95" s="205" t="s">
        <v>152</v>
      </c>
      <c r="D95" s="205" t="s">
        <v>132</v>
      </c>
      <c r="E95" s="206" t="s">
        <v>207</v>
      </c>
      <c r="F95" s="207" t="s">
        <v>208</v>
      </c>
      <c r="G95" s="208" t="s">
        <v>187</v>
      </c>
      <c r="H95" s="209">
        <v>6.0800000000000001</v>
      </c>
      <c r="I95" s="210"/>
      <c r="J95" s="211">
        <f>ROUND(I95*H95,2)</f>
        <v>0</v>
      </c>
      <c r="K95" s="207" t="s">
        <v>136</v>
      </c>
      <c r="L95" s="45"/>
      <c r="M95" s="212" t="s">
        <v>19</v>
      </c>
      <c r="N95" s="213" t="s">
        <v>42</v>
      </c>
      <c r="O95" s="85"/>
      <c r="P95" s="214">
        <f>O95*H95</f>
        <v>0</v>
      </c>
      <c r="Q95" s="214">
        <v>0</v>
      </c>
      <c r="R95" s="214">
        <f>Q95*H95</f>
        <v>0</v>
      </c>
      <c r="S95" s="214">
        <v>0</v>
      </c>
      <c r="T95" s="215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16" t="s">
        <v>137</v>
      </c>
      <c r="AT95" s="216" t="s">
        <v>132</v>
      </c>
      <c r="AU95" s="216" t="s">
        <v>81</v>
      </c>
      <c r="AY95" s="18" t="s">
        <v>130</v>
      </c>
      <c r="BE95" s="217">
        <f>IF(N95="základní",J95,0)</f>
        <v>0</v>
      </c>
      <c r="BF95" s="217">
        <f>IF(N95="snížená",J95,0)</f>
        <v>0</v>
      </c>
      <c r="BG95" s="217">
        <f>IF(N95="zákl. přenesená",J95,0)</f>
        <v>0</v>
      </c>
      <c r="BH95" s="217">
        <f>IF(N95="sníž. přenesená",J95,0)</f>
        <v>0</v>
      </c>
      <c r="BI95" s="217">
        <f>IF(N95="nulová",J95,0)</f>
        <v>0</v>
      </c>
      <c r="BJ95" s="18" t="s">
        <v>79</v>
      </c>
      <c r="BK95" s="217">
        <f>ROUND(I95*H95,2)</f>
        <v>0</v>
      </c>
      <c r="BL95" s="18" t="s">
        <v>137</v>
      </c>
      <c r="BM95" s="216" t="s">
        <v>1124</v>
      </c>
    </row>
    <row r="96" s="2" customFormat="1">
      <c r="A96" s="39"/>
      <c r="B96" s="40"/>
      <c r="C96" s="41"/>
      <c r="D96" s="218" t="s">
        <v>139</v>
      </c>
      <c r="E96" s="41"/>
      <c r="F96" s="219" t="s">
        <v>210</v>
      </c>
      <c r="G96" s="41"/>
      <c r="H96" s="41"/>
      <c r="I96" s="220"/>
      <c r="J96" s="41"/>
      <c r="K96" s="41"/>
      <c r="L96" s="45"/>
      <c r="M96" s="221"/>
      <c r="N96" s="222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139</v>
      </c>
      <c r="AU96" s="18" t="s">
        <v>81</v>
      </c>
    </row>
    <row r="97" s="2" customFormat="1" ht="62.7" customHeight="1">
      <c r="A97" s="39"/>
      <c r="B97" s="40"/>
      <c r="C97" s="205" t="s">
        <v>137</v>
      </c>
      <c r="D97" s="205" t="s">
        <v>132</v>
      </c>
      <c r="E97" s="206" t="s">
        <v>217</v>
      </c>
      <c r="F97" s="207" t="s">
        <v>218</v>
      </c>
      <c r="G97" s="208" t="s">
        <v>187</v>
      </c>
      <c r="H97" s="209">
        <v>6.0800000000000001</v>
      </c>
      <c r="I97" s="210"/>
      <c r="J97" s="211">
        <f>ROUND(I97*H97,2)</f>
        <v>0</v>
      </c>
      <c r="K97" s="207" t="s">
        <v>136</v>
      </c>
      <c r="L97" s="45"/>
      <c r="M97" s="212" t="s">
        <v>19</v>
      </c>
      <c r="N97" s="213" t="s">
        <v>42</v>
      </c>
      <c r="O97" s="85"/>
      <c r="P97" s="214">
        <f>O97*H97</f>
        <v>0</v>
      </c>
      <c r="Q97" s="214">
        <v>0</v>
      </c>
      <c r="R97" s="214">
        <f>Q97*H97</f>
        <v>0</v>
      </c>
      <c r="S97" s="214">
        <v>0</v>
      </c>
      <c r="T97" s="215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16" t="s">
        <v>137</v>
      </c>
      <c r="AT97" s="216" t="s">
        <v>132</v>
      </c>
      <c r="AU97" s="216" t="s">
        <v>81</v>
      </c>
      <c r="AY97" s="18" t="s">
        <v>130</v>
      </c>
      <c r="BE97" s="217">
        <f>IF(N97="základní",J97,0)</f>
        <v>0</v>
      </c>
      <c r="BF97" s="217">
        <f>IF(N97="snížená",J97,0)</f>
        <v>0</v>
      </c>
      <c r="BG97" s="217">
        <f>IF(N97="zákl. přenesená",J97,0)</f>
        <v>0</v>
      </c>
      <c r="BH97" s="217">
        <f>IF(N97="sníž. přenesená",J97,0)</f>
        <v>0</v>
      </c>
      <c r="BI97" s="217">
        <f>IF(N97="nulová",J97,0)</f>
        <v>0</v>
      </c>
      <c r="BJ97" s="18" t="s">
        <v>79</v>
      </c>
      <c r="BK97" s="217">
        <f>ROUND(I97*H97,2)</f>
        <v>0</v>
      </c>
      <c r="BL97" s="18" t="s">
        <v>137</v>
      </c>
      <c r="BM97" s="216" t="s">
        <v>1125</v>
      </c>
    </row>
    <row r="98" s="2" customFormat="1">
      <c r="A98" s="39"/>
      <c r="B98" s="40"/>
      <c r="C98" s="41"/>
      <c r="D98" s="218" t="s">
        <v>139</v>
      </c>
      <c r="E98" s="41"/>
      <c r="F98" s="219" t="s">
        <v>220</v>
      </c>
      <c r="G98" s="41"/>
      <c r="H98" s="41"/>
      <c r="I98" s="220"/>
      <c r="J98" s="41"/>
      <c r="K98" s="41"/>
      <c r="L98" s="45"/>
      <c r="M98" s="221"/>
      <c r="N98" s="222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139</v>
      </c>
      <c r="AU98" s="18" t="s">
        <v>81</v>
      </c>
    </row>
    <row r="99" s="2" customFormat="1" ht="44.25" customHeight="1">
      <c r="A99" s="39"/>
      <c r="B99" s="40"/>
      <c r="C99" s="205" t="s">
        <v>162</v>
      </c>
      <c r="D99" s="205" t="s">
        <v>132</v>
      </c>
      <c r="E99" s="206" t="s">
        <v>1126</v>
      </c>
      <c r="F99" s="207" t="s">
        <v>1127</v>
      </c>
      <c r="G99" s="208" t="s">
        <v>187</v>
      </c>
      <c r="H99" s="209">
        <v>6.0800000000000001</v>
      </c>
      <c r="I99" s="210"/>
      <c r="J99" s="211">
        <f>ROUND(I99*H99,2)</f>
        <v>0</v>
      </c>
      <c r="K99" s="207" t="s">
        <v>136</v>
      </c>
      <c r="L99" s="45"/>
      <c r="M99" s="212" t="s">
        <v>19</v>
      </c>
      <c r="N99" s="213" t="s">
        <v>42</v>
      </c>
      <c r="O99" s="85"/>
      <c r="P99" s="214">
        <f>O99*H99</f>
        <v>0</v>
      </c>
      <c r="Q99" s="214">
        <v>0</v>
      </c>
      <c r="R99" s="214">
        <f>Q99*H99</f>
        <v>0</v>
      </c>
      <c r="S99" s="214">
        <v>0</v>
      </c>
      <c r="T99" s="215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16" t="s">
        <v>137</v>
      </c>
      <c r="AT99" s="216" t="s">
        <v>132</v>
      </c>
      <c r="AU99" s="216" t="s">
        <v>81</v>
      </c>
      <c r="AY99" s="18" t="s">
        <v>130</v>
      </c>
      <c r="BE99" s="217">
        <f>IF(N99="základní",J99,0)</f>
        <v>0</v>
      </c>
      <c r="BF99" s="217">
        <f>IF(N99="snížená",J99,0)</f>
        <v>0</v>
      </c>
      <c r="BG99" s="217">
        <f>IF(N99="zákl. přenesená",J99,0)</f>
        <v>0</v>
      </c>
      <c r="BH99" s="217">
        <f>IF(N99="sníž. přenesená",J99,0)</f>
        <v>0</v>
      </c>
      <c r="BI99" s="217">
        <f>IF(N99="nulová",J99,0)</f>
        <v>0</v>
      </c>
      <c r="BJ99" s="18" t="s">
        <v>79</v>
      </c>
      <c r="BK99" s="217">
        <f>ROUND(I99*H99,2)</f>
        <v>0</v>
      </c>
      <c r="BL99" s="18" t="s">
        <v>137</v>
      </c>
      <c r="BM99" s="216" t="s">
        <v>1128</v>
      </c>
    </row>
    <row r="100" s="2" customFormat="1">
      <c r="A100" s="39"/>
      <c r="B100" s="40"/>
      <c r="C100" s="41"/>
      <c r="D100" s="218" t="s">
        <v>139</v>
      </c>
      <c r="E100" s="41"/>
      <c r="F100" s="219" t="s">
        <v>1129</v>
      </c>
      <c r="G100" s="41"/>
      <c r="H100" s="41"/>
      <c r="I100" s="220"/>
      <c r="J100" s="41"/>
      <c r="K100" s="41"/>
      <c r="L100" s="45"/>
      <c r="M100" s="221"/>
      <c r="N100" s="222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139</v>
      </c>
      <c r="AU100" s="18" t="s">
        <v>81</v>
      </c>
    </row>
    <row r="101" s="2" customFormat="1" ht="44.25" customHeight="1">
      <c r="A101" s="39"/>
      <c r="B101" s="40"/>
      <c r="C101" s="205" t="s">
        <v>167</v>
      </c>
      <c r="D101" s="205" t="s">
        <v>132</v>
      </c>
      <c r="E101" s="206" t="s">
        <v>227</v>
      </c>
      <c r="F101" s="207" t="s">
        <v>228</v>
      </c>
      <c r="G101" s="208" t="s">
        <v>187</v>
      </c>
      <c r="H101" s="209">
        <v>6.0800000000000001</v>
      </c>
      <c r="I101" s="210"/>
      <c r="J101" s="211">
        <f>ROUND(I101*H101,2)</f>
        <v>0</v>
      </c>
      <c r="K101" s="207" t="s">
        <v>136</v>
      </c>
      <c r="L101" s="45"/>
      <c r="M101" s="212" t="s">
        <v>19</v>
      </c>
      <c r="N101" s="213" t="s">
        <v>42</v>
      </c>
      <c r="O101" s="85"/>
      <c r="P101" s="214">
        <f>O101*H101</f>
        <v>0</v>
      </c>
      <c r="Q101" s="214">
        <v>0</v>
      </c>
      <c r="R101" s="214">
        <f>Q101*H101</f>
        <v>0</v>
      </c>
      <c r="S101" s="214">
        <v>0</v>
      </c>
      <c r="T101" s="215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16" t="s">
        <v>137</v>
      </c>
      <c r="AT101" s="216" t="s">
        <v>132</v>
      </c>
      <c r="AU101" s="216" t="s">
        <v>81</v>
      </c>
      <c r="AY101" s="18" t="s">
        <v>130</v>
      </c>
      <c r="BE101" s="217">
        <f>IF(N101="základní",J101,0)</f>
        <v>0</v>
      </c>
      <c r="BF101" s="217">
        <f>IF(N101="snížená",J101,0)</f>
        <v>0</v>
      </c>
      <c r="BG101" s="217">
        <f>IF(N101="zákl. přenesená",J101,0)</f>
        <v>0</v>
      </c>
      <c r="BH101" s="217">
        <f>IF(N101="sníž. přenesená",J101,0)</f>
        <v>0</v>
      </c>
      <c r="BI101" s="217">
        <f>IF(N101="nulová",J101,0)</f>
        <v>0</v>
      </c>
      <c r="BJ101" s="18" t="s">
        <v>79</v>
      </c>
      <c r="BK101" s="217">
        <f>ROUND(I101*H101,2)</f>
        <v>0</v>
      </c>
      <c r="BL101" s="18" t="s">
        <v>137</v>
      </c>
      <c r="BM101" s="216" t="s">
        <v>1130</v>
      </c>
    </row>
    <row r="102" s="2" customFormat="1">
      <c r="A102" s="39"/>
      <c r="B102" s="40"/>
      <c r="C102" s="41"/>
      <c r="D102" s="218" t="s">
        <v>139</v>
      </c>
      <c r="E102" s="41"/>
      <c r="F102" s="219" t="s">
        <v>230</v>
      </c>
      <c r="G102" s="41"/>
      <c r="H102" s="41"/>
      <c r="I102" s="220"/>
      <c r="J102" s="41"/>
      <c r="K102" s="41"/>
      <c r="L102" s="45"/>
      <c r="M102" s="221"/>
      <c r="N102" s="222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139</v>
      </c>
      <c r="AU102" s="18" t="s">
        <v>81</v>
      </c>
    </row>
    <row r="103" s="2" customFormat="1" ht="37.8" customHeight="1">
      <c r="A103" s="39"/>
      <c r="B103" s="40"/>
      <c r="C103" s="205" t="s">
        <v>172</v>
      </c>
      <c r="D103" s="205" t="s">
        <v>132</v>
      </c>
      <c r="E103" s="206" t="s">
        <v>232</v>
      </c>
      <c r="F103" s="207" t="s">
        <v>233</v>
      </c>
      <c r="G103" s="208" t="s">
        <v>187</v>
      </c>
      <c r="H103" s="209">
        <v>6.0800000000000001</v>
      </c>
      <c r="I103" s="210"/>
      <c r="J103" s="211">
        <f>ROUND(I103*H103,2)</f>
        <v>0</v>
      </c>
      <c r="K103" s="207" t="s">
        <v>136</v>
      </c>
      <c r="L103" s="45"/>
      <c r="M103" s="212" t="s">
        <v>19</v>
      </c>
      <c r="N103" s="213" t="s">
        <v>42</v>
      </c>
      <c r="O103" s="85"/>
      <c r="P103" s="214">
        <f>O103*H103</f>
        <v>0</v>
      </c>
      <c r="Q103" s="214">
        <v>0</v>
      </c>
      <c r="R103" s="214">
        <f>Q103*H103</f>
        <v>0</v>
      </c>
      <c r="S103" s="214">
        <v>0</v>
      </c>
      <c r="T103" s="215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16" t="s">
        <v>137</v>
      </c>
      <c r="AT103" s="216" t="s">
        <v>132</v>
      </c>
      <c r="AU103" s="216" t="s">
        <v>81</v>
      </c>
      <c r="AY103" s="18" t="s">
        <v>130</v>
      </c>
      <c r="BE103" s="217">
        <f>IF(N103="základní",J103,0)</f>
        <v>0</v>
      </c>
      <c r="BF103" s="217">
        <f>IF(N103="snížená",J103,0)</f>
        <v>0</v>
      </c>
      <c r="BG103" s="217">
        <f>IF(N103="zákl. přenesená",J103,0)</f>
        <v>0</v>
      </c>
      <c r="BH103" s="217">
        <f>IF(N103="sníž. přenesená",J103,0)</f>
        <v>0</v>
      </c>
      <c r="BI103" s="217">
        <f>IF(N103="nulová",J103,0)</f>
        <v>0</v>
      </c>
      <c r="BJ103" s="18" t="s">
        <v>79</v>
      </c>
      <c r="BK103" s="217">
        <f>ROUND(I103*H103,2)</f>
        <v>0</v>
      </c>
      <c r="BL103" s="18" t="s">
        <v>137</v>
      </c>
      <c r="BM103" s="216" t="s">
        <v>1131</v>
      </c>
    </row>
    <row r="104" s="2" customFormat="1">
      <c r="A104" s="39"/>
      <c r="B104" s="40"/>
      <c r="C104" s="41"/>
      <c r="D104" s="218" t="s">
        <v>139</v>
      </c>
      <c r="E104" s="41"/>
      <c r="F104" s="219" t="s">
        <v>235</v>
      </c>
      <c r="G104" s="41"/>
      <c r="H104" s="41"/>
      <c r="I104" s="220"/>
      <c r="J104" s="41"/>
      <c r="K104" s="41"/>
      <c r="L104" s="45"/>
      <c r="M104" s="221"/>
      <c r="N104" s="222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139</v>
      </c>
      <c r="AU104" s="18" t="s">
        <v>81</v>
      </c>
    </row>
    <row r="105" s="2" customFormat="1" ht="44.25" customHeight="1">
      <c r="A105" s="39"/>
      <c r="B105" s="40"/>
      <c r="C105" s="205" t="s">
        <v>177</v>
      </c>
      <c r="D105" s="205" t="s">
        <v>132</v>
      </c>
      <c r="E105" s="206" t="s">
        <v>237</v>
      </c>
      <c r="F105" s="207" t="s">
        <v>238</v>
      </c>
      <c r="G105" s="208" t="s">
        <v>239</v>
      </c>
      <c r="H105" s="209">
        <v>11.552</v>
      </c>
      <c r="I105" s="210"/>
      <c r="J105" s="211">
        <f>ROUND(I105*H105,2)</f>
        <v>0</v>
      </c>
      <c r="K105" s="207" t="s">
        <v>136</v>
      </c>
      <c r="L105" s="45"/>
      <c r="M105" s="212" t="s">
        <v>19</v>
      </c>
      <c r="N105" s="213" t="s">
        <v>42</v>
      </c>
      <c r="O105" s="85"/>
      <c r="P105" s="214">
        <f>O105*H105</f>
        <v>0</v>
      </c>
      <c r="Q105" s="214">
        <v>0</v>
      </c>
      <c r="R105" s="214">
        <f>Q105*H105</f>
        <v>0</v>
      </c>
      <c r="S105" s="214">
        <v>0</v>
      </c>
      <c r="T105" s="215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16" t="s">
        <v>137</v>
      </c>
      <c r="AT105" s="216" t="s">
        <v>132</v>
      </c>
      <c r="AU105" s="216" t="s">
        <v>81</v>
      </c>
      <c r="AY105" s="18" t="s">
        <v>130</v>
      </c>
      <c r="BE105" s="217">
        <f>IF(N105="základní",J105,0)</f>
        <v>0</v>
      </c>
      <c r="BF105" s="217">
        <f>IF(N105="snížená",J105,0)</f>
        <v>0</v>
      </c>
      <c r="BG105" s="217">
        <f>IF(N105="zákl. přenesená",J105,0)</f>
        <v>0</v>
      </c>
      <c r="BH105" s="217">
        <f>IF(N105="sníž. přenesená",J105,0)</f>
        <v>0</v>
      </c>
      <c r="BI105" s="217">
        <f>IF(N105="nulová",J105,0)</f>
        <v>0</v>
      </c>
      <c r="BJ105" s="18" t="s">
        <v>79</v>
      </c>
      <c r="BK105" s="217">
        <f>ROUND(I105*H105,2)</f>
        <v>0</v>
      </c>
      <c r="BL105" s="18" t="s">
        <v>137</v>
      </c>
      <c r="BM105" s="216" t="s">
        <v>1132</v>
      </c>
    </row>
    <row r="106" s="2" customFormat="1">
      <c r="A106" s="39"/>
      <c r="B106" s="40"/>
      <c r="C106" s="41"/>
      <c r="D106" s="218" t="s">
        <v>139</v>
      </c>
      <c r="E106" s="41"/>
      <c r="F106" s="219" t="s">
        <v>241</v>
      </c>
      <c r="G106" s="41"/>
      <c r="H106" s="41"/>
      <c r="I106" s="220"/>
      <c r="J106" s="41"/>
      <c r="K106" s="41"/>
      <c r="L106" s="45"/>
      <c r="M106" s="221"/>
      <c r="N106" s="222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139</v>
      </c>
      <c r="AU106" s="18" t="s">
        <v>81</v>
      </c>
    </row>
    <row r="107" s="2" customFormat="1">
      <c r="A107" s="39"/>
      <c r="B107" s="40"/>
      <c r="C107" s="41"/>
      <c r="D107" s="223" t="s">
        <v>141</v>
      </c>
      <c r="E107" s="41"/>
      <c r="F107" s="224" t="s">
        <v>242</v>
      </c>
      <c r="G107" s="41"/>
      <c r="H107" s="41"/>
      <c r="I107" s="220"/>
      <c r="J107" s="41"/>
      <c r="K107" s="41"/>
      <c r="L107" s="45"/>
      <c r="M107" s="221"/>
      <c r="N107" s="222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141</v>
      </c>
      <c r="AU107" s="18" t="s">
        <v>81</v>
      </c>
    </row>
    <row r="108" s="13" customFormat="1">
      <c r="A108" s="13"/>
      <c r="B108" s="225"/>
      <c r="C108" s="226"/>
      <c r="D108" s="223" t="s">
        <v>143</v>
      </c>
      <c r="E108" s="226"/>
      <c r="F108" s="228" t="s">
        <v>1133</v>
      </c>
      <c r="G108" s="226"/>
      <c r="H108" s="229">
        <v>11.552</v>
      </c>
      <c r="I108" s="230"/>
      <c r="J108" s="226"/>
      <c r="K108" s="226"/>
      <c r="L108" s="231"/>
      <c r="M108" s="232"/>
      <c r="N108" s="233"/>
      <c r="O108" s="233"/>
      <c r="P108" s="233"/>
      <c r="Q108" s="233"/>
      <c r="R108" s="233"/>
      <c r="S108" s="233"/>
      <c r="T108" s="234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5" t="s">
        <v>143</v>
      </c>
      <c r="AU108" s="235" t="s">
        <v>81</v>
      </c>
      <c r="AV108" s="13" t="s">
        <v>81</v>
      </c>
      <c r="AW108" s="13" t="s">
        <v>4</v>
      </c>
      <c r="AX108" s="13" t="s">
        <v>79</v>
      </c>
      <c r="AY108" s="235" t="s">
        <v>130</v>
      </c>
    </row>
    <row r="109" s="2" customFormat="1" ht="44.25" customHeight="1">
      <c r="A109" s="39"/>
      <c r="B109" s="40"/>
      <c r="C109" s="205" t="s">
        <v>184</v>
      </c>
      <c r="D109" s="205" t="s">
        <v>132</v>
      </c>
      <c r="E109" s="206" t="s">
        <v>245</v>
      </c>
      <c r="F109" s="207" t="s">
        <v>246</v>
      </c>
      <c r="G109" s="208" t="s">
        <v>187</v>
      </c>
      <c r="H109" s="209">
        <v>9.5</v>
      </c>
      <c r="I109" s="210"/>
      <c r="J109" s="211">
        <f>ROUND(I109*H109,2)</f>
        <v>0</v>
      </c>
      <c r="K109" s="207" t="s">
        <v>136</v>
      </c>
      <c r="L109" s="45"/>
      <c r="M109" s="212" t="s">
        <v>19</v>
      </c>
      <c r="N109" s="213" t="s">
        <v>42</v>
      </c>
      <c r="O109" s="85"/>
      <c r="P109" s="214">
        <f>O109*H109</f>
        <v>0</v>
      </c>
      <c r="Q109" s="214">
        <v>0</v>
      </c>
      <c r="R109" s="214">
        <f>Q109*H109</f>
        <v>0</v>
      </c>
      <c r="S109" s="214">
        <v>0</v>
      </c>
      <c r="T109" s="215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16" t="s">
        <v>137</v>
      </c>
      <c r="AT109" s="216" t="s">
        <v>132</v>
      </c>
      <c r="AU109" s="216" t="s">
        <v>81</v>
      </c>
      <c r="AY109" s="18" t="s">
        <v>130</v>
      </c>
      <c r="BE109" s="217">
        <f>IF(N109="základní",J109,0)</f>
        <v>0</v>
      </c>
      <c r="BF109" s="217">
        <f>IF(N109="snížená",J109,0)</f>
        <v>0</v>
      </c>
      <c r="BG109" s="217">
        <f>IF(N109="zákl. přenesená",J109,0)</f>
        <v>0</v>
      </c>
      <c r="BH109" s="217">
        <f>IF(N109="sníž. přenesená",J109,0)</f>
        <v>0</v>
      </c>
      <c r="BI109" s="217">
        <f>IF(N109="nulová",J109,0)</f>
        <v>0</v>
      </c>
      <c r="BJ109" s="18" t="s">
        <v>79</v>
      </c>
      <c r="BK109" s="217">
        <f>ROUND(I109*H109,2)</f>
        <v>0</v>
      </c>
      <c r="BL109" s="18" t="s">
        <v>137</v>
      </c>
      <c r="BM109" s="216" t="s">
        <v>1134</v>
      </c>
    </row>
    <row r="110" s="2" customFormat="1">
      <c r="A110" s="39"/>
      <c r="B110" s="40"/>
      <c r="C110" s="41"/>
      <c r="D110" s="218" t="s">
        <v>139</v>
      </c>
      <c r="E110" s="41"/>
      <c r="F110" s="219" t="s">
        <v>248</v>
      </c>
      <c r="G110" s="41"/>
      <c r="H110" s="41"/>
      <c r="I110" s="220"/>
      <c r="J110" s="41"/>
      <c r="K110" s="41"/>
      <c r="L110" s="45"/>
      <c r="M110" s="221"/>
      <c r="N110" s="222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139</v>
      </c>
      <c r="AU110" s="18" t="s">
        <v>81</v>
      </c>
    </row>
    <row r="111" s="13" customFormat="1">
      <c r="A111" s="13"/>
      <c r="B111" s="225"/>
      <c r="C111" s="226"/>
      <c r="D111" s="223" t="s">
        <v>143</v>
      </c>
      <c r="E111" s="227" t="s">
        <v>19</v>
      </c>
      <c r="F111" s="228" t="s">
        <v>1135</v>
      </c>
      <c r="G111" s="226"/>
      <c r="H111" s="229">
        <v>9.5</v>
      </c>
      <c r="I111" s="230"/>
      <c r="J111" s="226"/>
      <c r="K111" s="226"/>
      <c r="L111" s="231"/>
      <c r="M111" s="232"/>
      <c r="N111" s="233"/>
      <c r="O111" s="233"/>
      <c r="P111" s="233"/>
      <c r="Q111" s="233"/>
      <c r="R111" s="233"/>
      <c r="S111" s="233"/>
      <c r="T111" s="234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5" t="s">
        <v>143</v>
      </c>
      <c r="AU111" s="235" t="s">
        <v>81</v>
      </c>
      <c r="AV111" s="13" t="s">
        <v>81</v>
      </c>
      <c r="AW111" s="13" t="s">
        <v>33</v>
      </c>
      <c r="AX111" s="13" t="s">
        <v>79</v>
      </c>
      <c r="AY111" s="235" t="s">
        <v>130</v>
      </c>
    </row>
    <row r="112" s="2" customFormat="1" ht="16.5" customHeight="1">
      <c r="A112" s="39"/>
      <c r="B112" s="40"/>
      <c r="C112" s="247" t="s">
        <v>194</v>
      </c>
      <c r="D112" s="247" t="s">
        <v>252</v>
      </c>
      <c r="E112" s="248" t="s">
        <v>253</v>
      </c>
      <c r="F112" s="249" t="s">
        <v>254</v>
      </c>
      <c r="G112" s="250" t="s">
        <v>239</v>
      </c>
      <c r="H112" s="251">
        <v>18.050000000000001</v>
      </c>
      <c r="I112" s="252"/>
      <c r="J112" s="253">
        <f>ROUND(I112*H112,2)</f>
        <v>0</v>
      </c>
      <c r="K112" s="249" t="s">
        <v>136</v>
      </c>
      <c r="L112" s="254"/>
      <c r="M112" s="255" t="s">
        <v>19</v>
      </c>
      <c r="N112" s="256" t="s">
        <v>42</v>
      </c>
      <c r="O112" s="85"/>
      <c r="P112" s="214">
        <f>O112*H112</f>
        <v>0</v>
      </c>
      <c r="Q112" s="214">
        <v>1</v>
      </c>
      <c r="R112" s="214">
        <f>Q112*H112</f>
        <v>18.050000000000001</v>
      </c>
      <c r="S112" s="214">
        <v>0</v>
      </c>
      <c r="T112" s="215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16" t="s">
        <v>177</v>
      </c>
      <c r="AT112" s="216" t="s">
        <v>252</v>
      </c>
      <c r="AU112" s="216" t="s">
        <v>81</v>
      </c>
      <c r="AY112" s="18" t="s">
        <v>130</v>
      </c>
      <c r="BE112" s="217">
        <f>IF(N112="základní",J112,0)</f>
        <v>0</v>
      </c>
      <c r="BF112" s="217">
        <f>IF(N112="snížená",J112,0)</f>
        <v>0</v>
      </c>
      <c r="BG112" s="217">
        <f>IF(N112="zákl. přenesená",J112,0)</f>
        <v>0</v>
      </c>
      <c r="BH112" s="217">
        <f>IF(N112="sníž. přenesená",J112,0)</f>
        <v>0</v>
      </c>
      <c r="BI112" s="217">
        <f>IF(N112="nulová",J112,0)</f>
        <v>0</v>
      </c>
      <c r="BJ112" s="18" t="s">
        <v>79</v>
      </c>
      <c r="BK112" s="217">
        <f>ROUND(I112*H112,2)</f>
        <v>0</v>
      </c>
      <c r="BL112" s="18" t="s">
        <v>137</v>
      </c>
      <c r="BM112" s="216" t="s">
        <v>1136</v>
      </c>
    </row>
    <row r="113" s="2" customFormat="1">
      <c r="A113" s="39"/>
      <c r="B113" s="40"/>
      <c r="C113" s="41"/>
      <c r="D113" s="223" t="s">
        <v>141</v>
      </c>
      <c r="E113" s="41"/>
      <c r="F113" s="224" t="s">
        <v>242</v>
      </c>
      <c r="G113" s="41"/>
      <c r="H113" s="41"/>
      <c r="I113" s="220"/>
      <c r="J113" s="41"/>
      <c r="K113" s="41"/>
      <c r="L113" s="45"/>
      <c r="M113" s="221"/>
      <c r="N113" s="222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141</v>
      </c>
      <c r="AU113" s="18" t="s">
        <v>81</v>
      </c>
    </row>
    <row r="114" s="13" customFormat="1">
      <c r="A114" s="13"/>
      <c r="B114" s="225"/>
      <c r="C114" s="226"/>
      <c r="D114" s="223" t="s">
        <v>143</v>
      </c>
      <c r="E114" s="226"/>
      <c r="F114" s="228" t="s">
        <v>1137</v>
      </c>
      <c r="G114" s="226"/>
      <c r="H114" s="229">
        <v>18.050000000000001</v>
      </c>
      <c r="I114" s="230"/>
      <c r="J114" s="226"/>
      <c r="K114" s="226"/>
      <c r="L114" s="231"/>
      <c r="M114" s="232"/>
      <c r="N114" s="233"/>
      <c r="O114" s="233"/>
      <c r="P114" s="233"/>
      <c r="Q114" s="233"/>
      <c r="R114" s="233"/>
      <c r="S114" s="233"/>
      <c r="T114" s="234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5" t="s">
        <v>143</v>
      </c>
      <c r="AU114" s="235" t="s">
        <v>81</v>
      </c>
      <c r="AV114" s="13" t="s">
        <v>81</v>
      </c>
      <c r="AW114" s="13" t="s">
        <v>4</v>
      </c>
      <c r="AX114" s="13" t="s">
        <v>79</v>
      </c>
      <c r="AY114" s="235" t="s">
        <v>130</v>
      </c>
    </row>
    <row r="115" s="2" customFormat="1" ht="37.8" customHeight="1">
      <c r="A115" s="39"/>
      <c r="B115" s="40"/>
      <c r="C115" s="205" t="s">
        <v>201</v>
      </c>
      <c r="D115" s="205" t="s">
        <v>132</v>
      </c>
      <c r="E115" s="206" t="s">
        <v>262</v>
      </c>
      <c r="F115" s="207" t="s">
        <v>263</v>
      </c>
      <c r="G115" s="208" t="s">
        <v>135</v>
      </c>
      <c r="H115" s="209">
        <v>19</v>
      </c>
      <c r="I115" s="210"/>
      <c r="J115" s="211">
        <f>ROUND(I115*H115,2)</f>
        <v>0</v>
      </c>
      <c r="K115" s="207" t="s">
        <v>136</v>
      </c>
      <c r="L115" s="45"/>
      <c r="M115" s="212" t="s">
        <v>19</v>
      </c>
      <c r="N115" s="213" t="s">
        <v>42</v>
      </c>
      <c r="O115" s="85"/>
      <c r="P115" s="214">
        <f>O115*H115</f>
        <v>0</v>
      </c>
      <c r="Q115" s="214">
        <v>0</v>
      </c>
      <c r="R115" s="214">
        <f>Q115*H115</f>
        <v>0</v>
      </c>
      <c r="S115" s="214">
        <v>0</v>
      </c>
      <c r="T115" s="215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16" t="s">
        <v>137</v>
      </c>
      <c r="AT115" s="216" t="s">
        <v>132</v>
      </c>
      <c r="AU115" s="216" t="s">
        <v>81</v>
      </c>
      <c r="AY115" s="18" t="s">
        <v>130</v>
      </c>
      <c r="BE115" s="217">
        <f>IF(N115="základní",J115,0)</f>
        <v>0</v>
      </c>
      <c r="BF115" s="217">
        <f>IF(N115="snížená",J115,0)</f>
        <v>0</v>
      </c>
      <c r="BG115" s="217">
        <f>IF(N115="zákl. přenesená",J115,0)</f>
        <v>0</v>
      </c>
      <c r="BH115" s="217">
        <f>IF(N115="sníž. přenesená",J115,0)</f>
        <v>0</v>
      </c>
      <c r="BI115" s="217">
        <f>IF(N115="nulová",J115,0)</f>
        <v>0</v>
      </c>
      <c r="BJ115" s="18" t="s">
        <v>79</v>
      </c>
      <c r="BK115" s="217">
        <f>ROUND(I115*H115,2)</f>
        <v>0</v>
      </c>
      <c r="BL115" s="18" t="s">
        <v>137</v>
      </c>
      <c r="BM115" s="216" t="s">
        <v>1138</v>
      </c>
    </row>
    <row r="116" s="2" customFormat="1">
      <c r="A116" s="39"/>
      <c r="B116" s="40"/>
      <c r="C116" s="41"/>
      <c r="D116" s="218" t="s">
        <v>139</v>
      </c>
      <c r="E116" s="41"/>
      <c r="F116" s="219" t="s">
        <v>265</v>
      </c>
      <c r="G116" s="41"/>
      <c r="H116" s="41"/>
      <c r="I116" s="220"/>
      <c r="J116" s="41"/>
      <c r="K116" s="41"/>
      <c r="L116" s="45"/>
      <c r="M116" s="221"/>
      <c r="N116" s="222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139</v>
      </c>
      <c r="AU116" s="18" t="s">
        <v>81</v>
      </c>
    </row>
    <row r="117" s="2" customFormat="1" ht="16.5" customHeight="1">
      <c r="A117" s="39"/>
      <c r="B117" s="40"/>
      <c r="C117" s="247" t="s">
        <v>206</v>
      </c>
      <c r="D117" s="247" t="s">
        <v>252</v>
      </c>
      <c r="E117" s="248" t="s">
        <v>267</v>
      </c>
      <c r="F117" s="249" t="s">
        <v>268</v>
      </c>
      <c r="G117" s="250" t="s">
        <v>269</v>
      </c>
      <c r="H117" s="251">
        <v>0.56999999999999995</v>
      </c>
      <c r="I117" s="252"/>
      <c r="J117" s="253">
        <f>ROUND(I117*H117,2)</f>
        <v>0</v>
      </c>
      <c r="K117" s="249" t="s">
        <v>136</v>
      </c>
      <c r="L117" s="254"/>
      <c r="M117" s="255" t="s">
        <v>19</v>
      </c>
      <c r="N117" s="256" t="s">
        <v>42</v>
      </c>
      <c r="O117" s="85"/>
      <c r="P117" s="214">
        <f>O117*H117</f>
        <v>0</v>
      </c>
      <c r="Q117" s="214">
        <v>0</v>
      </c>
      <c r="R117" s="214">
        <f>Q117*H117</f>
        <v>0</v>
      </c>
      <c r="S117" s="214">
        <v>0</v>
      </c>
      <c r="T117" s="215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16" t="s">
        <v>177</v>
      </c>
      <c r="AT117" s="216" t="s">
        <v>252</v>
      </c>
      <c r="AU117" s="216" t="s">
        <v>81</v>
      </c>
      <c r="AY117" s="18" t="s">
        <v>130</v>
      </c>
      <c r="BE117" s="217">
        <f>IF(N117="základní",J117,0)</f>
        <v>0</v>
      </c>
      <c r="BF117" s="217">
        <f>IF(N117="snížená",J117,0)</f>
        <v>0</v>
      </c>
      <c r="BG117" s="217">
        <f>IF(N117="zákl. přenesená",J117,0)</f>
        <v>0</v>
      </c>
      <c r="BH117" s="217">
        <f>IF(N117="sníž. přenesená",J117,0)</f>
        <v>0</v>
      </c>
      <c r="BI117" s="217">
        <f>IF(N117="nulová",J117,0)</f>
        <v>0</v>
      </c>
      <c r="BJ117" s="18" t="s">
        <v>79</v>
      </c>
      <c r="BK117" s="217">
        <f>ROUND(I117*H117,2)</f>
        <v>0</v>
      </c>
      <c r="BL117" s="18" t="s">
        <v>137</v>
      </c>
      <c r="BM117" s="216" t="s">
        <v>1139</v>
      </c>
    </row>
    <row r="118" s="13" customFormat="1">
      <c r="A118" s="13"/>
      <c r="B118" s="225"/>
      <c r="C118" s="226"/>
      <c r="D118" s="223" t="s">
        <v>143</v>
      </c>
      <c r="E118" s="226"/>
      <c r="F118" s="228" t="s">
        <v>1140</v>
      </c>
      <c r="G118" s="226"/>
      <c r="H118" s="229">
        <v>0.56999999999999995</v>
      </c>
      <c r="I118" s="230"/>
      <c r="J118" s="226"/>
      <c r="K118" s="226"/>
      <c r="L118" s="231"/>
      <c r="M118" s="232"/>
      <c r="N118" s="233"/>
      <c r="O118" s="233"/>
      <c r="P118" s="233"/>
      <c r="Q118" s="233"/>
      <c r="R118" s="233"/>
      <c r="S118" s="233"/>
      <c r="T118" s="234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5" t="s">
        <v>143</v>
      </c>
      <c r="AU118" s="235" t="s">
        <v>81</v>
      </c>
      <c r="AV118" s="13" t="s">
        <v>81</v>
      </c>
      <c r="AW118" s="13" t="s">
        <v>4</v>
      </c>
      <c r="AX118" s="13" t="s">
        <v>79</v>
      </c>
      <c r="AY118" s="235" t="s">
        <v>130</v>
      </c>
    </row>
    <row r="119" s="2" customFormat="1" ht="37.8" customHeight="1">
      <c r="A119" s="39"/>
      <c r="B119" s="40"/>
      <c r="C119" s="205" t="s">
        <v>211</v>
      </c>
      <c r="D119" s="205" t="s">
        <v>132</v>
      </c>
      <c r="E119" s="206" t="s">
        <v>280</v>
      </c>
      <c r="F119" s="207" t="s">
        <v>281</v>
      </c>
      <c r="G119" s="208" t="s">
        <v>135</v>
      </c>
      <c r="H119" s="209">
        <v>19</v>
      </c>
      <c r="I119" s="210"/>
      <c r="J119" s="211">
        <f>ROUND(I119*H119,2)</f>
        <v>0</v>
      </c>
      <c r="K119" s="207" t="s">
        <v>136</v>
      </c>
      <c r="L119" s="45"/>
      <c r="M119" s="212" t="s">
        <v>19</v>
      </c>
      <c r="N119" s="213" t="s">
        <v>42</v>
      </c>
      <c r="O119" s="85"/>
      <c r="P119" s="214">
        <f>O119*H119</f>
        <v>0</v>
      </c>
      <c r="Q119" s="214">
        <v>0</v>
      </c>
      <c r="R119" s="214">
        <f>Q119*H119</f>
        <v>0</v>
      </c>
      <c r="S119" s="214">
        <v>0</v>
      </c>
      <c r="T119" s="215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16" t="s">
        <v>137</v>
      </c>
      <c r="AT119" s="216" t="s">
        <v>132</v>
      </c>
      <c r="AU119" s="216" t="s">
        <v>81</v>
      </c>
      <c r="AY119" s="18" t="s">
        <v>130</v>
      </c>
      <c r="BE119" s="217">
        <f>IF(N119="základní",J119,0)</f>
        <v>0</v>
      </c>
      <c r="BF119" s="217">
        <f>IF(N119="snížená",J119,0)</f>
        <v>0</v>
      </c>
      <c r="BG119" s="217">
        <f>IF(N119="zákl. přenesená",J119,0)</f>
        <v>0</v>
      </c>
      <c r="BH119" s="217">
        <f>IF(N119="sníž. přenesená",J119,0)</f>
        <v>0</v>
      </c>
      <c r="BI119" s="217">
        <f>IF(N119="nulová",J119,0)</f>
        <v>0</v>
      </c>
      <c r="BJ119" s="18" t="s">
        <v>79</v>
      </c>
      <c r="BK119" s="217">
        <f>ROUND(I119*H119,2)</f>
        <v>0</v>
      </c>
      <c r="BL119" s="18" t="s">
        <v>137</v>
      </c>
      <c r="BM119" s="216" t="s">
        <v>1141</v>
      </c>
    </row>
    <row r="120" s="2" customFormat="1">
      <c r="A120" s="39"/>
      <c r="B120" s="40"/>
      <c r="C120" s="41"/>
      <c r="D120" s="218" t="s">
        <v>139</v>
      </c>
      <c r="E120" s="41"/>
      <c r="F120" s="219" t="s">
        <v>283</v>
      </c>
      <c r="G120" s="41"/>
      <c r="H120" s="41"/>
      <c r="I120" s="220"/>
      <c r="J120" s="41"/>
      <c r="K120" s="41"/>
      <c r="L120" s="45"/>
      <c r="M120" s="221"/>
      <c r="N120" s="222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139</v>
      </c>
      <c r="AU120" s="18" t="s">
        <v>81</v>
      </c>
    </row>
    <row r="121" s="2" customFormat="1" ht="16.5" customHeight="1">
      <c r="A121" s="39"/>
      <c r="B121" s="40"/>
      <c r="C121" s="247" t="s">
        <v>216</v>
      </c>
      <c r="D121" s="247" t="s">
        <v>252</v>
      </c>
      <c r="E121" s="248" t="s">
        <v>285</v>
      </c>
      <c r="F121" s="249" t="s">
        <v>286</v>
      </c>
      <c r="G121" s="250" t="s">
        <v>187</v>
      </c>
      <c r="H121" s="251">
        <v>2.8500000000000001</v>
      </c>
      <c r="I121" s="252"/>
      <c r="J121" s="253">
        <f>ROUND(I121*H121,2)</f>
        <v>0</v>
      </c>
      <c r="K121" s="249" t="s">
        <v>136</v>
      </c>
      <c r="L121" s="254"/>
      <c r="M121" s="255" t="s">
        <v>19</v>
      </c>
      <c r="N121" s="256" t="s">
        <v>42</v>
      </c>
      <c r="O121" s="85"/>
      <c r="P121" s="214">
        <f>O121*H121</f>
        <v>0</v>
      </c>
      <c r="Q121" s="214">
        <v>0</v>
      </c>
      <c r="R121" s="214">
        <f>Q121*H121</f>
        <v>0</v>
      </c>
      <c r="S121" s="214">
        <v>0</v>
      </c>
      <c r="T121" s="215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16" t="s">
        <v>177</v>
      </c>
      <c r="AT121" s="216" t="s">
        <v>252</v>
      </c>
      <c r="AU121" s="216" t="s">
        <v>81</v>
      </c>
      <c r="AY121" s="18" t="s">
        <v>130</v>
      </c>
      <c r="BE121" s="217">
        <f>IF(N121="základní",J121,0)</f>
        <v>0</v>
      </c>
      <c r="BF121" s="217">
        <f>IF(N121="snížená",J121,0)</f>
        <v>0</v>
      </c>
      <c r="BG121" s="217">
        <f>IF(N121="zákl. přenesená",J121,0)</f>
        <v>0</v>
      </c>
      <c r="BH121" s="217">
        <f>IF(N121="sníž. přenesená",J121,0)</f>
        <v>0</v>
      </c>
      <c r="BI121" s="217">
        <f>IF(N121="nulová",J121,0)</f>
        <v>0</v>
      </c>
      <c r="BJ121" s="18" t="s">
        <v>79</v>
      </c>
      <c r="BK121" s="217">
        <f>ROUND(I121*H121,2)</f>
        <v>0</v>
      </c>
      <c r="BL121" s="18" t="s">
        <v>137</v>
      </c>
      <c r="BM121" s="216" t="s">
        <v>1142</v>
      </c>
    </row>
    <row r="122" s="13" customFormat="1">
      <c r="A122" s="13"/>
      <c r="B122" s="225"/>
      <c r="C122" s="226"/>
      <c r="D122" s="223" t="s">
        <v>143</v>
      </c>
      <c r="E122" s="226"/>
      <c r="F122" s="228" t="s">
        <v>1143</v>
      </c>
      <c r="G122" s="226"/>
      <c r="H122" s="229">
        <v>2.8500000000000001</v>
      </c>
      <c r="I122" s="230"/>
      <c r="J122" s="226"/>
      <c r="K122" s="226"/>
      <c r="L122" s="231"/>
      <c r="M122" s="232"/>
      <c r="N122" s="233"/>
      <c r="O122" s="233"/>
      <c r="P122" s="233"/>
      <c r="Q122" s="233"/>
      <c r="R122" s="233"/>
      <c r="S122" s="233"/>
      <c r="T122" s="234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5" t="s">
        <v>143</v>
      </c>
      <c r="AU122" s="235" t="s">
        <v>81</v>
      </c>
      <c r="AV122" s="13" t="s">
        <v>81</v>
      </c>
      <c r="AW122" s="13" t="s">
        <v>4</v>
      </c>
      <c r="AX122" s="13" t="s">
        <v>79</v>
      </c>
      <c r="AY122" s="235" t="s">
        <v>130</v>
      </c>
    </row>
    <row r="123" s="2" customFormat="1" ht="24.15" customHeight="1">
      <c r="A123" s="39"/>
      <c r="B123" s="40"/>
      <c r="C123" s="205" t="s">
        <v>8</v>
      </c>
      <c r="D123" s="205" t="s">
        <v>132</v>
      </c>
      <c r="E123" s="206" t="s">
        <v>298</v>
      </c>
      <c r="F123" s="207" t="s">
        <v>299</v>
      </c>
      <c r="G123" s="208" t="s">
        <v>135</v>
      </c>
      <c r="H123" s="209">
        <v>19</v>
      </c>
      <c r="I123" s="210"/>
      <c r="J123" s="211">
        <f>ROUND(I123*H123,2)</f>
        <v>0</v>
      </c>
      <c r="K123" s="207" t="s">
        <v>136</v>
      </c>
      <c r="L123" s="45"/>
      <c r="M123" s="212" t="s">
        <v>19</v>
      </c>
      <c r="N123" s="213" t="s">
        <v>42</v>
      </c>
      <c r="O123" s="85"/>
      <c r="P123" s="214">
        <f>O123*H123</f>
        <v>0</v>
      </c>
      <c r="Q123" s="214">
        <v>0</v>
      </c>
      <c r="R123" s="214">
        <f>Q123*H123</f>
        <v>0</v>
      </c>
      <c r="S123" s="214">
        <v>0</v>
      </c>
      <c r="T123" s="215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16" t="s">
        <v>137</v>
      </c>
      <c r="AT123" s="216" t="s">
        <v>132</v>
      </c>
      <c r="AU123" s="216" t="s">
        <v>81</v>
      </c>
      <c r="AY123" s="18" t="s">
        <v>130</v>
      </c>
      <c r="BE123" s="217">
        <f>IF(N123="základní",J123,0)</f>
        <v>0</v>
      </c>
      <c r="BF123" s="217">
        <f>IF(N123="snížená",J123,0)</f>
        <v>0</v>
      </c>
      <c r="BG123" s="217">
        <f>IF(N123="zákl. přenesená",J123,0)</f>
        <v>0</v>
      </c>
      <c r="BH123" s="217">
        <f>IF(N123="sníž. přenesená",J123,0)</f>
        <v>0</v>
      </c>
      <c r="BI123" s="217">
        <f>IF(N123="nulová",J123,0)</f>
        <v>0</v>
      </c>
      <c r="BJ123" s="18" t="s">
        <v>79</v>
      </c>
      <c r="BK123" s="217">
        <f>ROUND(I123*H123,2)</f>
        <v>0</v>
      </c>
      <c r="BL123" s="18" t="s">
        <v>137</v>
      </c>
      <c r="BM123" s="216" t="s">
        <v>1144</v>
      </c>
    </row>
    <row r="124" s="2" customFormat="1">
      <c r="A124" s="39"/>
      <c r="B124" s="40"/>
      <c r="C124" s="41"/>
      <c r="D124" s="218" t="s">
        <v>139</v>
      </c>
      <c r="E124" s="41"/>
      <c r="F124" s="219" t="s">
        <v>301</v>
      </c>
      <c r="G124" s="41"/>
      <c r="H124" s="41"/>
      <c r="I124" s="220"/>
      <c r="J124" s="41"/>
      <c r="K124" s="41"/>
      <c r="L124" s="45"/>
      <c r="M124" s="221"/>
      <c r="N124" s="222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139</v>
      </c>
      <c r="AU124" s="18" t="s">
        <v>81</v>
      </c>
    </row>
    <row r="125" s="2" customFormat="1" ht="21.75" customHeight="1">
      <c r="A125" s="39"/>
      <c r="B125" s="40"/>
      <c r="C125" s="205" t="s">
        <v>226</v>
      </c>
      <c r="D125" s="205" t="s">
        <v>132</v>
      </c>
      <c r="E125" s="206" t="s">
        <v>303</v>
      </c>
      <c r="F125" s="207" t="s">
        <v>304</v>
      </c>
      <c r="G125" s="208" t="s">
        <v>135</v>
      </c>
      <c r="H125" s="209">
        <v>19</v>
      </c>
      <c r="I125" s="210"/>
      <c r="J125" s="211">
        <f>ROUND(I125*H125,2)</f>
        <v>0</v>
      </c>
      <c r="K125" s="207" t="s">
        <v>136</v>
      </c>
      <c r="L125" s="45"/>
      <c r="M125" s="212" t="s">
        <v>19</v>
      </c>
      <c r="N125" s="213" t="s">
        <v>42</v>
      </c>
      <c r="O125" s="85"/>
      <c r="P125" s="214">
        <f>O125*H125</f>
        <v>0</v>
      </c>
      <c r="Q125" s="214">
        <v>0</v>
      </c>
      <c r="R125" s="214">
        <f>Q125*H125</f>
        <v>0</v>
      </c>
      <c r="S125" s="214">
        <v>0</v>
      </c>
      <c r="T125" s="215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16" t="s">
        <v>137</v>
      </c>
      <c r="AT125" s="216" t="s">
        <v>132</v>
      </c>
      <c r="AU125" s="216" t="s">
        <v>81</v>
      </c>
      <c r="AY125" s="18" t="s">
        <v>130</v>
      </c>
      <c r="BE125" s="217">
        <f>IF(N125="základní",J125,0)</f>
        <v>0</v>
      </c>
      <c r="BF125" s="217">
        <f>IF(N125="snížená",J125,0)</f>
        <v>0</v>
      </c>
      <c r="BG125" s="217">
        <f>IF(N125="zákl. přenesená",J125,0)</f>
        <v>0</v>
      </c>
      <c r="BH125" s="217">
        <f>IF(N125="sníž. přenesená",J125,0)</f>
        <v>0</v>
      </c>
      <c r="BI125" s="217">
        <f>IF(N125="nulová",J125,0)</f>
        <v>0</v>
      </c>
      <c r="BJ125" s="18" t="s">
        <v>79</v>
      </c>
      <c r="BK125" s="217">
        <f>ROUND(I125*H125,2)</f>
        <v>0</v>
      </c>
      <c r="BL125" s="18" t="s">
        <v>137</v>
      </c>
      <c r="BM125" s="216" t="s">
        <v>1145</v>
      </c>
    </row>
    <row r="126" s="2" customFormat="1">
      <c r="A126" s="39"/>
      <c r="B126" s="40"/>
      <c r="C126" s="41"/>
      <c r="D126" s="218" t="s">
        <v>139</v>
      </c>
      <c r="E126" s="41"/>
      <c r="F126" s="219" t="s">
        <v>306</v>
      </c>
      <c r="G126" s="41"/>
      <c r="H126" s="41"/>
      <c r="I126" s="220"/>
      <c r="J126" s="41"/>
      <c r="K126" s="41"/>
      <c r="L126" s="45"/>
      <c r="M126" s="221"/>
      <c r="N126" s="222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139</v>
      </c>
      <c r="AU126" s="18" t="s">
        <v>81</v>
      </c>
    </row>
    <row r="127" s="12" customFormat="1" ht="22.8" customHeight="1">
      <c r="A127" s="12"/>
      <c r="B127" s="189"/>
      <c r="C127" s="190"/>
      <c r="D127" s="191" t="s">
        <v>70</v>
      </c>
      <c r="E127" s="203" t="s">
        <v>81</v>
      </c>
      <c r="F127" s="203" t="s">
        <v>307</v>
      </c>
      <c r="G127" s="190"/>
      <c r="H127" s="190"/>
      <c r="I127" s="193"/>
      <c r="J127" s="204">
        <f>BK127</f>
        <v>0</v>
      </c>
      <c r="K127" s="190"/>
      <c r="L127" s="195"/>
      <c r="M127" s="196"/>
      <c r="N127" s="197"/>
      <c r="O127" s="197"/>
      <c r="P127" s="198">
        <f>SUM(P128:P141)</f>
        <v>0</v>
      </c>
      <c r="Q127" s="197"/>
      <c r="R127" s="198">
        <f>SUM(R128:R141)</f>
        <v>16.031076980247999</v>
      </c>
      <c r="S127" s="197"/>
      <c r="T127" s="199">
        <f>SUM(T128:T141)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0" t="s">
        <v>79</v>
      </c>
      <c r="AT127" s="201" t="s">
        <v>70</v>
      </c>
      <c r="AU127" s="201" t="s">
        <v>79</v>
      </c>
      <c r="AY127" s="200" t="s">
        <v>130</v>
      </c>
      <c r="BK127" s="202">
        <f>SUM(BK128:BK141)</f>
        <v>0</v>
      </c>
    </row>
    <row r="128" s="2" customFormat="1" ht="24.15" customHeight="1">
      <c r="A128" s="39"/>
      <c r="B128" s="40"/>
      <c r="C128" s="205" t="s">
        <v>231</v>
      </c>
      <c r="D128" s="205" t="s">
        <v>132</v>
      </c>
      <c r="E128" s="206" t="s">
        <v>1146</v>
      </c>
      <c r="F128" s="207" t="s">
        <v>1147</v>
      </c>
      <c r="G128" s="208" t="s">
        <v>187</v>
      </c>
      <c r="H128" s="209">
        <v>0.72599999999999998</v>
      </c>
      <c r="I128" s="210"/>
      <c r="J128" s="211">
        <f>ROUND(I128*H128,2)</f>
        <v>0</v>
      </c>
      <c r="K128" s="207" t="s">
        <v>136</v>
      </c>
      <c r="L128" s="45"/>
      <c r="M128" s="212" t="s">
        <v>19</v>
      </c>
      <c r="N128" s="213" t="s">
        <v>42</v>
      </c>
      <c r="O128" s="85"/>
      <c r="P128" s="214">
        <f>O128*H128</f>
        <v>0</v>
      </c>
      <c r="Q128" s="214">
        <v>1.98</v>
      </c>
      <c r="R128" s="214">
        <f>Q128*H128</f>
        <v>1.4374799999999999</v>
      </c>
      <c r="S128" s="214">
        <v>0</v>
      </c>
      <c r="T128" s="215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16" t="s">
        <v>137</v>
      </c>
      <c r="AT128" s="216" t="s">
        <v>132</v>
      </c>
      <c r="AU128" s="216" t="s">
        <v>81</v>
      </c>
      <c r="AY128" s="18" t="s">
        <v>130</v>
      </c>
      <c r="BE128" s="217">
        <f>IF(N128="základní",J128,0)</f>
        <v>0</v>
      </c>
      <c r="BF128" s="217">
        <f>IF(N128="snížená",J128,0)</f>
        <v>0</v>
      </c>
      <c r="BG128" s="217">
        <f>IF(N128="zákl. přenesená",J128,0)</f>
        <v>0</v>
      </c>
      <c r="BH128" s="217">
        <f>IF(N128="sníž. přenesená",J128,0)</f>
        <v>0</v>
      </c>
      <c r="BI128" s="217">
        <f>IF(N128="nulová",J128,0)</f>
        <v>0</v>
      </c>
      <c r="BJ128" s="18" t="s">
        <v>79</v>
      </c>
      <c r="BK128" s="217">
        <f>ROUND(I128*H128,2)</f>
        <v>0</v>
      </c>
      <c r="BL128" s="18" t="s">
        <v>137</v>
      </c>
      <c r="BM128" s="216" t="s">
        <v>1148</v>
      </c>
    </row>
    <row r="129" s="2" customFormat="1">
      <c r="A129" s="39"/>
      <c r="B129" s="40"/>
      <c r="C129" s="41"/>
      <c r="D129" s="218" t="s">
        <v>139</v>
      </c>
      <c r="E129" s="41"/>
      <c r="F129" s="219" t="s">
        <v>1149</v>
      </c>
      <c r="G129" s="41"/>
      <c r="H129" s="41"/>
      <c r="I129" s="220"/>
      <c r="J129" s="41"/>
      <c r="K129" s="41"/>
      <c r="L129" s="45"/>
      <c r="M129" s="221"/>
      <c r="N129" s="222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139</v>
      </c>
      <c r="AU129" s="18" t="s">
        <v>81</v>
      </c>
    </row>
    <row r="130" s="13" customFormat="1">
      <c r="A130" s="13"/>
      <c r="B130" s="225"/>
      <c r="C130" s="226"/>
      <c r="D130" s="223" t="s">
        <v>143</v>
      </c>
      <c r="E130" s="227" t="s">
        <v>19</v>
      </c>
      <c r="F130" s="228" t="s">
        <v>1150</v>
      </c>
      <c r="G130" s="226"/>
      <c r="H130" s="229">
        <v>0.66000000000000003</v>
      </c>
      <c r="I130" s="230"/>
      <c r="J130" s="226"/>
      <c r="K130" s="226"/>
      <c r="L130" s="231"/>
      <c r="M130" s="232"/>
      <c r="N130" s="233"/>
      <c r="O130" s="233"/>
      <c r="P130" s="233"/>
      <c r="Q130" s="233"/>
      <c r="R130" s="233"/>
      <c r="S130" s="233"/>
      <c r="T130" s="23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5" t="s">
        <v>143</v>
      </c>
      <c r="AU130" s="235" t="s">
        <v>81</v>
      </c>
      <c r="AV130" s="13" t="s">
        <v>81</v>
      </c>
      <c r="AW130" s="13" t="s">
        <v>33</v>
      </c>
      <c r="AX130" s="13" t="s">
        <v>79</v>
      </c>
      <c r="AY130" s="235" t="s">
        <v>130</v>
      </c>
    </row>
    <row r="131" s="13" customFormat="1">
      <c r="A131" s="13"/>
      <c r="B131" s="225"/>
      <c r="C131" s="226"/>
      <c r="D131" s="223" t="s">
        <v>143</v>
      </c>
      <c r="E131" s="226"/>
      <c r="F131" s="228" t="s">
        <v>1151</v>
      </c>
      <c r="G131" s="226"/>
      <c r="H131" s="229">
        <v>0.72599999999999998</v>
      </c>
      <c r="I131" s="230"/>
      <c r="J131" s="226"/>
      <c r="K131" s="226"/>
      <c r="L131" s="231"/>
      <c r="M131" s="232"/>
      <c r="N131" s="233"/>
      <c r="O131" s="233"/>
      <c r="P131" s="233"/>
      <c r="Q131" s="233"/>
      <c r="R131" s="233"/>
      <c r="S131" s="233"/>
      <c r="T131" s="23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5" t="s">
        <v>143</v>
      </c>
      <c r="AU131" s="235" t="s">
        <v>81</v>
      </c>
      <c r="AV131" s="13" t="s">
        <v>81</v>
      </c>
      <c r="AW131" s="13" t="s">
        <v>4</v>
      </c>
      <c r="AX131" s="13" t="s">
        <v>79</v>
      </c>
      <c r="AY131" s="235" t="s">
        <v>130</v>
      </c>
    </row>
    <row r="132" s="2" customFormat="1" ht="24.15" customHeight="1">
      <c r="A132" s="39"/>
      <c r="B132" s="40"/>
      <c r="C132" s="205" t="s">
        <v>236</v>
      </c>
      <c r="D132" s="205" t="s">
        <v>132</v>
      </c>
      <c r="E132" s="206" t="s">
        <v>315</v>
      </c>
      <c r="F132" s="207" t="s">
        <v>316</v>
      </c>
      <c r="G132" s="208" t="s">
        <v>187</v>
      </c>
      <c r="H132" s="209">
        <v>1.6060000000000001</v>
      </c>
      <c r="I132" s="210"/>
      <c r="J132" s="211">
        <f>ROUND(I132*H132,2)</f>
        <v>0</v>
      </c>
      <c r="K132" s="207" t="s">
        <v>136</v>
      </c>
      <c r="L132" s="45"/>
      <c r="M132" s="212" t="s">
        <v>19</v>
      </c>
      <c r="N132" s="213" t="s">
        <v>42</v>
      </c>
      <c r="O132" s="85"/>
      <c r="P132" s="214">
        <f>O132*H132</f>
        <v>0</v>
      </c>
      <c r="Q132" s="214">
        <v>2.3010222040000001</v>
      </c>
      <c r="R132" s="214">
        <f>Q132*H132</f>
        <v>3.6954416596240005</v>
      </c>
      <c r="S132" s="214">
        <v>0</v>
      </c>
      <c r="T132" s="215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16" t="s">
        <v>137</v>
      </c>
      <c r="AT132" s="216" t="s">
        <v>132</v>
      </c>
      <c r="AU132" s="216" t="s">
        <v>81</v>
      </c>
      <c r="AY132" s="18" t="s">
        <v>130</v>
      </c>
      <c r="BE132" s="217">
        <f>IF(N132="základní",J132,0)</f>
        <v>0</v>
      </c>
      <c r="BF132" s="217">
        <f>IF(N132="snížená",J132,0)</f>
        <v>0</v>
      </c>
      <c r="BG132" s="217">
        <f>IF(N132="zákl. přenesená",J132,0)</f>
        <v>0</v>
      </c>
      <c r="BH132" s="217">
        <f>IF(N132="sníž. přenesená",J132,0)</f>
        <v>0</v>
      </c>
      <c r="BI132" s="217">
        <f>IF(N132="nulová",J132,0)</f>
        <v>0</v>
      </c>
      <c r="BJ132" s="18" t="s">
        <v>79</v>
      </c>
      <c r="BK132" s="217">
        <f>ROUND(I132*H132,2)</f>
        <v>0</v>
      </c>
      <c r="BL132" s="18" t="s">
        <v>137</v>
      </c>
      <c r="BM132" s="216" t="s">
        <v>1152</v>
      </c>
    </row>
    <row r="133" s="2" customFormat="1">
      <c r="A133" s="39"/>
      <c r="B133" s="40"/>
      <c r="C133" s="41"/>
      <c r="D133" s="218" t="s">
        <v>139</v>
      </c>
      <c r="E133" s="41"/>
      <c r="F133" s="219" t="s">
        <v>318</v>
      </c>
      <c r="G133" s="41"/>
      <c r="H133" s="41"/>
      <c r="I133" s="220"/>
      <c r="J133" s="41"/>
      <c r="K133" s="41"/>
      <c r="L133" s="45"/>
      <c r="M133" s="221"/>
      <c r="N133" s="222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139</v>
      </c>
      <c r="AU133" s="18" t="s">
        <v>81</v>
      </c>
    </row>
    <row r="134" s="13" customFormat="1">
      <c r="A134" s="13"/>
      <c r="B134" s="225"/>
      <c r="C134" s="226"/>
      <c r="D134" s="223" t="s">
        <v>143</v>
      </c>
      <c r="E134" s="227" t="s">
        <v>19</v>
      </c>
      <c r="F134" s="228" t="s">
        <v>1150</v>
      </c>
      <c r="G134" s="226"/>
      <c r="H134" s="229">
        <v>0.66000000000000003</v>
      </c>
      <c r="I134" s="230"/>
      <c r="J134" s="226"/>
      <c r="K134" s="226"/>
      <c r="L134" s="231"/>
      <c r="M134" s="232"/>
      <c r="N134" s="233"/>
      <c r="O134" s="233"/>
      <c r="P134" s="233"/>
      <c r="Q134" s="233"/>
      <c r="R134" s="233"/>
      <c r="S134" s="233"/>
      <c r="T134" s="23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5" t="s">
        <v>143</v>
      </c>
      <c r="AU134" s="235" t="s">
        <v>81</v>
      </c>
      <c r="AV134" s="13" t="s">
        <v>81</v>
      </c>
      <c r="AW134" s="13" t="s">
        <v>33</v>
      </c>
      <c r="AX134" s="13" t="s">
        <v>71</v>
      </c>
      <c r="AY134" s="235" t="s">
        <v>130</v>
      </c>
    </row>
    <row r="135" s="13" customFormat="1">
      <c r="A135" s="13"/>
      <c r="B135" s="225"/>
      <c r="C135" s="226"/>
      <c r="D135" s="223" t="s">
        <v>143</v>
      </c>
      <c r="E135" s="227" t="s">
        <v>19</v>
      </c>
      <c r="F135" s="228" t="s">
        <v>1123</v>
      </c>
      <c r="G135" s="226"/>
      <c r="H135" s="229">
        <v>0.80000000000000004</v>
      </c>
      <c r="I135" s="230"/>
      <c r="J135" s="226"/>
      <c r="K135" s="226"/>
      <c r="L135" s="231"/>
      <c r="M135" s="232"/>
      <c r="N135" s="233"/>
      <c r="O135" s="233"/>
      <c r="P135" s="233"/>
      <c r="Q135" s="233"/>
      <c r="R135" s="233"/>
      <c r="S135" s="233"/>
      <c r="T135" s="23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5" t="s">
        <v>143</v>
      </c>
      <c r="AU135" s="235" t="s">
        <v>81</v>
      </c>
      <c r="AV135" s="13" t="s">
        <v>81</v>
      </c>
      <c r="AW135" s="13" t="s">
        <v>33</v>
      </c>
      <c r="AX135" s="13" t="s">
        <v>71</v>
      </c>
      <c r="AY135" s="235" t="s">
        <v>130</v>
      </c>
    </row>
    <row r="136" s="14" customFormat="1">
      <c r="A136" s="14"/>
      <c r="B136" s="236"/>
      <c r="C136" s="237"/>
      <c r="D136" s="223" t="s">
        <v>143</v>
      </c>
      <c r="E136" s="238" t="s">
        <v>19</v>
      </c>
      <c r="F136" s="239" t="s">
        <v>146</v>
      </c>
      <c r="G136" s="237"/>
      <c r="H136" s="240">
        <v>1.46</v>
      </c>
      <c r="I136" s="241"/>
      <c r="J136" s="237"/>
      <c r="K136" s="237"/>
      <c r="L136" s="242"/>
      <c r="M136" s="243"/>
      <c r="N136" s="244"/>
      <c r="O136" s="244"/>
      <c r="P136" s="244"/>
      <c r="Q136" s="244"/>
      <c r="R136" s="244"/>
      <c r="S136" s="244"/>
      <c r="T136" s="245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6" t="s">
        <v>143</v>
      </c>
      <c r="AU136" s="246" t="s">
        <v>81</v>
      </c>
      <c r="AV136" s="14" t="s">
        <v>137</v>
      </c>
      <c r="AW136" s="14" t="s">
        <v>33</v>
      </c>
      <c r="AX136" s="14" t="s">
        <v>79</v>
      </c>
      <c r="AY136" s="246" t="s">
        <v>130</v>
      </c>
    </row>
    <row r="137" s="13" customFormat="1">
      <c r="A137" s="13"/>
      <c r="B137" s="225"/>
      <c r="C137" s="226"/>
      <c r="D137" s="223" t="s">
        <v>143</v>
      </c>
      <c r="E137" s="226"/>
      <c r="F137" s="228" t="s">
        <v>1153</v>
      </c>
      <c r="G137" s="226"/>
      <c r="H137" s="229">
        <v>1.6060000000000001</v>
      </c>
      <c r="I137" s="230"/>
      <c r="J137" s="226"/>
      <c r="K137" s="226"/>
      <c r="L137" s="231"/>
      <c r="M137" s="232"/>
      <c r="N137" s="233"/>
      <c r="O137" s="233"/>
      <c r="P137" s="233"/>
      <c r="Q137" s="233"/>
      <c r="R137" s="233"/>
      <c r="S137" s="233"/>
      <c r="T137" s="23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5" t="s">
        <v>143</v>
      </c>
      <c r="AU137" s="235" t="s">
        <v>81</v>
      </c>
      <c r="AV137" s="13" t="s">
        <v>81</v>
      </c>
      <c r="AW137" s="13" t="s">
        <v>4</v>
      </c>
      <c r="AX137" s="13" t="s">
        <v>79</v>
      </c>
      <c r="AY137" s="235" t="s">
        <v>130</v>
      </c>
    </row>
    <row r="138" s="2" customFormat="1" ht="24.15" customHeight="1">
      <c r="A138" s="39"/>
      <c r="B138" s="40"/>
      <c r="C138" s="205" t="s">
        <v>244</v>
      </c>
      <c r="D138" s="205" t="s">
        <v>132</v>
      </c>
      <c r="E138" s="206" t="s">
        <v>1154</v>
      </c>
      <c r="F138" s="207" t="s">
        <v>1155</v>
      </c>
      <c r="G138" s="208" t="s">
        <v>187</v>
      </c>
      <c r="H138" s="209">
        <v>4.3559999999999999</v>
      </c>
      <c r="I138" s="210"/>
      <c r="J138" s="211">
        <f>ROUND(I138*H138,2)</f>
        <v>0</v>
      </c>
      <c r="K138" s="207" t="s">
        <v>136</v>
      </c>
      <c r="L138" s="45"/>
      <c r="M138" s="212" t="s">
        <v>19</v>
      </c>
      <c r="N138" s="213" t="s">
        <v>42</v>
      </c>
      <c r="O138" s="85"/>
      <c r="P138" s="214">
        <f>O138*H138</f>
        <v>0</v>
      </c>
      <c r="Q138" s="214">
        <v>2.5018722040000001</v>
      </c>
      <c r="R138" s="214">
        <f>Q138*H138</f>
        <v>10.898155320623999</v>
      </c>
      <c r="S138" s="214">
        <v>0</v>
      </c>
      <c r="T138" s="215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16" t="s">
        <v>137</v>
      </c>
      <c r="AT138" s="216" t="s">
        <v>132</v>
      </c>
      <c r="AU138" s="216" t="s">
        <v>81</v>
      </c>
      <c r="AY138" s="18" t="s">
        <v>130</v>
      </c>
      <c r="BE138" s="217">
        <f>IF(N138="základní",J138,0)</f>
        <v>0</v>
      </c>
      <c r="BF138" s="217">
        <f>IF(N138="snížená",J138,0)</f>
        <v>0</v>
      </c>
      <c r="BG138" s="217">
        <f>IF(N138="zákl. přenesená",J138,0)</f>
        <v>0</v>
      </c>
      <c r="BH138" s="217">
        <f>IF(N138="sníž. přenesená",J138,0)</f>
        <v>0</v>
      </c>
      <c r="BI138" s="217">
        <f>IF(N138="nulová",J138,0)</f>
        <v>0</v>
      </c>
      <c r="BJ138" s="18" t="s">
        <v>79</v>
      </c>
      <c r="BK138" s="217">
        <f>ROUND(I138*H138,2)</f>
        <v>0</v>
      </c>
      <c r="BL138" s="18" t="s">
        <v>137</v>
      </c>
      <c r="BM138" s="216" t="s">
        <v>1156</v>
      </c>
    </row>
    <row r="139" s="2" customFormat="1">
      <c r="A139" s="39"/>
      <c r="B139" s="40"/>
      <c r="C139" s="41"/>
      <c r="D139" s="218" t="s">
        <v>139</v>
      </c>
      <c r="E139" s="41"/>
      <c r="F139" s="219" t="s">
        <v>1157</v>
      </c>
      <c r="G139" s="41"/>
      <c r="H139" s="41"/>
      <c r="I139" s="220"/>
      <c r="J139" s="41"/>
      <c r="K139" s="41"/>
      <c r="L139" s="45"/>
      <c r="M139" s="221"/>
      <c r="N139" s="222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139</v>
      </c>
      <c r="AU139" s="18" t="s">
        <v>81</v>
      </c>
    </row>
    <row r="140" s="13" customFormat="1">
      <c r="A140" s="13"/>
      <c r="B140" s="225"/>
      <c r="C140" s="226"/>
      <c r="D140" s="223" t="s">
        <v>143</v>
      </c>
      <c r="E140" s="227" t="s">
        <v>19</v>
      </c>
      <c r="F140" s="228" t="s">
        <v>1158</v>
      </c>
      <c r="G140" s="226"/>
      <c r="H140" s="229">
        <v>3.96</v>
      </c>
      <c r="I140" s="230"/>
      <c r="J140" s="226"/>
      <c r="K140" s="226"/>
      <c r="L140" s="231"/>
      <c r="M140" s="232"/>
      <c r="N140" s="233"/>
      <c r="O140" s="233"/>
      <c r="P140" s="233"/>
      <c r="Q140" s="233"/>
      <c r="R140" s="233"/>
      <c r="S140" s="233"/>
      <c r="T140" s="23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5" t="s">
        <v>143</v>
      </c>
      <c r="AU140" s="235" t="s">
        <v>81</v>
      </c>
      <c r="AV140" s="13" t="s">
        <v>81</v>
      </c>
      <c r="AW140" s="13" t="s">
        <v>33</v>
      </c>
      <c r="AX140" s="13" t="s">
        <v>79</v>
      </c>
      <c r="AY140" s="235" t="s">
        <v>130</v>
      </c>
    </row>
    <row r="141" s="13" customFormat="1">
      <c r="A141" s="13"/>
      <c r="B141" s="225"/>
      <c r="C141" s="226"/>
      <c r="D141" s="223" t="s">
        <v>143</v>
      </c>
      <c r="E141" s="226"/>
      <c r="F141" s="228" t="s">
        <v>1159</v>
      </c>
      <c r="G141" s="226"/>
      <c r="H141" s="229">
        <v>4.3559999999999999</v>
      </c>
      <c r="I141" s="230"/>
      <c r="J141" s="226"/>
      <c r="K141" s="226"/>
      <c r="L141" s="231"/>
      <c r="M141" s="232"/>
      <c r="N141" s="233"/>
      <c r="O141" s="233"/>
      <c r="P141" s="233"/>
      <c r="Q141" s="233"/>
      <c r="R141" s="233"/>
      <c r="S141" s="233"/>
      <c r="T141" s="23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5" t="s">
        <v>143</v>
      </c>
      <c r="AU141" s="235" t="s">
        <v>81</v>
      </c>
      <c r="AV141" s="13" t="s">
        <v>81</v>
      </c>
      <c r="AW141" s="13" t="s">
        <v>4</v>
      </c>
      <c r="AX141" s="13" t="s">
        <v>79</v>
      </c>
      <c r="AY141" s="235" t="s">
        <v>130</v>
      </c>
    </row>
    <row r="142" s="12" customFormat="1" ht="22.8" customHeight="1">
      <c r="A142" s="12"/>
      <c r="B142" s="189"/>
      <c r="C142" s="190"/>
      <c r="D142" s="191" t="s">
        <v>70</v>
      </c>
      <c r="E142" s="203" t="s">
        <v>184</v>
      </c>
      <c r="F142" s="203" t="s">
        <v>365</v>
      </c>
      <c r="G142" s="190"/>
      <c r="H142" s="190"/>
      <c r="I142" s="193"/>
      <c r="J142" s="204">
        <f>BK142</f>
        <v>0</v>
      </c>
      <c r="K142" s="190"/>
      <c r="L142" s="195"/>
      <c r="M142" s="196"/>
      <c r="N142" s="197"/>
      <c r="O142" s="197"/>
      <c r="P142" s="198">
        <f>SUM(P143:P169)</f>
        <v>0</v>
      </c>
      <c r="Q142" s="197"/>
      <c r="R142" s="198">
        <f>SUM(R143:R169)</f>
        <v>0.87148000000000003</v>
      </c>
      <c r="S142" s="197"/>
      <c r="T142" s="199">
        <f>SUM(T143:T169)</f>
        <v>34.537999999999997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00" t="s">
        <v>79</v>
      </c>
      <c r="AT142" s="201" t="s">
        <v>70</v>
      </c>
      <c r="AU142" s="201" t="s">
        <v>79</v>
      </c>
      <c r="AY142" s="200" t="s">
        <v>130</v>
      </c>
      <c r="BK142" s="202">
        <f>SUM(BK143:BK169)</f>
        <v>0</v>
      </c>
    </row>
    <row r="143" s="2" customFormat="1" ht="16.5" customHeight="1">
      <c r="A143" s="39"/>
      <c r="B143" s="40"/>
      <c r="C143" s="205" t="s">
        <v>251</v>
      </c>
      <c r="D143" s="205" t="s">
        <v>132</v>
      </c>
      <c r="E143" s="206" t="s">
        <v>1160</v>
      </c>
      <c r="F143" s="207" t="s">
        <v>1161</v>
      </c>
      <c r="G143" s="208" t="s">
        <v>292</v>
      </c>
      <c r="H143" s="209">
        <v>4</v>
      </c>
      <c r="I143" s="210"/>
      <c r="J143" s="211">
        <f>ROUND(I143*H143,2)</f>
        <v>0</v>
      </c>
      <c r="K143" s="207" t="s">
        <v>136</v>
      </c>
      <c r="L143" s="45"/>
      <c r="M143" s="212" t="s">
        <v>19</v>
      </c>
      <c r="N143" s="213" t="s">
        <v>42</v>
      </c>
      <c r="O143" s="85"/>
      <c r="P143" s="214">
        <f>O143*H143</f>
        <v>0</v>
      </c>
      <c r="Q143" s="214">
        <v>0.072870000000000004</v>
      </c>
      <c r="R143" s="214">
        <f>Q143*H143</f>
        <v>0.29148000000000002</v>
      </c>
      <c r="S143" s="214">
        <v>0</v>
      </c>
      <c r="T143" s="215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16" t="s">
        <v>137</v>
      </c>
      <c r="AT143" s="216" t="s">
        <v>132</v>
      </c>
      <c r="AU143" s="216" t="s">
        <v>81</v>
      </c>
      <c r="AY143" s="18" t="s">
        <v>130</v>
      </c>
      <c r="BE143" s="217">
        <f>IF(N143="základní",J143,0)</f>
        <v>0</v>
      </c>
      <c r="BF143" s="217">
        <f>IF(N143="snížená",J143,0)</f>
        <v>0</v>
      </c>
      <c r="BG143" s="217">
        <f>IF(N143="zákl. přenesená",J143,0)</f>
        <v>0</v>
      </c>
      <c r="BH143" s="217">
        <f>IF(N143="sníž. přenesená",J143,0)</f>
        <v>0</v>
      </c>
      <c r="BI143" s="217">
        <f>IF(N143="nulová",J143,0)</f>
        <v>0</v>
      </c>
      <c r="BJ143" s="18" t="s">
        <v>79</v>
      </c>
      <c r="BK143" s="217">
        <f>ROUND(I143*H143,2)</f>
        <v>0</v>
      </c>
      <c r="BL143" s="18" t="s">
        <v>137</v>
      </c>
      <c r="BM143" s="216" t="s">
        <v>1162</v>
      </c>
    </row>
    <row r="144" s="2" customFormat="1">
      <c r="A144" s="39"/>
      <c r="B144" s="40"/>
      <c r="C144" s="41"/>
      <c r="D144" s="218" t="s">
        <v>139</v>
      </c>
      <c r="E144" s="41"/>
      <c r="F144" s="219" t="s">
        <v>1163</v>
      </c>
      <c r="G144" s="41"/>
      <c r="H144" s="41"/>
      <c r="I144" s="220"/>
      <c r="J144" s="41"/>
      <c r="K144" s="41"/>
      <c r="L144" s="45"/>
      <c r="M144" s="221"/>
      <c r="N144" s="222"/>
      <c r="O144" s="85"/>
      <c r="P144" s="85"/>
      <c r="Q144" s="85"/>
      <c r="R144" s="85"/>
      <c r="S144" s="85"/>
      <c r="T144" s="86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139</v>
      </c>
      <c r="AU144" s="18" t="s">
        <v>81</v>
      </c>
    </row>
    <row r="145" s="2" customFormat="1" ht="16.5" customHeight="1">
      <c r="A145" s="39"/>
      <c r="B145" s="40"/>
      <c r="C145" s="247" t="s">
        <v>7</v>
      </c>
      <c r="D145" s="247" t="s">
        <v>252</v>
      </c>
      <c r="E145" s="248" t="s">
        <v>1164</v>
      </c>
      <c r="F145" s="249" t="s">
        <v>1165</v>
      </c>
      <c r="G145" s="250" t="s">
        <v>292</v>
      </c>
      <c r="H145" s="251">
        <v>4</v>
      </c>
      <c r="I145" s="252"/>
      <c r="J145" s="253">
        <f>ROUND(I145*H145,2)</f>
        <v>0</v>
      </c>
      <c r="K145" s="249" t="s">
        <v>1049</v>
      </c>
      <c r="L145" s="254"/>
      <c r="M145" s="255" t="s">
        <v>19</v>
      </c>
      <c r="N145" s="256" t="s">
        <v>42</v>
      </c>
      <c r="O145" s="85"/>
      <c r="P145" s="214">
        <f>O145*H145</f>
        <v>0</v>
      </c>
      <c r="Q145" s="214">
        <v>0.14499999999999999</v>
      </c>
      <c r="R145" s="214">
        <f>Q145*H145</f>
        <v>0.57999999999999996</v>
      </c>
      <c r="S145" s="214">
        <v>0</v>
      </c>
      <c r="T145" s="215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16" t="s">
        <v>177</v>
      </c>
      <c r="AT145" s="216" t="s">
        <v>252</v>
      </c>
      <c r="AU145" s="216" t="s">
        <v>81</v>
      </c>
      <c r="AY145" s="18" t="s">
        <v>130</v>
      </c>
      <c r="BE145" s="217">
        <f>IF(N145="základní",J145,0)</f>
        <v>0</v>
      </c>
      <c r="BF145" s="217">
        <f>IF(N145="snížená",J145,0)</f>
        <v>0</v>
      </c>
      <c r="BG145" s="217">
        <f>IF(N145="zákl. přenesená",J145,0)</f>
        <v>0</v>
      </c>
      <c r="BH145" s="217">
        <f>IF(N145="sníž. přenesená",J145,0)</f>
        <v>0</v>
      </c>
      <c r="BI145" s="217">
        <f>IF(N145="nulová",J145,0)</f>
        <v>0</v>
      </c>
      <c r="BJ145" s="18" t="s">
        <v>79</v>
      </c>
      <c r="BK145" s="217">
        <f>ROUND(I145*H145,2)</f>
        <v>0</v>
      </c>
      <c r="BL145" s="18" t="s">
        <v>137</v>
      </c>
      <c r="BM145" s="216" t="s">
        <v>1166</v>
      </c>
    </row>
    <row r="146" s="2" customFormat="1">
      <c r="A146" s="39"/>
      <c r="B146" s="40"/>
      <c r="C146" s="41"/>
      <c r="D146" s="223" t="s">
        <v>141</v>
      </c>
      <c r="E146" s="41"/>
      <c r="F146" s="224" t="s">
        <v>1167</v>
      </c>
      <c r="G146" s="41"/>
      <c r="H146" s="41"/>
      <c r="I146" s="220"/>
      <c r="J146" s="41"/>
      <c r="K146" s="41"/>
      <c r="L146" s="45"/>
      <c r="M146" s="221"/>
      <c r="N146" s="222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141</v>
      </c>
      <c r="AU146" s="18" t="s">
        <v>81</v>
      </c>
    </row>
    <row r="147" s="2" customFormat="1" ht="37.8" customHeight="1">
      <c r="A147" s="39"/>
      <c r="B147" s="40"/>
      <c r="C147" s="205" t="s">
        <v>261</v>
      </c>
      <c r="D147" s="205" t="s">
        <v>132</v>
      </c>
      <c r="E147" s="206" t="s">
        <v>1168</v>
      </c>
      <c r="F147" s="207" t="s">
        <v>1169</v>
      </c>
      <c r="G147" s="208" t="s">
        <v>239</v>
      </c>
      <c r="H147" s="209">
        <v>2</v>
      </c>
      <c r="I147" s="210"/>
      <c r="J147" s="211">
        <f>ROUND(I147*H147,2)</f>
        <v>0</v>
      </c>
      <c r="K147" s="207" t="s">
        <v>136</v>
      </c>
      <c r="L147" s="45"/>
      <c r="M147" s="212" t="s">
        <v>19</v>
      </c>
      <c r="N147" s="213" t="s">
        <v>42</v>
      </c>
      <c r="O147" s="85"/>
      <c r="P147" s="214">
        <f>O147*H147</f>
        <v>0</v>
      </c>
      <c r="Q147" s="214">
        <v>0</v>
      </c>
      <c r="R147" s="214">
        <f>Q147*H147</f>
        <v>0</v>
      </c>
      <c r="S147" s="214">
        <v>0</v>
      </c>
      <c r="T147" s="215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16" t="s">
        <v>137</v>
      </c>
      <c r="AT147" s="216" t="s">
        <v>132</v>
      </c>
      <c r="AU147" s="216" t="s">
        <v>81</v>
      </c>
      <c r="AY147" s="18" t="s">
        <v>130</v>
      </c>
      <c r="BE147" s="217">
        <f>IF(N147="základní",J147,0)</f>
        <v>0</v>
      </c>
      <c r="BF147" s="217">
        <f>IF(N147="snížená",J147,0)</f>
        <v>0</v>
      </c>
      <c r="BG147" s="217">
        <f>IF(N147="zákl. přenesená",J147,0)</f>
        <v>0</v>
      </c>
      <c r="BH147" s="217">
        <f>IF(N147="sníž. přenesená",J147,0)</f>
        <v>0</v>
      </c>
      <c r="BI147" s="217">
        <f>IF(N147="nulová",J147,0)</f>
        <v>0</v>
      </c>
      <c r="BJ147" s="18" t="s">
        <v>79</v>
      </c>
      <c r="BK147" s="217">
        <f>ROUND(I147*H147,2)</f>
        <v>0</v>
      </c>
      <c r="BL147" s="18" t="s">
        <v>137</v>
      </c>
      <c r="BM147" s="216" t="s">
        <v>1170</v>
      </c>
    </row>
    <row r="148" s="2" customFormat="1">
      <c r="A148" s="39"/>
      <c r="B148" s="40"/>
      <c r="C148" s="41"/>
      <c r="D148" s="218" t="s">
        <v>139</v>
      </c>
      <c r="E148" s="41"/>
      <c r="F148" s="219" t="s">
        <v>1171</v>
      </c>
      <c r="G148" s="41"/>
      <c r="H148" s="41"/>
      <c r="I148" s="220"/>
      <c r="J148" s="41"/>
      <c r="K148" s="41"/>
      <c r="L148" s="45"/>
      <c r="M148" s="221"/>
      <c r="N148" s="222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139</v>
      </c>
      <c r="AU148" s="18" t="s">
        <v>81</v>
      </c>
    </row>
    <row r="149" s="13" customFormat="1">
      <c r="A149" s="13"/>
      <c r="B149" s="225"/>
      <c r="C149" s="226"/>
      <c r="D149" s="223" t="s">
        <v>143</v>
      </c>
      <c r="E149" s="227" t="s">
        <v>19</v>
      </c>
      <c r="F149" s="228" t="s">
        <v>1172</v>
      </c>
      <c r="G149" s="226"/>
      <c r="H149" s="229">
        <v>1</v>
      </c>
      <c r="I149" s="230"/>
      <c r="J149" s="226"/>
      <c r="K149" s="226"/>
      <c r="L149" s="231"/>
      <c r="M149" s="232"/>
      <c r="N149" s="233"/>
      <c r="O149" s="233"/>
      <c r="P149" s="233"/>
      <c r="Q149" s="233"/>
      <c r="R149" s="233"/>
      <c r="S149" s="233"/>
      <c r="T149" s="23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5" t="s">
        <v>143</v>
      </c>
      <c r="AU149" s="235" t="s">
        <v>81</v>
      </c>
      <c r="AV149" s="13" t="s">
        <v>81</v>
      </c>
      <c r="AW149" s="13" t="s">
        <v>33</v>
      </c>
      <c r="AX149" s="13" t="s">
        <v>71</v>
      </c>
      <c r="AY149" s="235" t="s">
        <v>130</v>
      </c>
    </row>
    <row r="150" s="13" customFormat="1">
      <c r="A150" s="13"/>
      <c r="B150" s="225"/>
      <c r="C150" s="226"/>
      <c r="D150" s="223" t="s">
        <v>143</v>
      </c>
      <c r="E150" s="227" t="s">
        <v>19</v>
      </c>
      <c r="F150" s="228" t="s">
        <v>1173</v>
      </c>
      <c r="G150" s="226"/>
      <c r="H150" s="229">
        <v>1</v>
      </c>
      <c r="I150" s="230"/>
      <c r="J150" s="226"/>
      <c r="K150" s="226"/>
      <c r="L150" s="231"/>
      <c r="M150" s="232"/>
      <c r="N150" s="233"/>
      <c r="O150" s="233"/>
      <c r="P150" s="233"/>
      <c r="Q150" s="233"/>
      <c r="R150" s="233"/>
      <c r="S150" s="233"/>
      <c r="T150" s="23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5" t="s">
        <v>143</v>
      </c>
      <c r="AU150" s="235" t="s">
        <v>81</v>
      </c>
      <c r="AV150" s="13" t="s">
        <v>81</v>
      </c>
      <c r="AW150" s="13" t="s">
        <v>33</v>
      </c>
      <c r="AX150" s="13" t="s">
        <v>71</v>
      </c>
      <c r="AY150" s="235" t="s">
        <v>130</v>
      </c>
    </row>
    <row r="151" s="14" customFormat="1">
      <c r="A151" s="14"/>
      <c r="B151" s="236"/>
      <c r="C151" s="237"/>
      <c r="D151" s="223" t="s">
        <v>143</v>
      </c>
      <c r="E151" s="238" t="s">
        <v>19</v>
      </c>
      <c r="F151" s="239" t="s">
        <v>146</v>
      </c>
      <c r="G151" s="237"/>
      <c r="H151" s="240">
        <v>2</v>
      </c>
      <c r="I151" s="241"/>
      <c r="J151" s="237"/>
      <c r="K151" s="237"/>
      <c r="L151" s="242"/>
      <c r="M151" s="243"/>
      <c r="N151" s="244"/>
      <c r="O151" s="244"/>
      <c r="P151" s="244"/>
      <c r="Q151" s="244"/>
      <c r="R151" s="244"/>
      <c r="S151" s="244"/>
      <c r="T151" s="245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6" t="s">
        <v>143</v>
      </c>
      <c r="AU151" s="246" t="s">
        <v>81</v>
      </c>
      <c r="AV151" s="14" t="s">
        <v>137</v>
      </c>
      <c r="AW151" s="14" t="s">
        <v>33</v>
      </c>
      <c r="AX151" s="14" t="s">
        <v>79</v>
      </c>
      <c r="AY151" s="246" t="s">
        <v>130</v>
      </c>
    </row>
    <row r="152" s="2" customFormat="1" ht="16.5" customHeight="1">
      <c r="A152" s="39"/>
      <c r="B152" s="40"/>
      <c r="C152" s="247" t="s">
        <v>266</v>
      </c>
      <c r="D152" s="247" t="s">
        <v>252</v>
      </c>
      <c r="E152" s="248" t="s">
        <v>1174</v>
      </c>
      <c r="F152" s="249" t="s">
        <v>1175</v>
      </c>
      <c r="G152" s="250" t="s">
        <v>292</v>
      </c>
      <c r="H152" s="251">
        <v>1</v>
      </c>
      <c r="I152" s="252"/>
      <c r="J152" s="253">
        <f>ROUND(I152*H152,2)</f>
        <v>0</v>
      </c>
      <c r="K152" s="249" t="s">
        <v>1049</v>
      </c>
      <c r="L152" s="254"/>
      <c r="M152" s="255" t="s">
        <v>19</v>
      </c>
      <c r="N152" s="256" t="s">
        <v>42</v>
      </c>
      <c r="O152" s="85"/>
      <c r="P152" s="214">
        <f>O152*H152</f>
        <v>0</v>
      </c>
      <c r="Q152" s="214">
        <v>0</v>
      </c>
      <c r="R152" s="214">
        <f>Q152*H152</f>
        <v>0</v>
      </c>
      <c r="S152" s="214">
        <v>0</v>
      </c>
      <c r="T152" s="215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16" t="s">
        <v>177</v>
      </c>
      <c r="AT152" s="216" t="s">
        <v>252</v>
      </c>
      <c r="AU152" s="216" t="s">
        <v>81</v>
      </c>
      <c r="AY152" s="18" t="s">
        <v>130</v>
      </c>
      <c r="BE152" s="217">
        <f>IF(N152="základní",J152,0)</f>
        <v>0</v>
      </c>
      <c r="BF152" s="217">
        <f>IF(N152="snížená",J152,0)</f>
        <v>0</v>
      </c>
      <c r="BG152" s="217">
        <f>IF(N152="zákl. přenesená",J152,0)</f>
        <v>0</v>
      </c>
      <c r="BH152" s="217">
        <f>IF(N152="sníž. přenesená",J152,0)</f>
        <v>0</v>
      </c>
      <c r="BI152" s="217">
        <f>IF(N152="nulová",J152,0)</f>
        <v>0</v>
      </c>
      <c r="BJ152" s="18" t="s">
        <v>79</v>
      </c>
      <c r="BK152" s="217">
        <f>ROUND(I152*H152,2)</f>
        <v>0</v>
      </c>
      <c r="BL152" s="18" t="s">
        <v>137</v>
      </c>
      <c r="BM152" s="216" t="s">
        <v>1176</v>
      </c>
    </row>
    <row r="153" s="2" customFormat="1">
      <c r="A153" s="39"/>
      <c r="B153" s="40"/>
      <c r="C153" s="41"/>
      <c r="D153" s="223" t="s">
        <v>141</v>
      </c>
      <c r="E153" s="41"/>
      <c r="F153" s="224" t="s">
        <v>1167</v>
      </c>
      <c r="G153" s="41"/>
      <c r="H153" s="41"/>
      <c r="I153" s="220"/>
      <c r="J153" s="41"/>
      <c r="K153" s="41"/>
      <c r="L153" s="45"/>
      <c r="M153" s="221"/>
      <c r="N153" s="222"/>
      <c r="O153" s="85"/>
      <c r="P153" s="85"/>
      <c r="Q153" s="85"/>
      <c r="R153" s="85"/>
      <c r="S153" s="85"/>
      <c r="T153" s="86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141</v>
      </c>
      <c r="AU153" s="18" t="s">
        <v>81</v>
      </c>
    </row>
    <row r="154" s="2" customFormat="1" ht="24.15" customHeight="1">
      <c r="A154" s="39"/>
      <c r="B154" s="40"/>
      <c r="C154" s="205" t="s">
        <v>272</v>
      </c>
      <c r="D154" s="205" t="s">
        <v>132</v>
      </c>
      <c r="E154" s="206" t="s">
        <v>1177</v>
      </c>
      <c r="F154" s="207" t="s">
        <v>1178</v>
      </c>
      <c r="G154" s="208" t="s">
        <v>239</v>
      </c>
      <c r="H154" s="209">
        <v>1</v>
      </c>
      <c r="I154" s="210"/>
      <c r="J154" s="211">
        <f>ROUND(I154*H154,2)</f>
        <v>0</v>
      </c>
      <c r="K154" s="207" t="s">
        <v>136</v>
      </c>
      <c r="L154" s="45"/>
      <c r="M154" s="212" t="s">
        <v>19</v>
      </c>
      <c r="N154" s="213" t="s">
        <v>42</v>
      </c>
      <c r="O154" s="85"/>
      <c r="P154" s="214">
        <f>O154*H154</f>
        <v>0</v>
      </c>
      <c r="Q154" s="214">
        <v>0</v>
      </c>
      <c r="R154" s="214">
        <f>Q154*H154</f>
        <v>0</v>
      </c>
      <c r="S154" s="214">
        <v>1</v>
      </c>
      <c r="T154" s="215">
        <f>S154*H154</f>
        <v>1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16" t="s">
        <v>137</v>
      </c>
      <c r="AT154" s="216" t="s">
        <v>132</v>
      </c>
      <c r="AU154" s="216" t="s">
        <v>81</v>
      </c>
      <c r="AY154" s="18" t="s">
        <v>130</v>
      </c>
      <c r="BE154" s="217">
        <f>IF(N154="základní",J154,0)</f>
        <v>0</v>
      </c>
      <c r="BF154" s="217">
        <f>IF(N154="snížená",J154,0)</f>
        <v>0</v>
      </c>
      <c r="BG154" s="217">
        <f>IF(N154="zákl. přenesená",J154,0)</f>
        <v>0</v>
      </c>
      <c r="BH154" s="217">
        <f>IF(N154="sníž. přenesená",J154,0)</f>
        <v>0</v>
      </c>
      <c r="BI154" s="217">
        <f>IF(N154="nulová",J154,0)</f>
        <v>0</v>
      </c>
      <c r="BJ154" s="18" t="s">
        <v>79</v>
      </c>
      <c r="BK154" s="217">
        <f>ROUND(I154*H154,2)</f>
        <v>0</v>
      </c>
      <c r="BL154" s="18" t="s">
        <v>137</v>
      </c>
      <c r="BM154" s="216" t="s">
        <v>1179</v>
      </c>
    </row>
    <row r="155" s="2" customFormat="1">
      <c r="A155" s="39"/>
      <c r="B155" s="40"/>
      <c r="C155" s="41"/>
      <c r="D155" s="218" t="s">
        <v>139</v>
      </c>
      <c r="E155" s="41"/>
      <c r="F155" s="219" t="s">
        <v>1180</v>
      </c>
      <c r="G155" s="41"/>
      <c r="H155" s="41"/>
      <c r="I155" s="220"/>
      <c r="J155" s="41"/>
      <c r="K155" s="41"/>
      <c r="L155" s="45"/>
      <c r="M155" s="221"/>
      <c r="N155" s="222"/>
      <c r="O155" s="85"/>
      <c r="P155" s="85"/>
      <c r="Q155" s="85"/>
      <c r="R155" s="85"/>
      <c r="S155" s="85"/>
      <c r="T155" s="86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139</v>
      </c>
      <c r="AU155" s="18" t="s">
        <v>81</v>
      </c>
    </row>
    <row r="156" s="13" customFormat="1">
      <c r="A156" s="13"/>
      <c r="B156" s="225"/>
      <c r="C156" s="226"/>
      <c r="D156" s="223" t="s">
        <v>143</v>
      </c>
      <c r="E156" s="227" t="s">
        <v>19</v>
      </c>
      <c r="F156" s="228" t="s">
        <v>1173</v>
      </c>
      <c r="G156" s="226"/>
      <c r="H156" s="229">
        <v>1</v>
      </c>
      <c r="I156" s="230"/>
      <c r="J156" s="226"/>
      <c r="K156" s="226"/>
      <c r="L156" s="231"/>
      <c r="M156" s="232"/>
      <c r="N156" s="233"/>
      <c r="O156" s="233"/>
      <c r="P156" s="233"/>
      <c r="Q156" s="233"/>
      <c r="R156" s="233"/>
      <c r="S156" s="233"/>
      <c r="T156" s="23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5" t="s">
        <v>143</v>
      </c>
      <c r="AU156" s="235" t="s">
        <v>81</v>
      </c>
      <c r="AV156" s="13" t="s">
        <v>81</v>
      </c>
      <c r="AW156" s="13" t="s">
        <v>33</v>
      </c>
      <c r="AX156" s="13" t="s">
        <v>79</v>
      </c>
      <c r="AY156" s="235" t="s">
        <v>130</v>
      </c>
    </row>
    <row r="157" s="2" customFormat="1" ht="16.5" customHeight="1">
      <c r="A157" s="39"/>
      <c r="B157" s="40"/>
      <c r="C157" s="205" t="s">
        <v>279</v>
      </c>
      <c r="D157" s="205" t="s">
        <v>132</v>
      </c>
      <c r="E157" s="206" t="s">
        <v>1181</v>
      </c>
      <c r="F157" s="207" t="s">
        <v>1182</v>
      </c>
      <c r="G157" s="208" t="s">
        <v>187</v>
      </c>
      <c r="H157" s="209">
        <v>12.199999999999999</v>
      </c>
      <c r="I157" s="210"/>
      <c r="J157" s="211">
        <f>ROUND(I157*H157,2)</f>
        <v>0</v>
      </c>
      <c r="K157" s="207" t="s">
        <v>136</v>
      </c>
      <c r="L157" s="45"/>
      <c r="M157" s="212" t="s">
        <v>19</v>
      </c>
      <c r="N157" s="213" t="s">
        <v>42</v>
      </c>
      <c r="O157" s="85"/>
      <c r="P157" s="214">
        <f>O157*H157</f>
        <v>0</v>
      </c>
      <c r="Q157" s="214">
        <v>0</v>
      </c>
      <c r="R157" s="214">
        <f>Q157*H157</f>
        <v>0</v>
      </c>
      <c r="S157" s="214">
        <v>2</v>
      </c>
      <c r="T157" s="215">
        <f>S157*H157</f>
        <v>24.399999999999999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16" t="s">
        <v>137</v>
      </c>
      <c r="AT157" s="216" t="s">
        <v>132</v>
      </c>
      <c r="AU157" s="216" t="s">
        <v>81</v>
      </c>
      <c r="AY157" s="18" t="s">
        <v>130</v>
      </c>
      <c r="BE157" s="217">
        <f>IF(N157="základní",J157,0)</f>
        <v>0</v>
      </c>
      <c r="BF157" s="217">
        <f>IF(N157="snížená",J157,0)</f>
        <v>0</v>
      </c>
      <c r="BG157" s="217">
        <f>IF(N157="zákl. přenesená",J157,0)</f>
        <v>0</v>
      </c>
      <c r="BH157" s="217">
        <f>IF(N157="sníž. přenesená",J157,0)</f>
        <v>0</v>
      </c>
      <c r="BI157" s="217">
        <f>IF(N157="nulová",J157,0)</f>
        <v>0</v>
      </c>
      <c r="BJ157" s="18" t="s">
        <v>79</v>
      </c>
      <c r="BK157" s="217">
        <f>ROUND(I157*H157,2)</f>
        <v>0</v>
      </c>
      <c r="BL157" s="18" t="s">
        <v>137</v>
      </c>
      <c r="BM157" s="216" t="s">
        <v>1183</v>
      </c>
    </row>
    <row r="158" s="2" customFormat="1">
      <c r="A158" s="39"/>
      <c r="B158" s="40"/>
      <c r="C158" s="41"/>
      <c r="D158" s="218" t="s">
        <v>139</v>
      </c>
      <c r="E158" s="41"/>
      <c r="F158" s="219" t="s">
        <v>1184</v>
      </c>
      <c r="G158" s="41"/>
      <c r="H158" s="41"/>
      <c r="I158" s="220"/>
      <c r="J158" s="41"/>
      <c r="K158" s="41"/>
      <c r="L158" s="45"/>
      <c r="M158" s="221"/>
      <c r="N158" s="222"/>
      <c r="O158" s="85"/>
      <c r="P158" s="85"/>
      <c r="Q158" s="85"/>
      <c r="R158" s="85"/>
      <c r="S158" s="85"/>
      <c r="T158" s="86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139</v>
      </c>
      <c r="AU158" s="18" t="s">
        <v>81</v>
      </c>
    </row>
    <row r="159" s="13" customFormat="1">
      <c r="A159" s="13"/>
      <c r="B159" s="225"/>
      <c r="C159" s="226"/>
      <c r="D159" s="223" t="s">
        <v>143</v>
      </c>
      <c r="E159" s="227" t="s">
        <v>19</v>
      </c>
      <c r="F159" s="228" t="s">
        <v>1185</v>
      </c>
      <c r="G159" s="226"/>
      <c r="H159" s="229">
        <v>7.2000000000000002</v>
      </c>
      <c r="I159" s="230"/>
      <c r="J159" s="226"/>
      <c r="K159" s="226"/>
      <c r="L159" s="231"/>
      <c r="M159" s="232"/>
      <c r="N159" s="233"/>
      <c r="O159" s="233"/>
      <c r="P159" s="233"/>
      <c r="Q159" s="233"/>
      <c r="R159" s="233"/>
      <c r="S159" s="233"/>
      <c r="T159" s="23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5" t="s">
        <v>143</v>
      </c>
      <c r="AU159" s="235" t="s">
        <v>81</v>
      </c>
      <c r="AV159" s="13" t="s">
        <v>81</v>
      </c>
      <c r="AW159" s="13" t="s">
        <v>33</v>
      </c>
      <c r="AX159" s="13" t="s">
        <v>71</v>
      </c>
      <c r="AY159" s="235" t="s">
        <v>130</v>
      </c>
    </row>
    <row r="160" s="13" customFormat="1">
      <c r="A160" s="13"/>
      <c r="B160" s="225"/>
      <c r="C160" s="226"/>
      <c r="D160" s="223" t="s">
        <v>143</v>
      </c>
      <c r="E160" s="227" t="s">
        <v>19</v>
      </c>
      <c r="F160" s="228" t="s">
        <v>1186</v>
      </c>
      <c r="G160" s="226"/>
      <c r="H160" s="229">
        <v>5</v>
      </c>
      <c r="I160" s="230"/>
      <c r="J160" s="226"/>
      <c r="K160" s="226"/>
      <c r="L160" s="231"/>
      <c r="M160" s="232"/>
      <c r="N160" s="233"/>
      <c r="O160" s="233"/>
      <c r="P160" s="233"/>
      <c r="Q160" s="233"/>
      <c r="R160" s="233"/>
      <c r="S160" s="233"/>
      <c r="T160" s="23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5" t="s">
        <v>143</v>
      </c>
      <c r="AU160" s="235" t="s">
        <v>81</v>
      </c>
      <c r="AV160" s="13" t="s">
        <v>81</v>
      </c>
      <c r="AW160" s="13" t="s">
        <v>33</v>
      </c>
      <c r="AX160" s="13" t="s">
        <v>71</v>
      </c>
      <c r="AY160" s="235" t="s">
        <v>130</v>
      </c>
    </row>
    <row r="161" s="14" customFormat="1">
      <c r="A161" s="14"/>
      <c r="B161" s="236"/>
      <c r="C161" s="237"/>
      <c r="D161" s="223" t="s">
        <v>143</v>
      </c>
      <c r="E161" s="238" t="s">
        <v>19</v>
      </c>
      <c r="F161" s="239" t="s">
        <v>146</v>
      </c>
      <c r="G161" s="237"/>
      <c r="H161" s="240">
        <v>12.199999999999999</v>
      </c>
      <c r="I161" s="241"/>
      <c r="J161" s="237"/>
      <c r="K161" s="237"/>
      <c r="L161" s="242"/>
      <c r="M161" s="243"/>
      <c r="N161" s="244"/>
      <c r="O161" s="244"/>
      <c r="P161" s="244"/>
      <c r="Q161" s="244"/>
      <c r="R161" s="244"/>
      <c r="S161" s="244"/>
      <c r="T161" s="245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6" t="s">
        <v>143</v>
      </c>
      <c r="AU161" s="246" t="s">
        <v>81</v>
      </c>
      <c r="AV161" s="14" t="s">
        <v>137</v>
      </c>
      <c r="AW161" s="14" t="s">
        <v>33</v>
      </c>
      <c r="AX161" s="14" t="s">
        <v>79</v>
      </c>
      <c r="AY161" s="246" t="s">
        <v>130</v>
      </c>
    </row>
    <row r="162" s="2" customFormat="1" ht="16.5" customHeight="1">
      <c r="A162" s="39"/>
      <c r="B162" s="40"/>
      <c r="C162" s="205" t="s">
        <v>284</v>
      </c>
      <c r="D162" s="205" t="s">
        <v>132</v>
      </c>
      <c r="E162" s="206" t="s">
        <v>1187</v>
      </c>
      <c r="F162" s="207" t="s">
        <v>1188</v>
      </c>
      <c r="G162" s="208" t="s">
        <v>292</v>
      </c>
      <c r="H162" s="209">
        <v>2</v>
      </c>
      <c r="I162" s="210"/>
      <c r="J162" s="211">
        <f>ROUND(I162*H162,2)</f>
        <v>0</v>
      </c>
      <c r="K162" s="207" t="s">
        <v>136</v>
      </c>
      <c r="L162" s="45"/>
      <c r="M162" s="212" t="s">
        <v>19</v>
      </c>
      <c r="N162" s="213" t="s">
        <v>42</v>
      </c>
      <c r="O162" s="85"/>
      <c r="P162" s="214">
        <f>O162*H162</f>
        <v>0</v>
      </c>
      <c r="Q162" s="214">
        <v>0</v>
      </c>
      <c r="R162" s="214">
        <f>Q162*H162</f>
        <v>0</v>
      </c>
      <c r="S162" s="214">
        <v>0.48199999999999998</v>
      </c>
      <c r="T162" s="215">
        <f>S162*H162</f>
        <v>0.96399999999999997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16" t="s">
        <v>137</v>
      </c>
      <c r="AT162" s="216" t="s">
        <v>132</v>
      </c>
      <c r="AU162" s="216" t="s">
        <v>81</v>
      </c>
      <c r="AY162" s="18" t="s">
        <v>130</v>
      </c>
      <c r="BE162" s="217">
        <f>IF(N162="základní",J162,0)</f>
        <v>0</v>
      </c>
      <c r="BF162" s="217">
        <f>IF(N162="snížená",J162,0)</f>
        <v>0</v>
      </c>
      <c r="BG162" s="217">
        <f>IF(N162="zákl. přenesená",J162,0)</f>
        <v>0</v>
      </c>
      <c r="BH162" s="217">
        <f>IF(N162="sníž. přenesená",J162,0)</f>
        <v>0</v>
      </c>
      <c r="BI162" s="217">
        <f>IF(N162="nulová",J162,0)</f>
        <v>0</v>
      </c>
      <c r="BJ162" s="18" t="s">
        <v>79</v>
      </c>
      <c r="BK162" s="217">
        <f>ROUND(I162*H162,2)</f>
        <v>0</v>
      </c>
      <c r="BL162" s="18" t="s">
        <v>137</v>
      </c>
      <c r="BM162" s="216" t="s">
        <v>1189</v>
      </c>
    </row>
    <row r="163" s="2" customFormat="1">
      <c r="A163" s="39"/>
      <c r="B163" s="40"/>
      <c r="C163" s="41"/>
      <c r="D163" s="218" t="s">
        <v>139</v>
      </c>
      <c r="E163" s="41"/>
      <c r="F163" s="219" t="s">
        <v>1190</v>
      </c>
      <c r="G163" s="41"/>
      <c r="H163" s="41"/>
      <c r="I163" s="220"/>
      <c r="J163" s="41"/>
      <c r="K163" s="41"/>
      <c r="L163" s="45"/>
      <c r="M163" s="221"/>
      <c r="N163" s="222"/>
      <c r="O163" s="85"/>
      <c r="P163" s="85"/>
      <c r="Q163" s="85"/>
      <c r="R163" s="85"/>
      <c r="S163" s="85"/>
      <c r="T163" s="86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139</v>
      </c>
      <c r="AU163" s="18" t="s">
        <v>81</v>
      </c>
    </row>
    <row r="164" s="2" customFormat="1" ht="16.5" customHeight="1">
      <c r="A164" s="39"/>
      <c r="B164" s="40"/>
      <c r="C164" s="205" t="s">
        <v>289</v>
      </c>
      <c r="D164" s="205" t="s">
        <v>132</v>
      </c>
      <c r="E164" s="206" t="s">
        <v>1191</v>
      </c>
      <c r="F164" s="207" t="s">
        <v>1192</v>
      </c>
      <c r="G164" s="208" t="s">
        <v>292</v>
      </c>
      <c r="H164" s="209">
        <v>2</v>
      </c>
      <c r="I164" s="210"/>
      <c r="J164" s="211">
        <f>ROUND(I164*H164,2)</f>
        <v>0</v>
      </c>
      <c r="K164" s="207" t="s">
        <v>136</v>
      </c>
      <c r="L164" s="45"/>
      <c r="M164" s="212" t="s">
        <v>19</v>
      </c>
      <c r="N164" s="213" t="s">
        <v>42</v>
      </c>
      <c r="O164" s="85"/>
      <c r="P164" s="214">
        <f>O164*H164</f>
        <v>0</v>
      </c>
      <c r="Q164" s="214">
        <v>0</v>
      </c>
      <c r="R164" s="214">
        <f>Q164*H164</f>
        <v>0</v>
      </c>
      <c r="S164" s="214">
        <v>0.086999999999999994</v>
      </c>
      <c r="T164" s="215">
        <f>S164*H164</f>
        <v>0.17399999999999999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16" t="s">
        <v>137</v>
      </c>
      <c r="AT164" s="216" t="s">
        <v>132</v>
      </c>
      <c r="AU164" s="216" t="s">
        <v>81</v>
      </c>
      <c r="AY164" s="18" t="s">
        <v>130</v>
      </c>
      <c r="BE164" s="217">
        <f>IF(N164="základní",J164,0)</f>
        <v>0</v>
      </c>
      <c r="BF164" s="217">
        <f>IF(N164="snížená",J164,0)</f>
        <v>0</v>
      </c>
      <c r="BG164" s="217">
        <f>IF(N164="zákl. přenesená",J164,0)</f>
        <v>0</v>
      </c>
      <c r="BH164" s="217">
        <f>IF(N164="sníž. přenesená",J164,0)</f>
        <v>0</v>
      </c>
      <c r="BI164" s="217">
        <f>IF(N164="nulová",J164,0)</f>
        <v>0</v>
      </c>
      <c r="BJ164" s="18" t="s">
        <v>79</v>
      </c>
      <c r="BK164" s="217">
        <f>ROUND(I164*H164,2)</f>
        <v>0</v>
      </c>
      <c r="BL164" s="18" t="s">
        <v>137</v>
      </c>
      <c r="BM164" s="216" t="s">
        <v>1193</v>
      </c>
    </row>
    <row r="165" s="2" customFormat="1">
      <c r="A165" s="39"/>
      <c r="B165" s="40"/>
      <c r="C165" s="41"/>
      <c r="D165" s="218" t="s">
        <v>139</v>
      </c>
      <c r="E165" s="41"/>
      <c r="F165" s="219" t="s">
        <v>1194</v>
      </c>
      <c r="G165" s="41"/>
      <c r="H165" s="41"/>
      <c r="I165" s="220"/>
      <c r="J165" s="41"/>
      <c r="K165" s="41"/>
      <c r="L165" s="45"/>
      <c r="M165" s="221"/>
      <c r="N165" s="222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139</v>
      </c>
      <c r="AU165" s="18" t="s">
        <v>81</v>
      </c>
    </row>
    <row r="166" s="2" customFormat="1" ht="37.8" customHeight="1">
      <c r="A166" s="39"/>
      <c r="B166" s="40"/>
      <c r="C166" s="205" t="s">
        <v>297</v>
      </c>
      <c r="D166" s="205" t="s">
        <v>132</v>
      </c>
      <c r="E166" s="206" t="s">
        <v>1195</v>
      </c>
      <c r="F166" s="207" t="s">
        <v>1196</v>
      </c>
      <c r="G166" s="208" t="s">
        <v>187</v>
      </c>
      <c r="H166" s="209">
        <v>50</v>
      </c>
      <c r="I166" s="210"/>
      <c r="J166" s="211">
        <f>ROUND(I166*H166,2)</f>
        <v>0</v>
      </c>
      <c r="K166" s="207" t="s">
        <v>136</v>
      </c>
      <c r="L166" s="45"/>
      <c r="M166" s="212" t="s">
        <v>19</v>
      </c>
      <c r="N166" s="213" t="s">
        <v>42</v>
      </c>
      <c r="O166" s="85"/>
      <c r="P166" s="214">
        <f>O166*H166</f>
        <v>0</v>
      </c>
      <c r="Q166" s="214">
        <v>0</v>
      </c>
      <c r="R166" s="214">
        <f>Q166*H166</f>
        <v>0</v>
      </c>
      <c r="S166" s="214">
        <v>0.16</v>
      </c>
      <c r="T166" s="215">
        <f>S166*H166</f>
        <v>8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16" t="s">
        <v>137</v>
      </c>
      <c r="AT166" s="216" t="s">
        <v>132</v>
      </c>
      <c r="AU166" s="216" t="s">
        <v>81</v>
      </c>
      <c r="AY166" s="18" t="s">
        <v>130</v>
      </c>
      <c r="BE166" s="217">
        <f>IF(N166="základní",J166,0)</f>
        <v>0</v>
      </c>
      <c r="BF166" s="217">
        <f>IF(N166="snížená",J166,0)</f>
        <v>0</v>
      </c>
      <c r="BG166" s="217">
        <f>IF(N166="zákl. přenesená",J166,0)</f>
        <v>0</v>
      </c>
      <c r="BH166" s="217">
        <f>IF(N166="sníž. přenesená",J166,0)</f>
        <v>0</v>
      </c>
      <c r="BI166" s="217">
        <f>IF(N166="nulová",J166,0)</f>
        <v>0</v>
      </c>
      <c r="BJ166" s="18" t="s">
        <v>79</v>
      </c>
      <c r="BK166" s="217">
        <f>ROUND(I166*H166,2)</f>
        <v>0</v>
      </c>
      <c r="BL166" s="18" t="s">
        <v>137</v>
      </c>
      <c r="BM166" s="216" t="s">
        <v>1197</v>
      </c>
    </row>
    <row r="167" s="2" customFormat="1">
      <c r="A167" s="39"/>
      <c r="B167" s="40"/>
      <c r="C167" s="41"/>
      <c r="D167" s="218" t="s">
        <v>139</v>
      </c>
      <c r="E167" s="41"/>
      <c r="F167" s="219" t="s">
        <v>1198</v>
      </c>
      <c r="G167" s="41"/>
      <c r="H167" s="41"/>
      <c r="I167" s="220"/>
      <c r="J167" s="41"/>
      <c r="K167" s="41"/>
      <c r="L167" s="45"/>
      <c r="M167" s="221"/>
      <c r="N167" s="222"/>
      <c r="O167" s="85"/>
      <c r="P167" s="85"/>
      <c r="Q167" s="85"/>
      <c r="R167" s="85"/>
      <c r="S167" s="85"/>
      <c r="T167" s="86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139</v>
      </c>
      <c r="AU167" s="18" t="s">
        <v>81</v>
      </c>
    </row>
    <row r="168" s="2" customFormat="1">
      <c r="A168" s="39"/>
      <c r="B168" s="40"/>
      <c r="C168" s="41"/>
      <c r="D168" s="223" t="s">
        <v>141</v>
      </c>
      <c r="E168" s="41"/>
      <c r="F168" s="224" t="s">
        <v>1199</v>
      </c>
      <c r="G168" s="41"/>
      <c r="H168" s="41"/>
      <c r="I168" s="220"/>
      <c r="J168" s="41"/>
      <c r="K168" s="41"/>
      <c r="L168" s="45"/>
      <c r="M168" s="221"/>
      <c r="N168" s="222"/>
      <c r="O168" s="85"/>
      <c r="P168" s="85"/>
      <c r="Q168" s="85"/>
      <c r="R168" s="85"/>
      <c r="S168" s="85"/>
      <c r="T168" s="86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141</v>
      </c>
      <c r="AU168" s="18" t="s">
        <v>81</v>
      </c>
    </row>
    <row r="169" s="13" customFormat="1">
      <c r="A169" s="13"/>
      <c r="B169" s="225"/>
      <c r="C169" s="226"/>
      <c r="D169" s="223" t="s">
        <v>143</v>
      </c>
      <c r="E169" s="227" t="s">
        <v>19</v>
      </c>
      <c r="F169" s="228" t="s">
        <v>1200</v>
      </c>
      <c r="G169" s="226"/>
      <c r="H169" s="229">
        <v>50</v>
      </c>
      <c r="I169" s="230"/>
      <c r="J169" s="226"/>
      <c r="K169" s="226"/>
      <c r="L169" s="231"/>
      <c r="M169" s="261"/>
      <c r="N169" s="262"/>
      <c r="O169" s="262"/>
      <c r="P169" s="262"/>
      <c r="Q169" s="262"/>
      <c r="R169" s="262"/>
      <c r="S169" s="262"/>
      <c r="T169" s="26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5" t="s">
        <v>143</v>
      </c>
      <c r="AU169" s="235" t="s">
        <v>81</v>
      </c>
      <c r="AV169" s="13" t="s">
        <v>81</v>
      </c>
      <c r="AW169" s="13" t="s">
        <v>33</v>
      </c>
      <c r="AX169" s="13" t="s">
        <v>79</v>
      </c>
      <c r="AY169" s="235" t="s">
        <v>130</v>
      </c>
    </row>
    <row r="170" s="2" customFormat="1" ht="6.96" customHeight="1">
      <c r="A170" s="39"/>
      <c r="B170" s="60"/>
      <c r="C170" s="61"/>
      <c r="D170" s="61"/>
      <c r="E170" s="61"/>
      <c r="F170" s="61"/>
      <c r="G170" s="61"/>
      <c r="H170" s="61"/>
      <c r="I170" s="61"/>
      <c r="J170" s="61"/>
      <c r="K170" s="61"/>
      <c r="L170" s="45"/>
      <c r="M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</row>
  </sheetData>
  <sheetProtection sheet="1" autoFilter="0" formatColumns="0" formatRows="0" objects="1" scenarios="1" spinCount="100000" saltValue="ep2s5z6QfAdhsCTFPPYd+pg85SFxBrxZbyenbjWf+Edx/U4yyzvcjZgZ6NxIdkEYlvx/DSLXaYpIA/icFYiE6A==" hashValue="mCZ9yRpKQrehI5J0s82u6Vz8KHXuzURIUjilViOryfytPF/B2KrLficExctmRdsQjDGeIySxBmom5WNz8lP5Xg==" algorithmName="SHA-512" password="CC35"/>
  <autoFilter ref="C82:K169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7" r:id="rId1" display="https://podminky.urs.cz/item/CS_URS_2023_01/111151121"/>
    <hyperlink ref="F91" r:id="rId2" display="https://podminky.urs.cz/item/CS_URS_2023_01/129001101"/>
    <hyperlink ref="F96" r:id="rId3" display="https://podminky.urs.cz/item/CS_URS_2023_01/131213701"/>
    <hyperlink ref="F98" r:id="rId4" display="https://podminky.urs.cz/item/CS_URS_2023_01/162751117"/>
    <hyperlink ref="F100" r:id="rId5" display="https://podminky.urs.cz/item/CS_URS_2023_01/167151111"/>
    <hyperlink ref="F102" r:id="rId6" display="https://podminky.urs.cz/item/CS_URS_2023_01/167151121"/>
    <hyperlink ref="F104" r:id="rId7" display="https://podminky.urs.cz/item/CS_URS_2023_01/171201201"/>
    <hyperlink ref="F106" r:id="rId8" display="https://podminky.urs.cz/item/CS_URS_2023_01/171201231"/>
    <hyperlink ref="F110" r:id="rId9" display="https://podminky.urs.cz/item/CS_URS_2023_01/174111101"/>
    <hyperlink ref="F116" r:id="rId10" display="https://podminky.urs.cz/item/CS_URS_2023_01/181411121"/>
    <hyperlink ref="F120" r:id="rId11" display="https://podminky.urs.cz/item/CS_URS_2023_01/182303111"/>
    <hyperlink ref="F124" r:id="rId12" display="https://podminky.urs.cz/item/CS_URS_2023_01/185803111"/>
    <hyperlink ref="F126" r:id="rId13" display="https://podminky.urs.cz/item/CS_URS_2023_01/185803211"/>
    <hyperlink ref="F129" r:id="rId14" display="https://podminky.urs.cz/item/CS_URS_2023_01/271572211"/>
    <hyperlink ref="F133" r:id="rId15" display="https://podminky.urs.cz/item/CS_URS_2023_01/275313611"/>
    <hyperlink ref="F139" r:id="rId16" display="https://podminky.urs.cz/item/CS_URS_2023_01/275313711"/>
    <hyperlink ref="F144" r:id="rId17" display="https://podminky.urs.cz/item/CS_URS_2023_01/936104211"/>
    <hyperlink ref="F148" r:id="rId18" display="https://podminky.urs.cz/item/CS_URS_2023_01/953946131"/>
    <hyperlink ref="F155" r:id="rId19" display="https://podminky.urs.cz/item/CS_URS_2023_01/966071131"/>
    <hyperlink ref="F158" r:id="rId20" display="https://podminky.urs.cz/item/CS_URS_2023_01/961044111"/>
    <hyperlink ref="F163" r:id="rId21" display="https://podminky.urs.cz/item/CS_URS_2023_01/966001211"/>
    <hyperlink ref="F165" r:id="rId22" display="https://podminky.urs.cz/item/CS_URS_2023_01/966001311"/>
    <hyperlink ref="F167" r:id="rId23" display="https://podminky.urs.cz/item/CS_URS_2023_01/9810114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4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99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81</v>
      </c>
    </row>
    <row r="4" s="1" customFormat="1" ht="24.96" customHeight="1">
      <c r="B4" s="21"/>
      <c r="D4" s="131" t="s">
        <v>100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Rekonstrukce tram. nástupiště Provaznická (oba směry)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101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1201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12. 1. 2023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19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27</v>
      </c>
      <c r="F15" s="39"/>
      <c r="G15" s="39"/>
      <c r="H15" s="39"/>
      <c r="I15" s="133" t="s">
        <v>28</v>
      </c>
      <c r="J15" s="137" t="s">
        <v>19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32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34</v>
      </c>
      <c r="E23" s="39"/>
      <c r="F23" s="39"/>
      <c r="G23" s="39"/>
      <c r="H23" s="39"/>
      <c r="I23" s="133" t="s">
        <v>26</v>
      </c>
      <c r="J23" s="137" t="s">
        <v>19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32</v>
      </c>
      <c r="F24" s="39"/>
      <c r="G24" s="39"/>
      <c r="H24" s="39"/>
      <c r="I24" s="133" t="s">
        <v>28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35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37</v>
      </c>
      <c r="E30" s="39"/>
      <c r="F30" s="39"/>
      <c r="G30" s="39"/>
      <c r="H30" s="39"/>
      <c r="I30" s="39"/>
      <c r="J30" s="145">
        <f>ROUND(J87,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39</v>
      </c>
      <c r="G32" s="39"/>
      <c r="H32" s="39"/>
      <c r="I32" s="146" t="s">
        <v>38</v>
      </c>
      <c r="J32" s="146" t="s">
        <v>40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41</v>
      </c>
      <c r="E33" s="133" t="s">
        <v>42</v>
      </c>
      <c r="F33" s="148">
        <f>ROUND((SUM(BE87:BE147)),  2)</f>
        <v>0</v>
      </c>
      <c r="G33" s="39"/>
      <c r="H33" s="39"/>
      <c r="I33" s="149">
        <v>0.20999999999999999</v>
      </c>
      <c r="J33" s="148">
        <f>ROUND(((SUM(BE87:BE147))*I33),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43</v>
      </c>
      <c r="F34" s="148">
        <f>ROUND((SUM(BF87:BF147)),  2)</f>
        <v>0</v>
      </c>
      <c r="G34" s="39"/>
      <c r="H34" s="39"/>
      <c r="I34" s="149">
        <v>0.14999999999999999</v>
      </c>
      <c r="J34" s="148">
        <f>ROUND(((SUM(BF87:BF147))*I34),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44</v>
      </c>
      <c r="F35" s="148">
        <f>ROUND((SUM(BG87:BG147)),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45</v>
      </c>
      <c r="F36" s="148">
        <f>ROUND((SUM(BH87:BH147)),  2)</f>
        <v>0</v>
      </c>
      <c r="G36" s="39"/>
      <c r="H36" s="39"/>
      <c r="I36" s="149">
        <v>0.14999999999999999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46</v>
      </c>
      <c r="F37" s="148">
        <f>ROUND((SUM(BI87:BI147)),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47</v>
      </c>
      <c r="E39" s="152"/>
      <c r="F39" s="152"/>
      <c r="G39" s="153" t="s">
        <v>48</v>
      </c>
      <c r="H39" s="154" t="s">
        <v>49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103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Rekonstrukce tram. nástupiště Provaznická (oba směry)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101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VRN - Vedlejší rozpočtové náklady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zastávka Provaznická, ulice U Haldy</v>
      </c>
      <c r="G52" s="41"/>
      <c r="H52" s="41"/>
      <c r="I52" s="33" t="s">
        <v>23</v>
      </c>
      <c r="J52" s="73" t="str">
        <f>IF(J12="","",J12)</f>
        <v>12. 1. 2023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 xml:space="preserve">Dopravní podnik Ostrava, a.s. </v>
      </c>
      <c r="G54" s="41"/>
      <c r="H54" s="41"/>
      <c r="I54" s="33" t="s">
        <v>31</v>
      </c>
      <c r="J54" s="37" t="str">
        <f>E21</f>
        <v>PUDIS a.s.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>PUDIS a.s.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104</v>
      </c>
      <c r="D57" s="163"/>
      <c r="E57" s="163"/>
      <c r="F57" s="163"/>
      <c r="G57" s="163"/>
      <c r="H57" s="163"/>
      <c r="I57" s="163"/>
      <c r="J57" s="164" t="s">
        <v>105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69</v>
      </c>
      <c r="D59" s="41"/>
      <c r="E59" s="41"/>
      <c r="F59" s="41"/>
      <c r="G59" s="41"/>
      <c r="H59" s="41"/>
      <c r="I59" s="41"/>
      <c r="J59" s="103">
        <f>J87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106</v>
      </c>
    </row>
    <row r="60" s="9" customFormat="1" ht="24.96" customHeight="1">
      <c r="A60" s="9"/>
      <c r="B60" s="166"/>
      <c r="C60" s="167"/>
      <c r="D60" s="168" t="s">
        <v>107</v>
      </c>
      <c r="E60" s="169"/>
      <c r="F60" s="169"/>
      <c r="G60" s="169"/>
      <c r="H60" s="169"/>
      <c r="I60" s="169"/>
      <c r="J60" s="170">
        <f>J88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108</v>
      </c>
      <c r="E61" s="175"/>
      <c r="F61" s="175"/>
      <c r="G61" s="175"/>
      <c r="H61" s="175"/>
      <c r="I61" s="175"/>
      <c r="J61" s="176">
        <f>J89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112</v>
      </c>
      <c r="E62" s="175"/>
      <c r="F62" s="175"/>
      <c r="G62" s="175"/>
      <c r="H62" s="175"/>
      <c r="I62" s="175"/>
      <c r="J62" s="176">
        <f>J100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66"/>
      <c r="C63" s="167"/>
      <c r="D63" s="168" t="s">
        <v>1201</v>
      </c>
      <c r="E63" s="169"/>
      <c r="F63" s="169"/>
      <c r="G63" s="169"/>
      <c r="H63" s="169"/>
      <c r="I63" s="169"/>
      <c r="J63" s="170">
        <f>J105</f>
        <v>0</v>
      </c>
      <c r="K63" s="167"/>
      <c r="L63" s="171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72"/>
      <c r="C64" s="173"/>
      <c r="D64" s="174" t="s">
        <v>1202</v>
      </c>
      <c r="E64" s="175"/>
      <c r="F64" s="175"/>
      <c r="G64" s="175"/>
      <c r="H64" s="175"/>
      <c r="I64" s="175"/>
      <c r="J64" s="176">
        <f>J106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2"/>
      <c r="C65" s="173"/>
      <c r="D65" s="174" t="s">
        <v>1203</v>
      </c>
      <c r="E65" s="175"/>
      <c r="F65" s="175"/>
      <c r="G65" s="175"/>
      <c r="H65" s="175"/>
      <c r="I65" s="175"/>
      <c r="J65" s="176">
        <f>J124</f>
        <v>0</v>
      </c>
      <c r="K65" s="173"/>
      <c r="L65" s="17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2"/>
      <c r="C66" s="173"/>
      <c r="D66" s="174" t="s">
        <v>1204</v>
      </c>
      <c r="E66" s="175"/>
      <c r="F66" s="175"/>
      <c r="G66" s="175"/>
      <c r="H66" s="175"/>
      <c r="I66" s="175"/>
      <c r="J66" s="176">
        <f>J126</f>
        <v>0</v>
      </c>
      <c r="K66" s="173"/>
      <c r="L66" s="17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2"/>
      <c r="C67" s="173"/>
      <c r="D67" s="174" t="s">
        <v>1205</v>
      </c>
      <c r="E67" s="175"/>
      <c r="F67" s="175"/>
      <c r="G67" s="175"/>
      <c r="H67" s="175"/>
      <c r="I67" s="175"/>
      <c r="J67" s="176">
        <f>J144</f>
        <v>0</v>
      </c>
      <c r="K67" s="173"/>
      <c r="L67" s="17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13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60"/>
      <c r="C69" s="61"/>
      <c r="D69" s="61"/>
      <c r="E69" s="61"/>
      <c r="F69" s="61"/>
      <c r="G69" s="61"/>
      <c r="H69" s="61"/>
      <c r="I69" s="61"/>
      <c r="J69" s="61"/>
      <c r="K69" s="61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3" s="2" customFormat="1" ht="6.96" customHeight="1">
      <c r="A73" s="39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24.96" customHeight="1">
      <c r="A74" s="39"/>
      <c r="B74" s="40"/>
      <c r="C74" s="24" t="s">
        <v>115</v>
      </c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16</v>
      </c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41"/>
      <c r="D77" s="41"/>
      <c r="E77" s="161" t="str">
        <f>E7</f>
        <v>Rekonstrukce tram. nástupiště Provaznická (oba směry)</v>
      </c>
      <c r="F77" s="33"/>
      <c r="G77" s="33"/>
      <c r="H77" s="33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101</v>
      </c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6.5" customHeight="1">
      <c r="A79" s="39"/>
      <c r="B79" s="40"/>
      <c r="C79" s="41"/>
      <c r="D79" s="41"/>
      <c r="E79" s="70" t="str">
        <f>E9</f>
        <v>VRN - Vedlejší rozpočtové náklady</v>
      </c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21</v>
      </c>
      <c r="D81" s="41"/>
      <c r="E81" s="41"/>
      <c r="F81" s="28" t="str">
        <f>F12</f>
        <v>zastávka Provaznická, ulice U Haldy</v>
      </c>
      <c r="G81" s="41"/>
      <c r="H81" s="41"/>
      <c r="I81" s="33" t="s">
        <v>23</v>
      </c>
      <c r="J81" s="73" t="str">
        <f>IF(J12="","",J12)</f>
        <v>12. 1. 2023</v>
      </c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5.15" customHeight="1">
      <c r="A83" s="39"/>
      <c r="B83" s="40"/>
      <c r="C83" s="33" t="s">
        <v>25</v>
      </c>
      <c r="D83" s="41"/>
      <c r="E83" s="41"/>
      <c r="F83" s="28" t="str">
        <f>E15</f>
        <v xml:space="preserve">Dopravní podnik Ostrava, a.s. </v>
      </c>
      <c r="G83" s="41"/>
      <c r="H83" s="41"/>
      <c r="I83" s="33" t="s">
        <v>31</v>
      </c>
      <c r="J83" s="37" t="str">
        <f>E21</f>
        <v>PUDIS a.s.</v>
      </c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5.15" customHeight="1">
      <c r="A84" s="39"/>
      <c r="B84" s="40"/>
      <c r="C84" s="33" t="s">
        <v>29</v>
      </c>
      <c r="D84" s="41"/>
      <c r="E84" s="41"/>
      <c r="F84" s="28" t="str">
        <f>IF(E18="","",E18)</f>
        <v>Vyplň údaj</v>
      </c>
      <c r="G84" s="41"/>
      <c r="H84" s="41"/>
      <c r="I84" s="33" t="s">
        <v>34</v>
      </c>
      <c r="J84" s="37" t="str">
        <f>E24</f>
        <v>PUDIS a.s.</v>
      </c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0.32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1" customFormat="1" ht="29.28" customHeight="1">
      <c r="A86" s="178"/>
      <c r="B86" s="179"/>
      <c r="C86" s="180" t="s">
        <v>116</v>
      </c>
      <c r="D86" s="181" t="s">
        <v>56</v>
      </c>
      <c r="E86" s="181" t="s">
        <v>52</v>
      </c>
      <c r="F86" s="181" t="s">
        <v>53</v>
      </c>
      <c r="G86" s="181" t="s">
        <v>117</v>
      </c>
      <c r="H86" s="181" t="s">
        <v>118</v>
      </c>
      <c r="I86" s="181" t="s">
        <v>119</v>
      </c>
      <c r="J86" s="181" t="s">
        <v>105</v>
      </c>
      <c r="K86" s="182" t="s">
        <v>120</v>
      </c>
      <c r="L86" s="183"/>
      <c r="M86" s="93" t="s">
        <v>19</v>
      </c>
      <c r="N86" s="94" t="s">
        <v>41</v>
      </c>
      <c r="O86" s="94" t="s">
        <v>121</v>
      </c>
      <c r="P86" s="94" t="s">
        <v>122</v>
      </c>
      <c r="Q86" s="94" t="s">
        <v>123</v>
      </c>
      <c r="R86" s="94" t="s">
        <v>124</v>
      </c>
      <c r="S86" s="94" t="s">
        <v>125</v>
      </c>
      <c r="T86" s="95" t="s">
        <v>126</v>
      </c>
      <c r="U86" s="178"/>
      <c r="V86" s="178"/>
      <c r="W86" s="178"/>
      <c r="X86" s="178"/>
      <c r="Y86" s="178"/>
      <c r="Z86" s="178"/>
      <c r="AA86" s="178"/>
      <c r="AB86" s="178"/>
      <c r="AC86" s="178"/>
      <c r="AD86" s="178"/>
      <c r="AE86" s="178"/>
    </row>
    <row r="87" s="2" customFormat="1" ht="22.8" customHeight="1">
      <c r="A87" s="39"/>
      <c r="B87" s="40"/>
      <c r="C87" s="100" t="s">
        <v>127</v>
      </c>
      <c r="D87" s="41"/>
      <c r="E87" s="41"/>
      <c r="F87" s="41"/>
      <c r="G87" s="41"/>
      <c r="H87" s="41"/>
      <c r="I87" s="41"/>
      <c r="J87" s="184">
        <f>BK87</f>
        <v>0</v>
      </c>
      <c r="K87" s="41"/>
      <c r="L87" s="45"/>
      <c r="M87" s="96"/>
      <c r="N87" s="185"/>
      <c r="O87" s="97"/>
      <c r="P87" s="186">
        <f>P88+P105</f>
        <v>0</v>
      </c>
      <c r="Q87" s="97"/>
      <c r="R87" s="186">
        <f>R88+R105</f>
        <v>0.042997840000000002</v>
      </c>
      <c r="S87" s="97"/>
      <c r="T87" s="187">
        <f>T88+T105</f>
        <v>7.5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70</v>
      </c>
      <c r="AU87" s="18" t="s">
        <v>106</v>
      </c>
      <c r="BK87" s="188">
        <f>BK88+BK105</f>
        <v>0</v>
      </c>
    </row>
    <row r="88" s="12" customFormat="1" ht="25.92" customHeight="1">
      <c r="A88" s="12"/>
      <c r="B88" s="189"/>
      <c r="C88" s="190"/>
      <c r="D88" s="191" t="s">
        <v>70</v>
      </c>
      <c r="E88" s="192" t="s">
        <v>128</v>
      </c>
      <c r="F88" s="192" t="s">
        <v>129</v>
      </c>
      <c r="G88" s="190"/>
      <c r="H88" s="190"/>
      <c r="I88" s="193"/>
      <c r="J88" s="194">
        <f>BK88</f>
        <v>0</v>
      </c>
      <c r="K88" s="190"/>
      <c r="L88" s="195"/>
      <c r="M88" s="196"/>
      <c r="N88" s="197"/>
      <c r="O88" s="197"/>
      <c r="P88" s="198">
        <f>P89+P100</f>
        <v>0</v>
      </c>
      <c r="Q88" s="197"/>
      <c r="R88" s="198">
        <f>R89+R100</f>
        <v>0.042997840000000002</v>
      </c>
      <c r="S88" s="197"/>
      <c r="T88" s="199">
        <f>T89+T100</f>
        <v>7.5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0" t="s">
        <v>79</v>
      </c>
      <c r="AT88" s="201" t="s">
        <v>70</v>
      </c>
      <c r="AU88" s="201" t="s">
        <v>71</v>
      </c>
      <c r="AY88" s="200" t="s">
        <v>130</v>
      </c>
      <c r="BK88" s="202">
        <f>BK89+BK100</f>
        <v>0</v>
      </c>
    </row>
    <row r="89" s="12" customFormat="1" ht="22.8" customHeight="1">
      <c r="A89" s="12"/>
      <c r="B89" s="189"/>
      <c r="C89" s="190"/>
      <c r="D89" s="191" t="s">
        <v>70</v>
      </c>
      <c r="E89" s="203" t="s">
        <v>79</v>
      </c>
      <c r="F89" s="203" t="s">
        <v>131</v>
      </c>
      <c r="G89" s="190"/>
      <c r="H89" s="190"/>
      <c r="I89" s="193"/>
      <c r="J89" s="204">
        <f>BK89</f>
        <v>0</v>
      </c>
      <c r="K89" s="190"/>
      <c r="L89" s="195"/>
      <c r="M89" s="196"/>
      <c r="N89" s="197"/>
      <c r="O89" s="197"/>
      <c r="P89" s="198">
        <f>SUM(P90:P99)</f>
        <v>0</v>
      </c>
      <c r="Q89" s="197"/>
      <c r="R89" s="198">
        <f>SUM(R90:R99)</f>
        <v>0.042997840000000002</v>
      </c>
      <c r="S89" s="197"/>
      <c r="T89" s="199">
        <f>SUM(T90:T99)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0" t="s">
        <v>79</v>
      </c>
      <c r="AT89" s="201" t="s">
        <v>70</v>
      </c>
      <c r="AU89" s="201" t="s">
        <v>79</v>
      </c>
      <c r="AY89" s="200" t="s">
        <v>130</v>
      </c>
      <c r="BK89" s="202">
        <f>SUM(BK90:BK99)</f>
        <v>0</v>
      </c>
    </row>
    <row r="90" s="2" customFormat="1" ht="37.8" customHeight="1">
      <c r="A90" s="39"/>
      <c r="B90" s="40"/>
      <c r="C90" s="205" t="s">
        <v>79</v>
      </c>
      <c r="D90" s="205" t="s">
        <v>132</v>
      </c>
      <c r="E90" s="206" t="s">
        <v>1206</v>
      </c>
      <c r="F90" s="207" t="s">
        <v>1207</v>
      </c>
      <c r="G90" s="208" t="s">
        <v>180</v>
      </c>
      <c r="H90" s="209">
        <v>100</v>
      </c>
      <c r="I90" s="210"/>
      <c r="J90" s="211">
        <f>ROUND(I90*H90,2)</f>
        <v>0</v>
      </c>
      <c r="K90" s="207" t="s">
        <v>136</v>
      </c>
      <c r="L90" s="45"/>
      <c r="M90" s="212" t="s">
        <v>19</v>
      </c>
      <c r="N90" s="213" t="s">
        <v>42</v>
      </c>
      <c r="O90" s="85"/>
      <c r="P90" s="214">
        <f>O90*H90</f>
        <v>0</v>
      </c>
      <c r="Q90" s="214">
        <v>0.00015323999999999999</v>
      </c>
      <c r="R90" s="214">
        <f>Q90*H90</f>
        <v>0.015323999999999999</v>
      </c>
      <c r="S90" s="214">
        <v>0</v>
      </c>
      <c r="T90" s="215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16" t="s">
        <v>137</v>
      </c>
      <c r="AT90" s="216" t="s">
        <v>132</v>
      </c>
      <c r="AU90" s="216" t="s">
        <v>81</v>
      </c>
      <c r="AY90" s="18" t="s">
        <v>130</v>
      </c>
      <c r="BE90" s="217">
        <f>IF(N90="základní",J90,0)</f>
        <v>0</v>
      </c>
      <c r="BF90" s="217">
        <f>IF(N90="snížená",J90,0)</f>
        <v>0</v>
      </c>
      <c r="BG90" s="217">
        <f>IF(N90="zákl. přenesená",J90,0)</f>
        <v>0</v>
      </c>
      <c r="BH90" s="217">
        <f>IF(N90="sníž. přenesená",J90,0)</f>
        <v>0</v>
      </c>
      <c r="BI90" s="217">
        <f>IF(N90="nulová",J90,0)</f>
        <v>0</v>
      </c>
      <c r="BJ90" s="18" t="s">
        <v>79</v>
      </c>
      <c r="BK90" s="217">
        <f>ROUND(I90*H90,2)</f>
        <v>0</v>
      </c>
      <c r="BL90" s="18" t="s">
        <v>137</v>
      </c>
      <c r="BM90" s="216" t="s">
        <v>1208</v>
      </c>
    </row>
    <row r="91" s="2" customFormat="1">
      <c r="A91" s="39"/>
      <c r="B91" s="40"/>
      <c r="C91" s="41"/>
      <c r="D91" s="218" t="s">
        <v>139</v>
      </c>
      <c r="E91" s="41"/>
      <c r="F91" s="219" t="s">
        <v>1209</v>
      </c>
      <c r="G91" s="41"/>
      <c r="H91" s="41"/>
      <c r="I91" s="220"/>
      <c r="J91" s="41"/>
      <c r="K91" s="41"/>
      <c r="L91" s="45"/>
      <c r="M91" s="221"/>
      <c r="N91" s="222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139</v>
      </c>
      <c r="AU91" s="18" t="s">
        <v>81</v>
      </c>
    </row>
    <row r="92" s="2" customFormat="1">
      <c r="A92" s="39"/>
      <c r="B92" s="40"/>
      <c r="C92" s="41"/>
      <c r="D92" s="223" t="s">
        <v>141</v>
      </c>
      <c r="E92" s="41"/>
      <c r="F92" s="224" t="s">
        <v>1210</v>
      </c>
      <c r="G92" s="41"/>
      <c r="H92" s="41"/>
      <c r="I92" s="220"/>
      <c r="J92" s="41"/>
      <c r="K92" s="41"/>
      <c r="L92" s="45"/>
      <c r="M92" s="221"/>
      <c r="N92" s="222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141</v>
      </c>
      <c r="AU92" s="18" t="s">
        <v>81</v>
      </c>
    </row>
    <row r="93" s="2" customFormat="1" ht="37.8" customHeight="1">
      <c r="A93" s="39"/>
      <c r="B93" s="40"/>
      <c r="C93" s="205" t="s">
        <v>81</v>
      </c>
      <c r="D93" s="205" t="s">
        <v>132</v>
      </c>
      <c r="E93" s="206" t="s">
        <v>1211</v>
      </c>
      <c r="F93" s="207" t="s">
        <v>1212</v>
      </c>
      <c r="G93" s="208" t="s">
        <v>180</v>
      </c>
      <c r="H93" s="209">
        <v>100</v>
      </c>
      <c r="I93" s="210"/>
      <c r="J93" s="211">
        <f>ROUND(I93*H93,2)</f>
        <v>0</v>
      </c>
      <c r="K93" s="207" t="s">
        <v>136</v>
      </c>
      <c r="L93" s="45"/>
      <c r="M93" s="212" t="s">
        <v>19</v>
      </c>
      <c r="N93" s="213" t="s">
        <v>42</v>
      </c>
      <c r="O93" s="85"/>
      <c r="P93" s="214">
        <f>O93*H93</f>
        <v>0</v>
      </c>
      <c r="Q93" s="214">
        <v>0</v>
      </c>
      <c r="R93" s="214">
        <f>Q93*H93</f>
        <v>0</v>
      </c>
      <c r="S93" s="214">
        <v>0</v>
      </c>
      <c r="T93" s="215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16" t="s">
        <v>137</v>
      </c>
      <c r="AT93" s="216" t="s">
        <v>132</v>
      </c>
      <c r="AU93" s="216" t="s">
        <v>81</v>
      </c>
      <c r="AY93" s="18" t="s">
        <v>130</v>
      </c>
      <c r="BE93" s="217">
        <f>IF(N93="základní",J93,0)</f>
        <v>0</v>
      </c>
      <c r="BF93" s="217">
        <f>IF(N93="snížená",J93,0)</f>
        <v>0</v>
      </c>
      <c r="BG93" s="217">
        <f>IF(N93="zákl. přenesená",J93,0)</f>
        <v>0</v>
      </c>
      <c r="BH93" s="217">
        <f>IF(N93="sníž. přenesená",J93,0)</f>
        <v>0</v>
      </c>
      <c r="BI93" s="217">
        <f>IF(N93="nulová",J93,0)</f>
        <v>0</v>
      </c>
      <c r="BJ93" s="18" t="s">
        <v>79</v>
      </c>
      <c r="BK93" s="217">
        <f>ROUND(I93*H93,2)</f>
        <v>0</v>
      </c>
      <c r="BL93" s="18" t="s">
        <v>137</v>
      </c>
      <c r="BM93" s="216" t="s">
        <v>1213</v>
      </c>
    </row>
    <row r="94" s="2" customFormat="1">
      <c r="A94" s="39"/>
      <c r="B94" s="40"/>
      <c r="C94" s="41"/>
      <c r="D94" s="218" t="s">
        <v>139</v>
      </c>
      <c r="E94" s="41"/>
      <c r="F94" s="219" t="s">
        <v>1214</v>
      </c>
      <c r="G94" s="41"/>
      <c r="H94" s="41"/>
      <c r="I94" s="220"/>
      <c r="J94" s="41"/>
      <c r="K94" s="41"/>
      <c r="L94" s="45"/>
      <c r="M94" s="221"/>
      <c r="N94" s="222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139</v>
      </c>
      <c r="AU94" s="18" t="s">
        <v>81</v>
      </c>
    </row>
    <row r="95" s="2" customFormat="1" ht="24.15" customHeight="1">
      <c r="A95" s="39"/>
      <c r="B95" s="40"/>
      <c r="C95" s="205" t="s">
        <v>152</v>
      </c>
      <c r="D95" s="205" t="s">
        <v>132</v>
      </c>
      <c r="E95" s="206" t="s">
        <v>1215</v>
      </c>
      <c r="F95" s="207" t="s">
        <v>1216</v>
      </c>
      <c r="G95" s="208" t="s">
        <v>180</v>
      </c>
      <c r="H95" s="209">
        <v>2</v>
      </c>
      <c r="I95" s="210"/>
      <c r="J95" s="211">
        <f>ROUND(I95*H95,2)</f>
        <v>0</v>
      </c>
      <c r="K95" s="207" t="s">
        <v>136</v>
      </c>
      <c r="L95" s="45"/>
      <c r="M95" s="212" t="s">
        <v>19</v>
      </c>
      <c r="N95" s="213" t="s">
        <v>42</v>
      </c>
      <c r="O95" s="85"/>
      <c r="P95" s="214">
        <f>O95*H95</f>
        <v>0</v>
      </c>
      <c r="Q95" s="214">
        <v>0.013836920000000001</v>
      </c>
      <c r="R95" s="214">
        <f>Q95*H95</f>
        <v>0.027673840000000002</v>
      </c>
      <c r="S95" s="214">
        <v>0</v>
      </c>
      <c r="T95" s="215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16" t="s">
        <v>137</v>
      </c>
      <c r="AT95" s="216" t="s">
        <v>132</v>
      </c>
      <c r="AU95" s="216" t="s">
        <v>81</v>
      </c>
      <c r="AY95" s="18" t="s">
        <v>130</v>
      </c>
      <c r="BE95" s="217">
        <f>IF(N95="základní",J95,0)</f>
        <v>0</v>
      </c>
      <c r="BF95" s="217">
        <f>IF(N95="snížená",J95,0)</f>
        <v>0</v>
      </c>
      <c r="BG95" s="217">
        <f>IF(N95="zákl. přenesená",J95,0)</f>
        <v>0</v>
      </c>
      <c r="BH95" s="217">
        <f>IF(N95="sníž. přenesená",J95,0)</f>
        <v>0</v>
      </c>
      <c r="BI95" s="217">
        <f>IF(N95="nulová",J95,0)</f>
        <v>0</v>
      </c>
      <c r="BJ95" s="18" t="s">
        <v>79</v>
      </c>
      <c r="BK95" s="217">
        <f>ROUND(I95*H95,2)</f>
        <v>0</v>
      </c>
      <c r="BL95" s="18" t="s">
        <v>137</v>
      </c>
      <c r="BM95" s="216" t="s">
        <v>1217</v>
      </c>
    </row>
    <row r="96" s="2" customFormat="1">
      <c r="A96" s="39"/>
      <c r="B96" s="40"/>
      <c r="C96" s="41"/>
      <c r="D96" s="218" t="s">
        <v>139</v>
      </c>
      <c r="E96" s="41"/>
      <c r="F96" s="219" t="s">
        <v>1218</v>
      </c>
      <c r="G96" s="41"/>
      <c r="H96" s="41"/>
      <c r="I96" s="220"/>
      <c r="J96" s="41"/>
      <c r="K96" s="41"/>
      <c r="L96" s="45"/>
      <c r="M96" s="221"/>
      <c r="N96" s="222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139</v>
      </c>
      <c r="AU96" s="18" t="s">
        <v>81</v>
      </c>
    </row>
    <row r="97" s="2" customFormat="1">
      <c r="A97" s="39"/>
      <c r="B97" s="40"/>
      <c r="C97" s="41"/>
      <c r="D97" s="223" t="s">
        <v>141</v>
      </c>
      <c r="E97" s="41"/>
      <c r="F97" s="224" t="s">
        <v>1210</v>
      </c>
      <c r="G97" s="41"/>
      <c r="H97" s="41"/>
      <c r="I97" s="220"/>
      <c r="J97" s="41"/>
      <c r="K97" s="41"/>
      <c r="L97" s="45"/>
      <c r="M97" s="221"/>
      <c r="N97" s="222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141</v>
      </c>
      <c r="AU97" s="18" t="s">
        <v>81</v>
      </c>
    </row>
    <row r="98" s="2" customFormat="1" ht="24.15" customHeight="1">
      <c r="A98" s="39"/>
      <c r="B98" s="40"/>
      <c r="C98" s="205" t="s">
        <v>137</v>
      </c>
      <c r="D98" s="205" t="s">
        <v>132</v>
      </c>
      <c r="E98" s="206" t="s">
        <v>1219</v>
      </c>
      <c r="F98" s="207" t="s">
        <v>1220</v>
      </c>
      <c r="G98" s="208" t="s">
        <v>180</v>
      </c>
      <c r="H98" s="209">
        <v>2</v>
      </c>
      <c r="I98" s="210"/>
      <c r="J98" s="211">
        <f>ROUND(I98*H98,2)</f>
        <v>0</v>
      </c>
      <c r="K98" s="207" t="s">
        <v>136</v>
      </c>
      <c r="L98" s="45"/>
      <c r="M98" s="212" t="s">
        <v>19</v>
      </c>
      <c r="N98" s="213" t="s">
        <v>42</v>
      </c>
      <c r="O98" s="85"/>
      <c r="P98" s="214">
        <f>O98*H98</f>
        <v>0</v>
      </c>
      <c r="Q98" s="214">
        <v>0</v>
      </c>
      <c r="R98" s="214">
        <f>Q98*H98</f>
        <v>0</v>
      </c>
      <c r="S98" s="214">
        <v>0</v>
      </c>
      <c r="T98" s="215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16" t="s">
        <v>137</v>
      </c>
      <c r="AT98" s="216" t="s">
        <v>132</v>
      </c>
      <c r="AU98" s="216" t="s">
        <v>81</v>
      </c>
      <c r="AY98" s="18" t="s">
        <v>130</v>
      </c>
      <c r="BE98" s="217">
        <f>IF(N98="základní",J98,0)</f>
        <v>0</v>
      </c>
      <c r="BF98" s="217">
        <f>IF(N98="snížená",J98,0)</f>
        <v>0</v>
      </c>
      <c r="BG98" s="217">
        <f>IF(N98="zákl. přenesená",J98,0)</f>
        <v>0</v>
      </c>
      <c r="BH98" s="217">
        <f>IF(N98="sníž. přenesená",J98,0)</f>
        <v>0</v>
      </c>
      <c r="BI98" s="217">
        <f>IF(N98="nulová",J98,0)</f>
        <v>0</v>
      </c>
      <c r="BJ98" s="18" t="s">
        <v>79</v>
      </c>
      <c r="BK98" s="217">
        <f>ROUND(I98*H98,2)</f>
        <v>0</v>
      </c>
      <c r="BL98" s="18" t="s">
        <v>137</v>
      </c>
      <c r="BM98" s="216" t="s">
        <v>1221</v>
      </c>
    </row>
    <row r="99" s="2" customFormat="1">
      <c r="A99" s="39"/>
      <c r="B99" s="40"/>
      <c r="C99" s="41"/>
      <c r="D99" s="218" t="s">
        <v>139</v>
      </c>
      <c r="E99" s="41"/>
      <c r="F99" s="219" t="s">
        <v>1222</v>
      </c>
      <c r="G99" s="41"/>
      <c r="H99" s="41"/>
      <c r="I99" s="220"/>
      <c r="J99" s="41"/>
      <c r="K99" s="41"/>
      <c r="L99" s="45"/>
      <c r="M99" s="221"/>
      <c r="N99" s="222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139</v>
      </c>
      <c r="AU99" s="18" t="s">
        <v>81</v>
      </c>
    </row>
    <row r="100" s="12" customFormat="1" ht="22.8" customHeight="1">
      <c r="A100" s="12"/>
      <c r="B100" s="189"/>
      <c r="C100" s="190"/>
      <c r="D100" s="191" t="s">
        <v>70</v>
      </c>
      <c r="E100" s="203" t="s">
        <v>184</v>
      </c>
      <c r="F100" s="203" t="s">
        <v>365</v>
      </c>
      <c r="G100" s="190"/>
      <c r="H100" s="190"/>
      <c r="I100" s="193"/>
      <c r="J100" s="204">
        <f>BK100</f>
        <v>0</v>
      </c>
      <c r="K100" s="190"/>
      <c r="L100" s="195"/>
      <c r="M100" s="196"/>
      <c r="N100" s="197"/>
      <c r="O100" s="197"/>
      <c r="P100" s="198">
        <f>SUM(P101:P104)</f>
        <v>0</v>
      </c>
      <c r="Q100" s="197"/>
      <c r="R100" s="198">
        <f>SUM(R101:R104)</f>
        <v>0</v>
      </c>
      <c r="S100" s="197"/>
      <c r="T100" s="199">
        <f>SUM(T101:T104)</f>
        <v>7.5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0" t="s">
        <v>79</v>
      </c>
      <c r="AT100" s="201" t="s">
        <v>70</v>
      </c>
      <c r="AU100" s="201" t="s">
        <v>79</v>
      </c>
      <c r="AY100" s="200" t="s">
        <v>130</v>
      </c>
      <c r="BK100" s="202">
        <f>SUM(BK101:BK104)</f>
        <v>0</v>
      </c>
    </row>
    <row r="101" s="2" customFormat="1" ht="33" customHeight="1">
      <c r="A101" s="39"/>
      <c r="B101" s="40"/>
      <c r="C101" s="205" t="s">
        <v>162</v>
      </c>
      <c r="D101" s="205" t="s">
        <v>132</v>
      </c>
      <c r="E101" s="206" t="s">
        <v>1223</v>
      </c>
      <c r="F101" s="207" t="s">
        <v>1224</v>
      </c>
      <c r="G101" s="208" t="s">
        <v>135</v>
      </c>
      <c r="H101" s="209">
        <v>750</v>
      </c>
      <c r="I101" s="210"/>
      <c r="J101" s="211">
        <f>ROUND(I101*H101,2)</f>
        <v>0</v>
      </c>
      <c r="K101" s="207" t="s">
        <v>136</v>
      </c>
      <c r="L101" s="45"/>
      <c r="M101" s="212" t="s">
        <v>19</v>
      </c>
      <c r="N101" s="213" t="s">
        <v>42</v>
      </c>
      <c r="O101" s="85"/>
      <c r="P101" s="214">
        <f>O101*H101</f>
        <v>0</v>
      </c>
      <c r="Q101" s="214">
        <v>0</v>
      </c>
      <c r="R101" s="214">
        <f>Q101*H101</f>
        <v>0</v>
      </c>
      <c r="S101" s="214">
        <v>0.01</v>
      </c>
      <c r="T101" s="215">
        <f>S101*H101</f>
        <v>7.5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16" t="s">
        <v>137</v>
      </c>
      <c r="AT101" s="216" t="s">
        <v>132</v>
      </c>
      <c r="AU101" s="216" t="s">
        <v>81</v>
      </c>
      <c r="AY101" s="18" t="s">
        <v>130</v>
      </c>
      <c r="BE101" s="217">
        <f>IF(N101="základní",J101,0)</f>
        <v>0</v>
      </c>
      <c r="BF101" s="217">
        <f>IF(N101="snížená",J101,0)</f>
        <v>0</v>
      </c>
      <c r="BG101" s="217">
        <f>IF(N101="zákl. přenesená",J101,0)</f>
        <v>0</v>
      </c>
      <c r="BH101" s="217">
        <f>IF(N101="sníž. přenesená",J101,0)</f>
        <v>0</v>
      </c>
      <c r="BI101" s="217">
        <f>IF(N101="nulová",J101,0)</f>
        <v>0</v>
      </c>
      <c r="BJ101" s="18" t="s">
        <v>79</v>
      </c>
      <c r="BK101" s="217">
        <f>ROUND(I101*H101,2)</f>
        <v>0</v>
      </c>
      <c r="BL101" s="18" t="s">
        <v>137</v>
      </c>
      <c r="BM101" s="216" t="s">
        <v>1225</v>
      </c>
    </row>
    <row r="102" s="2" customFormat="1">
      <c r="A102" s="39"/>
      <c r="B102" s="40"/>
      <c r="C102" s="41"/>
      <c r="D102" s="218" t="s">
        <v>139</v>
      </c>
      <c r="E102" s="41"/>
      <c r="F102" s="219" t="s">
        <v>1226</v>
      </c>
      <c r="G102" s="41"/>
      <c r="H102" s="41"/>
      <c r="I102" s="220"/>
      <c r="J102" s="41"/>
      <c r="K102" s="41"/>
      <c r="L102" s="45"/>
      <c r="M102" s="221"/>
      <c r="N102" s="222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139</v>
      </c>
      <c r="AU102" s="18" t="s">
        <v>81</v>
      </c>
    </row>
    <row r="103" s="2" customFormat="1">
      <c r="A103" s="39"/>
      <c r="B103" s="40"/>
      <c r="C103" s="41"/>
      <c r="D103" s="223" t="s">
        <v>141</v>
      </c>
      <c r="E103" s="41"/>
      <c r="F103" s="224" t="s">
        <v>1227</v>
      </c>
      <c r="G103" s="41"/>
      <c r="H103" s="41"/>
      <c r="I103" s="220"/>
      <c r="J103" s="41"/>
      <c r="K103" s="41"/>
      <c r="L103" s="45"/>
      <c r="M103" s="221"/>
      <c r="N103" s="222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141</v>
      </c>
      <c r="AU103" s="18" t="s">
        <v>81</v>
      </c>
    </row>
    <row r="104" s="13" customFormat="1">
      <c r="A104" s="13"/>
      <c r="B104" s="225"/>
      <c r="C104" s="226"/>
      <c r="D104" s="223" t="s">
        <v>143</v>
      </c>
      <c r="E104" s="227" t="s">
        <v>19</v>
      </c>
      <c r="F104" s="228" t="s">
        <v>1228</v>
      </c>
      <c r="G104" s="226"/>
      <c r="H104" s="229">
        <v>750</v>
      </c>
      <c r="I104" s="230"/>
      <c r="J104" s="226"/>
      <c r="K104" s="226"/>
      <c r="L104" s="231"/>
      <c r="M104" s="232"/>
      <c r="N104" s="233"/>
      <c r="O104" s="233"/>
      <c r="P104" s="233"/>
      <c r="Q104" s="233"/>
      <c r="R104" s="233"/>
      <c r="S104" s="233"/>
      <c r="T104" s="234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5" t="s">
        <v>143</v>
      </c>
      <c r="AU104" s="235" t="s">
        <v>81</v>
      </c>
      <c r="AV104" s="13" t="s">
        <v>81</v>
      </c>
      <c r="AW104" s="13" t="s">
        <v>33</v>
      </c>
      <c r="AX104" s="13" t="s">
        <v>79</v>
      </c>
      <c r="AY104" s="235" t="s">
        <v>130</v>
      </c>
    </row>
    <row r="105" s="12" customFormat="1" ht="25.92" customHeight="1">
      <c r="A105" s="12"/>
      <c r="B105" s="189"/>
      <c r="C105" s="190"/>
      <c r="D105" s="191" t="s">
        <v>70</v>
      </c>
      <c r="E105" s="192" t="s">
        <v>97</v>
      </c>
      <c r="F105" s="192" t="s">
        <v>98</v>
      </c>
      <c r="G105" s="190"/>
      <c r="H105" s="190"/>
      <c r="I105" s="193"/>
      <c r="J105" s="194">
        <f>BK105</f>
        <v>0</v>
      </c>
      <c r="K105" s="190"/>
      <c r="L105" s="195"/>
      <c r="M105" s="196"/>
      <c r="N105" s="197"/>
      <c r="O105" s="197"/>
      <c r="P105" s="198">
        <f>P106+P124+P126+P144</f>
        <v>0</v>
      </c>
      <c r="Q105" s="197"/>
      <c r="R105" s="198">
        <f>R106+R124+R126+R144</f>
        <v>0</v>
      </c>
      <c r="S105" s="197"/>
      <c r="T105" s="199">
        <f>T106+T124+T126+T144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0" t="s">
        <v>162</v>
      </c>
      <c r="AT105" s="201" t="s">
        <v>70</v>
      </c>
      <c r="AU105" s="201" t="s">
        <v>71</v>
      </c>
      <c r="AY105" s="200" t="s">
        <v>130</v>
      </c>
      <c r="BK105" s="202">
        <f>BK106+BK124+BK126+BK144</f>
        <v>0</v>
      </c>
    </row>
    <row r="106" s="12" customFormat="1" ht="22.8" customHeight="1">
      <c r="A106" s="12"/>
      <c r="B106" s="189"/>
      <c r="C106" s="190"/>
      <c r="D106" s="191" t="s">
        <v>70</v>
      </c>
      <c r="E106" s="203" t="s">
        <v>1229</v>
      </c>
      <c r="F106" s="203" t="s">
        <v>1230</v>
      </c>
      <c r="G106" s="190"/>
      <c r="H106" s="190"/>
      <c r="I106" s="193"/>
      <c r="J106" s="204">
        <f>BK106</f>
        <v>0</v>
      </c>
      <c r="K106" s="190"/>
      <c r="L106" s="195"/>
      <c r="M106" s="196"/>
      <c r="N106" s="197"/>
      <c r="O106" s="197"/>
      <c r="P106" s="198">
        <f>SUM(P107:P123)</f>
        <v>0</v>
      </c>
      <c r="Q106" s="197"/>
      <c r="R106" s="198">
        <f>SUM(R107:R123)</f>
        <v>0</v>
      </c>
      <c r="S106" s="197"/>
      <c r="T106" s="199">
        <f>SUM(T107:T123)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0" t="s">
        <v>162</v>
      </c>
      <c r="AT106" s="201" t="s">
        <v>70</v>
      </c>
      <c r="AU106" s="201" t="s">
        <v>79</v>
      </c>
      <c r="AY106" s="200" t="s">
        <v>130</v>
      </c>
      <c r="BK106" s="202">
        <f>SUM(BK107:BK123)</f>
        <v>0</v>
      </c>
    </row>
    <row r="107" s="2" customFormat="1" ht="24.15" customHeight="1">
      <c r="A107" s="39"/>
      <c r="B107" s="40"/>
      <c r="C107" s="205" t="s">
        <v>167</v>
      </c>
      <c r="D107" s="205" t="s">
        <v>132</v>
      </c>
      <c r="E107" s="206" t="s">
        <v>1231</v>
      </c>
      <c r="F107" s="207" t="s">
        <v>1232</v>
      </c>
      <c r="G107" s="208" t="s">
        <v>1233</v>
      </c>
      <c r="H107" s="209">
        <v>1</v>
      </c>
      <c r="I107" s="210"/>
      <c r="J107" s="211">
        <f>ROUND(I107*H107,2)</f>
        <v>0</v>
      </c>
      <c r="K107" s="207" t="s">
        <v>324</v>
      </c>
      <c r="L107" s="45"/>
      <c r="M107" s="212" t="s">
        <v>19</v>
      </c>
      <c r="N107" s="213" t="s">
        <v>42</v>
      </c>
      <c r="O107" s="85"/>
      <c r="P107" s="214">
        <f>O107*H107</f>
        <v>0</v>
      </c>
      <c r="Q107" s="214">
        <v>0</v>
      </c>
      <c r="R107" s="214">
        <f>Q107*H107</f>
        <v>0</v>
      </c>
      <c r="S107" s="214">
        <v>0</v>
      </c>
      <c r="T107" s="215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16" t="s">
        <v>1234</v>
      </c>
      <c r="AT107" s="216" t="s">
        <v>132</v>
      </c>
      <c r="AU107" s="216" t="s">
        <v>81</v>
      </c>
      <c r="AY107" s="18" t="s">
        <v>130</v>
      </c>
      <c r="BE107" s="217">
        <f>IF(N107="základní",J107,0)</f>
        <v>0</v>
      </c>
      <c r="BF107" s="217">
        <f>IF(N107="snížená",J107,0)</f>
        <v>0</v>
      </c>
      <c r="BG107" s="217">
        <f>IF(N107="zákl. přenesená",J107,0)</f>
        <v>0</v>
      </c>
      <c r="BH107" s="217">
        <f>IF(N107="sníž. přenesená",J107,0)</f>
        <v>0</v>
      </c>
      <c r="BI107" s="217">
        <f>IF(N107="nulová",J107,0)</f>
        <v>0</v>
      </c>
      <c r="BJ107" s="18" t="s">
        <v>79</v>
      </c>
      <c r="BK107" s="217">
        <f>ROUND(I107*H107,2)</f>
        <v>0</v>
      </c>
      <c r="BL107" s="18" t="s">
        <v>1234</v>
      </c>
      <c r="BM107" s="216" t="s">
        <v>1235</v>
      </c>
    </row>
    <row r="108" s="2" customFormat="1">
      <c r="A108" s="39"/>
      <c r="B108" s="40"/>
      <c r="C108" s="41"/>
      <c r="D108" s="223" t="s">
        <v>141</v>
      </c>
      <c r="E108" s="41"/>
      <c r="F108" s="224" t="s">
        <v>1236</v>
      </c>
      <c r="G108" s="41"/>
      <c r="H108" s="41"/>
      <c r="I108" s="220"/>
      <c r="J108" s="41"/>
      <c r="K108" s="41"/>
      <c r="L108" s="45"/>
      <c r="M108" s="221"/>
      <c r="N108" s="222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141</v>
      </c>
      <c r="AU108" s="18" t="s">
        <v>81</v>
      </c>
    </row>
    <row r="109" s="2" customFormat="1" ht="24.15" customHeight="1">
      <c r="A109" s="39"/>
      <c r="B109" s="40"/>
      <c r="C109" s="205" t="s">
        <v>172</v>
      </c>
      <c r="D109" s="205" t="s">
        <v>132</v>
      </c>
      <c r="E109" s="206" t="s">
        <v>1237</v>
      </c>
      <c r="F109" s="207" t="s">
        <v>1238</v>
      </c>
      <c r="G109" s="208" t="s">
        <v>1233</v>
      </c>
      <c r="H109" s="209">
        <v>1</v>
      </c>
      <c r="I109" s="210"/>
      <c r="J109" s="211">
        <f>ROUND(I109*H109,2)</f>
        <v>0</v>
      </c>
      <c r="K109" s="207" t="s">
        <v>324</v>
      </c>
      <c r="L109" s="45"/>
      <c r="M109" s="212" t="s">
        <v>19</v>
      </c>
      <c r="N109" s="213" t="s">
        <v>42</v>
      </c>
      <c r="O109" s="85"/>
      <c r="P109" s="214">
        <f>O109*H109</f>
        <v>0</v>
      </c>
      <c r="Q109" s="214">
        <v>0</v>
      </c>
      <c r="R109" s="214">
        <f>Q109*H109</f>
        <v>0</v>
      </c>
      <c r="S109" s="214">
        <v>0</v>
      </c>
      <c r="T109" s="215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16" t="s">
        <v>1234</v>
      </c>
      <c r="AT109" s="216" t="s">
        <v>132</v>
      </c>
      <c r="AU109" s="216" t="s">
        <v>81</v>
      </c>
      <c r="AY109" s="18" t="s">
        <v>130</v>
      </c>
      <c r="BE109" s="217">
        <f>IF(N109="základní",J109,0)</f>
        <v>0</v>
      </c>
      <c r="BF109" s="217">
        <f>IF(N109="snížená",J109,0)</f>
        <v>0</v>
      </c>
      <c r="BG109" s="217">
        <f>IF(N109="zákl. přenesená",J109,0)</f>
        <v>0</v>
      </c>
      <c r="BH109" s="217">
        <f>IF(N109="sníž. přenesená",J109,0)</f>
        <v>0</v>
      </c>
      <c r="BI109" s="217">
        <f>IF(N109="nulová",J109,0)</f>
        <v>0</v>
      </c>
      <c r="BJ109" s="18" t="s">
        <v>79</v>
      </c>
      <c r="BK109" s="217">
        <f>ROUND(I109*H109,2)</f>
        <v>0</v>
      </c>
      <c r="BL109" s="18" t="s">
        <v>1234</v>
      </c>
      <c r="BM109" s="216" t="s">
        <v>1239</v>
      </c>
    </row>
    <row r="110" s="2" customFormat="1" ht="24.15" customHeight="1">
      <c r="A110" s="39"/>
      <c r="B110" s="40"/>
      <c r="C110" s="205" t="s">
        <v>177</v>
      </c>
      <c r="D110" s="205" t="s">
        <v>132</v>
      </c>
      <c r="E110" s="206" t="s">
        <v>1240</v>
      </c>
      <c r="F110" s="207" t="s">
        <v>1241</v>
      </c>
      <c r="G110" s="208" t="s">
        <v>1233</v>
      </c>
      <c r="H110" s="209">
        <v>1</v>
      </c>
      <c r="I110" s="210"/>
      <c r="J110" s="211">
        <f>ROUND(I110*H110,2)</f>
        <v>0</v>
      </c>
      <c r="K110" s="207" t="s">
        <v>324</v>
      </c>
      <c r="L110" s="45"/>
      <c r="M110" s="212" t="s">
        <v>19</v>
      </c>
      <c r="N110" s="213" t="s">
        <v>42</v>
      </c>
      <c r="O110" s="85"/>
      <c r="P110" s="214">
        <f>O110*H110</f>
        <v>0</v>
      </c>
      <c r="Q110" s="214">
        <v>0</v>
      </c>
      <c r="R110" s="214">
        <f>Q110*H110</f>
        <v>0</v>
      </c>
      <c r="S110" s="214">
        <v>0</v>
      </c>
      <c r="T110" s="215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16" t="s">
        <v>1234</v>
      </c>
      <c r="AT110" s="216" t="s">
        <v>132</v>
      </c>
      <c r="AU110" s="216" t="s">
        <v>81</v>
      </c>
      <c r="AY110" s="18" t="s">
        <v>130</v>
      </c>
      <c r="BE110" s="217">
        <f>IF(N110="základní",J110,0)</f>
        <v>0</v>
      </c>
      <c r="BF110" s="217">
        <f>IF(N110="snížená",J110,0)</f>
        <v>0</v>
      </c>
      <c r="BG110" s="217">
        <f>IF(N110="zákl. přenesená",J110,0)</f>
        <v>0</v>
      </c>
      <c r="BH110" s="217">
        <f>IF(N110="sníž. přenesená",J110,0)</f>
        <v>0</v>
      </c>
      <c r="BI110" s="217">
        <f>IF(N110="nulová",J110,0)</f>
        <v>0</v>
      </c>
      <c r="BJ110" s="18" t="s">
        <v>79</v>
      </c>
      <c r="BK110" s="217">
        <f>ROUND(I110*H110,2)</f>
        <v>0</v>
      </c>
      <c r="BL110" s="18" t="s">
        <v>1234</v>
      </c>
      <c r="BM110" s="216" t="s">
        <v>1242</v>
      </c>
    </row>
    <row r="111" s="2" customFormat="1" ht="24.15" customHeight="1">
      <c r="A111" s="39"/>
      <c r="B111" s="40"/>
      <c r="C111" s="205" t="s">
        <v>184</v>
      </c>
      <c r="D111" s="205" t="s">
        <v>132</v>
      </c>
      <c r="E111" s="206" t="s">
        <v>1243</v>
      </c>
      <c r="F111" s="207" t="s">
        <v>1244</v>
      </c>
      <c r="G111" s="208" t="s">
        <v>1233</v>
      </c>
      <c r="H111" s="209">
        <v>1</v>
      </c>
      <c r="I111" s="210"/>
      <c r="J111" s="211">
        <f>ROUND(I111*H111,2)</f>
        <v>0</v>
      </c>
      <c r="K111" s="207" t="s">
        <v>324</v>
      </c>
      <c r="L111" s="45"/>
      <c r="M111" s="212" t="s">
        <v>19</v>
      </c>
      <c r="N111" s="213" t="s">
        <v>42</v>
      </c>
      <c r="O111" s="85"/>
      <c r="P111" s="214">
        <f>O111*H111</f>
        <v>0</v>
      </c>
      <c r="Q111" s="214">
        <v>0</v>
      </c>
      <c r="R111" s="214">
        <f>Q111*H111</f>
        <v>0</v>
      </c>
      <c r="S111" s="214">
        <v>0</v>
      </c>
      <c r="T111" s="215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16" t="s">
        <v>1234</v>
      </c>
      <c r="AT111" s="216" t="s">
        <v>132</v>
      </c>
      <c r="AU111" s="216" t="s">
        <v>81</v>
      </c>
      <c r="AY111" s="18" t="s">
        <v>130</v>
      </c>
      <c r="BE111" s="217">
        <f>IF(N111="základní",J111,0)</f>
        <v>0</v>
      </c>
      <c r="BF111" s="217">
        <f>IF(N111="snížená",J111,0)</f>
        <v>0</v>
      </c>
      <c r="BG111" s="217">
        <f>IF(N111="zákl. přenesená",J111,0)</f>
        <v>0</v>
      </c>
      <c r="BH111" s="217">
        <f>IF(N111="sníž. přenesená",J111,0)</f>
        <v>0</v>
      </c>
      <c r="BI111" s="217">
        <f>IF(N111="nulová",J111,0)</f>
        <v>0</v>
      </c>
      <c r="BJ111" s="18" t="s">
        <v>79</v>
      </c>
      <c r="BK111" s="217">
        <f>ROUND(I111*H111,2)</f>
        <v>0</v>
      </c>
      <c r="BL111" s="18" t="s">
        <v>1234</v>
      </c>
      <c r="BM111" s="216" t="s">
        <v>1245</v>
      </c>
    </row>
    <row r="112" s="2" customFormat="1">
      <c r="A112" s="39"/>
      <c r="B112" s="40"/>
      <c r="C112" s="41"/>
      <c r="D112" s="223" t="s">
        <v>141</v>
      </c>
      <c r="E112" s="41"/>
      <c r="F112" s="224" t="s">
        <v>1246</v>
      </c>
      <c r="G112" s="41"/>
      <c r="H112" s="41"/>
      <c r="I112" s="220"/>
      <c r="J112" s="41"/>
      <c r="K112" s="41"/>
      <c r="L112" s="45"/>
      <c r="M112" s="221"/>
      <c r="N112" s="222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141</v>
      </c>
      <c r="AU112" s="18" t="s">
        <v>81</v>
      </c>
    </row>
    <row r="113" s="2" customFormat="1" ht="24.15" customHeight="1">
      <c r="A113" s="39"/>
      <c r="B113" s="40"/>
      <c r="C113" s="205" t="s">
        <v>194</v>
      </c>
      <c r="D113" s="205" t="s">
        <v>132</v>
      </c>
      <c r="E113" s="206" t="s">
        <v>1247</v>
      </c>
      <c r="F113" s="207" t="s">
        <v>1248</v>
      </c>
      <c r="G113" s="208" t="s">
        <v>1233</v>
      </c>
      <c r="H113" s="209">
        <v>1</v>
      </c>
      <c r="I113" s="210"/>
      <c r="J113" s="211">
        <f>ROUND(I113*H113,2)</f>
        <v>0</v>
      </c>
      <c r="K113" s="207" t="s">
        <v>324</v>
      </c>
      <c r="L113" s="45"/>
      <c r="M113" s="212" t="s">
        <v>19</v>
      </c>
      <c r="N113" s="213" t="s">
        <v>42</v>
      </c>
      <c r="O113" s="85"/>
      <c r="P113" s="214">
        <f>O113*H113</f>
        <v>0</v>
      </c>
      <c r="Q113" s="214">
        <v>0</v>
      </c>
      <c r="R113" s="214">
        <f>Q113*H113</f>
        <v>0</v>
      </c>
      <c r="S113" s="214">
        <v>0</v>
      </c>
      <c r="T113" s="215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16" t="s">
        <v>1234</v>
      </c>
      <c r="AT113" s="216" t="s">
        <v>132</v>
      </c>
      <c r="AU113" s="216" t="s">
        <v>81</v>
      </c>
      <c r="AY113" s="18" t="s">
        <v>130</v>
      </c>
      <c r="BE113" s="217">
        <f>IF(N113="základní",J113,0)</f>
        <v>0</v>
      </c>
      <c r="BF113" s="217">
        <f>IF(N113="snížená",J113,0)</f>
        <v>0</v>
      </c>
      <c r="BG113" s="217">
        <f>IF(N113="zákl. přenesená",J113,0)</f>
        <v>0</v>
      </c>
      <c r="BH113" s="217">
        <f>IF(N113="sníž. přenesená",J113,0)</f>
        <v>0</v>
      </c>
      <c r="BI113" s="217">
        <f>IF(N113="nulová",J113,0)</f>
        <v>0</v>
      </c>
      <c r="BJ113" s="18" t="s">
        <v>79</v>
      </c>
      <c r="BK113" s="217">
        <f>ROUND(I113*H113,2)</f>
        <v>0</v>
      </c>
      <c r="BL113" s="18" t="s">
        <v>1234</v>
      </c>
      <c r="BM113" s="216" t="s">
        <v>1249</v>
      </c>
    </row>
    <row r="114" s="2" customFormat="1">
      <c r="A114" s="39"/>
      <c r="B114" s="40"/>
      <c r="C114" s="41"/>
      <c r="D114" s="223" t="s">
        <v>141</v>
      </c>
      <c r="E114" s="41"/>
      <c r="F114" s="224" t="s">
        <v>1250</v>
      </c>
      <c r="G114" s="41"/>
      <c r="H114" s="41"/>
      <c r="I114" s="220"/>
      <c r="J114" s="41"/>
      <c r="K114" s="41"/>
      <c r="L114" s="45"/>
      <c r="M114" s="221"/>
      <c r="N114" s="222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141</v>
      </c>
      <c r="AU114" s="18" t="s">
        <v>81</v>
      </c>
    </row>
    <row r="115" s="2" customFormat="1" ht="24.15" customHeight="1">
      <c r="A115" s="39"/>
      <c r="B115" s="40"/>
      <c r="C115" s="205" t="s">
        <v>201</v>
      </c>
      <c r="D115" s="205" t="s">
        <v>132</v>
      </c>
      <c r="E115" s="206" t="s">
        <v>1251</v>
      </c>
      <c r="F115" s="207" t="s">
        <v>1252</v>
      </c>
      <c r="G115" s="208" t="s">
        <v>1233</v>
      </c>
      <c r="H115" s="209">
        <v>1</v>
      </c>
      <c r="I115" s="210"/>
      <c r="J115" s="211">
        <f>ROUND(I115*H115,2)</f>
        <v>0</v>
      </c>
      <c r="K115" s="207" t="s">
        <v>324</v>
      </c>
      <c r="L115" s="45"/>
      <c r="M115" s="212" t="s">
        <v>19</v>
      </c>
      <c r="N115" s="213" t="s">
        <v>42</v>
      </c>
      <c r="O115" s="85"/>
      <c r="P115" s="214">
        <f>O115*H115</f>
        <v>0</v>
      </c>
      <c r="Q115" s="214">
        <v>0</v>
      </c>
      <c r="R115" s="214">
        <f>Q115*H115</f>
        <v>0</v>
      </c>
      <c r="S115" s="214">
        <v>0</v>
      </c>
      <c r="T115" s="215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16" t="s">
        <v>1234</v>
      </c>
      <c r="AT115" s="216" t="s">
        <v>132</v>
      </c>
      <c r="AU115" s="216" t="s">
        <v>81</v>
      </c>
      <c r="AY115" s="18" t="s">
        <v>130</v>
      </c>
      <c r="BE115" s="217">
        <f>IF(N115="základní",J115,0)</f>
        <v>0</v>
      </c>
      <c r="BF115" s="217">
        <f>IF(N115="snížená",J115,0)</f>
        <v>0</v>
      </c>
      <c r="BG115" s="217">
        <f>IF(N115="zákl. přenesená",J115,0)</f>
        <v>0</v>
      </c>
      <c r="BH115" s="217">
        <f>IF(N115="sníž. přenesená",J115,0)</f>
        <v>0</v>
      </c>
      <c r="BI115" s="217">
        <f>IF(N115="nulová",J115,0)</f>
        <v>0</v>
      </c>
      <c r="BJ115" s="18" t="s">
        <v>79</v>
      </c>
      <c r="BK115" s="217">
        <f>ROUND(I115*H115,2)</f>
        <v>0</v>
      </c>
      <c r="BL115" s="18" t="s">
        <v>1234</v>
      </c>
      <c r="BM115" s="216" t="s">
        <v>1253</v>
      </c>
    </row>
    <row r="116" s="2" customFormat="1" ht="24.15" customHeight="1">
      <c r="A116" s="39"/>
      <c r="B116" s="40"/>
      <c r="C116" s="205" t="s">
        <v>206</v>
      </c>
      <c r="D116" s="205" t="s">
        <v>132</v>
      </c>
      <c r="E116" s="206" t="s">
        <v>1254</v>
      </c>
      <c r="F116" s="207" t="s">
        <v>1255</v>
      </c>
      <c r="G116" s="208" t="s">
        <v>1233</v>
      </c>
      <c r="H116" s="209">
        <v>1</v>
      </c>
      <c r="I116" s="210"/>
      <c r="J116" s="211">
        <f>ROUND(I116*H116,2)</f>
        <v>0</v>
      </c>
      <c r="K116" s="207" t="s">
        <v>324</v>
      </c>
      <c r="L116" s="45"/>
      <c r="M116" s="212" t="s">
        <v>19</v>
      </c>
      <c r="N116" s="213" t="s">
        <v>42</v>
      </c>
      <c r="O116" s="85"/>
      <c r="P116" s="214">
        <f>O116*H116</f>
        <v>0</v>
      </c>
      <c r="Q116" s="214">
        <v>0</v>
      </c>
      <c r="R116" s="214">
        <f>Q116*H116</f>
        <v>0</v>
      </c>
      <c r="S116" s="214">
        <v>0</v>
      </c>
      <c r="T116" s="215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16" t="s">
        <v>1234</v>
      </c>
      <c r="AT116" s="216" t="s">
        <v>132</v>
      </c>
      <c r="AU116" s="216" t="s">
        <v>81</v>
      </c>
      <c r="AY116" s="18" t="s">
        <v>130</v>
      </c>
      <c r="BE116" s="217">
        <f>IF(N116="základní",J116,0)</f>
        <v>0</v>
      </c>
      <c r="BF116" s="217">
        <f>IF(N116="snížená",J116,0)</f>
        <v>0</v>
      </c>
      <c r="BG116" s="217">
        <f>IF(N116="zákl. přenesená",J116,0)</f>
        <v>0</v>
      </c>
      <c r="BH116" s="217">
        <f>IF(N116="sníž. přenesená",J116,0)</f>
        <v>0</v>
      </c>
      <c r="BI116" s="217">
        <f>IF(N116="nulová",J116,0)</f>
        <v>0</v>
      </c>
      <c r="BJ116" s="18" t="s">
        <v>79</v>
      </c>
      <c r="BK116" s="217">
        <f>ROUND(I116*H116,2)</f>
        <v>0</v>
      </c>
      <c r="BL116" s="18" t="s">
        <v>1234</v>
      </c>
      <c r="BM116" s="216" t="s">
        <v>1256</v>
      </c>
    </row>
    <row r="117" s="2" customFormat="1" ht="24.15" customHeight="1">
      <c r="A117" s="39"/>
      <c r="B117" s="40"/>
      <c r="C117" s="205" t="s">
        <v>211</v>
      </c>
      <c r="D117" s="205" t="s">
        <v>132</v>
      </c>
      <c r="E117" s="206" t="s">
        <v>1257</v>
      </c>
      <c r="F117" s="207" t="s">
        <v>1258</v>
      </c>
      <c r="G117" s="208" t="s">
        <v>1233</v>
      </c>
      <c r="H117" s="209">
        <v>1</v>
      </c>
      <c r="I117" s="210"/>
      <c r="J117" s="211">
        <f>ROUND(I117*H117,2)</f>
        <v>0</v>
      </c>
      <c r="K117" s="207" t="s">
        <v>324</v>
      </c>
      <c r="L117" s="45"/>
      <c r="M117" s="212" t="s">
        <v>19</v>
      </c>
      <c r="N117" s="213" t="s">
        <v>42</v>
      </c>
      <c r="O117" s="85"/>
      <c r="P117" s="214">
        <f>O117*H117</f>
        <v>0</v>
      </c>
      <c r="Q117" s="214">
        <v>0</v>
      </c>
      <c r="R117" s="214">
        <f>Q117*H117</f>
        <v>0</v>
      </c>
      <c r="S117" s="214">
        <v>0</v>
      </c>
      <c r="T117" s="215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16" t="s">
        <v>1234</v>
      </c>
      <c r="AT117" s="216" t="s">
        <v>132</v>
      </c>
      <c r="AU117" s="216" t="s">
        <v>81</v>
      </c>
      <c r="AY117" s="18" t="s">
        <v>130</v>
      </c>
      <c r="BE117" s="217">
        <f>IF(N117="základní",J117,0)</f>
        <v>0</v>
      </c>
      <c r="BF117" s="217">
        <f>IF(N117="snížená",J117,0)</f>
        <v>0</v>
      </c>
      <c r="BG117" s="217">
        <f>IF(N117="zákl. přenesená",J117,0)</f>
        <v>0</v>
      </c>
      <c r="BH117" s="217">
        <f>IF(N117="sníž. přenesená",J117,0)</f>
        <v>0</v>
      </c>
      <c r="BI117" s="217">
        <f>IF(N117="nulová",J117,0)</f>
        <v>0</v>
      </c>
      <c r="BJ117" s="18" t="s">
        <v>79</v>
      </c>
      <c r="BK117" s="217">
        <f>ROUND(I117*H117,2)</f>
        <v>0</v>
      </c>
      <c r="BL117" s="18" t="s">
        <v>1234</v>
      </c>
      <c r="BM117" s="216" t="s">
        <v>1259</v>
      </c>
    </row>
    <row r="118" s="2" customFormat="1">
      <c r="A118" s="39"/>
      <c r="B118" s="40"/>
      <c r="C118" s="41"/>
      <c r="D118" s="223" t="s">
        <v>141</v>
      </c>
      <c r="E118" s="41"/>
      <c r="F118" s="224" t="s">
        <v>1250</v>
      </c>
      <c r="G118" s="41"/>
      <c r="H118" s="41"/>
      <c r="I118" s="220"/>
      <c r="J118" s="41"/>
      <c r="K118" s="41"/>
      <c r="L118" s="45"/>
      <c r="M118" s="221"/>
      <c r="N118" s="222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141</v>
      </c>
      <c r="AU118" s="18" t="s">
        <v>81</v>
      </c>
    </row>
    <row r="119" s="2" customFormat="1">
      <c r="A119" s="39"/>
      <c r="B119" s="40"/>
      <c r="C119" s="205" t="s">
        <v>216</v>
      </c>
      <c r="D119" s="205" t="s">
        <v>132</v>
      </c>
      <c r="E119" s="206" t="s">
        <v>1260</v>
      </c>
      <c r="F119" s="207" t="s">
        <v>1261</v>
      </c>
      <c r="G119" s="208" t="s">
        <v>1233</v>
      </c>
      <c r="H119" s="209">
        <v>1</v>
      </c>
      <c r="I119" s="210"/>
      <c r="J119" s="211">
        <f>ROUND(I119*H119,2)</f>
        <v>0</v>
      </c>
      <c r="K119" s="207" t="s">
        <v>324</v>
      </c>
      <c r="L119" s="45"/>
      <c r="M119" s="212" t="s">
        <v>19</v>
      </c>
      <c r="N119" s="213" t="s">
        <v>42</v>
      </c>
      <c r="O119" s="85"/>
      <c r="P119" s="214">
        <f>O119*H119</f>
        <v>0</v>
      </c>
      <c r="Q119" s="214">
        <v>0</v>
      </c>
      <c r="R119" s="214">
        <f>Q119*H119</f>
        <v>0</v>
      </c>
      <c r="S119" s="214">
        <v>0</v>
      </c>
      <c r="T119" s="215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16" t="s">
        <v>1234</v>
      </c>
      <c r="AT119" s="216" t="s">
        <v>132</v>
      </c>
      <c r="AU119" s="216" t="s">
        <v>81</v>
      </c>
      <c r="AY119" s="18" t="s">
        <v>130</v>
      </c>
      <c r="BE119" s="217">
        <f>IF(N119="základní",J119,0)</f>
        <v>0</v>
      </c>
      <c r="BF119" s="217">
        <f>IF(N119="snížená",J119,0)</f>
        <v>0</v>
      </c>
      <c r="BG119" s="217">
        <f>IF(N119="zákl. přenesená",J119,0)</f>
        <v>0</v>
      </c>
      <c r="BH119" s="217">
        <f>IF(N119="sníž. přenesená",J119,0)</f>
        <v>0</v>
      </c>
      <c r="BI119" s="217">
        <f>IF(N119="nulová",J119,0)</f>
        <v>0</v>
      </c>
      <c r="BJ119" s="18" t="s">
        <v>79</v>
      </c>
      <c r="BK119" s="217">
        <f>ROUND(I119*H119,2)</f>
        <v>0</v>
      </c>
      <c r="BL119" s="18" t="s">
        <v>1234</v>
      </c>
      <c r="BM119" s="216" t="s">
        <v>1262</v>
      </c>
    </row>
    <row r="120" s="2" customFormat="1" ht="37.8" customHeight="1">
      <c r="A120" s="39"/>
      <c r="B120" s="40"/>
      <c r="C120" s="205" t="s">
        <v>8</v>
      </c>
      <c r="D120" s="205" t="s">
        <v>132</v>
      </c>
      <c r="E120" s="206" t="s">
        <v>1263</v>
      </c>
      <c r="F120" s="207" t="s">
        <v>1264</v>
      </c>
      <c r="G120" s="208" t="s">
        <v>1233</v>
      </c>
      <c r="H120" s="209">
        <v>1</v>
      </c>
      <c r="I120" s="210"/>
      <c r="J120" s="211">
        <f>ROUND(I120*H120,2)</f>
        <v>0</v>
      </c>
      <c r="K120" s="207" t="s">
        <v>324</v>
      </c>
      <c r="L120" s="45"/>
      <c r="M120" s="212" t="s">
        <v>19</v>
      </c>
      <c r="N120" s="213" t="s">
        <v>42</v>
      </c>
      <c r="O120" s="85"/>
      <c r="P120" s="214">
        <f>O120*H120</f>
        <v>0</v>
      </c>
      <c r="Q120" s="214">
        <v>0</v>
      </c>
      <c r="R120" s="214">
        <f>Q120*H120</f>
        <v>0</v>
      </c>
      <c r="S120" s="214">
        <v>0</v>
      </c>
      <c r="T120" s="215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16" t="s">
        <v>1234</v>
      </c>
      <c r="AT120" s="216" t="s">
        <v>132</v>
      </c>
      <c r="AU120" s="216" t="s">
        <v>81</v>
      </c>
      <c r="AY120" s="18" t="s">
        <v>130</v>
      </c>
      <c r="BE120" s="217">
        <f>IF(N120="základní",J120,0)</f>
        <v>0</v>
      </c>
      <c r="BF120" s="217">
        <f>IF(N120="snížená",J120,0)</f>
        <v>0</v>
      </c>
      <c r="BG120" s="217">
        <f>IF(N120="zákl. přenesená",J120,0)</f>
        <v>0</v>
      </c>
      <c r="BH120" s="217">
        <f>IF(N120="sníž. přenesená",J120,0)</f>
        <v>0</v>
      </c>
      <c r="BI120" s="217">
        <f>IF(N120="nulová",J120,0)</f>
        <v>0</v>
      </c>
      <c r="BJ120" s="18" t="s">
        <v>79</v>
      </c>
      <c r="BK120" s="217">
        <f>ROUND(I120*H120,2)</f>
        <v>0</v>
      </c>
      <c r="BL120" s="18" t="s">
        <v>1234</v>
      </c>
      <c r="BM120" s="216" t="s">
        <v>1265</v>
      </c>
    </row>
    <row r="121" s="2" customFormat="1" ht="24.15" customHeight="1">
      <c r="A121" s="39"/>
      <c r="B121" s="40"/>
      <c r="C121" s="205" t="s">
        <v>226</v>
      </c>
      <c r="D121" s="205" t="s">
        <v>132</v>
      </c>
      <c r="E121" s="206" t="s">
        <v>1266</v>
      </c>
      <c r="F121" s="207" t="s">
        <v>1267</v>
      </c>
      <c r="G121" s="208" t="s">
        <v>1233</v>
      </c>
      <c r="H121" s="209">
        <v>1</v>
      </c>
      <c r="I121" s="210"/>
      <c r="J121" s="211">
        <f>ROUND(I121*H121,2)</f>
        <v>0</v>
      </c>
      <c r="K121" s="207" t="s">
        <v>324</v>
      </c>
      <c r="L121" s="45"/>
      <c r="M121" s="212" t="s">
        <v>19</v>
      </c>
      <c r="N121" s="213" t="s">
        <v>42</v>
      </c>
      <c r="O121" s="85"/>
      <c r="P121" s="214">
        <f>O121*H121</f>
        <v>0</v>
      </c>
      <c r="Q121" s="214">
        <v>0</v>
      </c>
      <c r="R121" s="214">
        <f>Q121*H121</f>
        <v>0</v>
      </c>
      <c r="S121" s="214">
        <v>0</v>
      </c>
      <c r="T121" s="215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16" t="s">
        <v>1234</v>
      </c>
      <c r="AT121" s="216" t="s">
        <v>132</v>
      </c>
      <c r="AU121" s="216" t="s">
        <v>81</v>
      </c>
      <c r="AY121" s="18" t="s">
        <v>130</v>
      </c>
      <c r="BE121" s="217">
        <f>IF(N121="základní",J121,0)</f>
        <v>0</v>
      </c>
      <c r="BF121" s="217">
        <f>IF(N121="snížená",J121,0)</f>
        <v>0</v>
      </c>
      <c r="BG121" s="217">
        <f>IF(N121="zákl. přenesená",J121,0)</f>
        <v>0</v>
      </c>
      <c r="BH121" s="217">
        <f>IF(N121="sníž. přenesená",J121,0)</f>
        <v>0</v>
      </c>
      <c r="BI121" s="217">
        <f>IF(N121="nulová",J121,0)</f>
        <v>0</v>
      </c>
      <c r="BJ121" s="18" t="s">
        <v>79</v>
      </c>
      <c r="BK121" s="217">
        <f>ROUND(I121*H121,2)</f>
        <v>0</v>
      </c>
      <c r="BL121" s="18" t="s">
        <v>1234</v>
      </c>
      <c r="BM121" s="216" t="s">
        <v>1268</v>
      </c>
    </row>
    <row r="122" s="2" customFormat="1">
      <c r="A122" s="39"/>
      <c r="B122" s="40"/>
      <c r="C122" s="41"/>
      <c r="D122" s="223" t="s">
        <v>141</v>
      </c>
      <c r="E122" s="41"/>
      <c r="F122" s="224" t="s">
        <v>1269</v>
      </c>
      <c r="G122" s="41"/>
      <c r="H122" s="41"/>
      <c r="I122" s="220"/>
      <c r="J122" s="41"/>
      <c r="K122" s="41"/>
      <c r="L122" s="45"/>
      <c r="M122" s="221"/>
      <c r="N122" s="222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141</v>
      </c>
      <c r="AU122" s="18" t="s">
        <v>81</v>
      </c>
    </row>
    <row r="123" s="2" customFormat="1" ht="24.15" customHeight="1">
      <c r="A123" s="39"/>
      <c r="B123" s="40"/>
      <c r="C123" s="205" t="s">
        <v>231</v>
      </c>
      <c r="D123" s="205" t="s">
        <v>132</v>
      </c>
      <c r="E123" s="206" t="s">
        <v>1270</v>
      </c>
      <c r="F123" s="207" t="s">
        <v>1271</v>
      </c>
      <c r="G123" s="208" t="s">
        <v>1233</v>
      </c>
      <c r="H123" s="209">
        <v>1</v>
      </c>
      <c r="I123" s="210"/>
      <c r="J123" s="211">
        <f>ROUND(I123*H123,2)</f>
        <v>0</v>
      </c>
      <c r="K123" s="207" t="s">
        <v>324</v>
      </c>
      <c r="L123" s="45"/>
      <c r="M123" s="212" t="s">
        <v>19</v>
      </c>
      <c r="N123" s="213" t="s">
        <v>42</v>
      </c>
      <c r="O123" s="85"/>
      <c r="P123" s="214">
        <f>O123*H123</f>
        <v>0</v>
      </c>
      <c r="Q123" s="214">
        <v>0</v>
      </c>
      <c r="R123" s="214">
        <f>Q123*H123</f>
        <v>0</v>
      </c>
      <c r="S123" s="214">
        <v>0</v>
      </c>
      <c r="T123" s="215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16" t="s">
        <v>1234</v>
      </c>
      <c r="AT123" s="216" t="s">
        <v>132</v>
      </c>
      <c r="AU123" s="216" t="s">
        <v>81</v>
      </c>
      <c r="AY123" s="18" t="s">
        <v>130</v>
      </c>
      <c r="BE123" s="217">
        <f>IF(N123="základní",J123,0)</f>
        <v>0</v>
      </c>
      <c r="BF123" s="217">
        <f>IF(N123="snížená",J123,0)</f>
        <v>0</v>
      </c>
      <c r="BG123" s="217">
        <f>IF(N123="zákl. přenesená",J123,0)</f>
        <v>0</v>
      </c>
      <c r="BH123" s="217">
        <f>IF(N123="sníž. přenesená",J123,0)</f>
        <v>0</v>
      </c>
      <c r="BI123" s="217">
        <f>IF(N123="nulová",J123,0)</f>
        <v>0</v>
      </c>
      <c r="BJ123" s="18" t="s">
        <v>79</v>
      </c>
      <c r="BK123" s="217">
        <f>ROUND(I123*H123,2)</f>
        <v>0</v>
      </c>
      <c r="BL123" s="18" t="s">
        <v>1234</v>
      </c>
      <c r="BM123" s="216" t="s">
        <v>1272</v>
      </c>
    </row>
    <row r="124" s="12" customFormat="1" ht="22.8" customHeight="1">
      <c r="A124" s="12"/>
      <c r="B124" s="189"/>
      <c r="C124" s="190"/>
      <c r="D124" s="191" t="s">
        <v>70</v>
      </c>
      <c r="E124" s="203" t="s">
        <v>1273</v>
      </c>
      <c r="F124" s="203" t="s">
        <v>1274</v>
      </c>
      <c r="G124" s="190"/>
      <c r="H124" s="190"/>
      <c r="I124" s="193"/>
      <c r="J124" s="204">
        <f>BK124</f>
        <v>0</v>
      </c>
      <c r="K124" s="190"/>
      <c r="L124" s="195"/>
      <c r="M124" s="196"/>
      <c r="N124" s="197"/>
      <c r="O124" s="197"/>
      <c r="P124" s="198">
        <f>P125</f>
        <v>0</v>
      </c>
      <c r="Q124" s="197"/>
      <c r="R124" s="198">
        <f>R125</f>
        <v>0</v>
      </c>
      <c r="S124" s="197"/>
      <c r="T124" s="199">
        <f>T125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0" t="s">
        <v>162</v>
      </c>
      <c r="AT124" s="201" t="s">
        <v>70</v>
      </c>
      <c r="AU124" s="201" t="s">
        <v>79</v>
      </c>
      <c r="AY124" s="200" t="s">
        <v>130</v>
      </c>
      <c r="BK124" s="202">
        <f>BK125</f>
        <v>0</v>
      </c>
    </row>
    <row r="125" s="2" customFormat="1" ht="33" customHeight="1">
      <c r="A125" s="39"/>
      <c r="B125" s="40"/>
      <c r="C125" s="205" t="s">
        <v>236</v>
      </c>
      <c r="D125" s="205" t="s">
        <v>132</v>
      </c>
      <c r="E125" s="206" t="s">
        <v>1275</v>
      </c>
      <c r="F125" s="207" t="s">
        <v>1276</v>
      </c>
      <c r="G125" s="208" t="s">
        <v>1233</v>
      </c>
      <c r="H125" s="209">
        <v>1</v>
      </c>
      <c r="I125" s="210"/>
      <c r="J125" s="211">
        <f>ROUND(I125*H125,2)</f>
        <v>0</v>
      </c>
      <c r="K125" s="207" t="s">
        <v>324</v>
      </c>
      <c r="L125" s="45"/>
      <c r="M125" s="212" t="s">
        <v>19</v>
      </c>
      <c r="N125" s="213" t="s">
        <v>42</v>
      </c>
      <c r="O125" s="85"/>
      <c r="P125" s="214">
        <f>O125*H125</f>
        <v>0</v>
      </c>
      <c r="Q125" s="214">
        <v>0</v>
      </c>
      <c r="R125" s="214">
        <f>Q125*H125</f>
        <v>0</v>
      </c>
      <c r="S125" s="214">
        <v>0</v>
      </c>
      <c r="T125" s="215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16" t="s">
        <v>1234</v>
      </c>
      <c r="AT125" s="216" t="s">
        <v>132</v>
      </c>
      <c r="AU125" s="216" t="s">
        <v>81</v>
      </c>
      <c r="AY125" s="18" t="s">
        <v>130</v>
      </c>
      <c r="BE125" s="217">
        <f>IF(N125="základní",J125,0)</f>
        <v>0</v>
      </c>
      <c r="BF125" s="217">
        <f>IF(N125="snížená",J125,0)</f>
        <v>0</v>
      </c>
      <c r="BG125" s="217">
        <f>IF(N125="zákl. přenesená",J125,0)</f>
        <v>0</v>
      </c>
      <c r="BH125" s="217">
        <f>IF(N125="sníž. přenesená",J125,0)</f>
        <v>0</v>
      </c>
      <c r="BI125" s="217">
        <f>IF(N125="nulová",J125,0)</f>
        <v>0</v>
      </c>
      <c r="BJ125" s="18" t="s">
        <v>79</v>
      </c>
      <c r="BK125" s="217">
        <f>ROUND(I125*H125,2)</f>
        <v>0</v>
      </c>
      <c r="BL125" s="18" t="s">
        <v>1234</v>
      </c>
      <c r="BM125" s="216" t="s">
        <v>1277</v>
      </c>
    </row>
    <row r="126" s="12" customFormat="1" ht="22.8" customHeight="1">
      <c r="A126" s="12"/>
      <c r="B126" s="189"/>
      <c r="C126" s="190"/>
      <c r="D126" s="191" t="s">
        <v>70</v>
      </c>
      <c r="E126" s="203" t="s">
        <v>1278</v>
      </c>
      <c r="F126" s="203" t="s">
        <v>1279</v>
      </c>
      <c r="G126" s="190"/>
      <c r="H126" s="190"/>
      <c r="I126" s="193"/>
      <c r="J126" s="204">
        <f>BK126</f>
        <v>0</v>
      </c>
      <c r="K126" s="190"/>
      <c r="L126" s="195"/>
      <c r="M126" s="196"/>
      <c r="N126" s="197"/>
      <c r="O126" s="197"/>
      <c r="P126" s="198">
        <f>SUM(P127:P143)</f>
        <v>0</v>
      </c>
      <c r="Q126" s="197"/>
      <c r="R126" s="198">
        <f>SUM(R127:R143)</f>
        <v>0</v>
      </c>
      <c r="S126" s="197"/>
      <c r="T126" s="199">
        <f>SUM(T127:T143)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00" t="s">
        <v>162</v>
      </c>
      <c r="AT126" s="201" t="s">
        <v>70</v>
      </c>
      <c r="AU126" s="201" t="s">
        <v>79</v>
      </c>
      <c r="AY126" s="200" t="s">
        <v>130</v>
      </c>
      <c r="BK126" s="202">
        <f>SUM(BK127:BK143)</f>
        <v>0</v>
      </c>
    </row>
    <row r="127" s="2" customFormat="1">
      <c r="A127" s="39"/>
      <c r="B127" s="40"/>
      <c r="C127" s="205" t="s">
        <v>244</v>
      </c>
      <c r="D127" s="205" t="s">
        <v>132</v>
      </c>
      <c r="E127" s="206" t="s">
        <v>1280</v>
      </c>
      <c r="F127" s="207" t="s">
        <v>1281</v>
      </c>
      <c r="G127" s="208" t="s">
        <v>1233</v>
      </c>
      <c r="H127" s="209">
        <v>1</v>
      </c>
      <c r="I127" s="210"/>
      <c r="J127" s="211">
        <f>ROUND(I127*H127,2)</f>
        <v>0</v>
      </c>
      <c r="K127" s="207" t="s">
        <v>324</v>
      </c>
      <c r="L127" s="45"/>
      <c r="M127" s="212" t="s">
        <v>19</v>
      </c>
      <c r="N127" s="213" t="s">
        <v>42</v>
      </c>
      <c r="O127" s="85"/>
      <c r="P127" s="214">
        <f>O127*H127</f>
        <v>0</v>
      </c>
      <c r="Q127" s="214">
        <v>0</v>
      </c>
      <c r="R127" s="214">
        <f>Q127*H127</f>
        <v>0</v>
      </c>
      <c r="S127" s="214">
        <v>0</v>
      </c>
      <c r="T127" s="215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16" t="s">
        <v>137</v>
      </c>
      <c r="AT127" s="216" t="s">
        <v>132</v>
      </c>
      <c r="AU127" s="216" t="s">
        <v>81</v>
      </c>
      <c r="AY127" s="18" t="s">
        <v>130</v>
      </c>
      <c r="BE127" s="217">
        <f>IF(N127="základní",J127,0)</f>
        <v>0</v>
      </c>
      <c r="BF127" s="217">
        <f>IF(N127="snížená",J127,0)</f>
        <v>0</v>
      </c>
      <c r="BG127" s="217">
        <f>IF(N127="zákl. přenesená",J127,0)</f>
        <v>0</v>
      </c>
      <c r="BH127" s="217">
        <f>IF(N127="sníž. přenesená",J127,0)</f>
        <v>0</v>
      </c>
      <c r="BI127" s="217">
        <f>IF(N127="nulová",J127,0)</f>
        <v>0</v>
      </c>
      <c r="BJ127" s="18" t="s">
        <v>79</v>
      </c>
      <c r="BK127" s="217">
        <f>ROUND(I127*H127,2)</f>
        <v>0</v>
      </c>
      <c r="BL127" s="18" t="s">
        <v>137</v>
      </c>
      <c r="BM127" s="216" t="s">
        <v>1282</v>
      </c>
    </row>
    <row r="128" s="2" customFormat="1">
      <c r="A128" s="39"/>
      <c r="B128" s="40"/>
      <c r="C128" s="41"/>
      <c r="D128" s="223" t="s">
        <v>141</v>
      </c>
      <c r="E128" s="41"/>
      <c r="F128" s="224" t="s">
        <v>1283</v>
      </c>
      <c r="G128" s="41"/>
      <c r="H128" s="41"/>
      <c r="I128" s="220"/>
      <c r="J128" s="41"/>
      <c r="K128" s="41"/>
      <c r="L128" s="45"/>
      <c r="M128" s="221"/>
      <c r="N128" s="222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141</v>
      </c>
      <c r="AU128" s="18" t="s">
        <v>81</v>
      </c>
    </row>
    <row r="129" s="2" customFormat="1" ht="24.15" customHeight="1">
      <c r="A129" s="39"/>
      <c r="B129" s="40"/>
      <c r="C129" s="205" t="s">
        <v>251</v>
      </c>
      <c r="D129" s="205" t="s">
        <v>132</v>
      </c>
      <c r="E129" s="206" t="s">
        <v>1284</v>
      </c>
      <c r="F129" s="207" t="s">
        <v>1285</v>
      </c>
      <c r="G129" s="208" t="s">
        <v>1233</v>
      </c>
      <c r="H129" s="209">
        <v>1</v>
      </c>
      <c r="I129" s="210"/>
      <c r="J129" s="211">
        <f>ROUND(I129*H129,2)</f>
        <v>0</v>
      </c>
      <c r="K129" s="207" t="s">
        <v>324</v>
      </c>
      <c r="L129" s="45"/>
      <c r="M129" s="212" t="s">
        <v>19</v>
      </c>
      <c r="N129" s="213" t="s">
        <v>42</v>
      </c>
      <c r="O129" s="85"/>
      <c r="P129" s="214">
        <f>O129*H129</f>
        <v>0</v>
      </c>
      <c r="Q129" s="214">
        <v>0</v>
      </c>
      <c r="R129" s="214">
        <f>Q129*H129</f>
        <v>0</v>
      </c>
      <c r="S129" s="214">
        <v>0</v>
      </c>
      <c r="T129" s="215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16" t="s">
        <v>137</v>
      </c>
      <c r="AT129" s="216" t="s">
        <v>132</v>
      </c>
      <c r="AU129" s="216" t="s">
        <v>81</v>
      </c>
      <c r="AY129" s="18" t="s">
        <v>130</v>
      </c>
      <c r="BE129" s="217">
        <f>IF(N129="základní",J129,0)</f>
        <v>0</v>
      </c>
      <c r="BF129" s="217">
        <f>IF(N129="snížená",J129,0)</f>
        <v>0</v>
      </c>
      <c r="BG129" s="217">
        <f>IF(N129="zákl. přenesená",J129,0)</f>
        <v>0</v>
      </c>
      <c r="BH129" s="217">
        <f>IF(N129="sníž. přenesená",J129,0)</f>
        <v>0</v>
      </c>
      <c r="BI129" s="217">
        <f>IF(N129="nulová",J129,0)</f>
        <v>0</v>
      </c>
      <c r="BJ129" s="18" t="s">
        <v>79</v>
      </c>
      <c r="BK129" s="217">
        <f>ROUND(I129*H129,2)</f>
        <v>0</v>
      </c>
      <c r="BL129" s="18" t="s">
        <v>137</v>
      </c>
      <c r="BM129" s="216" t="s">
        <v>1286</v>
      </c>
    </row>
    <row r="130" s="2" customFormat="1" ht="24.15" customHeight="1">
      <c r="A130" s="39"/>
      <c r="B130" s="40"/>
      <c r="C130" s="205" t="s">
        <v>7</v>
      </c>
      <c r="D130" s="205" t="s">
        <v>132</v>
      </c>
      <c r="E130" s="206" t="s">
        <v>1287</v>
      </c>
      <c r="F130" s="207" t="s">
        <v>1288</v>
      </c>
      <c r="G130" s="208" t="s">
        <v>1233</v>
      </c>
      <c r="H130" s="209">
        <v>1</v>
      </c>
      <c r="I130" s="210"/>
      <c r="J130" s="211">
        <f>ROUND(I130*H130,2)</f>
        <v>0</v>
      </c>
      <c r="K130" s="207" t="s">
        <v>324</v>
      </c>
      <c r="L130" s="45"/>
      <c r="M130" s="212" t="s">
        <v>19</v>
      </c>
      <c r="N130" s="213" t="s">
        <v>42</v>
      </c>
      <c r="O130" s="85"/>
      <c r="P130" s="214">
        <f>O130*H130</f>
        <v>0</v>
      </c>
      <c r="Q130" s="214">
        <v>0</v>
      </c>
      <c r="R130" s="214">
        <f>Q130*H130</f>
        <v>0</v>
      </c>
      <c r="S130" s="214">
        <v>0</v>
      </c>
      <c r="T130" s="215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16" t="s">
        <v>137</v>
      </c>
      <c r="AT130" s="216" t="s">
        <v>132</v>
      </c>
      <c r="AU130" s="216" t="s">
        <v>81</v>
      </c>
      <c r="AY130" s="18" t="s">
        <v>130</v>
      </c>
      <c r="BE130" s="217">
        <f>IF(N130="základní",J130,0)</f>
        <v>0</v>
      </c>
      <c r="BF130" s="217">
        <f>IF(N130="snížená",J130,0)</f>
        <v>0</v>
      </c>
      <c r="BG130" s="217">
        <f>IF(N130="zákl. přenesená",J130,0)</f>
        <v>0</v>
      </c>
      <c r="BH130" s="217">
        <f>IF(N130="sníž. přenesená",J130,0)</f>
        <v>0</v>
      </c>
      <c r="BI130" s="217">
        <f>IF(N130="nulová",J130,0)</f>
        <v>0</v>
      </c>
      <c r="BJ130" s="18" t="s">
        <v>79</v>
      </c>
      <c r="BK130" s="217">
        <f>ROUND(I130*H130,2)</f>
        <v>0</v>
      </c>
      <c r="BL130" s="18" t="s">
        <v>137</v>
      </c>
      <c r="BM130" s="216" t="s">
        <v>1289</v>
      </c>
    </row>
    <row r="131" s="2" customFormat="1">
      <c r="A131" s="39"/>
      <c r="B131" s="40"/>
      <c r="C131" s="41"/>
      <c r="D131" s="223" t="s">
        <v>141</v>
      </c>
      <c r="E131" s="41"/>
      <c r="F131" s="224" t="s">
        <v>1290</v>
      </c>
      <c r="G131" s="41"/>
      <c r="H131" s="41"/>
      <c r="I131" s="220"/>
      <c r="J131" s="41"/>
      <c r="K131" s="41"/>
      <c r="L131" s="45"/>
      <c r="M131" s="221"/>
      <c r="N131" s="222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141</v>
      </c>
      <c r="AU131" s="18" t="s">
        <v>81</v>
      </c>
    </row>
    <row r="132" s="2" customFormat="1" ht="24.15" customHeight="1">
      <c r="A132" s="39"/>
      <c r="B132" s="40"/>
      <c r="C132" s="205" t="s">
        <v>261</v>
      </c>
      <c r="D132" s="205" t="s">
        <v>132</v>
      </c>
      <c r="E132" s="206" t="s">
        <v>1291</v>
      </c>
      <c r="F132" s="207" t="s">
        <v>1292</v>
      </c>
      <c r="G132" s="208" t="s">
        <v>1233</v>
      </c>
      <c r="H132" s="209">
        <v>1</v>
      </c>
      <c r="I132" s="210"/>
      <c r="J132" s="211">
        <f>ROUND(I132*H132,2)</f>
        <v>0</v>
      </c>
      <c r="K132" s="207" t="s">
        <v>324</v>
      </c>
      <c r="L132" s="45"/>
      <c r="M132" s="212" t="s">
        <v>19</v>
      </c>
      <c r="N132" s="213" t="s">
        <v>42</v>
      </c>
      <c r="O132" s="85"/>
      <c r="P132" s="214">
        <f>O132*H132</f>
        <v>0</v>
      </c>
      <c r="Q132" s="214">
        <v>0</v>
      </c>
      <c r="R132" s="214">
        <f>Q132*H132</f>
        <v>0</v>
      </c>
      <c r="S132" s="214">
        <v>0</v>
      </c>
      <c r="T132" s="215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16" t="s">
        <v>1234</v>
      </c>
      <c r="AT132" s="216" t="s">
        <v>132</v>
      </c>
      <c r="AU132" s="216" t="s">
        <v>81</v>
      </c>
      <c r="AY132" s="18" t="s">
        <v>130</v>
      </c>
      <c r="BE132" s="217">
        <f>IF(N132="základní",J132,0)</f>
        <v>0</v>
      </c>
      <c r="BF132" s="217">
        <f>IF(N132="snížená",J132,0)</f>
        <v>0</v>
      </c>
      <c r="BG132" s="217">
        <f>IF(N132="zákl. přenesená",J132,0)</f>
        <v>0</v>
      </c>
      <c r="BH132" s="217">
        <f>IF(N132="sníž. přenesená",J132,0)</f>
        <v>0</v>
      </c>
      <c r="BI132" s="217">
        <f>IF(N132="nulová",J132,0)</f>
        <v>0</v>
      </c>
      <c r="BJ132" s="18" t="s">
        <v>79</v>
      </c>
      <c r="BK132" s="217">
        <f>ROUND(I132*H132,2)</f>
        <v>0</v>
      </c>
      <c r="BL132" s="18" t="s">
        <v>1234</v>
      </c>
      <c r="BM132" s="216" t="s">
        <v>1293</v>
      </c>
    </row>
    <row r="133" s="2" customFormat="1">
      <c r="A133" s="39"/>
      <c r="B133" s="40"/>
      <c r="C133" s="41"/>
      <c r="D133" s="223" t="s">
        <v>141</v>
      </c>
      <c r="E133" s="41"/>
      <c r="F133" s="224" t="s">
        <v>1294</v>
      </c>
      <c r="G133" s="41"/>
      <c r="H133" s="41"/>
      <c r="I133" s="220"/>
      <c r="J133" s="41"/>
      <c r="K133" s="41"/>
      <c r="L133" s="45"/>
      <c r="M133" s="221"/>
      <c r="N133" s="222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141</v>
      </c>
      <c r="AU133" s="18" t="s">
        <v>81</v>
      </c>
    </row>
    <row r="134" s="2" customFormat="1" ht="24.15" customHeight="1">
      <c r="A134" s="39"/>
      <c r="B134" s="40"/>
      <c r="C134" s="205" t="s">
        <v>266</v>
      </c>
      <c r="D134" s="205" t="s">
        <v>132</v>
      </c>
      <c r="E134" s="206" t="s">
        <v>1295</v>
      </c>
      <c r="F134" s="207" t="s">
        <v>1296</v>
      </c>
      <c r="G134" s="208" t="s">
        <v>1233</v>
      </c>
      <c r="H134" s="209">
        <v>1</v>
      </c>
      <c r="I134" s="210"/>
      <c r="J134" s="211">
        <f>ROUND(I134*H134,2)</f>
        <v>0</v>
      </c>
      <c r="K134" s="207" t="s">
        <v>324</v>
      </c>
      <c r="L134" s="45"/>
      <c r="M134" s="212" t="s">
        <v>19</v>
      </c>
      <c r="N134" s="213" t="s">
        <v>42</v>
      </c>
      <c r="O134" s="85"/>
      <c r="P134" s="214">
        <f>O134*H134</f>
        <v>0</v>
      </c>
      <c r="Q134" s="214">
        <v>0</v>
      </c>
      <c r="R134" s="214">
        <f>Q134*H134</f>
        <v>0</v>
      </c>
      <c r="S134" s="214">
        <v>0</v>
      </c>
      <c r="T134" s="215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16" t="s">
        <v>1234</v>
      </c>
      <c r="AT134" s="216" t="s">
        <v>132</v>
      </c>
      <c r="AU134" s="216" t="s">
        <v>81</v>
      </c>
      <c r="AY134" s="18" t="s">
        <v>130</v>
      </c>
      <c r="BE134" s="217">
        <f>IF(N134="základní",J134,0)</f>
        <v>0</v>
      </c>
      <c r="BF134" s="217">
        <f>IF(N134="snížená",J134,0)</f>
        <v>0</v>
      </c>
      <c r="BG134" s="217">
        <f>IF(N134="zákl. přenesená",J134,0)</f>
        <v>0</v>
      </c>
      <c r="BH134" s="217">
        <f>IF(N134="sníž. přenesená",J134,0)</f>
        <v>0</v>
      </c>
      <c r="BI134" s="217">
        <f>IF(N134="nulová",J134,0)</f>
        <v>0</v>
      </c>
      <c r="BJ134" s="18" t="s">
        <v>79</v>
      </c>
      <c r="BK134" s="217">
        <f>ROUND(I134*H134,2)</f>
        <v>0</v>
      </c>
      <c r="BL134" s="18" t="s">
        <v>1234</v>
      </c>
      <c r="BM134" s="216" t="s">
        <v>1297</v>
      </c>
    </row>
    <row r="135" s="2" customFormat="1">
      <c r="A135" s="39"/>
      <c r="B135" s="40"/>
      <c r="C135" s="41"/>
      <c r="D135" s="223" t="s">
        <v>141</v>
      </c>
      <c r="E135" s="41"/>
      <c r="F135" s="224" t="s">
        <v>1294</v>
      </c>
      <c r="G135" s="41"/>
      <c r="H135" s="41"/>
      <c r="I135" s="220"/>
      <c r="J135" s="41"/>
      <c r="K135" s="41"/>
      <c r="L135" s="45"/>
      <c r="M135" s="221"/>
      <c r="N135" s="222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141</v>
      </c>
      <c r="AU135" s="18" t="s">
        <v>81</v>
      </c>
    </row>
    <row r="136" s="2" customFormat="1" ht="16.5" customHeight="1">
      <c r="A136" s="39"/>
      <c r="B136" s="40"/>
      <c r="C136" s="205" t="s">
        <v>272</v>
      </c>
      <c r="D136" s="205" t="s">
        <v>132</v>
      </c>
      <c r="E136" s="206" t="s">
        <v>1298</v>
      </c>
      <c r="F136" s="207" t="s">
        <v>1299</v>
      </c>
      <c r="G136" s="208" t="s">
        <v>135</v>
      </c>
      <c r="H136" s="209">
        <v>25</v>
      </c>
      <c r="I136" s="210"/>
      <c r="J136" s="211">
        <f>ROUND(I136*H136,2)</f>
        <v>0</v>
      </c>
      <c r="K136" s="207" t="s">
        <v>324</v>
      </c>
      <c r="L136" s="45"/>
      <c r="M136" s="212" t="s">
        <v>19</v>
      </c>
      <c r="N136" s="213" t="s">
        <v>42</v>
      </c>
      <c r="O136" s="85"/>
      <c r="P136" s="214">
        <f>O136*H136</f>
        <v>0</v>
      </c>
      <c r="Q136" s="214">
        <v>0</v>
      </c>
      <c r="R136" s="214">
        <f>Q136*H136</f>
        <v>0</v>
      </c>
      <c r="S136" s="214">
        <v>0</v>
      </c>
      <c r="T136" s="215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16" t="s">
        <v>137</v>
      </c>
      <c r="AT136" s="216" t="s">
        <v>132</v>
      </c>
      <c r="AU136" s="216" t="s">
        <v>81</v>
      </c>
      <c r="AY136" s="18" t="s">
        <v>130</v>
      </c>
      <c r="BE136" s="217">
        <f>IF(N136="základní",J136,0)</f>
        <v>0</v>
      </c>
      <c r="BF136" s="217">
        <f>IF(N136="snížená",J136,0)</f>
        <v>0</v>
      </c>
      <c r="BG136" s="217">
        <f>IF(N136="zákl. přenesená",J136,0)</f>
        <v>0</v>
      </c>
      <c r="BH136" s="217">
        <f>IF(N136="sníž. přenesená",J136,0)</f>
        <v>0</v>
      </c>
      <c r="BI136" s="217">
        <f>IF(N136="nulová",J136,0)</f>
        <v>0</v>
      </c>
      <c r="BJ136" s="18" t="s">
        <v>79</v>
      </c>
      <c r="BK136" s="217">
        <f>ROUND(I136*H136,2)</f>
        <v>0</v>
      </c>
      <c r="BL136" s="18" t="s">
        <v>137</v>
      </c>
      <c r="BM136" s="216" t="s">
        <v>1300</v>
      </c>
    </row>
    <row r="137" s="2" customFormat="1" ht="16.5" customHeight="1">
      <c r="A137" s="39"/>
      <c r="B137" s="40"/>
      <c r="C137" s="205" t="s">
        <v>279</v>
      </c>
      <c r="D137" s="205" t="s">
        <v>132</v>
      </c>
      <c r="E137" s="206" t="s">
        <v>1301</v>
      </c>
      <c r="F137" s="207" t="s">
        <v>1302</v>
      </c>
      <c r="G137" s="208" t="s">
        <v>135</v>
      </c>
      <c r="H137" s="209">
        <v>25</v>
      </c>
      <c r="I137" s="210"/>
      <c r="J137" s="211">
        <f>ROUND(I137*H137,2)</f>
        <v>0</v>
      </c>
      <c r="K137" s="207" t="s">
        <v>324</v>
      </c>
      <c r="L137" s="45"/>
      <c r="M137" s="212" t="s">
        <v>19</v>
      </c>
      <c r="N137" s="213" t="s">
        <v>42</v>
      </c>
      <c r="O137" s="85"/>
      <c r="P137" s="214">
        <f>O137*H137</f>
        <v>0</v>
      </c>
      <c r="Q137" s="214">
        <v>0</v>
      </c>
      <c r="R137" s="214">
        <f>Q137*H137</f>
        <v>0</v>
      </c>
      <c r="S137" s="214">
        <v>0</v>
      </c>
      <c r="T137" s="215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16" t="s">
        <v>137</v>
      </c>
      <c r="AT137" s="216" t="s">
        <v>132</v>
      </c>
      <c r="AU137" s="216" t="s">
        <v>81</v>
      </c>
      <c r="AY137" s="18" t="s">
        <v>130</v>
      </c>
      <c r="BE137" s="217">
        <f>IF(N137="základní",J137,0)</f>
        <v>0</v>
      </c>
      <c r="BF137" s="217">
        <f>IF(N137="snížená",J137,0)</f>
        <v>0</v>
      </c>
      <c r="BG137" s="217">
        <f>IF(N137="zákl. přenesená",J137,0)</f>
        <v>0</v>
      </c>
      <c r="BH137" s="217">
        <f>IF(N137="sníž. přenesená",J137,0)</f>
        <v>0</v>
      </c>
      <c r="BI137" s="217">
        <f>IF(N137="nulová",J137,0)</f>
        <v>0</v>
      </c>
      <c r="BJ137" s="18" t="s">
        <v>79</v>
      </c>
      <c r="BK137" s="217">
        <f>ROUND(I137*H137,2)</f>
        <v>0</v>
      </c>
      <c r="BL137" s="18" t="s">
        <v>137</v>
      </c>
      <c r="BM137" s="216" t="s">
        <v>1303</v>
      </c>
    </row>
    <row r="138" s="2" customFormat="1" ht="24.15" customHeight="1">
      <c r="A138" s="39"/>
      <c r="B138" s="40"/>
      <c r="C138" s="205" t="s">
        <v>284</v>
      </c>
      <c r="D138" s="205" t="s">
        <v>132</v>
      </c>
      <c r="E138" s="206" t="s">
        <v>1304</v>
      </c>
      <c r="F138" s="207" t="s">
        <v>1305</v>
      </c>
      <c r="G138" s="208" t="s">
        <v>1233</v>
      </c>
      <c r="H138" s="209">
        <v>1</v>
      </c>
      <c r="I138" s="210"/>
      <c r="J138" s="211">
        <f>ROUND(I138*H138,2)</f>
        <v>0</v>
      </c>
      <c r="K138" s="207" t="s">
        <v>324</v>
      </c>
      <c r="L138" s="45"/>
      <c r="M138" s="212" t="s">
        <v>19</v>
      </c>
      <c r="N138" s="213" t="s">
        <v>42</v>
      </c>
      <c r="O138" s="85"/>
      <c r="P138" s="214">
        <f>O138*H138</f>
        <v>0</v>
      </c>
      <c r="Q138" s="214">
        <v>0</v>
      </c>
      <c r="R138" s="214">
        <f>Q138*H138</f>
        <v>0</v>
      </c>
      <c r="S138" s="214">
        <v>0</v>
      </c>
      <c r="T138" s="215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16" t="s">
        <v>1234</v>
      </c>
      <c r="AT138" s="216" t="s">
        <v>132</v>
      </c>
      <c r="AU138" s="216" t="s">
        <v>81</v>
      </c>
      <c r="AY138" s="18" t="s">
        <v>130</v>
      </c>
      <c r="BE138" s="217">
        <f>IF(N138="základní",J138,0)</f>
        <v>0</v>
      </c>
      <c r="BF138" s="217">
        <f>IF(N138="snížená",J138,0)</f>
        <v>0</v>
      </c>
      <c r="BG138" s="217">
        <f>IF(N138="zákl. přenesená",J138,0)</f>
        <v>0</v>
      </c>
      <c r="BH138" s="217">
        <f>IF(N138="sníž. přenesená",J138,0)</f>
        <v>0</v>
      </c>
      <c r="BI138" s="217">
        <f>IF(N138="nulová",J138,0)</f>
        <v>0</v>
      </c>
      <c r="BJ138" s="18" t="s">
        <v>79</v>
      </c>
      <c r="BK138" s="217">
        <f>ROUND(I138*H138,2)</f>
        <v>0</v>
      </c>
      <c r="BL138" s="18" t="s">
        <v>1234</v>
      </c>
      <c r="BM138" s="216" t="s">
        <v>1306</v>
      </c>
    </row>
    <row r="139" s="2" customFormat="1" ht="24.15" customHeight="1">
      <c r="A139" s="39"/>
      <c r="B139" s="40"/>
      <c r="C139" s="205" t="s">
        <v>289</v>
      </c>
      <c r="D139" s="205" t="s">
        <v>132</v>
      </c>
      <c r="E139" s="206" t="s">
        <v>1307</v>
      </c>
      <c r="F139" s="207" t="s">
        <v>1308</v>
      </c>
      <c r="G139" s="208" t="s">
        <v>292</v>
      </c>
      <c r="H139" s="209">
        <v>1</v>
      </c>
      <c r="I139" s="210"/>
      <c r="J139" s="211">
        <f>ROUND(I139*H139,2)</f>
        <v>0</v>
      </c>
      <c r="K139" s="207" t="s">
        <v>324</v>
      </c>
      <c r="L139" s="45"/>
      <c r="M139" s="212" t="s">
        <v>19</v>
      </c>
      <c r="N139" s="213" t="s">
        <v>42</v>
      </c>
      <c r="O139" s="85"/>
      <c r="P139" s="214">
        <f>O139*H139</f>
        <v>0</v>
      </c>
      <c r="Q139" s="214">
        <v>0</v>
      </c>
      <c r="R139" s="214">
        <f>Q139*H139</f>
        <v>0</v>
      </c>
      <c r="S139" s="214">
        <v>0</v>
      </c>
      <c r="T139" s="215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16" t="s">
        <v>1234</v>
      </c>
      <c r="AT139" s="216" t="s">
        <v>132</v>
      </c>
      <c r="AU139" s="216" t="s">
        <v>81</v>
      </c>
      <c r="AY139" s="18" t="s">
        <v>130</v>
      </c>
      <c r="BE139" s="217">
        <f>IF(N139="základní",J139,0)</f>
        <v>0</v>
      </c>
      <c r="BF139" s="217">
        <f>IF(N139="snížená",J139,0)</f>
        <v>0</v>
      </c>
      <c r="BG139" s="217">
        <f>IF(N139="zákl. přenesená",J139,0)</f>
        <v>0</v>
      </c>
      <c r="BH139" s="217">
        <f>IF(N139="sníž. přenesená",J139,0)</f>
        <v>0</v>
      </c>
      <c r="BI139" s="217">
        <f>IF(N139="nulová",J139,0)</f>
        <v>0</v>
      </c>
      <c r="BJ139" s="18" t="s">
        <v>79</v>
      </c>
      <c r="BK139" s="217">
        <f>ROUND(I139*H139,2)</f>
        <v>0</v>
      </c>
      <c r="BL139" s="18" t="s">
        <v>1234</v>
      </c>
      <c r="BM139" s="216" t="s">
        <v>1309</v>
      </c>
    </row>
    <row r="140" s="2" customFormat="1">
      <c r="A140" s="39"/>
      <c r="B140" s="40"/>
      <c r="C140" s="41"/>
      <c r="D140" s="223" t="s">
        <v>141</v>
      </c>
      <c r="E140" s="41"/>
      <c r="F140" s="224" t="s">
        <v>1310</v>
      </c>
      <c r="G140" s="41"/>
      <c r="H140" s="41"/>
      <c r="I140" s="220"/>
      <c r="J140" s="41"/>
      <c r="K140" s="41"/>
      <c r="L140" s="45"/>
      <c r="M140" s="221"/>
      <c r="N140" s="222"/>
      <c r="O140" s="85"/>
      <c r="P140" s="85"/>
      <c r="Q140" s="85"/>
      <c r="R140" s="85"/>
      <c r="S140" s="85"/>
      <c r="T140" s="86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141</v>
      </c>
      <c r="AU140" s="18" t="s">
        <v>81</v>
      </c>
    </row>
    <row r="141" s="2" customFormat="1" ht="16.5" customHeight="1">
      <c r="A141" s="39"/>
      <c r="B141" s="40"/>
      <c r="C141" s="205" t="s">
        <v>297</v>
      </c>
      <c r="D141" s="205" t="s">
        <v>132</v>
      </c>
      <c r="E141" s="206" t="s">
        <v>1311</v>
      </c>
      <c r="F141" s="207" t="s">
        <v>1312</v>
      </c>
      <c r="G141" s="208" t="s">
        <v>135</v>
      </c>
      <c r="H141" s="209">
        <v>25</v>
      </c>
      <c r="I141" s="210"/>
      <c r="J141" s="211">
        <f>ROUND(I141*H141,2)</f>
        <v>0</v>
      </c>
      <c r="K141" s="207" t="s">
        <v>324</v>
      </c>
      <c r="L141" s="45"/>
      <c r="M141" s="212" t="s">
        <v>19</v>
      </c>
      <c r="N141" s="213" t="s">
        <v>42</v>
      </c>
      <c r="O141" s="85"/>
      <c r="P141" s="214">
        <f>O141*H141</f>
        <v>0</v>
      </c>
      <c r="Q141" s="214">
        <v>0</v>
      </c>
      <c r="R141" s="214">
        <f>Q141*H141</f>
        <v>0</v>
      </c>
      <c r="S141" s="214">
        <v>0</v>
      </c>
      <c r="T141" s="215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16" t="s">
        <v>137</v>
      </c>
      <c r="AT141" s="216" t="s">
        <v>132</v>
      </c>
      <c r="AU141" s="216" t="s">
        <v>81</v>
      </c>
      <c r="AY141" s="18" t="s">
        <v>130</v>
      </c>
      <c r="BE141" s="217">
        <f>IF(N141="základní",J141,0)</f>
        <v>0</v>
      </c>
      <c r="BF141" s="217">
        <f>IF(N141="snížená",J141,0)</f>
        <v>0</v>
      </c>
      <c r="BG141" s="217">
        <f>IF(N141="zákl. přenesená",J141,0)</f>
        <v>0</v>
      </c>
      <c r="BH141" s="217">
        <f>IF(N141="sníž. přenesená",J141,0)</f>
        <v>0</v>
      </c>
      <c r="BI141" s="217">
        <f>IF(N141="nulová",J141,0)</f>
        <v>0</v>
      </c>
      <c r="BJ141" s="18" t="s">
        <v>79</v>
      </c>
      <c r="BK141" s="217">
        <f>ROUND(I141*H141,2)</f>
        <v>0</v>
      </c>
      <c r="BL141" s="18" t="s">
        <v>137</v>
      </c>
      <c r="BM141" s="216" t="s">
        <v>1313</v>
      </c>
    </row>
    <row r="142" s="2" customFormat="1" ht="24.15" customHeight="1">
      <c r="A142" s="39"/>
      <c r="B142" s="40"/>
      <c r="C142" s="205" t="s">
        <v>302</v>
      </c>
      <c r="D142" s="205" t="s">
        <v>132</v>
      </c>
      <c r="E142" s="206" t="s">
        <v>1314</v>
      </c>
      <c r="F142" s="207" t="s">
        <v>1315</v>
      </c>
      <c r="G142" s="208" t="s">
        <v>1233</v>
      </c>
      <c r="H142" s="209">
        <v>1</v>
      </c>
      <c r="I142" s="210"/>
      <c r="J142" s="211">
        <f>ROUND(I142*H142,2)</f>
        <v>0</v>
      </c>
      <c r="K142" s="207" t="s">
        <v>324</v>
      </c>
      <c r="L142" s="45"/>
      <c r="M142" s="212" t="s">
        <v>19</v>
      </c>
      <c r="N142" s="213" t="s">
        <v>42</v>
      </c>
      <c r="O142" s="85"/>
      <c r="P142" s="214">
        <f>O142*H142</f>
        <v>0</v>
      </c>
      <c r="Q142" s="214">
        <v>0</v>
      </c>
      <c r="R142" s="214">
        <f>Q142*H142</f>
        <v>0</v>
      </c>
      <c r="S142" s="214">
        <v>0</v>
      </c>
      <c r="T142" s="215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16" t="s">
        <v>137</v>
      </c>
      <c r="AT142" s="216" t="s">
        <v>132</v>
      </c>
      <c r="AU142" s="216" t="s">
        <v>81</v>
      </c>
      <c r="AY142" s="18" t="s">
        <v>130</v>
      </c>
      <c r="BE142" s="217">
        <f>IF(N142="základní",J142,0)</f>
        <v>0</v>
      </c>
      <c r="BF142" s="217">
        <f>IF(N142="snížená",J142,0)</f>
        <v>0</v>
      </c>
      <c r="BG142" s="217">
        <f>IF(N142="zákl. přenesená",J142,0)</f>
        <v>0</v>
      </c>
      <c r="BH142" s="217">
        <f>IF(N142="sníž. přenesená",J142,0)</f>
        <v>0</v>
      </c>
      <c r="BI142" s="217">
        <f>IF(N142="nulová",J142,0)</f>
        <v>0</v>
      </c>
      <c r="BJ142" s="18" t="s">
        <v>79</v>
      </c>
      <c r="BK142" s="217">
        <f>ROUND(I142*H142,2)</f>
        <v>0</v>
      </c>
      <c r="BL142" s="18" t="s">
        <v>137</v>
      </c>
      <c r="BM142" s="216" t="s">
        <v>1316</v>
      </c>
    </row>
    <row r="143" s="2" customFormat="1">
      <c r="A143" s="39"/>
      <c r="B143" s="40"/>
      <c r="C143" s="205" t="s">
        <v>308</v>
      </c>
      <c r="D143" s="205" t="s">
        <v>132</v>
      </c>
      <c r="E143" s="206" t="s">
        <v>1317</v>
      </c>
      <c r="F143" s="207" t="s">
        <v>1318</v>
      </c>
      <c r="G143" s="208" t="s">
        <v>1233</v>
      </c>
      <c r="H143" s="209">
        <v>1</v>
      </c>
      <c r="I143" s="210"/>
      <c r="J143" s="211">
        <f>ROUND(I143*H143,2)</f>
        <v>0</v>
      </c>
      <c r="K143" s="207" t="s">
        <v>324</v>
      </c>
      <c r="L143" s="45"/>
      <c r="M143" s="212" t="s">
        <v>19</v>
      </c>
      <c r="N143" s="213" t="s">
        <v>42</v>
      </c>
      <c r="O143" s="85"/>
      <c r="P143" s="214">
        <f>O143*H143</f>
        <v>0</v>
      </c>
      <c r="Q143" s="214">
        <v>0</v>
      </c>
      <c r="R143" s="214">
        <f>Q143*H143</f>
        <v>0</v>
      </c>
      <c r="S143" s="214">
        <v>0</v>
      </c>
      <c r="T143" s="215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16" t="s">
        <v>137</v>
      </c>
      <c r="AT143" s="216" t="s">
        <v>132</v>
      </c>
      <c r="AU143" s="216" t="s">
        <v>81</v>
      </c>
      <c r="AY143" s="18" t="s">
        <v>130</v>
      </c>
      <c r="BE143" s="217">
        <f>IF(N143="základní",J143,0)</f>
        <v>0</v>
      </c>
      <c r="BF143" s="217">
        <f>IF(N143="snížená",J143,0)</f>
        <v>0</v>
      </c>
      <c r="BG143" s="217">
        <f>IF(N143="zákl. přenesená",J143,0)</f>
        <v>0</v>
      </c>
      <c r="BH143" s="217">
        <f>IF(N143="sníž. přenesená",J143,0)</f>
        <v>0</v>
      </c>
      <c r="BI143" s="217">
        <f>IF(N143="nulová",J143,0)</f>
        <v>0</v>
      </c>
      <c r="BJ143" s="18" t="s">
        <v>79</v>
      </c>
      <c r="BK143" s="217">
        <f>ROUND(I143*H143,2)</f>
        <v>0</v>
      </c>
      <c r="BL143" s="18" t="s">
        <v>137</v>
      </c>
      <c r="BM143" s="216" t="s">
        <v>1319</v>
      </c>
    </row>
    <row r="144" s="12" customFormat="1" ht="22.8" customHeight="1">
      <c r="A144" s="12"/>
      <c r="B144" s="189"/>
      <c r="C144" s="190"/>
      <c r="D144" s="191" t="s">
        <v>70</v>
      </c>
      <c r="E144" s="203" t="s">
        <v>1320</v>
      </c>
      <c r="F144" s="203" t="s">
        <v>1321</v>
      </c>
      <c r="G144" s="190"/>
      <c r="H144" s="190"/>
      <c r="I144" s="193"/>
      <c r="J144" s="204">
        <f>BK144</f>
        <v>0</v>
      </c>
      <c r="K144" s="190"/>
      <c r="L144" s="195"/>
      <c r="M144" s="196"/>
      <c r="N144" s="197"/>
      <c r="O144" s="197"/>
      <c r="P144" s="198">
        <f>SUM(P145:P147)</f>
        <v>0</v>
      </c>
      <c r="Q144" s="197"/>
      <c r="R144" s="198">
        <f>SUM(R145:R147)</f>
        <v>0</v>
      </c>
      <c r="S144" s="197"/>
      <c r="T144" s="199">
        <f>SUM(T145:T147)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00" t="s">
        <v>162</v>
      </c>
      <c r="AT144" s="201" t="s">
        <v>70</v>
      </c>
      <c r="AU144" s="201" t="s">
        <v>79</v>
      </c>
      <c r="AY144" s="200" t="s">
        <v>130</v>
      </c>
      <c r="BK144" s="202">
        <f>SUM(BK145:BK147)</f>
        <v>0</v>
      </c>
    </row>
    <row r="145" s="2" customFormat="1" ht="24.15" customHeight="1">
      <c r="A145" s="39"/>
      <c r="B145" s="40"/>
      <c r="C145" s="205" t="s">
        <v>314</v>
      </c>
      <c r="D145" s="205" t="s">
        <v>132</v>
      </c>
      <c r="E145" s="206" t="s">
        <v>1322</v>
      </c>
      <c r="F145" s="207" t="s">
        <v>1323</v>
      </c>
      <c r="G145" s="208" t="s">
        <v>1233</v>
      </c>
      <c r="H145" s="209">
        <v>1</v>
      </c>
      <c r="I145" s="210"/>
      <c r="J145" s="211">
        <f>ROUND(I145*H145,2)</f>
        <v>0</v>
      </c>
      <c r="K145" s="207" t="s">
        <v>324</v>
      </c>
      <c r="L145" s="45"/>
      <c r="M145" s="212" t="s">
        <v>19</v>
      </c>
      <c r="N145" s="213" t="s">
        <v>42</v>
      </c>
      <c r="O145" s="85"/>
      <c r="P145" s="214">
        <f>O145*H145</f>
        <v>0</v>
      </c>
      <c r="Q145" s="214">
        <v>0</v>
      </c>
      <c r="R145" s="214">
        <f>Q145*H145</f>
        <v>0</v>
      </c>
      <c r="S145" s="214">
        <v>0</v>
      </c>
      <c r="T145" s="215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16" t="s">
        <v>1234</v>
      </c>
      <c r="AT145" s="216" t="s">
        <v>132</v>
      </c>
      <c r="AU145" s="216" t="s">
        <v>81</v>
      </c>
      <c r="AY145" s="18" t="s">
        <v>130</v>
      </c>
      <c r="BE145" s="217">
        <f>IF(N145="základní",J145,0)</f>
        <v>0</v>
      </c>
      <c r="BF145" s="217">
        <f>IF(N145="snížená",J145,0)</f>
        <v>0</v>
      </c>
      <c r="BG145" s="217">
        <f>IF(N145="zákl. přenesená",J145,0)</f>
        <v>0</v>
      </c>
      <c r="BH145" s="217">
        <f>IF(N145="sníž. přenesená",J145,0)</f>
        <v>0</v>
      </c>
      <c r="BI145" s="217">
        <f>IF(N145="nulová",J145,0)</f>
        <v>0</v>
      </c>
      <c r="BJ145" s="18" t="s">
        <v>79</v>
      </c>
      <c r="BK145" s="217">
        <f>ROUND(I145*H145,2)</f>
        <v>0</v>
      </c>
      <c r="BL145" s="18" t="s">
        <v>1234</v>
      </c>
      <c r="BM145" s="216" t="s">
        <v>1324</v>
      </c>
    </row>
    <row r="146" s="2" customFormat="1">
      <c r="A146" s="39"/>
      <c r="B146" s="40"/>
      <c r="C146" s="41"/>
      <c r="D146" s="223" t="s">
        <v>141</v>
      </c>
      <c r="E146" s="41"/>
      <c r="F146" s="224" t="s">
        <v>1325</v>
      </c>
      <c r="G146" s="41"/>
      <c r="H146" s="41"/>
      <c r="I146" s="220"/>
      <c r="J146" s="41"/>
      <c r="K146" s="41"/>
      <c r="L146" s="45"/>
      <c r="M146" s="221"/>
      <c r="N146" s="222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141</v>
      </c>
      <c r="AU146" s="18" t="s">
        <v>81</v>
      </c>
    </row>
    <row r="147" s="2" customFormat="1" ht="24.15" customHeight="1">
      <c r="A147" s="39"/>
      <c r="B147" s="40"/>
      <c r="C147" s="205" t="s">
        <v>321</v>
      </c>
      <c r="D147" s="205" t="s">
        <v>132</v>
      </c>
      <c r="E147" s="206" t="s">
        <v>1326</v>
      </c>
      <c r="F147" s="207" t="s">
        <v>1327</v>
      </c>
      <c r="G147" s="208" t="s">
        <v>1233</v>
      </c>
      <c r="H147" s="209">
        <v>1</v>
      </c>
      <c r="I147" s="210"/>
      <c r="J147" s="211">
        <f>ROUND(I147*H147,2)</f>
        <v>0</v>
      </c>
      <c r="K147" s="207" t="s">
        <v>324</v>
      </c>
      <c r="L147" s="45"/>
      <c r="M147" s="274" t="s">
        <v>19</v>
      </c>
      <c r="N147" s="275" t="s">
        <v>42</v>
      </c>
      <c r="O147" s="259"/>
      <c r="P147" s="276">
        <f>O147*H147</f>
        <v>0</v>
      </c>
      <c r="Q147" s="276">
        <v>0</v>
      </c>
      <c r="R147" s="276">
        <f>Q147*H147</f>
        <v>0</v>
      </c>
      <c r="S147" s="276">
        <v>0</v>
      </c>
      <c r="T147" s="27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16" t="s">
        <v>1234</v>
      </c>
      <c r="AT147" s="216" t="s">
        <v>132</v>
      </c>
      <c r="AU147" s="216" t="s">
        <v>81</v>
      </c>
      <c r="AY147" s="18" t="s">
        <v>130</v>
      </c>
      <c r="BE147" s="217">
        <f>IF(N147="základní",J147,0)</f>
        <v>0</v>
      </c>
      <c r="BF147" s="217">
        <f>IF(N147="snížená",J147,0)</f>
        <v>0</v>
      </c>
      <c r="BG147" s="217">
        <f>IF(N147="zákl. přenesená",J147,0)</f>
        <v>0</v>
      </c>
      <c r="BH147" s="217">
        <f>IF(N147="sníž. přenesená",J147,0)</f>
        <v>0</v>
      </c>
      <c r="BI147" s="217">
        <f>IF(N147="nulová",J147,0)</f>
        <v>0</v>
      </c>
      <c r="BJ147" s="18" t="s">
        <v>79</v>
      </c>
      <c r="BK147" s="217">
        <f>ROUND(I147*H147,2)</f>
        <v>0</v>
      </c>
      <c r="BL147" s="18" t="s">
        <v>1234</v>
      </c>
      <c r="BM147" s="216" t="s">
        <v>1328</v>
      </c>
    </row>
    <row r="148" s="2" customFormat="1" ht="6.96" customHeight="1">
      <c r="A148" s="39"/>
      <c r="B148" s="60"/>
      <c r="C148" s="61"/>
      <c r="D148" s="61"/>
      <c r="E148" s="61"/>
      <c r="F148" s="61"/>
      <c r="G148" s="61"/>
      <c r="H148" s="61"/>
      <c r="I148" s="61"/>
      <c r="J148" s="61"/>
      <c r="K148" s="61"/>
      <c r="L148" s="45"/>
      <c r="M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</row>
  </sheetData>
  <sheetProtection sheet="1" autoFilter="0" formatColumns="0" formatRows="0" objects="1" scenarios="1" spinCount="100000" saltValue="wFUXcPVXF3BwZMj7p9uPSvlbhdecGcq3x4w8nyBEZzIjLrJtZrhBpX38lV0kL9Gq8Hygy2n22IauvqLj6W56JQ==" hashValue="yAP7vhzr5hn786vknDgnmm7N9rIHRIkMt/QMoVq/J7sYuXuojaJ2KwWSdA+FldS27wf+tayYAVBxV6FTi4x43A==" algorithmName="SHA-512" password="CC35"/>
  <autoFilter ref="C86:K147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1" r:id="rId1" display="https://podminky.urs.cz/item/CS_URS_2023_01/119003227"/>
    <hyperlink ref="F94" r:id="rId2" display="https://podminky.urs.cz/item/CS_URS_2023_01/119003228"/>
    <hyperlink ref="F96" r:id="rId3" display="https://podminky.urs.cz/item/CS_URS_2023_01/119004121"/>
    <hyperlink ref="F99" r:id="rId4" display="https://podminky.urs.cz/item/CS_URS_2023_01/119004122"/>
    <hyperlink ref="F102" r:id="rId5" display="https://podminky.urs.cz/item/CS_URS_2023_01/9389084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6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279" customWidth="1"/>
    <col min="2" max="2" width="1.667969" style="279" customWidth="1"/>
    <col min="3" max="4" width="5" style="279" customWidth="1"/>
    <col min="5" max="5" width="11.66016" style="279" customWidth="1"/>
    <col min="6" max="6" width="9.160156" style="279" customWidth="1"/>
    <col min="7" max="7" width="5" style="279" customWidth="1"/>
    <col min="8" max="8" width="77.83203" style="279" customWidth="1"/>
    <col min="9" max="10" width="20" style="279" customWidth="1"/>
    <col min="11" max="11" width="1.667969" style="279" customWidth="1"/>
  </cols>
  <sheetData>
    <row r="1" s="1" customFormat="1" ht="37.5" customHeight="1"/>
    <row r="2" s="1" customFormat="1" ht="7.5" customHeight="1">
      <c r="B2" s="280"/>
      <c r="C2" s="281"/>
      <c r="D2" s="281"/>
      <c r="E2" s="281"/>
      <c r="F2" s="281"/>
      <c r="G2" s="281"/>
      <c r="H2" s="281"/>
      <c r="I2" s="281"/>
      <c r="J2" s="281"/>
      <c r="K2" s="282"/>
    </row>
    <row r="3" s="16" customFormat="1" ht="45" customHeight="1">
      <c r="B3" s="283"/>
      <c r="C3" s="284" t="s">
        <v>1329</v>
      </c>
      <c r="D3" s="284"/>
      <c r="E3" s="284"/>
      <c r="F3" s="284"/>
      <c r="G3" s="284"/>
      <c r="H3" s="284"/>
      <c r="I3" s="284"/>
      <c r="J3" s="284"/>
      <c r="K3" s="285"/>
    </row>
    <row r="4" s="1" customFormat="1" ht="25.5" customHeight="1">
      <c r="B4" s="286"/>
      <c r="C4" s="287" t="s">
        <v>1330</v>
      </c>
      <c r="D4" s="287"/>
      <c r="E4" s="287"/>
      <c r="F4" s="287"/>
      <c r="G4" s="287"/>
      <c r="H4" s="287"/>
      <c r="I4" s="287"/>
      <c r="J4" s="287"/>
      <c r="K4" s="288"/>
    </row>
    <row r="5" s="1" customFormat="1" ht="5.25" customHeight="1">
      <c r="B5" s="286"/>
      <c r="C5" s="289"/>
      <c r="D5" s="289"/>
      <c r="E5" s="289"/>
      <c r="F5" s="289"/>
      <c r="G5" s="289"/>
      <c r="H5" s="289"/>
      <c r="I5" s="289"/>
      <c r="J5" s="289"/>
      <c r="K5" s="288"/>
    </row>
    <row r="6" s="1" customFormat="1" ht="15" customHeight="1">
      <c r="B6" s="286"/>
      <c r="C6" s="290" t="s">
        <v>1331</v>
      </c>
      <c r="D6" s="290"/>
      <c r="E6" s="290"/>
      <c r="F6" s="290"/>
      <c r="G6" s="290"/>
      <c r="H6" s="290"/>
      <c r="I6" s="290"/>
      <c r="J6" s="290"/>
      <c r="K6" s="288"/>
    </row>
    <row r="7" s="1" customFormat="1" ht="15" customHeight="1">
      <c r="B7" s="291"/>
      <c r="C7" s="290" t="s">
        <v>1332</v>
      </c>
      <c r="D7" s="290"/>
      <c r="E7" s="290"/>
      <c r="F7" s="290"/>
      <c r="G7" s="290"/>
      <c r="H7" s="290"/>
      <c r="I7" s="290"/>
      <c r="J7" s="290"/>
      <c r="K7" s="288"/>
    </row>
    <row r="8" s="1" customFormat="1" ht="12.75" customHeight="1">
      <c r="B8" s="291"/>
      <c r="C8" s="290"/>
      <c r="D8" s="290"/>
      <c r="E8" s="290"/>
      <c r="F8" s="290"/>
      <c r="G8" s="290"/>
      <c r="H8" s="290"/>
      <c r="I8" s="290"/>
      <c r="J8" s="290"/>
      <c r="K8" s="288"/>
    </row>
    <row r="9" s="1" customFormat="1" ht="15" customHeight="1">
      <c r="B9" s="291"/>
      <c r="C9" s="290" t="s">
        <v>1333</v>
      </c>
      <c r="D9" s="290"/>
      <c r="E9" s="290"/>
      <c r="F9" s="290"/>
      <c r="G9" s="290"/>
      <c r="H9" s="290"/>
      <c r="I9" s="290"/>
      <c r="J9" s="290"/>
      <c r="K9" s="288"/>
    </row>
    <row r="10" s="1" customFormat="1" ht="15" customHeight="1">
      <c r="B10" s="291"/>
      <c r="C10" s="290"/>
      <c r="D10" s="290" t="s">
        <v>1334</v>
      </c>
      <c r="E10" s="290"/>
      <c r="F10" s="290"/>
      <c r="G10" s="290"/>
      <c r="H10" s="290"/>
      <c r="I10" s="290"/>
      <c r="J10" s="290"/>
      <c r="K10" s="288"/>
    </row>
    <row r="11" s="1" customFormat="1" ht="15" customHeight="1">
      <c r="B11" s="291"/>
      <c r="C11" s="292"/>
      <c r="D11" s="290" t="s">
        <v>1335</v>
      </c>
      <c r="E11" s="290"/>
      <c r="F11" s="290"/>
      <c r="G11" s="290"/>
      <c r="H11" s="290"/>
      <c r="I11" s="290"/>
      <c r="J11" s="290"/>
      <c r="K11" s="288"/>
    </row>
    <row r="12" s="1" customFormat="1" ht="15" customHeight="1">
      <c r="B12" s="291"/>
      <c r="C12" s="292"/>
      <c r="D12" s="290"/>
      <c r="E12" s="290"/>
      <c r="F12" s="290"/>
      <c r="G12" s="290"/>
      <c r="H12" s="290"/>
      <c r="I12" s="290"/>
      <c r="J12" s="290"/>
      <c r="K12" s="288"/>
    </row>
    <row r="13" s="1" customFormat="1" ht="15" customHeight="1">
      <c r="B13" s="291"/>
      <c r="C13" s="292"/>
      <c r="D13" s="293" t="s">
        <v>1336</v>
      </c>
      <c r="E13" s="290"/>
      <c r="F13" s="290"/>
      <c r="G13" s="290"/>
      <c r="H13" s="290"/>
      <c r="I13" s="290"/>
      <c r="J13" s="290"/>
      <c r="K13" s="288"/>
    </row>
    <row r="14" s="1" customFormat="1" ht="12.75" customHeight="1">
      <c r="B14" s="291"/>
      <c r="C14" s="292"/>
      <c r="D14" s="292"/>
      <c r="E14" s="292"/>
      <c r="F14" s="292"/>
      <c r="G14" s="292"/>
      <c r="H14" s="292"/>
      <c r="I14" s="292"/>
      <c r="J14" s="292"/>
      <c r="K14" s="288"/>
    </row>
    <row r="15" s="1" customFormat="1" ht="15" customHeight="1">
      <c r="B15" s="291"/>
      <c r="C15" s="292"/>
      <c r="D15" s="290" t="s">
        <v>1337</v>
      </c>
      <c r="E15" s="290"/>
      <c r="F15" s="290"/>
      <c r="G15" s="290"/>
      <c r="H15" s="290"/>
      <c r="I15" s="290"/>
      <c r="J15" s="290"/>
      <c r="K15" s="288"/>
    </row>
    <row r="16" s="1" customFormat="1" ht="15" customHeight="1">
      <c r="B16" s="291"/>
      <c r="C16" s="292"/>
      <c r="D16" s="290" t="s">
        <v>1338</v>
      </c>
      <c r="E16" s="290"/>
      <c r="F16" s="290"/>
      <c r="G16" s="290"/>
      <c r="H16" s="290"/>
      <c r="I16" s="290"/>
      <c r="J16" s="290"/>
      <c r="K16" s="288"/>
    </row>
    <row r="17" s="1" customFormat="1" ht="15" customHeight="1">
      <c r="B17" s="291"/>
      <c r="C17" s="292"/>
      <c r="D17" s="290" t="s">
        <v>1339</v>
      </c>
      <c r="E17" s="290"/>
      <c r="F17" s="290"/>
      <c r="G17" s="290"/>
      <c r="H17" s="290"/>
      <c r="I17" s="290"/>
      <c r="J17" s="290"/>
      <c r="K17" s="288"/>
    </row>
    <row r="18" s="1" customFormat="1" ht="15" customHeight="1">
      <c r="B18" s="291"/>
      <c r="C18" s="292"/>
      <c r="D18" s="292"/>
      <c r="E18" s="294" t="s">
        <v>78</v>
      </c>
      <c r="F18" s="290" t="s">
        <v>1340</v>
      </c>
      <c r="G18" s="290"/>
      <c r="H18" s="290"/>
      <c r="I18" s="290"/>
      <c r="J18" s="290"/>
      <c r="K18" s="288"/>
    </row>
    <row r="19" s="1" customFormat="1" ht="15" customHeight="1">
      <c r="B19" s="291"/>
      <c r="C19" s="292"/>
      <c r="D19" s="292"/>
      <c r="E19" s="294" t="s">
        <v>1341</v>
      </c>
      <c r="F19" s="290" t="s">
        <v>1342</v>
      </c>
      <c r="G19" s="290"/>
      <c r="H19" s="290"/>
      <c r="I19" s="290"/>
      <c r="J19" s="290"/>
      <c r="K19" s="288"/>
    </row>
    <row r="20" s="1" customFormat="1" ht="15" customHeight="1">
      <c r="B20" s="291"/>
      <c r="C20" s="292"/>
      <c r="D20" s="292"/>
      <c r="E20" s="294" t="s">
        <v>1343</v>
      </c>
      <c r="F20" s="290" t="s">
        <v>1344</v>
      </c>
      <c r="G20" s="290"/>
      <c r="H20" s="290"/>
      <c r="I20" s="290"/>
      <c r="J20" s="290"/>
      <c r="K20" s="288"/>
    </row>
    <row r="21" s="1" customFormat="1" ht="15" customHeight="1">
      <c r="B21" s="291"/>
      <c r="C21" s="292"/>
      <c r="D21" s="292"/>
      <c r="E21" s="294" t="s">
        <v>1345</v>
      </c>
      <c r="F21" s="290" t="s">
        <v>1346</v>
      </c>
      <c r="G21" s="290"/>
      <c r="H21" s="290"/>
      <c r="I21" s="290"/>
      <c r="J21" s="290"/>
      <c r="K21" s="288"/>
    </row>
    <row r="22" s="1" customFormat="1" ht="15" customHeight="1">
      <c r="B22" s="291"/>
      <c r="C22" s="292"/>
      <c r="D22" s="292"/>
      <c r="E22" s="294" t="s">
        <v>815</v>
      </c>
      <c r="F22" s="290" t="s">
        <v>816</v>
      </c>
      <c r="G22" s="290"/>
      <c r="H22" s="290"/>
      <c r="I22" s="290"/>
      <c r="J22" s="290"/>
      <c r="K22" s="288"/>
    </row>
    <row r="23" s="1" customFormat="1" ht="15" customHeight="1">
      <c r="B23" s="291"/>
      <c r="C23" s="292"/>
      <c r="D23" s="292"/>
      <c r="E23" s="294" t="s">
        <v>1347</v>
      </c>
      <c r="F23" s="290" t="s">
        <v>1348</v>
      </c>
      <c r="G23" s="290"/>
      <c r="H23" s="290"/>
      <c r="I23" s="290"/>
      <c r="J23" s="290"/>
      <c r="K23" s="288"/>
    </row>
    <row r="24" s="1" customFormat="1" ht="12.75" customHeight="1">
      <c r="B24" s="291"/>
      <c r="C24" s="292"/>
      <c r="D24" s="292"/>
      <c r="E24" s="292"/>
      <c r="F24" s="292"/>
      <c r="G24" s="292"/>
      <c r="H24" s="292"/>
      <c r="I24" s="292"/>
      <c r="J24" s="292"/>
      <c r="K24" s="288"/>
    </row>
    <row r="25" s="1" customFormat="1" ht="15" customHeight="1">
      <c r="B25" s="291"/>
      <c r="C25" s="290" t="s">
        <v>1349</v>
      </c>
      <c r="D25" s="290"/>
      <c r="E25" s="290"/>
      <c r="F25" s="290"/>
      <c r="G25" s="290"/>
      <c r="H25" s="290"/>
      <c r="I25" s="290"/>
      <c r="J25" s="290"/>
      <c r="K25" s="288"/>
    </row>
    <row r="26" s="1" customFormat="1" ht="15" customHeight="1">
      <c r="B26" s="291"/>
      <c r="C26" s="290" t="s">
        <v>1350</v>
      </c>
      <c r="D26" s="290"/>
      <c r="E26" s="290"/>
      <c r="F26" s="290"/>
      <c r="G26" s="290"/>
      <c r="H26" s="290"/>
      <c r="I26" s="290"/>
      <c r="J26" s="290"/>
      <c r="K26" s="288"/>
    </row>
    <row r="27" s="1" customFormat="1" ht="15" customHeight="1">
      <c r="B27" s="291"/>
      <c r="C27" s="290"/>
      <c r="D27" s="290" t="s">
        <v>1351</v>
      </c>
      <c r="E27" s="290"/>
      <c r="F27" s="290"/>
      <c r="G27" s="290"/>
      <c r="H27" s="290"/>
      <c r="I27" s="290"/>
      <c r="J27" s="290"/>
      <c r="K27" s="288"/>
    </row>
    <row r="28" s="1" customFormat="1" ht="15" customHeight="1">
      <c r="B28" s="291"/>
      <c r="C28" s="292"/>
      <c r="D28" s="290" t="s">
        <v>1352</v>
      </c>
      <c r="E28" s="290"/>
      <c r="F28" s="290"/>
      <c r="G28" s="290"/>
      <c r="H28" s="290"/>
      <c r="I28" s="290"/>
      <c r="J28" s="290"/>
      <c r="K28" s="288"/>
    </row>
    <row r="29" s="1" customFormat="1" ht="12.75" customHeight="1">
      <c r="B29" s="291"/>
      <c r="C29" s="292"/>
      <c r="D29" s="292"/>
      <c r="E29" s="292"/>
      <c r="F29" s="292"/>
      <c r="G29" s="292"/>
      <c r="H29" s="292"/>
      <c r="I29" s="292"/>
      <c r="J29" s="292"/>
      <c r="K29" s="288"/>
    </row>
    <row r="30" s="1" customFormat="1" ht="15" customHeight="1">
      <c r="B30" s="291"/>
      <c r="C30" s="292"/>
      <c r="D30" s="290" t="s">
        <v>1353</v>
      </c>
      <c r="E30" s="290"/>
      <c r="F30" s="290"/>
      <c r="G30" s="290"/>
      <c r="H30" s="290"/>
      <c r="I30" s="290"/>
      <c r="J30" s="290"/>
      <c r="K30" s="288"/>
    </row>
    <row r="31" s="1" customFormat="1" ht="15" customHeight="1">
      <c r="B31" s="291"/>
      <c r="C31" s="292"/>
      <c r="D31" s="290" t="s">
        <v>1354</v>
      </c>
      <c r="E31" s="290"/>
      <c r="F31" s="290"/>
      <c r="G31" s="290"/>
      <c r="H31" s="290"/>
      <c r="I31" s="290"/>
      <c r="J31" s="290"/>
      <c r="K31" s="288"/>
    </row>
    <row r="32" s="1" customFormat="1" ht="12.75" customHeight="1">
      <c r="B32" s="291"/>
      <c r="C32" s="292"/>
      <c r="D32" s="292"/>
      <c r="E32" s="292"/>
      <c r="F32" s="292"/>
      <c r="G32" s="292"/>
      <c r="H32" s="292"/>
      <c r="I32" s="292"/>
      <c r="J32" s="292"/>
      <c r="K32" s="288"/>
    </row>
    <row r="33" s="1" customFormat="1" ht="15" customHeight="1">
      <c r="B33" s="291"/>
      <c r="C33" s="292"/>
      <c r="D33" s="290" t="s">
        <v>1355</v>
      </c>
      <c r="E33" s="290"/>
      <c r="F33" s="290"/>
      <c r="G33" s="290"/>
      <c r="H33" s="290"/>
      <c r="I33" s="290"/>
      <c r="J33" s="290"/>
      <c r="K33" s="288"/>
    </row>
    <row r="34" s="1" customFormat="1" ht="15" customHeight="1">
      <c r="B34" s="291"/>
      <c r="C34" s="292"/>
      <c r="D34" s="290" t="s">
        <v>1356</v>
      </c>
      <c r="E34" s="290"/>
      <c r="F34" s="290"/>
      <c r="G34" s="290"/>
      <c r="H34" s="290"/>
      <c r="I34" s="290"/>
      <c r="J34" s="290"/>
      <c r="K34" s="288"/>
    </row>
    <row r="35" s="1" customFormat="1" ht="15" customHeight="1">
      <c r="B35" s="291"/>
      <c r="C35" s="292"/>
      <c r="D35" s="290" t="s">
        <v>1357</v>
      </c>
      <c r="E35" s="290"/>
      <c r="F35" s="290"/>
      <c r="G35" s="290"/>
      <c r="H35" s="290"/>
      <c r="I35" s="290"/>
      <c r="J35" s="290"/>
      <c r="K35" s="288"/>
    </row>
    <row r="36" s="1" customFormat="1" ht="15" customHeight="1">
      <c r="B36" s="291"/>
      <c r="C36" s="292"/>
      <c r="D36" s="290"/>
      <c r="E36" s="293" t="s">
        <v>116</v>
      </c>
      <c r="F36" s="290"/>
      <c r="G36" s="290" t="s">
        <v>1358</v>
      </c>
      <c r="H36" s="290"/>
      <c r="I36" s="290"/>
      <c r="J36" s="290"/>
      <c r="K36" s="288"/>
    </row>
    <row r="37" s="1" customFormat="1" ht="30.75" customHeight="1">
      <c r="B37" s="291"/>
      <c r="C37" s="292"/>
      <c r="D37" s="290"/>
      <c r="E37" s="293" t="s">
        <v>1359</v>
      </c>
      <c r="F37" s="290"/>
      <c r="G37" s="290" t="s">
        <v>1360</v>
      </c>
      <c r="H37" s="290"/>
      <c r="I37" s="290"/>
      <c r="J37" s="290"/>
      <c r="K37" s="288"/>
    </row>
    <row r="38" s="1" customFormat="1" ht="15" customHeight="1">
      <c r="B38" s="291"/>
      <c r="C38" s="292"/>
      <c r="D38" s="290"/>
      <c r="E38" s="293" t="s">
        <v>52</v>
      </c>
      <c r="F38" s="290"/>
      <c r="G38" s="290" t="s">
        <v>1361</v>
      </c>
      <c r="H38" s="290"/>
      <c r="I38" s="290"/>
      <c r="J38" s="290"/>
      <c r="K38" s="288"/>
    </row>
    <row r="39" s="1" customFormat="1" ht="15" customHeight="1">
      <c r="B39" s="291"/>
      <c r="C39" s="292"/>
      <c r="D39" s="290"/>
      <c r="E39" s="293" t="s">
        <v>53</v>
      </c>
      <c r="F39" s="290"/>
      <c r="G39" s="290" t="s">
        <v>1362</v>
      </c>
      <c r="H39" s="290"/>
      <c r="I39" s="290"/>
      <c r="J39" s="290"/>
      <c r="K39" s="288"/>
    </row>
    <row r="40" s="1" customFormat="1" ht="15" customHeight="1">
      <c r="B40" s="291"/>
      <c r="C40" s="292"/>
      <c r="D40" s="290"/>
      <c r="E40" s="293" t="s">
        <v>117</v>
      </c>
      <c r="F40" s="290"/>
      <c r="G40" s="290" t="s">
        <v>1363</v>
      </c>
      <c r="H40" s="290"/>
      <c r="I40" s="290"/>
      <c r="J40" s="290"/>
      <c r="K40" s="288"/>
    </row>
    <row r="41" s="1" customFormat="1" ht="15" customHeight="1">
      <c r="B41" s="291"/>
      <c r="C41" s="292"/>
      <c r="D41" s="290"/>
      <c r="E41" s="293" t="s">
        <v>118</v>
      </c>
      <c r="F41" s="290"/>
      <c r="G41" s="290" t="s">
        <v>1364</v>
      </c>
      <c r="H41" s="290"/>
      <c r="I41" s="290"/>
      <c r="J41" s="290"/>
      <c r="K41" s="288"/>
    </row>
    <row r="42" s="1" customFormat="1" ht="15" customHeight="1">
      <c r="B42" s="291"/>
      <c r="C42" s="292"/>
      <c r="D42" s="290"/>
      <c r="E42" s="293" t="s">
        <v>1365</v>
      </c>
      <c r="F42" s="290"/>
      <c r="G42" s="290" t="s">
        <v>1366</v>
      </c>
      <c r="H42" s="290"/>
      <c r="I42" s="290"/>
      <c r="J42" s="290"/>
      <c r="K42" s="288"/>
    </row>
    <row r="43" s="1" customFormat="1" ht="15" customHeight="1">
      <c r="B43" s="291"/>
      <c r="C43" s="292"/>
      <c r="D43" s="290"/>
      <c r="E43" s="293"/>
      <c r="F43" s="290"/>
      <c r="G43" s="290" t="s">
        <v>1367</v>
      </c>
      <c r="H43" s="290"/>
      <c r="I43" s="290"/>
      <c r="J43" s="290"/>
      <c r="K43" s="288"/>
    </row>
    <row r="44" s="1" customFormat="1" ht="15" customHeight="1">
      <c r="B44" s="291"/>
      <c r="C44" s="292"/>
      <c r="D44" s="290"/>
      <c r="E44" s="293" t="s">
        <v>1368</v>
      </c>
      <c r="F44" s="290"/>
      <c r="G44" s="290" t="s">
        <v>1369</v>
      </c>
      <c r="H44" s="290"/>
      <c r="I44" s="290"/>
      <c r="J44" s="290"/>
      <c r="K44" s="288"/>
    </row>
    <row r="45" s="1" customFormat="1" ht="15" customHeight="1">
      <c r="B45" s="291"/>
      <c r="C45" s="292"/>
      <c r="D45" s="290"/>
      <c r="E45" s="293" t="s">
        <v>120</v>
      </c>
      <c r="F45" s="290"/>
      <c r="G45" s="290" t="s">
        <v>1370</v>
      </c>
      <c r="H45" s="290"/>
      <c r="I45" s="290"/>
      <c r="J45" s="290"/>
      <c r="K45" s="288"/>
    </row>
    <row r="46" s="1" customFormat="1" ht="12.75" customHeight="1">
      <c r="B46" s="291"/>
      <c r="C46" s="292"/>
      <c r="D46" s="290"/>
      <c r="E46" s="290"/>
      <c r="F46" s="290"/>
      <c r="G46" s="290"/>
      <c r="H46" s="290"/>
      <c r="I46" s="290"/>
      <c r="J46" s="290"/>
      <c r="K46" s="288"/>
    </row>
    <row r="47" s="1" customFormat="1" ht="15" customHeight="1">
      <c r="B47" s="291"/>
      <c r="C47" s="292"/>
      <c r="D47" s="290" t="s">
        <v>1371</v>
      </c>
      <c r="E47" s="290"/>
      <c r="F47" s="290"/>
      <c r="G47" s="290"/>
      <c r="H47" s="290"/>
      <c r="I47" s="290"/>
      <c r="J47" s="290"/>
      <c r="K47" s="288"/>
    </row>
    <row r="48" s="1" customFormat="1" ht="15" customHeight="1">
      <c r="B48" s="291"/>
      <c r="C48" s="292"/>
      <c r="D48" s="292"/>
      <c r="E48" s="290" t="s">
        <v>1372</v>
      </c>
      <c r="F48" s="290"/>
      <c r="G48" s="290"/>
      <c r="H48" s="290"/>
      <c r="I48" s="290"/>
      <c r="J48" s="290"/>
      <c r="K48" s="288"/>
    </row>
    <row r="49" s="1" customFormat="1" ht="15" customHeight="1">
      <c r="B49" s="291"/>
      <c r="C49" s="292"/>
      <c r="D49" s="292"/>
      <c r="E49" s="290" t="s">
        <v>1373</v>
      </c>
      <c r="F49" s="290"/>
      <c r="G49" s="290"/>
      <c r="H49" s="290"/>
      <c r="I49" s="290"/>
      <c r="J49" s="290"/>
      <c r="K49" s="288"/>
    </row>
    <row r="50" s="1" customFormat="1" ht="15" customHeight="1">
      <c r="B50" s="291"/>
      <c r="C50" s="292"/>
      <c r="D50" s="292"/>
      <c r="E50" s="290" t="s">
        <v>1374</v>
      </c>
      <c r="F50" s="290"/>
      <c r="G50" s="290"/>
      <c r="H50" s="290"/>
      <c r="I50" s="290"/>
      <c r="J50" s="290"/>
      <c r="K50" s="288"/>
    </row>
    <row r="51" s="1" customFormat="1" ht="15" customHeight="1">
      <c r="B51" s="291"/>
      <c r="C51" s="292"/>
      <c r="D51" s="290" t="s">
        <v>1375</v>
      </c>
      <c r="E51" s="290"/>
      <c r="F51" s="290"/>
      <c r="G51" s="290"/>
      <c r="H51" s="290"/>
      <c r="I51" s="290"/>
      <c r="J51" s="290"/>
      <c r="K51" s="288"/>
    </row>
    <row r="52" s="1" customFormat="1" ht="25.5" customHeight="1">
      <c r="B52" s="286"/>
      <c r="C52" s="287" t="s">
        <v>1376</v>
      </c>
      <c r="D52" s="287"/>
      <c r="E52" s="287"/>
      <c r="F52" s="287"/>
      <c r="G52" s="287"/>
      <c r="H52" s="287"/>
      <c r="I52" s="287"/>
      <c r="J52" s="287"/>
      <c r="K52" s="288"/>
    </row>
    <row r="53" s="1" customFormat="1" ht="5.25" customHeight="1">
      <c r="B53" s="286"/>
      <c r="C53" s="289"/>
      <c r="D53" s="289"/>
      <c r="E53" s="289"/>
      <c r="F53" s="289"/>
      <c r="G53" s="289"/>
      <c r="H53" s="289"/>
      <c r="I53" s="289"/>
      <c r="J53" s="289"/>
      <c r="K53" s="288"/>
    </row>
    <row r="54" s="1" customFormat="1" ht="15" customHeight="1">
      <c r="B54" s="286"/>
      <c r="C54" s="290" t="s">
        <v>1377</v>
      </c>
      <c r="D54" s="290"/>
      <c r="E54" s="290"/>
      <c r="F54" s="290"/>
      <c r="G54" s="290"/>
      <c r="H54" s="290"/>
      <c r="I54" s="290"/>
      <c r="J54" s="290"/>
      <c r="K54" s="288"/>
    </row>
    <row r="55" s="1" customFormat="1" ht="15" customHeight="1">
      <c r="B55" s="286"/>
      <c r="C55" s="290" t="s">
        <v>1378</v>
      </c>
      <c r="D55" s="290"/>
      <c r="E55" s="290"/>
      <c r="F55" s="290"/>
      <c r="G55" s="290"/>
      <c r="H55" s="290"/>
      <c r="I55" s="290"/>
      <c r="J55" s="290"/>
      <c r="K55" s="288"/>
    </row>
    <row r="56" s="1" customFormat="1" ht="12.75" customHeight="1">
      <c r="B56" s="286"/>
      <c r="C56" s="290"/>
      <c r="D56" s="290"/>
      <c r="E56" s="290"/>
      <c r="F56" s="290"/>
      <c r="G56" s="290"/>
      <c r="H56" s="290"/>
      <c r="I56" s="290"/>
      <c r="J56" s="290"/>
      <c r="K56" s="288"/>
    </row>
    <row r="57" s="1" customFormat="1" ht="15" customHeight="1">
      <c r="B57" s="286"/>
      <c r="C57" s="290" t="s">
        <v>1379</v>
      </c>
      <c r="D57" s="290"/>
      <c r="E57" s="290"/>
      <c r="F57" s="290"/>
      <c r="G57" s="290"/>
      <c r="H57" s="290"/>
      <c r="I57" s="290"/>
      <c r="J57" s="290"/>
      <c r="K57" s="288"/>
    </row>
    <row r="58" s="1" customFormat="1" ht="15" customHeight="1">
      <c r="B58" s="286"/>
      <c r="C58" s="292"/>
      <c r="D58" s="290" t="s">
        <v>1380</v>
      </c>
      <c r="E58" s="290"/>
      <c r="F58" s="290"/>
      <c r="G58" s="290"/>
      <c r="H58" s="290"/>
      <c r="I58" s="290"/>
      <c r="J58" s="290"/>
      <c r="K58" s="288"/>
    </row>
    <row r="59" s="1" customFormat="1" ht="15" customHeight="1">
      <c r="B59" s="286"/>
      <c r="C59" s="292"/>
      <c r="D59" s="290" t="s">
        <v>1381</v>
      </c>
      <c r="E59" s="290"/>
      <c r="F59" s="290"/>
      <c r="G59" s="290"/>
      <c r="H59" s="290"/>
      <c r="I59" s="290"/>
      <c r="J59" s="290"/>
      <c r="K59" s="288"/>
    </row>
    <row r="60" s="1" customFormat="1" ht="15" customHeight="1">
      <c r="B60" s="286"/>
      <c r="C60" s="292"/>
      <c r="D60" s="290" t="s">
        <v>1382</v>
      </c>
      <c r="E60" s="290"/>
      <c r="F60" s="290"/>
      <c r="G60" s="290"/>
      <c r="H60" s="290"/>
      <c r="I60" s="290"/>
      <c r="J60" s="290"/>
      <c r="K60" s="288"/>
    </row>
    <row r="61" s="1" customFormat="1" ht="15" customHeight="1">
      <c r="B61" s="286"/>
      <c r="C61" s="292"/>
      <c r="D61" s="290" t="s">
        <v>1383</v>
      </c>
      <c r="E61" s="290"/>
      <c r="F61" s="290"/>
      <c r="G61" s="290"/>
      <c r="H61" s="290"/>
      <c r="I61" s="290"/>
      <c r="J61" s="290"/>
      <c r="K61" s="288"/>
    </row>
    <row r="62" s="1" customFormat="1" ht="15" customHeight="1">
      <c r="B62" s="286"/>
      <c r="C62" s="292"/>
      <c r="D62" s="295" t="s">
        <v>1384</v>
      </c>
      <c r="E62" s="295"/>
      <c r="F62" s="295"/>
      <c r="G62" s="295"/>
      <c r="H62" s="295"/>
      <c r="I62" s="295"/>
      <c r="J62" s="295"/>
      <c r="K62" s="288"/>
    </row>
    <row r="63" s="1" customFormat="1" ht="15" customHeight="1">
      <c r="B63" s="286"/>
      <c r="C63" s="292"/>
      <c r="D63" s="290" t="s">
        <v>1385</v>
      </c>
      <c r="E63" s="290"/>
      <c r="F63" s="290"/>
      <c r="G63" s="290"/>
      <c r="H63" s="290"/>
      <c r="I63" s="290"/>
      <c r="J63" s="290"/>
      <c r="K63" s="288"/>
    </row>
    <row r="64" s="1" customFormat="1" ht="12.75" customHeight="1">
      <c r="B64" s="286"/>
      <c r="C64" s="292"/>
      <c r="D64" s="292"/>
      <c r="E64" s="296"/>
      <c r="F64" s="292"/>
      <c r="G64" s="292"/>
      <c r="H64" s="292"/>
      <c r="I64" s="292"/>
      <c r="J64" s="292"/>
      <c r="K64" s="288"/>
    </row>
    <row r="65" s="1" customFormat="1" ht="15" customHeight="1">
      <c r="B65" s="286"/>
      <c r="C65" s="292"/>
      <c r="D65" s="290" t="s">
        <v>1386</v>
      </c>
      <c r="E65" s="290"/>
      <c r="F65" s="290"/>
      <c r="G65" s="290"/>
      <c r="H65" s="290"/>
      <c r="I65" s="290"/>
      <c r="J65" s="290"/>
      <c r="K65" s="288"/>
    </row>
    <row r="66" s="1" customFormat="1" ht="15" customHeight="1">
      <c r="B66" s="286"/>
      <c r="C66" s="292"/>
      <c r="D66" s="295" t="s">
        <v>1387</v>
      </c>
      <c r="E66" s="295"/>
      <c r="F66" s="295"/>
      <c r="G66" s="295"/>
      <c r="H66" s="295"/>
      <c r="I66" s="295"/>
      <c r="J66" s="295"/>
      <c r="K66" s="288"/>
    </row>
    <row r="67" s="1" customFormat="1" ht="15" customHeight="1">
      <c r="B67" s="286"/>
      <c r="C67" s="292"/>
      <c r="D67" s="290" t="s">
        <v>1388</v>
      </c>
      <c r="E67" s="290"/>
      <c r="F67" s="290"/>
      <c r="G67" s="290"/>
      <c r="H67" s="290"/>
      <c r="I67" s="290"/>
      <c r="J67" s="290"/>
      <c r="K67" s="288"/>
    </row>
    <row r="68" s="1" customFormat="1" ht="15" customHeight="1">
      <c r="B68" s="286"/>
      <c r="C68" s="292"/>
      <c r="D68" s="290" t="s">
        <v>1389</v>
      </c>
      <c r="E68" s="290"/>
      <c r="F68" s="290"/>
      <c r="G68" s="290"/>
      <c r="H68" s="290"/>
      <c r="I68" s="290"/>
      <c r="J68" s="290"/>
      <c r="K68" s="288"/>
    </row>
    <row r="69" s="1" customFormat="1" ht="15" customHeight="1">
      <c r="B69" s="286"/>
      <c r="C69" s="292"/>
      <c r="D69" s="290" t="s">
        <v>1390</v>
      </c>
      <c r="E69" s="290"/>
      <c r="F69" s="290"/>
      <c r="G69" s="290"/>
      <c r="H69" s="290"/>
      <c r="I69" s="290"/>
      <c r="J69" s="290"/>
      <c r="K69" s="288"/>
    </row>
    <row r="70" s="1" customFormat="1" ht="15" customHeight="1">
      <c r="B70" s="286"/>
      <c r="C70" s="292"/>
      <c r="D70" s="290" t="s">
        <v>1391</v>
      </c>
      <c r="E70" s="290"/>
      <c r="F70" s="290"/>
      <c r="G70" s="290"/>
      <c r="H70" s="290"/>
      <c r="I70" s="290"/>
      <c r="J70" s="290"/>
      <c r="K70" s="288"/>
    </row>
    <row r="71" s="1" customFormat="1" ht="12.75" customHeight="1">
      <c r="B71" s="297"/>
      <c r="C71" s="298"/>
      <c r="D71" s="298"/>
      <c r="E71" s="298"/>
      <c r="F71" s="298"/>
      <c r="G71" s="298"/>
      <c r="H71" s="298"/>
      <c r="I71" s="298"/>
      <c r="J71" s="298"/>
      <c r="K71" s="299"/>
    </row>
    <row r="72" s="1" customFormat="1" ht="18.75" customHeight="1">
      <c r="B72" s="300"/>
      <c r="C72" s="300"/>
      <c r="D72" s="300"/>
      <c r="E72" s="300"/>
      <c r="F72" s="300"/>
      <c r="G72" s="300"/>
      <c r="H72" s="300"/>
      <c r="I72" s="300"/>
      <c r="J72" s="300"/>
      <c r="K72" s="301"/>
    </row>
    <row r="73" s="1" customFormat="1" ht="18.75" customHeight="1">
      <c r="B73" s="301"/>
      <c r="C73" s="301"/>
      <c r="D73" s="301"/>
      <c r="E73" s="301"/>
      <c r="F73" s="301"/>
      <c r="G73" s="301"/>
      <c r="H73" s="301"/>
      <c r="I73" s="301"/>
      <c r="J73" s="301"/>
      <c r="K73" s="301"/>
    </row>
    <row r="74" s="1" customFormat="1" ht="7.5" customHeight="1">
      <c r="B74" s="302"/>
      <c r="C74" s="303"/>
      <c r="D74" s="303"/>
      <c r="E74" s="303"/>
      <c r="F74" s="303"/>
      <c r="G74" s="303"/>
      <c r="H74" s="303"/>
      <c r="I74" s="303"/>
      <c r="J74" s="303"/>
      <c r="K74" s="304"/>
    </row>
    <row r="75" s="1" customFormat="1" ht="45" customHeight="1">
      <c r="B75" s="305"/>
      <c r="C75" s="306" t="s">
        <v>1392</v>
      </c>
      <c r="D75" s="306"/>
      <c r="E75" s="306"/>
      <c r="F75" s="306"/>
      <c r="G75" s="306"/>
      <c r="H75" s="306"/>
      <c r="I75" s="306"/>
      <c r="J75" s="306"/>
      <c r="K75" s="307"/>
    </row>
    <row r="76" s="1" customFormat="1" ht="17.25" customHeight="1">
      <c r="B76" s="305"/>
      <c r="C76" s="308" t="s">
        <v>1393</v>
      </c>
      <c r="D76" s="308"/>
      <c r="E76" s="308"/>
      <c r="F76" s="308" t="s">
        <v>1394</v>
      </c>
      <c r="G76" s="309"/>
      <c r="H76" s="308" t="s">
        <v>53</v>
      </c>
      <c r="I76" s="308" t="s">
        <v>56</v>
      </c>
      <c r="J76" s="308" t="s">
        <v>1395</v>
      </c>
      <c r="K76" s="307"/>
    </row>
    <row r="77" s="1" customFormat="1" ht="17.25" customHeight="1">
      <c r="B77" s="305"/>
      <c r="C77" s="310" t="s">
        <v>1396</v>
      </c>
      <c r="D77" s="310"/>
      <c r="E77" s="310"/>
      <c r="F77" s="311" t="s">
        <v>1397</v>
      </c>
      <c r="G77" s="312"/>
      <c r="H77" s="310"/>
      <c r="I77" s="310"/>
      <c r="J77" s="310" t="s">
        <v>1398</v>
      </c>
      <c r="K77" s="307"/>
    </row>
    <row r="78" s="1" customFormat="1" ht="5.25" customHeight="1">
      <c r="B78" s="305"/>
      <c r="C78" s="313"/>
      <c r="D78" s="313"/>
      <c r="E78" s="313"/>
      <c r="F78" s="313"/>
      <c r="G78" s="314"/>
      <c r="H78" s="313"/>
      <c r="I78" s="313"/>
      <c r="J78" s="313"/>
      <c r="K78" s="307"/>
    </row>
    <row r="79" s="1" customFormat="1" ht="15" customHeight="1">
      <c r="B79" s="305"/>
      <c r="C79" s="293" t="s">
        <v>52</v>
      </c>
      <c r="D79" s="315"/>
      <c r="E79" s="315"/>
      <c r="F79" s="316" t="s">
        <v>1399</v>
      </c>
      <c r="G79" s="317"/>
      <c r="H79" s="293" t="s">
        <v>1400</v>
      </c>
      <c r="I79" s="293" t="s">
        <v>1401</v>
      </c>
      <c r="J79" s="293">
        <v>20</v>
      </c>
      <c r="K79" s="307"/>
    </row>
    <row r="80" s="1" customFormat="1" ht="15" customHeight="1">
      <c r="B80" s="305"/>
      <c r="C80" s="293" t="s">
        <v>1402</v>
      </c>
      <c r="D80" s="293"/>
      <c r="E80" s="293"/>
      <c r="F80" s="316" t="s">
        <v>1399</v>
      </c>
      <c r="G80" s="317"/>
      <c r="H80" s="293" t="s">
        <v>1403</v>
      </c>
      <c r="I80" s="293" t="s">
        <v>1401</v>
      </c>
      <c r="J80" s="293">
        <v>120</v>
      </c>
      <c r="K80" s="307"/>
    </row>
    <row r="81" s="1" customFormat="1" ht="15" customHeight="1">
      <c r="B81" s="318"/>
      <c r="C81" s="293" t="s">
        <v>1404</v>
      </c>
      <c r="D81" s="293"/>
      <c r="E81" s="293"/>
      <c r="F81" s="316" t="s">
        <v>1405</v>
      </c>
      <c r="G81" s="317"/>
      <c r="H81" s="293" t="s">
        <v>1406</v>
      </c>
      <c r="I81" s="293" t="s">
        <v>1401</v>
      </c>
      <c r="J81" s="293">
        <v>50</v>
      </c>
      <c r="K81" s="307"/>
    </row>
    <row r="82" s="1" customFormat="1" ht="15" customHeight="1">
      <c r="B82" s="318"/>
      <c r="C82" s="293" t="s">
        <v>1407</v>
      </c>
      <c r="D82" s="293"/>
      <c r="E82" s="293"/>
      <c r="F82" s="316" t="s">
        <v>1399</v>
      </c>
      <c r="G82" s="317"/>
      <c r="H82" s="293" t="s">
        <v>1408</v>
      </c>
      <c r="I82" s="293" t="s">
        <v>1409</v>
      </c>
      <c r="J82" s="293"/>
      <c r="K82" s="307"/>
    </row>
    <row r="83" s="1" customFormat="1" ht="15" customHeight="1">
      <c r="B83" s="318"/>
      <c r="C83" s="319" t="s">
        <v>1410</v>
      </c>
      <c r="D83" s="319"/>
      <c r="E83" s="319"/>
      <c r="F83" s="320" t="s">
        <v>1405</v>
      </c>
      <c r="G83" s="319"/>
      <c r="H83" s="319" t="s">
        <v>1411</v>
      </c>
      <c r="I83" s="319" t="s">
        <v>1401</v>
      </c>
      <c r="J83" s="319">
        <v>15</v>
      </c>
      <c r="K83" s="307"/>
    </row>
    <row r="84" s="1" customFormat="1" ht="15" customHeight="1">
      <c r="B84" s="318"/>
      <c r="C84" s="319" t="s">
        <v>1412</v>
      </c>
      <c r="D84" s="319"/>
      <c r="E84" s="319"/>
      <c r="F84" s="320" t="s">
        <v>1405</v>
      </c>
      <c r="G84" s="319"/>
      <c r="H84" s="319" t="s">
        <v>1413</v>
      </c>
      <c r="I84" s="319" t="s">
        <v>1401</v>
      </c>
      <c r="J84" s="319">
        <v>15</v>
      </c>
      <c r="K84" s="307"/>
    </row>
    <row r="85" s="1" customFormat="1" ht="15" customHeight="1">
      <c r="B85" s="318"/>
      <c r="C85" s="319" t="s">
        <v>1414</v>
      </c>
      <c r="D85" s="319"/>
      <c r="E85" s="319"/>
      <c r="F85" s="320" t="s">
        <v>1405</v>
      </c>
      <c r="G85" s="319"/>
      <c r="H85" s="319" t="s">
        <v>1415</v>
      </c>
      <c r="I85" s="319" t="s">
        <v>1401</v>
      </c>
      <c r="J85" s="319">
        <v>20</v>
      </c>
      <c r="K85" s="307"/>
    </row>
    <row r="86" s="1" customFormat="1" ht="15" customHeight="1">
      <c r="B86" s="318"/>
      <c r="C86" s="319" t="s">
        <v>1416</v>
      </c>
      <c r="D86" s="319"/>
      <c r="E86" s="319"/>
      <c r="F86" s="320" t="s">
        <v>1405</v>
      </c>
      <c r="G86" s="319"/>
      <c r="H86" s="319" t="s">
        <v>1417</v>
      </c>
      <c r="I86" s="319" t="s">
        <v>1401</v>
      </c>
      <c r="J86" s="319">
        <v>20</v>
      </c>
      <c r="K86" s="307"/>
    </row>
    <row r="87" s="1" customFormat="1" ht="15" customHeight="1">
      <c r="B87" s="318"/>
      <c r="C87" s="293" t="s">
        <v>1418</v>
      </c>
      <c r="D87" s="293"/>
      <c r="E87" s="293"/>
      <c r="F87" s="316" t="s">
        <v>1405</v>
      </c>
      <c r="G87" s="317"/>
      <c r="H87" s="293" t="s">
        <v>1419</v>
      </c>
      <c r="I87" s="293" t="s">
        <v>1401</v>
      </c>
      <c r="J87" s="293">
        <v>50</v>
      </c>
      <c r="K87" s="307"/>
    </row>
    <row r="88" s="1" customFormat="1" ht="15" customHeight="1">
      <c r="B88" s="318"/>
      <c r="C88" s="293" t="s">
        <v>1420</v>
      </c>
      <c r="D88" s="293"/>
      <c r="E88" s="293"/>
      <c r="F88" s="316" t="s">
        <v>1405</v>
      </c>
      <c r="G88" s="317"/>
      <c r="H88" s="293" t="s">
        <v>1421</v>
      </c>
      <c r="I88" s="293" t="s">
        <v>1401</v>
      </c>
      <c r="J88" s="293">
        <v>20</v>
      </c>
      <c r="K88" s="307"/>
    </row>
    <row r="89" s="1" customFormat="1" ht="15" customHeight="1">
      <c r="B89" s="318"/>
      <c r="C89" s="293" t="s">
        <v>1422</v>
      </c>
      <c r="D89" s="293"/>
      <c r="E89" s="293"/>
      <c r="F89" s="316" t="s">
        <v>1405</v>
      </c>
      <c r="G89" s="317"/>
      <c r="H89" s="293" t="s">
        <v>1423</v>
      </c>
      <c r="I89" s="293" t="s">
        <v>1401</v>
      </c>
      <c r="J89" s="293">
        <v>20</v>
      </c>
      <c r="K89" s="307"/>
    </row>
    <row r="90" s="1" customFormat="1" ht="15" customHeight="1">
      <c r="B90" s="318"/>
      <c r="C90" s="293" t="s">
        <v>1424</v>
      </c>
      <c r="D90" s="293"/>
      <c r="E90" s="293"/>
      <c r="F90" s="316" t="s">
        <v>1405</v>
      </c>
      <c r="G90" s="317"/>
      <c r="H90" s="293" t="s">
        <v>1425</v>
      </c>
      <c r="I90" s="293" t="s">
        <v>1401</v>
      </c>
      <c r="J90" s="293">
        <v>50</v>
      </c>
      <c r="K90" s="307"/>
    </row>
    <row r="91" s="1" customFormat="1" ht="15" customHeight="1">
      <c r="B91" s="318"/>
      <c r="C91" s="293" t="s">
        <v>1426</v>
      </c>
      <c r="D91" s="293"/>
      <c r="E91" s="293"/>
      <c r="F91" s="316" t="s">
        <v>1405</v>
      </c>
      <c r="G91" s="317"/>
      <c r="H91" s="293" t="s">
        <v>1426</v>
      </c>
      <c r="I91" s="293" t="s">
        <v>1401</v>
      </c>
      <c r="J91" s="293">
        <v>50</v>
      </c>
      <c r="K91" s="307"/>
    </row>
    <row r="92" s="1" customFormat="1" ht="15" customHeight="1">
      <c r="B92" s="318"/>
      <c r="C92" s="293" t="s">
        <v>1427</v>
      </c>
      <c r="D92" s="293"/>
      <c r="E92" s="293"/>
      <c r="F92" s="316" t="s">
        <v>1405</v>
      </c>
      <c r="G92" s="317"/>
      <c r="H92" s="293" t="s">
        <v>1428</v>
      </c>
      <c r="I92" s="293" t="s">
        <v>1401</v>
      </c>
      <c r="J92" s="293">
        <v>255</v>
      </c>
      <c r="K92" s="307"/>
    </row>
    <row r="93" s="1" customFormat="1" ht="15" customHeight="1">
      <c r="B93" s="318"/>
      <c r="C93" s="293" t="s">
        <v>1429</v>
      </c>
      <c r="D93" s="293"/>
      <c r="E93" s="293"/>
      <c r="F93" s="316" t="s">
        <v>1399</v>
      </c>
      <c r="G93" s="317"/>
      <c r="H93" s="293" t="s">
        <v>1430</v>
      </c>
      <c r="I93" s="293" t="s">
        <v>1431</v>
      </c>
      <c r="J93" s="293"/>
      <c r="K93" s="307"/>
    </row>
    <row r="94" s="1" customFormat="1" ht="15" customHeight="1">
      <c r="B94" s="318"/>
      <c r="C94" s="293" t="s">
        <v>1432</v>
      </c>
      <c r="D94" s="293"/>
      <c r="E94" s="293"/>
      <c r="F94" s="316" t="s">
        <v>1399</v>
      </c>
      <c r="G94" s="317"/>
      <c r="H94" s="293" t="s">
        <v>1433</v>
      </c>
      <c r="I94" s="293" t="s">
        <v>1434</v>
      </c>
      <c r="J94" s="293"/>
      <c r="K94" s="307"/>
    </row>
    <row r="95" s="1" customFormat="1" ht="15" customHeight="1">
      <c r="B95" s="318"/>
      <c r="C95" s="293" t="s">
        <v>1435</v>
      </c>
      <c r="D95" s="293"/>
      <c r="E95" s="293"/>
      <c r="F95" s="316" t="s">
        <v>1399</v>
      </c>
      <c r="G95" s="317"/>
      <c r="H95" s="293" t="s">
        <v>1435</v>
      </c>
      <c r="I95" s="293" t="s">
        <v>1434</v>
      </c>
      <c r="J95" s="293"/>
      <c r="K95" s="307"/>
    </row>
    <row r="96" s="1" customFormat="1" ht="15" customHeight="1">
      <c r="B96" s="318"/>
      <c r="C96" s="293" t="s">
        <v>37</v>
      </c>
      <c r="D96" s="293"/>
      <c r="E96" s="293"/>
      <c r="F96" s="316" t="s">
        <v>1399</v>
      </c>
      <c r="G96" s="317"/>
      <c r="H96" s="293" t="s">
        <v>1436</v>
      </c>
      <c r="I96" s="293" t="s">
        <v>1434</v>
      </c>
      <c r="J96" s="293"/>
      <c r="K96" s="307"/>
    </row>
    <row r="97" s="1" customFormat="1" ht="15" customHeight="1">
      <c r="B97" s="318"/>
      <c r="C97" s="293" t="s">
        <v>47</v>
      </c>
      <c r="D97" s="293"/>
      <c r="E97" s="293"/>
      <c r="F97" s="316" t="s">
        <v>1399</v>
      </c>
      <c r="G97" s="317"/>
      <c r="H97" s="293" t="s">
        <v>1437</v>
      </c>
      <c r="I97" s="293" t="s">
        <v>1434</v>
      </c>
      <c r="J97" s="293"/>
      <c r="K97" s="307"/>
    </row>
    <row r="98" s="1" customFormat="1" ht="15" customHeight="1">
      <c r="B98" s="321"/>
      <c r="C98" s="322"/>
      <c r="D98" s="322"/>
      <c r="E98" s="322"/>
      <c r="F98" s="322"/>
      <c r="G98" s="322"/>
      <c r="H98" s="322"/>
      <c r="I98" s="322"/>
      <c r="J98" s="322"/>
      <c r="K98" s="323"/>
    </row>
    <row r="99" s="1" customFormat="1" ht="18.75" customHeight="1">
      <c r="B99" s="324"/>
      <c r="C99" s="325"/>
      <c r="D99" s="325"/>
      <c r="E99" s="325"/>
      <c r="F99" s="325"/>
      <c r="G99" s="325"/>
      <c r="H99" s="325"/>
      <c r="I99" s="325"/>
      <c r="J99" s="325"/>
      <c r="K99" s="324"/>
    </row>
    <row r="100" s="1" customFormat="1" ht="18.75" customHeight="1">
      <c r="B100" s="301"/>
      <c r="C100" s="301"/>
      <c r="D100" s="301"/>
      <c r="E100" s="301"/>
      <c r="F100" s="301"/>
      <c r="G100" s="301"/>
      <c r="H100" s="301"/>
      <c r="I100" s="301"/>
      <c r="J100" s="301"/>
      <c r="K100" s="301"/>
    </row>
    <row r="101" s="1" customFormat="1" ht="7.5" customHeight="1">
      <c r="B101" s="302"/>
      <c r="C101" s="303"/>
      <c r="D101" s="303"/>
      <c r="E101" s="303"/>
      <c r="F101" s="303"/>
      <c r="G101" s="303"/>
      <c r="H101" s="303"/>
      <c r="I101" s="303"/>
      <c r="J101" s="303"/>
      <c r="K101" s="304"/>
    </row>
    <row r="102" s="1" customFormat="1" ht="45" customHeight="1">
      <c r="B102" s="305"/>
      <c r="C102" s="306" t="s">
        <v>1438</v>
      </c>
      <c r="D102" s="306"/>
      <c r="E102" s="306"/>
      <c r="F102" s="306"/>
      <c r="G102" s="306"/>
      <c r="H102" s="306"/>
      <c r="I102" s="306"/>
      <c r="J102" s="306"/>
      <c r="K102" s="307"/>
    </row>
    <row r="103" s="1" customFormat="1" ht="17.25" customHeight="1">
      <c r="B103" s="305"/>
      <c r="C103" s="308" t="s">
        <v>1393</v>
      </c>
      <c r="D103" s="308"/>
      <c r="E103" s="308"/>
      <c r="F103" s="308" t="s">
        <v>1394</v>
      </c>
      <c r="G103" s="309"/>
      <c r="H103" s="308" t="s">
        <v>53</v>
      </c>
      <c r="I103" s="308" t="s">
        <v>56</v>
      </c>
      <c r="J103" s="308" t="s">
        <v>1395</v>
      </c>
      <c r="K103" s="307"/>
    </row>
    <row r="104" s="1" customFormat="1" ht="17.25" customHeight="1">
      <c r="B104" s="305"/>
      <c r="C104" s="310" t="s">
        <v>1396</v>
      </c>
      <c r="D104" s="310"/>
      <c r="E104" s="310"/>
      <c r="F104" s="311" t="s">
        <v>1397</v>
      </c>
      <c r="G104" s="312"/>
      <c r="H104" s="310"/>
      <c r="I104" s="310"/>
      <c r="J104" s="310" t="s">
        <v>1398</v>
      </c>
      <c r="K104" s="307"/>
    </row>
    <row r="105" s="1" customFormat="1" ht="5.25" customHeight="1">
      <c r="B105" s="305"/>
      <c r="C105" s="308"/>
      <c r="D105" s="308"/>
      <c r="E105" s="308"/>
      <c r="F105" s="308"/>
      <c r="G105" s="326"/>
      <c r="H105" s="308"/>
      <c r="I105" s="308"/>
      <c r="J105" s="308"/>
      <c r="K105" s="307"/>
    </row>
    <row r="106" s="1" customFormat="1" ht="15" customHeight="1">
      <c r="B106" s="305"/>
      <c r="C106" s="293" t="s">
        <v>52</v>
      </c>
      <c r="D106" s="315"/>
      <c r="E106" s="315"/>
      <c r="F106" s="316" t="s">
        <v>1399</v>
      </c>
      <c r="G106" s="293"/>
      <c r="H106" s="293" t="s">
        <v>1439</v>
      </c>
      <c r="I106" s="293" t="s">
        <v>1401</v>
      </c>
      <c r="J106" s="293">
        <v>20</v>
      </c>
      <c r="K106" s="307"/>
    </row>
    <row r="107" s="1" customFormat="1" ht="15" customHeight="1">
      <c r="B107" s="305"/>
      <c r="C107" s="293" t="s">
        <v>1402</v>
      </c>
      <c r="D107" s="293"/>
      <c r="E107" s="293"/>
      <c r="F107" s="316" t="s">
        <v>1399</v>
      </c>
      <c r="G107" s="293"/>
      <c r="H107" s="293" t="s">
        <v>1439</v>
      </c>
      <c r="I107" s="293" t="s">
        <v>1401</v>
      </c>
      <c r="J107" s="293">
        <v>120</v>
      </c>
      <c r="K107" s="307"/>
    </row>
    <row r="108" s="1" customFormat="1" ht="15" customHeight="1">
      <c r="B108" s="318"/>
      <c r="C108" s="293" t="s">
        <v>1404</v>
      </c>
      <c r="D108" s="293"/>
      <c r="E108" s="293"/>
      <c r="F108" s="316" t="s">
        <v>1405</v>
      </c>
      <c r="G108" s="293"/>
      <c r="H108" s="293" t="s">
        <v>1439</v>
      </c>
      <c r="I108" s="293" t="s">
        <v>1401</v>
      </c>
      <c r="J108" s="293">
        <v>50</v>
      </c>
      <c r="K108" s="307"/>
    </row>
    <row r="109" s="1" customFormat="1" ht="15" customHeight="1">
      <c r="B109" s="318"/>
      <c r="C109" s="293" t="s">
        <v>1407</v>
      </c>
      <c r="D109" s="293"/>
      <c r="E109" s="293"/>
      <c r="F109" s="316" t="s">
        <v>1399</v>
      </c>
      <c r="G109" s="293"/>
      <c r="H109" s="293" t="s">
        <v>1439</v>
      </c>
      <c r="I109" s="293" t="s">
        <v>1409</v>
      </c>
      <c r="J109" s="293"/>
      <c r="K109" s="307"/>
    </row>
    <row r="110" s="1" customFormat="1" ht="15" customHeight="1">
      <c r="B110" s="318"/>
      <c r="C110" s="293" t="s">
        <v>1418</v>
      </c>
      <c r="D110" s="293"/>
      <c r="E110" s="293"/>
      <c r="F110" s="316" t="s">
        <v>1405</v>
      </c>
      <c r="G110" s="293"/>
      <c r="H110" s="293" t="s">
        <v>1439</v>
      </c>
      <c r="I110" s="293" t="s">
        <v>1401</v>
      </c>
      <c r="J110" s="293">
        <v>50</v>
      </c>
      <c r="K110" s="307"/>
    </row>
    <row r="111" s="1" customFormat="1" ht="15" customHeight="1">
      <c r="B111" s="318"/>
      <c r="C111" s="293" t="s">
        <v>1426</v>
      </c>
      <c r="D111" s="293"/>
      <c r="E111" s="293"/>
      <c r="F111" s="316" t="s">
        <v>1405</v>
      </c>
      <c r="G111" s="293"/>
      <c r="H111" s="293" t="s">
        <v>1439</v>
      </c>
      <c r="I111" s="293" t="s">
        <v>1401</v>
      </c>
      <c r="J111" s="293">
        <v>50</v>
      </c>
      <c r="K111" s="307"/>
    </row>
    <row r="112" s="1" customFormat="1" ht="15" customHeight="1">
      <c r="B112" s="318"/>
      <c r="C112" s="293" t="s">
        <v>1424</v>
      </c>
      <c r="D112" s="293"/>
      <c r="E112" s="293"/>
      <c r="F112" s="316" t="s">
        <v>1405</v>
      </c>
      <c r="G112" s="293"/>
      <c r="H112" s="293" t="s">
        <v>1439</v>
      </c>
      <c r="I112" s="293" t="s">
        <v>1401</v>
      </c>
      <c r="J112" s="293">
        <v>50</v>
      </c>
      <c r="K112" s="307"/>
    </row>
    <row r="113" s="1" customFormat="1" ht="15" customHeight="1">
      <c r="B113" s="318"/>
      <c r="C113" s="293" t="s">
        <v>52</v>
      </c>
      <c r="D113" s="293"/>
      <c r="E113" s="293"/>
      <c r="F113" s="316" t="s">
        <v>1399</v>
      </c>
      <c r="G113" s="293"/>
      <c r="H113" s="293" t="s">
        <v>1440</v>
      </c>
      <c r="I113" s="293" t="s">
        <v>1401</v>
      </c>
      <c r="J113" s="293">
        <v>20</v>
      </c>
      <c r="K113" s="307"/>
    </row>
    <row r="114" s="1" customFormat="1" ht="15" customHeight="1">
      <c r="B114" s="318"/>
      <c r="C114" s="293" t="s">
        <v>1441</v>
      </c>
      <c r="D114" s="293"/>
      <c r="E114" s="293"/>
      <c r="F114" s="316" t="s">
        <v>1399</v>
      </c>
      <c r="G114" s="293"/>
      <c r="H114" s="293" t="s">
        <v>1442</v>
      </c>
      <c r="I114" s="293" t="s">
        <v>1401</v>
      </c>
      <c r="J114" s="293">
        <v>120</v>
      </c>
      <c r="K114" s="307"/>
    </row>
    <row r="115" s="1" customFormat="1" ht="15" customHeight="1">
      <c r="B115" s="318"/>
      <c r="C115" s="293" t="s">
        <v>37</v>
      </c>
      <c r="D115" s="293"/>
      <c r="E115" s="293"/>
      <c r="F115" s="316" t="s">
        <v>1399</v>
      </c>
      <c r="G115" s="293"/>
      <c r="H115" s="293" t="s">
        <v>1443</v>
      </c>
      <c r="I115" s="293" t="s">
        <v>1434</v>
      </c>
      <c r="J115" s="293"/>
      <c r="K115" s="307"/>
    </row>
    <row r="116" s="1" customFormat="1" ht="15" customHeight="1">
      <c r="B116" s="318"/>
      <c r="C116" s="293" t="s">
        <v>47</v>
      </c>
      <c r="D116" s="293"/>
      <c r="E116" s="293"/>
      <c r="F116" s="316" t="s">
        <v>1399</v>
      </c>
      <c r="G116" s="293"/>
      <c r="H116" s="293" t="s">
        <v>1444</v>
      </c>
      <c r="I116" s="293" t="s">
        <v>1434</v>
      </c>
      <c r="J116" s="293"/>
      <c r="K116" s="307"/>
    </row>
    <row r="117" s="1" customFormat="1" ht="15" customHeight="1">
      <c r="B117" s="318"/>
      <c r="C117" s="293" t="s">
        <v>56</v>
      </c>
      <c r="D117" s="293"/>
      <c r="E117" s="293"/>
      <c r="F117" s="316" t="s">
        <v>1399</v>
      </c>
      <c r="G117" s="293"/>
      <c r="H117" s="293" t="s">
        <v>1445</v>
      </c>
      <c r="I117" s="293" t="s">
        <v>1446</v>
      </c>
      <c r="J117" s="293"/>
      <c r="K117" s="307"/>
    </row>
    <row r="118" s="1" customFormat="1" ht="15" customHeight="1">
      <c r="B118" s="321"/>
      <c r="C118" s="327"/>
      <c r="D118" s="327"/>
      <c r="E118" s="327"/>
      <c r="F118" s="327"/>
      <c r="G118" s="327"/>
      <c r="H118" s="327"/>
      <c r="I118" s="327"/>
      <c r="J118" s="327"/>
      <c r="K118" s="323"/>
    </row>
    <row r="119" s="1" customFormat="1" ht="18.75" customHeight="1">
      <c r="B119" s="328"/>
      <c r="C119" s="329"/>
      <c r="D119" s="329"/>
      <c r="E119" s="329"/>
      <c r="F119" s="330"/>
      <c r="G119" s="329"/>
      <c r="H119" s="329"/>
      <c r="I119" s="329"/>
      <c r="J119" s="329"/>
      <c r="K119" s="328"/>
    </row>
    <row r="120" s="1" customFormat="1" ht="18.75" customHeight="1">
      <c r="B120" s="301"/>
      <c r="C120" s="301"/>
      <c r="D120" s="301"/>
      <c r="E120" s="301"/>
      <c r="F120" s="301"/>
      <c r="G120" s="301"/>
      <c r="H120" s="301"/>
      <c r="I120" s="301"/>
      <c r="J120" s="301"/>
      <c r="K120" s="301"/>
    </row>
    <row r="121" s="1" customFormat="1" ht="7.5" customHeight="1">
      <c r="B121" s="331"/>
      <c r="C121" s="332"/>
      <c r="D121" s="332"/>
      <c r="E121" s="332"/>
      <c r="F121" s="332"/>
      <c r="G121" s="332"/>
      <c r="H121" s="332"/>
      <c r="I121" s="332"/>
      <c r="J121" s="332"/>
      <c r="K121" s="333"/>
    </row>
    <row r="122" s="1" customFormat="1" ht="45" customHeight="1">
      <c r="B122" s="334"/>
      <c r="C122" s="284" t="s">
        <v>1447</v>
      </c>
      <c r="D122" s="284"/>
      <c r="E122" s="284"/>
      <c r="F122" s="284"/>
      <c r="G122" s="284"/>
      <c r="H122" s="284"/>
      <c r="I122" s="284"/>
      <c r="J122" s="284"/>
      <c r="K122" s="335"/>
    </row>
    <row r="123" s="1" customFormat="1" ht="17.25" customHeight="1">
      <c r="B123" s="336"/>
      <c r="C123" s="308" t="s">
        <v>1393</v>
      </c>
      <c r="D123" s="308"/>
      <c r="E123" s="308"/>
      <c r="F123" s="308" t="s">
        <v>1394</v>
      </c>
      <c r="G123" s="309"/>
      <c r="H123" s="308" t="s">
        <v>53</v>
      </c>
      <c r="I123" s="308" t="s">
        <v>56</v>
      </c>
      <c r="J123" s="308" t="s">
        <v>1395</v>
      </c>
      <c r="K123" s="337"/>
    </row>
    <row r="124" s="1" customFormat="1" ht="17.25" customHeight="1">
      <c r="B124" s="336"/>
      <c r="C124" s="310" t="s">
        <v>1396</v>
      </c>
      <c r="D124" s="310"/>
      <c r="E124" s="310"/>
      <c r="F124" s="311" t="s">
        <v>1397</v>
      </c>
      <c r="G124" s="312"/>
      <c r="H124" s="310"/>
      <c r="I124" s="310"/>
      <c r="J124" s="310" t="s">
        <v>1398</v>
      </c>
      <c r="K124" s="337"/>
    </row>
    <row r="125" s="1" customFormat="1" ht="5.25" customHeight="1">
      <c r="B125" s="338"/>
      <c r="C125" s="313"/>
      <c r="D125" s="313"/>
      <c r="E125" s="313"/>
      <c r="F125" s="313"/>
      <c r="G125" s="339"/>
      <c r="H125" s="313"/>
      <c r="I125" s="313"/>
      <c r="J125" s="313"/>
      <c r="K125" s="340"/>
    </row>
    <row r="126" s="1" customFormat="1" ht="15" customHeight="1">
      <c r="B126" s="338"/>
      <c r="C126" s="293" t="s">
        <v>1402</v>
      </c>
      <c r="D126" s="315"/>
      <c r="E126" s="315"/>
      <c r="F126" s="316" t="s">
        <v>1399</v>
      </c>
      <c r="G126" s="293"/>
      <c r="H126" s="293" t="s">
        <v>1439</v>
      </c>
      <c r="I126" s="293" t="s">
        <v>1401</v>
      </c>
      <c r="J126" s="293">
        <v>120</v>
      </c>
      <c r="K126" s="341"/>
    </row>
    <row r="127" s="1" customFormat="1" ht="15" customHeight="1">
      <c r="B127" s="338"/>
      <c r="C127" s="293" t="s">
        <v>1448</v>
      </c>
      <c r="D127" s="293"/>
      <c r="E127" s="293"/>
      <c r="F127" s="316" t="s">
        <v>1399</v>
      </c>
      <c r="G127" s="293"/>
      <c r="H127" s="293" t="s">
        <v>1449</v>
      </c>
      <c r="I127" s="293" t="s">
        <v>1401</v>
      </c>
      <c r="J127" s="293" t="s">
        <v>1450</v>
      </c>
      <c r="K127" s="341"/>
    </row>
    <row r="128" s="1" customFormat="1" ht="15" customHeight="1">
      <c r="B128" s="338"/>
      <c r="C128" s="293" t="s">
        <v>1347</v>
      </c>
      <c r="D128" s="293"/>
      <c r="E128" s="293"/>
      <c r="F128" s="316" t="s">
        <v>1399</v>
      </c>
      <c r="G128" s="293"/>
      <c r="H128" s="293" t="s">
        <v>1451</v>
      </c>
      <c r="I128" s="293" t="s">
        <v>1401</v>
      </c>
      <c r="J128" s="293" t="s">
        <v>1450</v>
      </c>
      <c r="K128" s="341"/>
    </row>
    <row r="129" s="1" customFormat="1" ht="15" customHeight="1">
      <c r="B129" s="338"/>
      <c r="C129" s="293" t="s">
        <v>1410</v>
      </c>
      <c r="D129" s="293"/>
      <c r="E129" s="293"/>
      <c r="F129" s="316" t="s">
        <v>1405</v>
      </c>
      <c r="G129" s="293"/>
      <c r="H129" s="293" t="s">
        <v>1411</v>
      </c>
      <c r="I129" s="293" t="s">
        <v>1401</v>
      </c>
      <c r="J129" s="293">
        <v>15</v>
      </c>
      <c r="K129" s="341"/>
    </row>
    <row r="130" s="1" customFormat="1" ht="15" customHeight="1">
      <c r="B130" s="338"/>
      <c r="C130" s="319" t="s">
        <v>1412</v>
      </c>
      <c r="D130" s="319"/>
      <c r="E130" s="319"/>
      <c r="F130" s="320" t="s">
        <v>1405</v>
      </c>
      <c r="G130" s="319"/>
      <c r="H130" s="319" t="s">
        <v>1413</v>
      </c>
      <c r="I130" s="319" t="s">
        <v>1401</v>
      </c>
      <c r="J130" s="319">
        <v>15</v>
      </c>
      <c r="K130" s="341"/>
    </row>
    <row r="131" s="1" customFormat="1" ht="15" customHeight="1">
      <c r="B131" s="338"/>
      <c r="C131" s="319" t="s">
        <v>1414</v>
      </c>
      <c r="D131" s="319"/>
      <c r="E131" s="319"/>
      <c r="F131" s="320" t="s">
        <v>1405</v>
      </c>
      <c r="G131" s="319"/>
      <c r="H131" s="319" t="s">
        <v>1415</v>
      </c>
      <c r="I131" s="319" t="s">
        <v>1401</v>
      </c>
      <c r="J131" s="319">
        <v>20</v>
      </c>
      <c r="K131" s="341"/>
    </row>
    <row r="132" s="1" customFormat="1" ht="15" customHeight="1">
      <c r="B132" s="338"/>
      <c r="C132" s="319" t="s">
        <v>1416</v>
      </c>
      <c r="D132" s="319"/>
      <c r="E132" s="319"/>
      <c r="F132" s="320" t="s">
        <v>1405</v>
      </c>
      <c r="G132" s="319"/>
      <c r="H132" s="319" t="s">
        <v>1417</v>
      </c>
      <c r="I132" s="319" t="s">
        <v>1401</v>
      </c>
      <c r="J132" s="319">
        <v>20</v>
      </c>
      <c r="K132" s="341"/>
    </row>
    <row r="133" s="1" customFormat="1" ht="15" customHeight="1">
      <c r="B133" s="338"/>
      <c r="C133" s="293" t="s">
        <v>1404</v>
      </c>
      <c r="D133" s="293"/>
      <c r="E133" s="293"/>
      <c r="F133" s="316" t="s">
        <v>1405</v>
      </c>
      <c r="G133" s="293"/>
      <c r="H133" s="293" t="s">
        <v>1439</v>
      </c>
      <c r="I133" s="293" t="s">
        <v>1401</v>
      </c>
      <c r="J133" s="293">
        <v>50</v>
      </c>
      <c r="K133" s="341"/>
    </row>
    <row r="134" s="1" customFormat="1" ht="15" customHeight="1">
      <c r="B134" s="338"/>
      <c r="C134" s="293" t="s">
        <v>1418</v>
      </c>
      <c r="D134" s="293"/>
      <c r="E134" s="293"/>
      <c r="F134" s="316" t="s">
        <v>1405</v>
      </c>
      <c r="G134" s="293"/>
      <c r="H134" s="293" t="s">
        <v>1439</v>
      </c>
      <c r="I134" s="293" t="s">
        <v>1401</v>
      </c>
      <c r="J134" s="293">
        <v>50</v>
      </c>
      <c r="K134" s="341"/>
    </row>
    <row r="135" s="1" customFormat="1" ht="15" customHeight="1">
      <c r="B135" s="338"/>
      <c r="C135" s="293" t="s">
        <v>1424</v>
      </c>
      <c r="D135" s="293"/>
      <c r="E135" s="293"/>
      <c r="F135" s="316" t="s">
        <v>1405</v>
      </c>
      <c r="G135" s="293"/>
      <c r="H135" s="293" t="s">
        <v>1439</v>
      </c>
      <c r="I135" s="293" t="s">
        <v>1401</v>
      </c>
      <c r="J135" s="293">
        <v>50</v>
      </c>
      <c r="K135" s="341"/>
    </row>
    <row r="136" s="1" customFormat="1" ht="15" customHeight="1">
      <c r="B136" s="338"/>
      <c r="C136" s="293" t="s">
        <v>1426</v>
      </c>
      <c r="D136" s="293"/>
      <c r="E136" s="293"/>
      <c r="F136" s="316" t="s">
        <v>1405</v>
      </c>
      <c r="G136" s="293"/>
      <c r="H136" s="293" t="s">
        <v>1439</v>
      </c>
      <c r="I136" s="293" t="s">
        <v>1401</v>
      </c>
      <c r="J136" s="293">
        <v>50</v>
      </c>
      <c r="K136" s="341"/>
    </row>
    <row r="137" s="1" customFormat="1" ht="15" customHeight="1">
      <c r="B137" s="338"/>
      <c r="C137" s="293" t="s">
        <v>1427</v>
      </c>
      <c r="D137" s="293"/>
      <c r="E137" s="293"/>
      <c r="F137" s="316" t="s">
        <v>1405</v>
      </c>
      <c r="G137" s="293"/>
      <c r="H137" s="293" t="s">
        <v>1452</v>
      </c>
      <c r="I137" s="293" t="s">
        <v>1401</v>
      </c>
      <c r="J137" s="293">
        <v>255</v>
      </c>
      <c r="K137" s="341"/>
    </row>
    <row r="138" s="1" customFormat="1" ht="15" customHeight="1">
      <c r="B138" s="338"/>
      <c r="C138" s="293" t="s">
        <v>1429</v>
      </c>
      <c r="D138" s="293"/>
      <c r="E138" s="293"/>
      <c r="F138" s="316" t="s">
        <v>1399</v>
      </c>
      <c r="G138" s="293"/>
      <c r="H138" s="293" t="s">
        <v>1453</v>
      </c>
      <c r="I138" s="293" t="s">
        <v>1431</v>
      </c>
      <c r="J138" s="293"/>
      <c r="K138" s="341"/>
    </row>
    <row r="139" s="1" customFormat="1" ht="15" customHeight="1">
      <c r="B139" s="338"/>
      <c r="C139" s="293" t="s">
        <v>1432</v>
      </c>
      <c r="D139" s="293"/>
      <c r="E139" s="293"/>
      <c r="F139" s="316" t="s">
        <v>1399</v>
      </c>
      <c r="G139" s="293"/>
      <c r="H139" s="293" t="s">
        <v>1454</v>
      </c>
      <c r="I139" s="293" t="s">
        <v>1434</v>
      </c>
      <c r="J139" s="293"/>
      <c r="K139" s="341"/>
    </row>
    <row r="140" s="1" customFormat="1" ht="15" customHeight="1">
      <c r="B140" s="338"/>
      <c r="C140" s="293" t="s">
        <v>1435</v>
      </c>
      <c r="D140" s="293"/>
      <c r="E140" s="293"/>
      <c r="F140" s="316" t="s">
        <v>1399</v>
      </c>
      <c r="G140" s="293"/>
      <c r="H140" s="293" t="s">
        <v>1435</v>
      </c>
      <c r="I140" s="293" t="s">
        <v>1434</v>
      </c>
      <c r="J140" s="293"/>
      <c r="K140" s="341"/>
    </row>
    <row r="141" s="1" customFormat="1" ht="15" customHeight="1">
      <c r="B141" s="338"/>
      <c r="C141" s="293" t="s">
        <v>37</v>
      </c>
      <c r="D141" s="293"/>
      <c r="E141" s="293"/>
      <c r="F141" s="316" t="s">
        <v>1399</v>
      </c>
      <c r="G141" s="293"/>
      <c r="H141" s="293" t="s">
        <v>1455</v>
      </c>
      <c r="I141" s="293" t="s">
        <v>1434</v>
      </c>
      <c r="J141" s="293"/>
      <c r="K141" s="341"/>
    </row>
    <row r="142" s="1" customFormat="1" ht="15" customHeight="1">
      <c r="B142" s="338"/>
      <c r="C142" s="293" t="s">
        <v>1456</v>
      </c>
      <c r="D142" s="293"/>
      <c r="E142" s="293"/>
      <c r="F142" s="316" t="s">
        <v>1399</v>
      </c>
      <c r="G142" s="293"/>
      <c r="H142" s="293" t="s">
        <v>1457</v>
      </c>
      <c r="I142" s="293" t="s">
        <v>1434</v>
      </c>
      <c r="J142" s="293"/>
      <c r="K142" s="341"/>
    </row>
    <row r="143" s="1" customFormat="1" ht="15" customHeight="1">
      <c r="B143" s="342"/>
      <c r="C143" s="343"/>
      <c r="D143" s="343"/>
      <c r="E143" s="343"/>
      <c r="F143" s="343"/>
      <c r="G143" s="343"/>
      <c r="H143" s="343"/>
      <c r="I143" s="343"/>
      <c r="J143" s="343"/>
      <c r="K143" s="344"/>
    </row>
    <row r="144" s="1" customFormat="1" ht="18.75" customHeight="1">
      <c r="B144" s="329"/>
      <c r="C144" s="329"/>
      <c r="D144" s="329"/>
      <c r="E144" s="329"/>
      <c r="F144" s="330"/>
      <c r="G144" s="329"/>
      <c r="H144" s="329"/>
      <c r="I144" s="329"/>
      <c r="J144" s="329"/>
      <c r="K144" s="329"/>
    </row>
    <row r="145" s="1" customFormat="1" ht="18.75" customHeight="1">
      <c r="B145" s="301"/>
      <c r="C145" s="301"/>
      <c r="D145" s="301"/>
      <c r="E145" s="301"/>
      <c r="F145" s="301"/>
      <c r="G145" s="301"/>
      <c r="H145" s="301"/>
      <c r="I145" s="301"/>
      <c r="J145" s="301"/>
      <c r="K145" s="301"/>
    </row>
    <row r="146" s="1" customFormat="1" ht="7.5" customHeight="1">
      <c r="B146" s="302"/>
      <c r="C146" s="303"/>
      <c r="D146" s="303"/>
      <c r="E146" s="303"/>
      <c r="F146" s="303"/>
      <c r="G146" s="303"/>
      <c r="H146" s="303"/>
      <c r="I146" s="303"/>
      <c r="J146" s="303"/>
      <c r="K146" s="304"/>
    </row>
    <row r="147" s="1" customFormat="1" ht="45" customHeight="1">
      <c r="B147" s="305"/>
      <c r="C147" s="306" t="s">
        <v>1458</v>
      </c>
      <c r="D147" s="306"/>
      <c r="E147" s="306"/>
      <c r="F147" s="306"/>
      <c r="G147" s="306"/>
      <c r="H147" s="306"/>
      <c r="I147" s="306"/>
      <c r="J147" s="306"/>
      <c r="K147" s="307"/>
    </row>
    <row r="148" s="1" customFormat="1" ht="17.25" customHeight="1">
      <c r="B148" s="305"/>
      <c r="C148" s="308" t="s">
        <v>1393</v>
      </c>
      <c r="D148" s="308"/>
      <c r="E148" s="308"/>
      <c r="F148" s="308" t="s">
        <v>1394</v>
      </c>
      <c r="G148" s="309"/>
      <c r="H148" s="308" t="s">
        <v>53</v>
      </c>
      <c r="I148" s="308" t="s">
        <v>56</v>
      </c>
      <c r="J148" s="308" t="s">
        <v>1395</v>
      </c>
      <c r="K148" s="307"/>
    </row>
    <row r="149" s="1" customFormat="1" ht="17.25" customHeight="1">
      <c r="B149" s="305"/>
      <c r="C149" s="310" t="s">
        <v>1396</v>
      </c>
      <c r="D149" s="310"/>
      <c r="E149" s="310"/>
      <c r="F149" s="311" t="s">
        <v>1397</v>
      </c>
      <c r="G149" s="312"/>
      <c r="H149" s="310"/>
      <c r="I149" s="310"/>
      <c r="J149" s="310" t="s">
        <v>1398</v>
      </c>
      <c r="K149" s="307"/>
    </row>
    <row r="150" s="1" customFormat="1" ht="5.25" customHeight="1">
      <c r="B150" s="318"/>
      <c r="C150" s="313"/>
      <c r="D150" s="313"/>
      <c r="E150" s="313"/>
      <c r="F150" s="313"/>
      <c r="G150" s="314"/>
      <c r="H150" s="313"/>
      <c r="I150" s="313"/>
      <c r="J150" s="313"/>
      <c r="K150" s="341"/>
    </row>
    <row r="151" s="1" customFormat="1" ht="15" customHeight="1">
      <c r="B151" s="318"/>
      <c r="C151" s="345" t="s">
        <v>1402</v>
      </c>
      <c r="D151" s="293"/>
      <c r="E151" s="293"/>
      <c r="F151" s="346" t="s">
        <v>1399</v>
      </c>
      <c r="G151" s="293"/>
      <c r="H151" s="345" t="s">
        <v>1439</v>
      </c>
      <c r="I151" s="345" t="s">
        <v>1401</v>
      </c>
      <c r="J151" s="345">
        <v>120</v>
      </c>
      <c r="K151" s="341"/>
    </row>
    <row r="152" s="1" customFormat="1" ht="15" customHeight="1">
      <c r="B152" s="318"/>
      <c r="C152" s="345" t="s">
        <v>1448</v>
      </c>
      <c r="D152" s="293"/>
      <c r="E152" s="293"/>
      <c r="F152" s="346" t="s">
        <v>1399</v>
      </c>
      <c r="G152" s="293"/>
      <c r="H152" s="345" t="s">
        <v>1459</v>
      </c>
      <c r="I152" s="345" t="s">
        <v>1401</v>
      </c>
      <c r="J152" s="345" t="s">
        <v>1450</v>
      </c>
      <c r="K152" s="341"/>
    </row>
    <row r="153" s="1" customFormat="1" ht="15" customHeight="1">
      <c r="B153" s="318"/>
      <c r="C153" s="345" t="s">
        <v>1347</v>
      </c>
      <c r="D153" s="293"/>
      <c r="E153" s="293"/>
      <c r="F153" s="346" t="s">
        <v>1399</v>
      </c>
      <c r="G153" s="293"/>
      <c r="H153" s="345" t="s">
        <v>1460</v>
      </c>
      <c r="I153" s="345" t="s">
        <v>1401</v>
      </c>
      <c r="J153" s="345" t="s">
        <v>1450</v>
      </c>
      <c r="K153" s="341"/>
    </row>
    <row r="154" s="1" customFormat="1" ht="15" customHeight="1">
      <c r="B154" s="318"/>
      <c r="C154" s="345" t="s">
        <v>1404</v>
      </c>
      <c r="D154" s="293"/>
      <c r="E154" s="293"/>
      <c r="F154" s="346" t="s">
        <v>1405</v>
      </c>
      <c r="G154" s="293"/>
      <c r="H154" s="345" t="s">
        <v>1439</v>
      </c>
      <c r="I154" s="345" t="s">
        <v>1401</v>
      </c>
      <c r="J154" s="345">
        <v>50</v>
      </c>
      <c r="K154" s="341"/>
    </row>
    <row r="155" s="1" customFormat="1" ht="15" customHeight="1">
      <c r="B155" s="318"/>
      <c r="C155" s="345" t="s">
        <v>1407</v>
      </c>
      <c r="D155" s="293"/>
      <c r="E155" s="293"/>
      <c r="F155" s="346" t="s">
        <v>1399</v>
      </c>
      <c r="G155" s="293"/>
      <c r="H155" s="345" t="s">
        <v>1439</v>
      </c>
      <c r="I155" s="345" t="s">
        <v>1409</v>
      </c>
      <c r="J155" s="345"/>
      <c r="K155" s="341"/>
    </row>
    <row r="156" s="1" customFormat="1" ht="15" customHeight="1">
      <c r="B156" s="318"/>
      <c r="C156" s="345" t="s">
        <v>1418</v>
      </c>
      <c r="D156" s="293"/>
      <c r="E156" s="293"/>
      <c r="F156" s="346" t="s">
        <v>1405</v>
      </c>
      <c r="G156" s="293"/>
      <c r="H156" s="345" t="s">
        <v>1439</v>
      </c>
      <c r="I156" s="345" t="s">
        <v>1401</v>
      </c>
      <c r="J156" s="345">
        <v>50</v>
      </c>
      <c r="K156" s="341"/>
    </row>
    <row r="157" s="1" customFormat="1" ht="15" customHeight="1">
      <c r="B157" s="318"/>
      <c r="C157" s="345" t="s">
        <v>1426</v>
      </c>
      <c r="D157" s="293"/>
      <c r="E157" s="293"/>
      <c r="F157" s="346" t="s">
        <v>1405</v>
      </c>
      <c r="G157" s="293"/>
      <c r="H157" s="345" t="s">
        <v>1439</v>
      </c>
      <c r="I157" s="345" t="s">
        <v>1401</v>
      </c>
      <c r="J157" s="345">
        <v>50</v>
      </c>
      <c r="K157" s="341"/>
    </row>
    <row r="158" s="1" customFormat="1" ht="15" customHeight="1">
      <c r="B158" s="318"/>
      <c r="C158" s="345" t="s">
        <v>1424</v>
      </c>
      <c r="D158" s="293"/>
      <c r="E158" s="293"/>
      <c r="F158" s="346" t="s">
        <v>1405</v>
      </c>
      <c r="G158" s="293"/>
      <c r="H158" s="345" t="s">
        <v>1439</v>
      </c>
      <c r="I158" s="345" t="s">
        <v>1401</v>
      </c>
      <c r="J158" s="345">
        <v>50</v>
      </c>
      <c r="K158" s="341"/>
    </row>
    <row r="159" s="1" customFormat="1" ht="15" customHeight="1">
      <c r="B159" s="318"/>
      <c r="C159" s="345" t="s">
        <v>104</v>
      </c>
      <c r="D159" s="293"/>
      <c r="E159" s="293"/>
      <c r="F159" s="346" t="s">
        <v>1399</v>
      </c>
      <c r="G159" s="293"/>
      <c r="H159" s="345" t="s">
        <v>1461</v>
      </c>
      <c r="I159" s="345" t="s">
        <v>1401</v>
      </c>
      <c r="J159" s="345" t="s">
        <v>1462</v>
      </c>
      <c r="K159" s="341"/>
    </row>
    <row r="160" s="1" customFormat="1" ht="15" customHeight="1">
      <c r="B160" s="318"/>
      <c r="C160" s="345" t="s">
        <v>1463</v>
      </c>
      <c r="D160" s="293"/>
      <c r="E160" s="293"/>
      <c r="F160" s="346" t="s">
        <v>1399</v>
      </c>
      <c r="G160" s="293"/>
      <c r="H160" s="345" t="s">
        <v>1464</v>
      </c>
      <c r="I160" s="345" t="s">
        <v>1434</v>
      </c>
      <c r="J160" s="345"/>
      <c r="K160" s="341"/>
    </row>
    <row r="161" s="1" customFormat="1" ht="15" customHeight="1">
      <c r="B161" s="347"/>
      <c r="C161" s="327"/>
      <c r="D161" s="327"/>
      <c r="E161" s="327"/>
      <c r="F161" s="327"/>
      <c r="G161" s="327"/>
      <c r="H161" s="327"/>
      <c r="I161" s="327"/>
      <c r="J161" s="327"/>
      <c r="K161" s="348"/>
    </row>
    <row r="162" s="1" customFormat="1" ht="18.75" customHeight="1">
      <c r="B162" s="329"/>
      <c r="C162" s="339"/>
      <c r="D162" s="339"/>
      <c r="E162" s="339"/>
      <c r="F162" s="349"/>
      <c r="G162" s="339"/>
      <c r="H162" s="339"/>
      <c r="I162" s="339"/>
      <c r="J162" s="339"/>
      <c r="K162" s="329"/>
    </row>
    <row r="163" s="1" customFormat="1" ht="18.75" customHeight="1">
      <c r="B163" s="301"/>
      <c r="C163" s="301"/>
      <c r="D163" s="301"/>
      <c r="E163" s="301"/>
      <c r="F163" s="301"/>
      <c r="G163" s="301"/>
      <c r="H163" s="301"/>
      <c r="I163" s="301"/>
      <c r="J163" s="301"/>
      <c r="K163" s="301"/>
    </row>
    <row r="164" s="1" customFormat="1" ht="7.5" customHeight="1">
      <c r="B164" s="280"/>
      <c r="C164" s="281"/>
      <c r="D164" s="281"/>
      <c r="E164" s="281"/>
      <c r="F164" s="281"/>
      <c r="G164" s="281"/>
      <c r="H164" s="281"/>
      <c r="I164" s="281"/>
      <c r="J164" s="281"/>
      <c r="K164" s="282"/>
    </row>
    <row r="165" s="1" customFormat="1" ht="45" customHeight="1">
      <c r="B165" s="283"/>
      <c r="C165" s="284" t="s">
        <v>1465</v>
      </c>
      <c r="D165" s="284"/>
      <c r="E165" s="284"/>
      <c r="F165" s="284"/>
      <c r="G165" s="284"/>
      <c r="H165" s="284"/>
      <c r="I165" s="284"/>
      <c r="J165" s="284"/>
      <c r="K165" s="285"/>
    </row>
    <row r="166" s="1" customFormat="1" ht="17.25" customHeight="1">
      <c r="B166" s="283"/>
      <c r="C166" s="308" t="s">
        <v>1393</v>
      </c>
      <c r="D166" s="308"/>
      <c r="E166" s="308"/>
      <c r="F166" s="308" t="s">
        <v>1394</v>
      </c>
      <c r="G166" s="350"/>
      <c r="H166" s="351" t="s">
        <v>53</v>
      </c>
      <c r="I166" s="351" t="s">
        <v>56</v>
      </c>
      <c r="J166" s="308" t="s">
        <v>1395</v>
      </c>
      <c r="K166" s="285"/>
    </row>
    <row r="167" s="1" customFormat="1" ht="17.25" customHeight="1">
      <c r="B167" s="286"/>
      <c r="C167" s="310" t="s">
        <v>1396</v>
      </c>
      <c r="D167" s="310"/>
      <c r="E167" s="310"/>
      <c r="F167" s="311" t="s">
        <v>1397</v>
      </c>
      <c r="G167" s="352"/>
      <c r="H167" s="353"/>
      <c r="I167" s="353"/>
      <c r="J167" s="310" t="s">
        <v>1398</v>
      </c>
      <c r="K167" s="288"/>
    </row>
    <row r="168" s="1" customFormat="1" ht="5.25" customHeight="1">
      <c r="B168" s="318"/>
      <c r="C168" s="313"/>
      <c r="D168" s="313"/>
      <c r="E168" s="313"/>
      <c r="F168" s="313"/>
      <c r="G168" s="314"/>
      <c r="H168" s="313"/>
      <c r="I168" s="313"/>
      <c r="J168" s="313"/>
      <c r="K168" s="341"/>
    </row>
    <row r="169" s="1" customFormat="1" ht="15" customHeight="1">
      <c r="B169" s="318"/>
      <c r="C169" s="293" t="s">
        <v>1402</v>
      </c>
      <c r="D169" s="293"/>
      <c r="E169" s="293"/>
      <c r="F169" s="316" t="s">
        <v>1399</v>
      </c>
      <c r="G169" s="293"/>
      <c r="H169" s="293" t="s">
        <v>1439</v>
      </c>
      <c r="I169" s="293" t="s">
        <v>1401</v>
      </c>
      <c r="J169" s="293">
        <v>120</v>
      </c>
      <c r="K169" s="341"/>
    </row>
    <row r="170" s="1" customFormat="1" ht="15" customHeight="1">
      <c r="B170" s="318"/>
      <c r="C170" s="293" t="s">
        <v>1448</v>
      </c>
      <c r="D170" s="293"/>
      <c r="E170" s="293"/>
      <c r="F170" s="316" t="s">
        <v>1399</v>
      </c>
      <c r="G170" s="293"/>
      <c r="H170" s="293" t="s">
        <v>1449</v>
      </c>
      <c r="I170" s="293" t="s">
        <v>1401</v>
      </c>
      <c r="J170" s="293" t="s">
        <v>1450</v>
      </c>
      <c r="K170" s="341"/>
    </row>
    <row r="171" s="1" customFormat="1" ht="15" customHeight="1">
      <c r="B171" s="318"/>
      <c r="C171" s="293" t="s">
        <v>1347</v>
      </c>
      <c r="D171" s="293"/>
      <c r="E171" s="293"/>
      <c r="F171" s="316" t="s">
        <v>1399</v>
      </c>
      <c r="G171" s="293"/>
      <c r="H171" s="293" t="s">
        <v>1466</v>
      </c>
      <c r="I171" s="293" t="s">
        <v>1401</v>
      </c>
      <c r="J171" s="293" t="s">
        <v>1450</v>
      </c>
      <c r="K171" s="341"/>
    </row>
    <row r="172" s="1" customFormat="1" ht="15" customHeight="1">
      <c r="B172" s="318"/>
      <c r="C172" s="293" t="s">
        <v>1404</v>
      </c>
      <c r="D172" s="293"/>
      <c r="E172" s="293"/>
      <c r="F172" s="316" t="s">
        <v>1405</v>
      </c>
      <c r="G172" s="293"/>
      <c r="H172" s="293" t="s">
        <v>1466</v>
      </c>
      <c r="I172" s="293" t="s">
        <v>1401</v>
      </c>
      <c r="J172" s="293">
        <v>50</v>
      </c>
      <c r="K172" s="341"/>
    </row>
    <row r="173" s="1" customFormat="1" ht="15" customHeight="1">
      <c r="B173" s="318"/>
      <c r="C173" s="293" t="s">
        <v>1407</v>
      </c>
      <c r="D173" s="293"/>
      <c r="E173" s="293"/>
      <c r="F173" s="316" t="s">
        <v>1399</v>
      </c>
      <c r="G173" s="293"/>
      <c r="H173" s="293" t="s">
        <v>1466</v>
      </c>
      <c r="I173" s="293" t="s">
        <v>1409</v>
      </c>
      <c r="J173" s="293"/>
      <c r="K173" s="341"/>
    </row>
    <row r="174" s="1" customFormat="1" ht="15" customHeight="1">
      <c r="B174" s="318"/>
      <c r="C174" s="293" t="s">
        <v>1418</v>
      </c>
      <c r="D174" s="293"/>
      <c r="E174" s="293"/>
      <c r="F174" s="316" t="s">
        <v>1405</v>
      </c>
      <c r="G174" s="293"/>
      <c r="H174" s="293" t="s">
        <v>1466</v>
      </c>
      <c r="I174" s="293" t="s">
        <v>1401</v>
      </c>
      <c r="J174" s="293">
        <v>50</v>
      </c>
      <c r="K174" s="341"/>
    </row>
    <row r="175" s="1" customFormat="1" ht="15" customHeight="1">
      <c r="B175" s="318"/>
      <c r="C175" s="293" t="s">
        <v>1426</v>
      </c>
      <c r="D175" s="293"/>
      <c r="E175" s="293"/>
      <c r="F175" s="316" t="s">
        <v>1405</v>
      </c>
      <c r="G175" s="293"/>
      <c r="H175" s="293" t="s">
        <v>1466</v>
      </c>
      <c r="I175" s="293" t="s">
        <v>1401</v>
      </c>
      <c r="J175" s="293">
        <v>50</v>
      </c>
      <c r="K175" s="341"/>
    </row>
    <row r="176" s="1" customFormat="1" ht="15" customHeight="1">
      <c r="B176" s="318"/>
      <c r="C176" s="293" t="s">
        <v>1424</v>
      </c>
      <c r="D176" s="293"/>
      <c r="E176" s="293"/>
      <c r="F176" s="316" t="s">
        <v>1405</v>
      </c>
      <c r="G176" s="293"/>
      <c r="H176" s="293" t="s">
        <v>1466</v>
      </c>
      <c r="I176" s="293" t="s">
        <v>1401</v>
      </c>
      <c r="J176" s="293">
        <v>50</v>
      </c>
      <c r="K176" s="341"/>
    </row>
    <row r="177" s="1" customFormat="1" ht="15" customHeight="1">
      <c r="B177" s="318"/>
      <c r="C177" s="293" t="s">
        <v>116</v>
      </c>
      <c r="D177" s="293"/>
      <c r="E177" s="293"/>
      <c r="F177" s="316" t="s">
        <v>1399</v>
      </c>
      <c r="G177" s="293"/>
      <c r="H177" s="293" t="s">
        <v>1467</v>
      </c>
      <c r="I177" s="293" t="s">
        <v>1468</v>
      </c>
      <c r="J177" s="293"/>
      <c r="K177" s="341"/>
    </row>
    <row r="178" s="1" customFormat="1" ht="15" customHeight="1">
      <c r="B178" s="318"/>
      <c r="C178" s="293" t="s">
        <v>56</v>
      </c>
      <c r="D178" s="293"/>
      <c r="E178" s="293"/>
      <c r="F178" s="316" t="s">
        <v>1399</v>
      </c>
      <c r="G178" s="293"/>
      <c r="H178" s="293" t="s">
        <v>1469</v>
      </c>
      <c r="I178" s="293" t="s">
        <v>1470</v>
      </c>
      <c r="J178" s="293">
        <v>1</v>
      </c>
      <c r="K178" s="341"/>
    </row>
    <row r="179" s="1" customFormat="1" ht="15" customHeight="1">
      <c r="B179" s="318"/>
      <c r="C179" s="293" t="s">
        <v>52</v>
      </c>
      <c r="D179" s="293"/>
      <c r="E179" s="293"/>
      <c r="F179" s="316" t="s">
        <v>1399</v>
      </c>
      <c r="G179" s="293"/>
      <c r="H179" s="293" t="s">
        <v>1471</v>
      </c>
      <c r="I179" s="293" t="s">
        <v>1401</v>
      </c>
      <c r="J179" s="293">
        <v>20</v>
      </c>
      <c r="K179" s="341"/>
    </row>
    <row r="180" s="1" customFormat="1" ht="15" customHeight="1">
      <c r="B180" s="318"/>
      <c r="C180" s="293" t="s">
        <v>53</v>
      </c>
      <c r="D180" s="293"/>
      <c r="E180" s="293"/>
      <c r="F180" s="316" t="s">
        <v>1399</v>
      </c>
      <c r="G180" s="293"/>
      <c r="H180" s="293" t="s">
        <v>1472</v>
      </c>
      <c r="I180" s="293" t="s">
        <v>1401</v>
      </c>
      <c r="J180" s="293">
        <v>255</v>
      </c>
      <c r="K180" s="341"/>
    </row>
    <row r="181" s="1" customFormat="1" ht="15" customHeight="1">
      <c r="B181" s="318"/>
      <c r="C181" s="293" t="s">
        <v>117</v>
      </c>
      <c r="D181" s="293"/>
      <c r="E181" s="293"/>
      <c r="F181" s="316" t="s">
        <v>1399</v>
      </c>
      <c r="G181" s="293"/>
      <c r="H181" s="293" t="s">
        <v>1363</v>
      </c>
      <c r="I181" s="293" t="s">
        <v>1401</v>
      </c>
      <c r="J181" s="293">
        <v>10</v>
      </c>
      <c r="K181" s="341"/>
    </row>
    <row r="182" s="1" customFormat="1" ht="15" customHeight="1">
      <c r="B182" s="318"/>
      <c r="C182" s="293" t="s">
        <v>118</v>
      </c>
      <c r="D182" s="293"/>
      <c r="E182" s="293"/>
      <c r="F182" s="316" t="s">
        <v>1399</v>
      </c>
      <c r="G182" s="293"/>
      <c r="H182" s="293" t="s">
        <v>1473</v>
      </c>
      <c r="I182" s="293" t="s">
        <v>1434</v>
      </c>
      <c r="J182" s="293"/>
      <c r="K182" s="341"/>
    </row>
    <row r="183" s="1" customFormat="1" ht="15" customHeight="1">
      <c r="B183" s="318"/>
      <c r="C183" s="293" t="s">
        <v>1474</v>
      </c>
      <c r="D183" s="293"/>
      <c r="E183" s="293"/>
      <c r="F183" s="316" t="s">
        <v>1399</v>
      </c>
      <c r="G183" s="293"/>
      <c r="H183" s="293" t="s">
        <v>1475</v>
      </c>
      <c r="I183" s="293" t="s">
        <v>1434</v>
      </c>
      <c r="J183" s="293"/>
      <c r="K183" s="341"/>
    </row>
    <row r="184" s="1" customFormat="1" ht="15" customHeight="1">
      <c r="B184" s="318"/>
      <c r="C184" s="293" t="s">
        <v>1463</v>
      </c>
      <c r="D184" s="293"/>
      <c r="E184" s="293"/>
      <c r="F184" s="316" t="s">
        <v>1399</v>
      </c>
      <c r="G184" s="293"/>
      <c r="H184" s="293" t="s">
        <v>1476</v>
      </c>
      <c r="I184" s="293" t="s">
        <v>1434</v>
      </c>
      <c r="J184" s="293"/>
      <c r="K184" s="341"/>
    </row>
    <row r="185" s="1" customFormat="1" ht="15" customHeight="1">
      <c r="B185" s="318"/>
      <c r="C185" s="293" t="s">
        <v>120</v>
      </c>
      <c r="D185" s="293"/>
      <c r="E185" s="293"/>
      <c r="F185" s="316" t="s">
        <v>1405</v>
      </c>
      <c r="G185" s="293"/>
      <c r="H185" s="293" t="s">
        <v>1477</v>
      </c>
      <c r="I185" s="293" t="s">
        <v>1401</v>
      </c>
      <c r="J185" s="293">
        <v>50</v>
      </c>
      <c r="K185" s="341"/>
    </row>
    <row r="186" s="1" customFormat="1" ht="15" customHeight="1">
      <c r="B186" s="318"/>
      <c r="C186" s="293" t="s">
        <v>1478</v>
      </c>
      <c r="D186" s="293"/>
      <c r="E186" s="293"/>
      <c r="F186" s="316" t="s">
        <v>1405</v>
      </c>
      <c r="G186" s="293"/>
      <c r="H186" s="293" t="s">
        <v>1479</v>
      </c>
      <c r="I186" s="293" t="s">
        <v>1480</v>
      </c>
      <c r="J186" s="293"/>
      <c r="K186" s="341"/>
    </row>
    <row r="187" s="1" customFormat="1" ht="15" customHeight="1">
      <c r="B187" s="318"/>
      <c r="C187" s="293" t="s">
        <v>1481</v>
      </c>
      <c r="D187" s="293"/>
      <c r="E187" s="293"/>
      <c r="F187" s="316" t="s">
        <v>1405</v>
      </c>
      <c r="G187" s="293"/>
      <c r="H187" s="293" t="s">
        <v>1482</v>
      </c>
      <c r="I187" s="293" t="s">
        <v>1480</v>
      </c>
      <c r="J187" s="293"/>
      <c r="K187" s="341"/>
    </row>
    <row r="188" s="1" customFormat="1" ht="15" customHeight="1">
      <c r="B188" s="318"/>
      <c r="C188" s="293" t="s">
        <v>1483</v>
      </c>
      <c r="D188" s="293"/>
      <c r="E188" s="293"/>
      <c r="F188" s="316" t="s">
        <v>1405</v>
      </c>
      <c r="G188" s="293"/>
      <c r="H188" s="293" t="s">
        <v>1484</v>
      </c>
      <c r="I188" s="293" t="s">
        <v>1480</v>
      </c>
      <c r="J188" s="293"/>
      <c r="K188" s="341"/>
    </row>
    <row r="189" s="1" customFormat="1" ht="15" customHeight="1">
      <c r="B189" s="318"/>
      <c r="C189" s="354" t="s">
        <v>1485</v>
      </c>
      <c r="D189" s="293"/>
      <c r="E189" s="293"/>
      <c r="F189" s="316" t="s">
        <v>1405</v>
      </c>
      <c r="G189" s="293"/>
      <c r="H189" s="293" t="s">
        <v>1486</v>
      </c>
      <c r="I189" s="293" t="s">
        <v>1487</v>
      </c>
      <c r="J189" s="355" t="s">
        <v>1488</v>
      </c>
      <c r="K189" s="341"/>
    </row>
    <row r="190" s="1" customFormat="1" ht="15" customHeight="1">
      <c r="B190" s="318"/>
      <c r="C190" s="354" t="s">
        <v>41</v>
      </c>
      <c r="D190" s="293"/>
      <c r="E190" s="293"/>
      <c r="F190" s="316" t="s">
        <v>1399</v>
      </c>
      <c r="G190" s="293"/>
      <c r="H190" s="290" t="s">
        <v>1489</v>
      </c>
      <c r="I190" s="293" t="s">
        <v>1490</v>
      </c>
      <c r="J190" s="293"/>
      <c r="K190" s="341"/>
    </row>
    <row r="191" s="1" customFormat="1" ht="15" customHeight="1">
      <c r="B191" s="318"/>
      <c r="C191" s="354" t="s">
        <v>1491</v>
      </c>
      <c r="D191" s="293"/>
      <c r="E191" s="293"/>
      <c r="F191" s="316" t="s">
        <v>1399</v>
      </c>
      <c r="G191" s="293"/>
      <c r="H191" s="293" t="s">
        <v>1492</v>
      </c>
      <c r="I191" s="293" t="s">
        <v>1434</v>
      </c>
      <c r="J191" s="293"/>
      <c r="K191" s="341"/>
    </row>
    <row r="192" s="1" customFormat="1" ht="15" customHeight="1">
      <c r="B192" s="318"/>
      <c r="C192" s="354" t="s">
        <v>1493</v>
      </c>
      <c r="D192" s="293"/>
      <c r="E192" s="293"/>
      <c r="F192" s="316" t="s">
        <v>1399</v>
      </c>
      <c r="G192" s="293"/>
      <c r="H192" s="293" t="s">
        <v>1494</v>
      </c>
      <c r="I192" s="293" t="s">
        <v>1434</v>
      </c>
      <c r="J192" s="293"/>
      <c r="K192" s="341"/>
    </row>
    <row r="193" s="1" customFormat="1" ht="15" customHeight="1">
      <c r="B193" s="318"/>
      <c r="C193" s="354" t="s">
        <v>1495</v>
      </c>
      <c r="D193" s="293"/>
      <c r="E193" s="293"/>
      <c r="F193" s="316" t="s">
        <v>1405</v>
      </c>
      <c r="G193" s="293"/>
      <c r="H193" s="293" t="s">
        <v>1496</v>
      </c>
      <c r="I193" s="293" t="s">
        <v>1434</v>
      </c>
      <c r="J193" s="293"/>
      <c r="K193" s="341"/>
    </row>
    <row r="194" s="1" customFormat="1" ht="15" customHeight="1">
      <c r="B194" s="347"/>
      <c r="C194" s="356"/>
      <c r="D194" s="327"/>
      <c r="E194" s="327"/>
      <c r="F194" s="327"/>
      <c r="G194" s="327"/>
      <c r="H194" s="327"/>
      <c r="I194" s="327"/>
      <c r="J194" s="327"/>
      <c r="K194" s="348"/>
    </row>
    <row r="195" s="1" customFormat="1" ht="18.75" customHeight="1">
      <c r="B195" s="329"/>
      <c r="C195" s="339"/>
      <c r="D195" s="339"/>
      <c r="E195" s="339"/>
      <c r="F195" s="349"/>
      <c r="G195" s="339"/>
      <c r="H195" s="339"/>
      <c r="I195" s="339"/>
      <c r="J195" s="339"/>
      <c r="K195" s="329"/>
    </row>
    <row r="196" s="1" customFormat="1" ht="18.75" customHeight="1">
      <c r="B196" s="329"/>
      <c r="C196" s="339"/>
      <c r="D196" s="339"/>
      <c r="E196" s="339"/>
      <c r="F196" s="349"/>
      <c r="G196" s="339"/>
      <c r="H196" s="339"/>
      <c r="I196" s="339"/>
      <c r="J196" s="339"/>
      <c r="K196" s="329"/>
    </row>
    <row r="197" s="1" customFormat="1" ht="18.75" customHeight="1">
      <c r="B197" s="301"/>
      <c r="C197" s="301"/>
      <c r="D197" s="301"/>
      <c r="E197" s="301"/>
      <c r="F197" s="301"/>
      <c r="G197" s="301"/>
      <c r="H197" s="301"/>
      <c r="I197" s="301"/>
      <c r="J197" s="301"/>
      <c r="K197" s="301"/>
    </row>
    <row r="198" s="1" customFormat="1" ht="13.5">
      <c r="B198" s="280"/>
      <c r="C198" s="281"/>
      <c r="D198" s="281"/>
      <c r="E198" s="281"/>
      <c r="F198" s="281"/>
      <c r="G198" s="281"/>
      <c r="H198" s="281"/>
      <c r="I198" s="281"/>
      <c r="J198" s="281"/>
      <c r="K198" s="282"/>
    </row>
    <row r="199" s="1" customFormat="1" ht="21">
      <c r="B199" s="283"/>
      <c r="C199" s="284" t="s">
        <v>1497</v>
      </c>
      <c r="D199" s="284"/>
      <c r="E199" s="284"/>
      <c r="F199" s="284"/>
      <c r="G199" s="284"/>
      <c r="H199" s="284"/>
      <c r="I199" s="284"/>
      <c r="J199" s="284"/>
      <c r="K199" s="285"/>
    </row>
    <row r="200" s="1" customFormat="1" ht="25.5" customHeight="1">
      <c r="B200" s="283"/>
      <c r="C200" s="357" t="s">
        <v>1498</v>
      </c>
      <c r="D200" s="357"/>
      <c r="E200" s="357"/>
      <c r="F200" s="357" t="s">
        <v>1499</v>
      </c>
      <c r="G200" s="358"/>
      <c r="H200" s="357" t="s">
        <v>1500</v>
      </c>
      <c r="I200" s="357"/>
      <c r="J200" s="357"/>
      <c r="K200" s="285"/>
    </row>
    <row r="201" s="1" customFormat="1" ht="5.25" customHeight="1">
      <c r="B201" s="318"/>
      <c r="C201" s="313"/>
      <c r="D201" s="313"/>
      <c r="E201" s="313"/>
      <c r="F201" s="313"/>
      <c r="G201" s="339"/>
      <c r="H201" s="313"/>
      <c r="I201" s="313"/>
      <c r="J201" s="313"/>
      <c r="K201" s="341"/>
    </row>
    <row r="202" s="1" customFormat="1" ht="15" customHeight="1">
      <c r="B202" s="318"/>
      <c r="C202" s="293" t="s">
        <v>1490</v>
      </c>
      <c r="D202" s="293"/>
      <c r="E202" s="293"/>
      <c r="F202" s="316" t="s">
        <v>42</v>
      </c>
      <c r="G202" s="293"/>
      <c r="H202" s="293" t="s">
        <v>1501</v>
      </c>
      <c r="I202" s="293"/>
      <c r="J202" s="293"/>
      <c r="K202" s="341"/>
    </row>
    <row r="203" s="1" customFormat="1" ht="15" customHeight="1">
      <c r="B203" s="318"/>
      <c r="C203" s="293"/>
      <c r="D203" s="293"/>
      <c r="E203" s="293"/>
      <c r="F203" s="316" t="s">
        <v>43</v>
      </c>
      <c r="G203" s="293"/>
      <c r="H203" s="293" t="s">
        <v>1502</v>
      </c>
      <c r="I203" s="293"/>
      <c r="J203" s="293"/>
      <c r="K203" s="341"/>
    </row>
    <row r="204" s="1" customFormat="1" ht="15" customHeight="1">
      <c r="B204" s="318"/>
      <c r="C204" s="293"/>
      <c r="D204" s="293"/>
      <c r="E204" s="293"/>
      <c r="F204" s="316" t="s">
        <v>46</v>
      </c>
      <c r="G204" s="293"/>
      <c r="H204" s="293" t="s">
        <v>1503</v>
      </c>
      <c r="I204" s="293"/>
      <c r="J204" s="293"/>
      <c r="K204" s="341"/>
    </row>
    <row r="205" s="1" customFormat="1" ht="15" customHeight="1">
      <c r="B205" s="318"/>
      <c r="C205" s="293"/>
      <c r="D205" s="293"/>
      <c r="E205" s="293"/>
      <c r="F205" s="316" t="s">
        <v>44</v>
      </c>
      <c r="G205" s="293"/>
      <c r="H205" s="293" t="s">
        <v>1504</v>
      </c>
      <c r="I205" s="293"/>
      <c r="J205" s="293"/>
      <c r="K205" s="341"/>
    </row>
    <row r="206" s="1" customFormat="1" ht="15" customHeight="1">
      <c r="B206" s="318"/>
      <c r="C206" s="293"/>
      <c r="D206" s="293"/>
      <c r="E206" s="293"/>
      <c r="F206" s="316" t="s">
        <v>45</v>
      </c>
      <c r="G206" s="293"/>
      <c r="H206" s="293" t="s">
        <v>1505</v>
      </c>
      <c r="I206" s="293"/>
      <c r="J206" s="293"/>
      <c r="K206" s="341"/>
    </row>
    <row r="207" s="1" customFormat="1" ht="15" customHeight="1">
      <c r="B207" s="318"/>
      <c r="C207" s="293"/>
      <c r="D207" s="293"/>
      <c r="E207" s="293"/>
      <c r="F207" s="316"/>
      <c r="G207" s="293"/>
      <c r="H207" s="293"/>
      <c r="I207" s="293"/>
      <c r="J207" s="293"/>
      <c r="K207" s="341"/>
    </row>
    <row r="208" s="1" customFormat="1" ht="15" customHeight="1">
      <c r="B208" s="318"/>
      <c r="C208" s="293" t="s">
        <v>1446</v>
      </c>
      <c r="D208" s="293"/>
      <c r="E208" s="293"/>
      <c r="F208" s="316" t="s">
        <v>78</v>
      </c>
      <c r="G208" s="293"/>
      <c r="H208" s="293" t="s">
        <v>1506</v>
      </c>
      <c r="I208" s="293"/>
      <c r="J208" s="293"/>
      <c r="K208" s="341"/>
    </row>
    <row r="209" s="1" customFormat="1" ht="15" customHeight="1">
      <c r="B209" s="318"/>
      <c r="C209" s="293"/>
      <c r="D209" s="293"/>
      <c r="E209" s="293"/>
      <c r="F209" s="316" t="s">
        <v>1343</v>
      </c>
      <c r="G209" s="293"/>
      <c r="H209" s="293" t="s">
        <v>1344</v>
      </c>
      <c r="I209" s="293"/>
      <c r="J209" s="293"/>
      <c r="K209" s="341"/>
    </row>
    <row r="210" s="1" customFormat="1" ht="15" customHeight="1">
      <c r="B210" s="318"/>
      <c r="C210" s="293"/>
      <c r="D210" s="293"/>
      <c r="E210" s="293"/>
      <c r="F210" s="316" t="s">
        <v>1341</v>
      </c>
      <c r="G210" s="293"/>
      <c r="H210" s="293" t="s">
        <v>1507</v>
      </c>
      <c r="I210" s="293"/>
      <c r="J210" s="293"/>
      <c r="K210" s="341"/>
    </row>
    <row r="211" s="1" customFormat="1" ht="15" customHeight="1">
      <c r="B211" s="359"/>
      <c r="C211" s="293"/>
      <c r="D211" s="293"/>
      <c r="E211" s="293"/>
      <c r="F211" s="316" t="s">
        <v>1345</v>
      </c>
      <c r="G211" s="354"/>
      <c r="H211" s="345" t="s">
        <v>1346</v>
      </c>
      <c r="I211" s="345"/>
      <c r="J211" s="345"/>
      <c r="K211" s="360"/>
    </row>
    <row r="212" s="1" customFormat="1" ht="15" customHeight="1">
      <c r="B212" s="359"/>
      <c r="C212" s="293"/>
      <c r="D212" s="293"/>
      <c r="E212" s="293"/>
      <c r="F212" s="316" t="s">
        <v>815</v>
      </c>
      <c r="G212" s="354"/>
      <c r="H212" s="345" t="s">
        <v>1508</v>
      </c>
      <c r="I212" s="345"/>
      <c r="J212" s="345"/>
      <c r="K212" s="360"/>
    </row>
    <row r="213" s="1" customFormat="1" ht="15" customHeight="1">
      <c r="B213" s="359"/>
      <c r="C213" s="293"/>
      <c r="D213" s="293"/>
      <c r="E213" s="293"/>
      <c r="F213" s="316"/>
      <c r="G213" s="354"/>
      <c r="H213" s="345"/>
      <c r="I213" s="345"/>
      <c r="J213" s="345"/>
      <c r="K213" s="360"/>
    </row>
    <row r="214" s="1" customFormat="1" ht="15" customHeight="1">
      <c r="B214" s="359"/>
      <c r="C214" s="293" t="s">
        <v>1470</v>
      </c>
      <c r="D214" s="293"/>
      <c r="E214" s="293"/>
      <c r="F214" s="316">
        <v>1</v>
      </c>
      <c r="G214" s="354"/>
      <c r="H214" s="345" t="s">
        <v>1509</v>
      </c>
      <c r="I214" s="345"/>
      <c r="J214" s="345"/>
      <c r="K214" s="360"/>
    </row>
    <row r="215" s="1" customFormat="1" ht="15" customHeight="1">
      <c r="B215" s="359"/>
      <c r="C215" s="293"/>
      <c r="D215" s="293"/>
      <c r="E215" s="293"/>
      <c r="F215" s="316">
        <v>2</v>
      </c>
      <c r="G215" s="354"/>
      <c r="H215" s="345" t="s">
        <v>1510</v>
      </c>
      <c r="I215" s="345"/>
      <c r="J215" s="345"/>
      <c r="K215" s="360"/>
    </row>
    <row r="216" s="1" customFormat="1" ht="15" customHeight="1">
      <c r="B216" s="359"/>
      <c r="C216" s="293"/>
      <c r="D216" s="293"/>
      <c r="E216" s="293"/>
      <c r="F216" s="316">
        <v>3</v>
      </c>
      <c r="G216" s="354"/>
      <c r="H216" s="345" t="s">
        <v>1511</v>
      </c>
      <c r="I216" s="345"/>
      <c r="J216" s="345"/>
      <c r="K216" s="360"/>
    </row>
    <row r="217" s="1" customFormat="1" ht="15" customHeight="1">
      <c r="B217" s="359"/>
      <c r="C217" s="293"/>
      <c r="D217" s="293"/>
      <c r="E217" s="293"/>
      <c r="F217" s="316">
        <v>4</v>
      </c>
      <c r="G217" s="354"/>
      <c r="H217" s="345" t="s">
        <v>1512</v>
      </c>
      <c r="I217" s="345"/>
      <c r="J217" s="345"/>
      <c r="K217" s="360"/>
    </row>
    <row r="218" s="1" customFormat="1" ht="12.75" customHeight="1">
      <c r="B218" s="361"/>
      <c r="C218" s="362"/>
      <c r="D218" s="362"/>
      <c r="E218" s="362"/>
      <c r="F218" s="362"/>
      <c r="G218" s="362"/>
      <c r="H218" s="362"/>
      <c r="I218" s="362"/>
      <c r="J218" s="362"/>
      <c r="K218" s="363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Hanáček Jan</dc:creator>
  <cp:lastModifiedBy>Hanáček Jan</cp:lastModifiedBy>
  <dcterms:created xsi:type="dcterms:W3CDTF">2023-05-10T11:36:25Z</dcterms:created>
  <dcterms:modified xsi:type="dcterms:W3CDTF">2023-05-10T11:36:33Z</dcterms:modified>
</cp:coreProperties>
</file>