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4 - Rekonstrukce elektro..." sheetId="2" r:id="rId2"/>
  </sheets>
  <definedNames>
    <definedName name="_xlnm.Print_Area" localSheetId="0">'Rekapitulace stavby'!$D$4:$AO$76,'Rekapitulace stavby'!$C$82:$AQ$96</definedName>
    <definedName name="_xlnm.Print_Titles" localSheetId="0">'Rekapitulace stavby'!$92:$92</definedName>
    <definedName name="_xlnm._FilterDatabase" localSheetId="1" hidden="1">'04 - Rekonstrukce elektro...'!$C$128:$K$283</definedName>
    <definedName name="_xlnm.Print_Area" localSheetId="1">'04 - Rekonstrukce elektro...'!$C$4:$J$76,'04 - Rekonstrukce elektro...'!$C$82:$J$110,'04 - Rekonstrukce elektro...'!$C$116:$J$283</definedName>
    <definedName name="_xlnm.Print_Titles" localSheetId="1">'04 - Rekonstrukce elektro...'!$128:$128</definedName>
  </definedNames>
  <calcPr/>
</workbook>
</file>

<file path=xl/calcChain.xml><?xml version="1.0" encoding="utf-8"?>
<calcChain xmlns="http://schemas.openxmlformats.org/spreadsheetml/2006/main">
  <c i="2" l="1" r="J37"/>
  <c r="J36"/>
  <c i="1" r="AY95"/>
  <c i="2" r="J35"/>
  <c i="1" r="AX95"/>
  <c i="2" r="BI283"/>
  <c r="BH283"/>
  <c r="BG283"/>
  <c r="BF283"/>
  <c r="T283"/>
  <c r="T282"/>
  <c r="R283"/>
  <c r="R282"/>
  <c r="P283"/>
  <c r="P282"/>
  <c r="BI281"/>
  <c r="BH281"/>
  <c r="BG281"/>
  <c r="BF281"/>
  <c r="T281"/>
  <c r="T280"/>
  <c r="T279"/>
  <c r="R281"/>
  <c r="R280"/>
  <c r="R279"/>
  <c r="P281"/>
  <c r="P280"/>
  <c r="P279"/>
  <c r="BI278"/>
  <c r="BH278"/>
  <c r="BG278"/>
  <c r="BF278"/>
  <c r="T278"/>
  <c r="R278"/>
  <c r="P278"/>
  <c r="BI277"/>
  <c r="BH277"/>
  <c r="BG277"/>
  <c r="BF277"/>
  <c r="T277"/>
  <c r="R277"/>
  <c r="P277"/>
  <c r="BI276"/>
  <c r="BH276"/>
  <c r="BG276"/>
  <c r="BF276"/>
  <c r="T276"/>
  <c r="R276"/>
  <c r="P276"/>
  <c r="BI275"/>
  <c r="BH275"/>
  <c r="BG275"/>
  <c r="BF275"/>
  <c r="T275"/>
  <c r="R275"/>
  <c r="P275"/>
  <c r="BI274"/>
  <c r="BH274"/>
  <c r="BG274"/>
  <c r="BF274"/>
  <c r="T274"/>
  <c r="R274"/>
  <c r="P274"/>
  <c r="BI273"/>
  <c r="BH273"/>
  <c r="BG273"/>
  <c r="BF273"/>
  <c r="T273"/>
  <c r="R273"/>
  <c r="P273"/>
  <c r="BI272"/>
  <c r="BH272"/>
  <c r="BG272"/>
  <c r="BF272"/>
  <c r="T272"/>
  <c r="R272"/>
  <c r="P272"/>
  <c r="BI271"/>
  <c r="BH271"/>
  <c r="BG271"/>
  <c r="BF271"/>
  <c r="T271"/>
  <c r="R271"/>
  <c r="P271"/>
  <c r="BI270"/>
  <c r="BH270"/>
  <c r="BG270"/>
  <c r="BF270"/>
  <c r="T270"/>
  <c r="R270"/>
  <c r="P270"/>
  <c r="BI269"/>
  <c r="BH269"/>
  <c r="BG269"/>
  <c r="BF269"/>
  <c r="T269"/>
  <c r="R269"/>
  <c r="P269"/>
  <c r="BI268"/>
  <c r="BH268"/>
  <c r="BG268"/>
  <c r="BF268"/>
  <c r="T268"/>
  <c r="R268"/>
  <c r="P268"/>
  <c r="BI266"/>
  <c r="BH266"/>
  <c r="BG266"/>
  <c r="BF266"/>
  <c r="T266"/>
  <c r="R266"/>
  <c r="P266"/>
  <c r="BI265"/>
  <c r="BH265"/>
  <c r="BG265"/>
  <c r="BF265"/>
  <c r="T265"/>
  <c r="R265"/>
  <c r="P265"/>
  <c r="BI264"/>
  <c r="BH264"/>
  <c r="BG264"/>
  <c r="BF264"/>
  <c r="T264"/>
  <c r="R264"/>
  <c r="P264"/>
  <c r="BI261"/>
  <c r="BH261"/>
  <c r="BG261"/>
  <c r="BF261"/>
  <c r="T261"/>
  <c r="T260"/>
  <c r="R261"/>
  <c r="R260"/>
  <c r="P261"/>
  <c r="P260"/>
  <c r="BI259"/>
  <c r="BH259"/>
  <c r="BG259"/>
  <c r="BF259"/>
  <c r="T259"/>
  <c r="R259"/>
  <c r="P259"/>
  <c r="BI258"/>
  <c r="BH258"/>
  <c r="BG258"/>
  <c r="BF258"/>
  <c r="T258"/>
  <c r="R258"/>
  <c r="P258"/>
  <c r="BI256"/>
  <c r="BH256"/>
  <c r="BG256"/>
  <c r="BF256"/>
  <c r="T256"/>
  <c r="R256"/>
  <c r="P256"/>
  <c r="BI255"/>
  <c r="BH255"/>
  <c r="BG255"/>
  <c r="BF255"/>
  <c r="T255"/>
  <c r="R255"/>
  <c r="P255"/>
  <c r="BI254"/>
  <c r="BH254"/>
  <c r="BG254"/>
  <c r="BF254"/>
  <c r="T254"/>
  <c r="R254"/>
  <c r="P254"/>
  <c r="BI253"/>
  <c r="BH253"/>
  <c r="BG253"/>
  <c r="BF253"/>
  <c r="T253"/>
  <c r="R253"/>
  <c r="P253"/>
  <c r="BI251"/>
  <c r="BH251"/>
  <c r="BG251"/>
  <c r="BF251"/>
  <c r="T251"/>
  <c r="R251"/>
  <c r="P251"/>
  <c r="BI250"/>
  <c r="BH250"/>
  <c r="BG250"/>
  <c r="BF250"/>
  <c r="T250"/>
  <c r="R250"/>
  <c r="P250"/>
  <c r="BI249"/>
  <c r="BH249"/>
  <c r="BG249"/>
  <c r="BF249"/>
  <c r="T249"/>
  <c r="R249"/>
  <c r="P249"/>
  <c r="BI248"/>
  <c r="BH248"/>
  <c r="BG248"/>
  <c r="BF248"/>
  <c r="T248"/>
  <c r="R248"/>
  <c r="P248"/>
  <c r="BI247"/>
  <c r="BH247"/>
  <c r="BG247"/>
  <c r="BF247"/>
  <c r="T247"/>
  <c r="R247"/>
  <c r="P247"/>
  <c r="BI246"/>
  <c r="BH246"/>
  <c r="BG246"/>
  <c r="BF246"/>
  <c r="T246"/>
  <c r="R246"/>
  <c r="P246"/>
  <c r="BI245"/>
  <c r="BH245"/>
  <c r="BG245"/>
  <c r="BF245"/>
  <c r="T245"/>
  <c r="R245"/>
  <c r="P245"/>
  <c r="BI244"/>
  <c r="BH244"/>
  <c r="BG244"/>
  <c r="BF244"/>
  <c r="T244"/>
  <c r="R244"/>
  <c r="P244"/>
  <c r="BI243"/>
  <c r="BH243"/>
  <c r="BG243"/>
  <c r="BF243"/>
  <c r="T243"/>
  <c r="R243"/>
  <c r="P243"/>
  <c r="BI242"/>
  <c r="BH242"/>
  <c r="BG242"/>
  <c r="BF242"/>
  <c r="T242"/>
  <c r="R242"/>
  <c r="P242"/>
  <c r="BI241"/>
  <c r="BH241"/>
  <c r="BG241"/>
  <c r="BF241"/>
  <c r="T241"/>
  <c r="R241"/>
  <c r="P241"/>
  <c r="BI240"/>
  <c r="BH240"/>
  <c r="BG240"/>
  <c r="BF240"/>
  <c r="T240"/>
  <c r="R240"/>
  <c r="P240"/>
  <c r="BI239"/>
  <c r="BH239"/>
  <c r="BG239"/>
  <c r="BF239"/>
  <c r="T239"/>
  <c r="R239"/>
  <c r="P239"/>
  <c r="BI238"/>
  <c r="BH238"/>
  <c r="BG238"/>
  <c r="BF238"/>
  <c r="T238"/>
  <c r="R238"/>
  <c r="P238"/>
  <c r="BI237"/>
  <c r="BH237"/>
  <c r="BG237"/>
  <c r="BF237"/>
  <c r="T237"/>
  <c r="R237"/>
  <c r="P237"/>
  <c r="BI236"/>
  <c r="BH236"/>
  <c r="BG236"/>
  <c r="BF236"/>
  <c r="T236"/>
  <c r="R236"/>
  <c r="P236"/>
  <c r="BI235"/>
  <c r="BH235"/>
  <c r="BG235"/>
  <c r="BF235"/>
  <c r="T235"/>
  <c r="R235"/>
  <c r="P235"/>
  <c r="BI234"/>
  <c r="BH234"/>
  <c r="BG234"/>
  <c r="BF234"/>
  <c r="T234"/>
  <c r="R234"/>
  <c r="P234"/>
  <c r="BI233"/>
  <c r="BH233"/>
  <c r="BG233"/>
  <c r="BF233"/>
  <c r="T233"/>
  <c r="R233"/>
  <c r="P233"/>
  <c r="BI232"/>
  <c r="BH232"/>
  <c r="BG232"/>
  <c r="BF232"/>
  <c r="T232"/>
  <c r="R232"/>
  <c r="P232"/>
  <c r="BI231"/>
  <c r="BH231"/>
  <c r="BG231"/>
  <c r="BF231"/>
  <c r="T231"/>
  <c r="R231"/>
  <c r="P231"/>
  <c r="BI230"/>
  <c r="BH230"/>
  <c r="BG230"/>
  <c r="BF230"/>
  <c r="T230"/>
  <c r="R230"/>
  <c r="P230"/>
  <c r="BI229"/>
  <c r="BH229"/>
  <c r="BG229"/>
  <c r="BF229"/>
  <c r="T229"/>
  <c r="R229"/>
  <c r="P229"/>
  <c r="BI228"/>
  <c r="BH228"/>
  <c r="BG228"/>
  <c r="BF228"/>
  <c r="T228"/>
  <c r="R228"/>
  <c r="P228"/>
  <c r="BI227"/>
  <c r="BH227"/>
  <c r="BG227"/>
  <c r="BF227"/>
  <c r="T227"/>
  <c r="R227"/>
  <c r="P227"/>
  <c r="BI226"/>
  <c r="BH226"/>
  <c r="BG226"/>
  <c r="BF226"/>
  <c r="T226"/>
  <c r="R226"/>
  <c r="P226"/>
  <c r="BI225"/>
  <c r="BH225"/>
  <c r="BG225"/>
  <c r="BF225"/>
  <c r="T225"/>
  <c r="R225"/>
  <c r="P225"/>
  <c r="BI224"/>
  <c r="BH224"/>
  <c r="BG224"/>
  <c r="BF224"/>
  <c r="T224"/>
  <c r="R224"/>
  <c r="P224"/>
  <c r="BI223"/>
  <c r="BH223"/>
  <c r="BG223"/>
  <c r="BF223"/>
  <c r="T223"/>
  <c r="R223"/>
  <c r="P223"/>
  <c r="BI222"/>
  <c r="BH222"/>
  <c r="BG222"/>
  <c r="BF222"/>
  <c r="T222"/>
  <c r="R222"/>
  <c r="P222"/>
  <c r="BI221"/>
  <c r="BH221"/>
  <c r="BG221"/>
  <c r="BF221"/>
  <c r="T221"/>
  <c r="R221"/>
  <c r="P221"/>
  <c r="BI220"/>
  <c r="BH220"/>
  <c r="BG220"/>
  <c r="BF220"/>
  <c r="T220"/>
  <c r="R220"/>
  <c r="P220"/>
  <c r="BI219"/>
  <c r="BH219"/>
  <c r="BG219"/>
  <c r="BF219"/>
  <c r="T219"/>
  <c r="R219"/>
  <c r="P219"/>
  <c r="BI218"/>
  <c r="BH218"/>
  <c r="BG218"/>
  <c r="BF218"/>
  <c r="T218"/>
  <c r="R218"/>
  <c r="P218"/>
  <c r="BI217"/>
  <c r="BH217"/>
  <c r="BG217"/>
  <c r="BF217"/>
  <c r="T217"/>
  <c r="R217"/>
  <c r="P217"/>
  <c r="BI216"/>
  <c r="BH216"/>
  <c r="BG216"/>
  <c r="BF216"/>
  <c r="T216"/>
  <c r="R216"/>
  <c r="P216"/>
  <c r="BI215"/>
  <c r="BH215"/>
  <c r="BG215"/>
  <c r="BF215"/>
  <c r="T215"/>
  <c r="R215"/>
  <c r="P215"/>
  <c r="BI214"/>
  <c r="BH214"/>
  <c r="BG214"/>
  <c r="BF214"/>
  <c r="T214"/>
  <c r="R214"/>
  <c r="P214"/>
  <c r="BI213"/>
  <c r="BH213"/>
  <c r="BG213"/>
  <c r="BF213"/>
  <c r="T213"/>
  <c r="R213"/>
  <c r="P213"/>
  <c r="BI212"/>
  <c r="BH212"/>
  <c r="BG212"/>
  <c r="BF212"/>
  <c r="T212"/>
  <c r="R212"/>
  <c r="P212"/>
  <c r="BI211"/>
  <c r="BH211"/>
  <c r="BG211"/>
  <c r="BF211"/>
  <c r="T211"/>
  <c r="R211"/>
  <c r="P211"/>
  <c r="BI210"/>
  <c r="BH210"/>
  <c r="BG210"/>
  <c r="BF210"/>
  <c r="T210"/>
  <c r="R210"/>
  <c r="P210"/>
  <c r="BI209"/>
  <c r="BH209"/>
  <c r="BG209"/>
  <c r="BF209"/>
  <c r="T209"/>
  <c r="R209"/>
  <c r="P209"/>
  <c r="BI208"/>
  <c r="BH208"/>
  <c r="BG208"/>
  <c r="BF208"/>
  <c r="T208"/>
  <c r="R208"/>
  <c r="P208"/>
  <c r="BI207"/>
  <c r="BH207"/>
  <c r="BG207"/>
  <c r="BF207"/>
  <c r="T207"/>
  <c r="R207"/>
  <c r="P207"/>
  <c r="BI206"/>
  <c r="BH206"/>
  <c r="BG206"/>
  <c r="BF206"/>
  <c r="T206"/>
  <c r="R206"/>
  <c r="P206"/>
  <c r="BI205"/>
  <c r="BH205"/>
  <c r="BG205"/>
  <c r="BF205"/>
  <c r="T205"/>
  <c r="R205"/>
  <c r="P205"/>
  <c r="BI204"/>
  <c r="BH204"/>
  <c r="BG204"/>
  <c r="BF204"/>
  <c r="T204"/>
  <c r="R204"/>
  <c r="P204"/>
  <c r="BI203"/>
  <c r="BH203"/>
  <c r="BG203"/>
  <c r="BF203"/>
  <c r="T203"/>
  <c r="R203"/>
  <c r="P203"/>
  <c r="BI202"/>
  <c r="BH202"/>
  <c r="BG202"/>
  <c r="BF202"/>
  <c r="T202"/>
  <c r="R202"/>
  <c r="P202"/>
  <c r="BI201"/>
  <c r="BH201"/>
  <c r="BG201"/>
  <c r="BF201"/>
  <c r="T201"/>
  <c r="R201"/>
  <c r="P201"/>
  <c r="BI200"/>
  <c r="BH200"/>
  <c r="BG200"/>
  <c r="BF200"/>
  <c r="T200"/>
  <c r="R200"/>
  <c r="P200"/>
  <c r="BI199"/>
  <c r="BH199"/>
  <c r="BG199"/>
  <c r="BF199"/>
  <c r="T199"/>
  <c r="R199"/>
  <c r="P199"/>
  <c r="BI198"/>
  <c r="BH198"/>
  <c r="BG198"/>
  <c r="BF198"/>
  <c r="T198"/>
  <c r="R198"/>
  <c r="P198"/>
  <c r="BI197"/>
  <c r="BH197"/>
  <c r="BG197"/>
  <c r="BF197"/>
  <c r="T197"/>
  <c r="R197"/>
  <c r="P197"/>
  <c r="BI196"/>
  <c r="BH196"/>
  <c r="BG196"/>
  <c r="BF196"/>
  <c r="T196"/>
  <c r="R196"/>
  <c r="P196"/>
  <c r="BI195"/>
  <c r="BH195"/>
  <c r="BG195"/>
  <c r="BF195"/>
  <c r="T195"/>
  <c r="R195"/>
  <c r="P195"/>
  <c r="BI194"/>
  <c r="BH194"/>
  <c r="BG194"/>
  <c r="BF194"/>
  <c r="T194"/>
  <c r="R194"/>
  <c r="P194"/>
  <c r="BI193"/>
  <c r="BH193"/>
  <c r="BG193"/>
  <c r="BF193"/>
  <c r="T193"/>
  <c r="R193"/>
  <c r="P193"/>
  <c r="BI192"/>
  <c r="BH192"/>
  <c r="BG192"/>
  <c r="BF192"/>
  <c r="T192"/>
  <c r="R192"/>
  <c r="P192"/>
  <c r="BI191"/>
  <c r="BH191"/>
  <c r="BG191"/>
  <c r="BF191"/>
  <c r="T191"/>
  <c r="R191"/>
  <c r="P191"/>
  <c r="BI190"/>
  <c r="BH190"/>
  <c r="BG190"/>
  <c r="BF190"/>
  <c r="T190"/>
  <c r="R190"/>
  <c r="P190"/>
  <c r="BI189"/>
  <c r="BH189"/>
  <c r="BG189"/>
  <c r="BF189"/>
  <c r="T189"/>
  <c r="R189"/>
  <c r="P189"/>
  <c r="BI188"/>
  <c r="BH188"/>
  <c r="BG188"/>
  <c r="BF188"/>
  <c r="T188"/>
  <c r="R188"/>
  <c r="P188"/>
  <c r="BI187"/>
  <c r="BH187"/>
  <c r="BG187"/>
  <c r="BF187"/>
  <c r="T187"/>
  <c r="R187"/>
  <c r="P187"/>
  <c r="BI186"/>
  <c r="BH186"/>
  <c r="BG186"/>
  <c r="BF186"/>
  <c r="T186"/>
  <c r="R186"/>
  <c r="P186"/>
  <c r="BI185"/>
  <c r="BH185"/>
  <c r="BG185"/>
  <c r="BF185"/>
  <c r="T185"/>
  <c r="R185"/>
  <c r="P185"/>
  <c r="BI184"/>
  <c r="BH184"/>
  <c r="BG184"/>
  <c r="BF184"/>
  <c r="T184"/>
  <c r="R184"/>
  <c r="P184"/>
  <c r="BI183"/>
  <c r="BH183"/>
  <c r="BG183"/>
  <c r="BF183"/>
  <c r="T183"/>
  <c r="R183"/>
  <c r="P183"/>
  <c r="BI182"/>
  <c r="BH182"/>
  <c r="BG182"/>
  <c r="BF182"/>
  <c r="T182"/>
  <c r="R182"/>
  <c r="P182"/>
  <c r="BI181"/>
  <c r="BH181"/>
  <c r="BG181"/>
  <c r="BF181"/>
  <c r="T181"/>
  <c r="R181"/>
  <c r="P181"/>
  <c r="BI180"/>
  <c r="BH180"/>
  <c r="BG180"/>
  <c r="BF180"/>
  <c r="T180"/>
  <c r="R180"/>
  <c r="P180"/>
  <c r="BI179"/>
  <c r="BH179"/>
  <c r="BG179"/>
  <c r="BF179"/>
  <c r="T179"/>
  <c r="R179"/>
  <c r="P179"/>
  <c r="BI178"/>
  <c r="BH178"/>
  <c r="BG178"/>
  <c r="BF178"/>
  <c r="T178"/>
  <c r="R178"/>
  <c r="P178"/>
  <c r="BI177"/>
  <c r="BH177"/>
  <c r="BG177"/>
  <c r="BF177"/>
  <c r="T177"/>
  <c r="R177"/>
  <c r="P177"/>
  <c r="BI176"/>
  <c r="BH176"/>
  <c r="BG176"/>
  <c r="BF176"/>
  <c r="T176"/>
  <c r="R176"/>
  <c r="P176"/>
  <c r="BI175"/>
  <c r="BH175"/>
  <c r="BG175"/>
  <c r="BF175"/>
  <c r="T175"/>
  <c r="R175"/>
  <c r="P175"/>
  <c r="BI174"/>
  <c r="BH174"/>
  <c r="BG174"/>
  <c r="BF174"/>
  <c r="T174"/>
  <c r="R174"/>
  <c r="P174"/>
  <c r="BI173"/>
  <c r="BH173"/>
  <c r="BG173"/>
  <c r="BF173"/>
  <c r="T173"/>
  <c r="R173"/>
  <c r="P173"/>
  <c r="BI172"/>
  <c r="BH172"/>
  <c r="BG172"/>
  <c r="BF172"/>
  <c r="T172"/>
  <c r="R172"/>
  <c r="P172"/>
  <c r="BI171"/>
  <c r="BH171"/>
  <c r="BG171"/>
  <c r="BF171"/>
  <c r="T171"/>
  <c r="R171"/>
  <c r="P171"/>
  <c r="BI170"/>
  <c r="BH170"/>
  <c r="BG170"/>
  <c r="BF170"/>
  <c r="T170"/>
  <c r="R170"/>
  <c r="P170"/>
  <c r="BI169"/>
  <c r="BH169"/>
  <c r="BG169"/>
  <c r="BF169"/>
  <c r="T169"/>
  <c r="R169"/>
  <c r="P169"/>
  <c r="BI168"/>
  <c r="BH168"/>
  <c r="BG168"/>
  <c r="BF168"/>
  <c r="T168"/>
  <c r="R168"/>
  <c r="P168"/>
  <c r="BI167"/>
  <c r="BH167"/>
  <c r="BG167"/>
  <c r="BF167"/>
  <c r="T167"/>
  <c r="R167"/>
  <c r="P167"/>
  <c r="BI166"/>
  <c r="BH166"/>
  <c r="BG166"/>
  <c r="BF166"/>
  <c r="T166"/>
  <c r="R166"/>
  <c r="P166"/>
  <c r="BI165"/>
  <c r="BH165"/>
  <c r="BG165"/>
  <c r="BF165"/>
  <c r="T165"/>
  <c r="R165"/>
  <c r="P165"/>
  <c r="BI164"/>
  <c r="BH164"/>
  <c r="BG164"/>
  <c r="BF164"/>
  <c r="T164"/>
  <c r="R164"/>
  <c r="P164"/>
  <c r="BI163"/>
  <c r="BH163"/>
  <c r="BG163"/>
  <c r="BF163"/>
  <c r="T163"/>
  <c r="R163"/>
  <c r="P163"/>
  <c r="BI162"/>
  <c r="BH162"/>
  <c r="BG162"/>
  <c r="BF162"/>
  <c r="T162"/>
  <c r="R162"/>
  <c r="P162"/>
  <c r="BI161"/>
  <c r="BH161"/>
  <c r="BG161"/>
  <c r="BF161"/>
  <c r="T161"/>
  <c r="R161"/>
  <c r="P161"/>
  <c r="BI160"/>
  <c r="BH160"/>
  <c r="BG160"/>
  <c r="BF160"/>
  <c r="T160"/>
  <c r="R160"/>
  <c r="P160"/>
  <c r="BI159"/>
  <c r="BH159"/>
  <c r="BG159"/>
  <c r="BF159"/>
  <c r="T159"/>
  <c r="R159"/>
  <c r="P159"/>
  <c r="BI158"/>
  <c r="BH158"/>
  <c r="BG158"/>
  <c r="BF158"/>
  <c r="T158"/>
  <c r="R158"/>
  <c r="P158"/>
  <c r="BI157"/>
  <c r="BH157"/>
  <c r="BG157"/>
  <c r="BF157"/>
  <c r="T157"/>
  <c r="R157"/>
  <c r="P157"/>
  <c r="BI156"/>
  <c r="BH156"/>
  <c r="BG156"/>
  <c r="BF156"/>
  <c r="T156"/>
  <c r="R156"/>
  <c r="P156"/>
  <c r="BI155"/>
  <c r="BH155"/>
  <c r="BG155"/>
  <c r="BF155"/>
  <c r="T155"/>
  <c r="R155"/>
  <c r="P155"/>
  <c r="BI154"/>
  <c r="BH154"/>
  <c r="BG154"/>
  <c r="BF154"/>
  <c r="T154"/>
  <c r="R154"/>
  <c r="P154"/>
  <c r="BI153"/>
  <c r="BH153"/>
  <c r="BG153"/>
  <c r="BF153"/>
  <c r="T153"/>
  <c r="R153"/>
  <c r="P153"/>
  <c r="BI152"/>
  <c r="BH152"/>
  <c r="BG152"/>
  <c r="BF152"/>
  <c r="T152"/>
  <c r="R152"/>
  <c r="P152"/>
  <c r="BI151"/>
  <c r="BH151"/>
  <c r="BG151"/>
  <c r="BF151"/>
  <c r="T151"/>
  <c r="R151"/>
  <c r="P151"/>
  <c r="BI150"/>
  <c r="BH150"/>
  <c r="BG150"/>
  <c r="BF150"/>
  <c r="T150"/>
  <c r="R150"/>
  <c r="P150"/>
  <c r="BI149"/>
  <c r="BH149"/>
  <c r="BG149"/>
  <c r="BF149"/>
  <c r="T149"/>
  <c r="R149"/>
  <c r="P149"/>
  <c r="BI148"/>
  <c r="BH148"/>
  <c r="BG148"/>
  <c r="BF148"/>
  <c r="T148"/>
  <c r="R148"/>
  <c r="P148"/>
  <c r="BI147"/>
  <c r="BH147"/>
  <c r="BG147"/>
  <c r="BF147"/>
  <c r="T147"/>
  <c r="R147"/>
  <c r="P147"/>
  <c r="BI146"/>
  <c r="BH146"/>
  <c r="BG146"/>
  <c r="BF146"/>
  <c r="T146"/>
  <c r="R146"/>
  <c r="P146"/>
  <c r="BI145"/>
  <c r="BH145"/>
  <c r="BG145"/>
  <c r="BF145"/>
  <c r="T145"/>
  <c r="R145"/>
  <c r="P145"/>
  <c r="BI144"/>
  <c r="BH144"/>
  <c r="BG144"/>
  <c r="BF144"/>
  <c r="T144"/>
  <c r="R144"/>
  <c r="P144"/>
  <c r="BI143"/>
  <c r="BH143"/>
  <c r="BG143"/>
  <c r="BF143"/>
  <c r="T143"/>
  <c r="R143"/>
  <c r="P143"/>
  <c r="BI142"/>
  <c r="BH142"/>
  <c r="BG142"/>
  <c r="BF142"/>
  <c r="T142"/>
  <c r="R142"/>
  <c r="P142"/>
  <c r="BI141"/>
  <c r="BH141"/>
  <c r="BG141"/>
  <c r="BF141"/>
  <c r="T141"/>
  <c r="R141"/>
  <c r="P141"/>
  <c r="BI138"/>
  <c r="BH138"/>
  <c r="BG138"/>
  <c r="BF138"/>
  <c r="T138"/>
  <c r="R138"/>
  <c r="P138"/>
  <c r="BI137"/>
  <c r="BH137"/>
  <c r="BG137"/>
  <c r="BF137"/>
  <c r="T137"/>
  <c r="R137"/>
  <c r="P137"/>
  <c r="BI136"/>
  <c r="BH136"/>
  <c r="BG136"/>
  <c r="BF136"/>
  <c r="T136"/>
  <c r="R136"/>
  <c r="P136"/>
  <c r="BI135"/>
  <c r="BH135"/>
  <c r="BG135"/>
  <c r="BF135"/>
  <c r="T135"/>
  <c r="R135"/>
  <c r="P135"/>
  <c r="BI134"/>
  <c r="BH134"/>
  <c r="BG134"/>
  <c r="BF134"/>
  <c r="T134"/>
  <c r="R134"/>
  <c r="P134"/>
  <c r="BI133"/>
  <c r="BH133"/>
  <c r="BG133"/>
  <c r="BF133"/>
  <c r="T133"/>
  <c r="R133"/>
  <c r="P133"/>
  <c r="BI132"/>
  <c r="BH132"/>
  <c r="BG132"/>
  <c r="BF132"/>
  <c r="T132"/>
  <c r="R132"/>
  <c r="P132"/>
  <c r="F125"/>
  <c r="F123"/>
  <c r="E121"/>
  <c r="F91"/>
  <c r="F89"/>
  <c r="E87"/>
  <c r="J24"/>
  <c r="E24"/>
  <c r="J126"/>
  <c r="J23"/>
  <c r="J21"/>
  <c r="E21"/>
  <c r="J125"/>
  <c r="J20"/>
  <c r="J18"/>
  <c r="E18"/>
  <c r="F92"/>
  <c r="J17"/>
  <c r="J12"/>
  <c r="J89"/>
  <c r="E7"/>
  <c r="E119"/>
  <c i="1" r="L90"/>
  <c r="AM90"/>
  <c r="AM89"/>
  <c r="L89"/>
  <c r="AM87"/>
  <c r="L87"/>
  <c r="L85"/>
  <c r="L84"/>
  <c i="2" r="J249"/>
  <c r="J209"/>
  <c r="BK204"/>
  <c r="J155"/>
  <c r="BK277"/>
  <c r="BK245"/>
  <c r="J157"/>
  <c r="J266"/>
  <c r="J216"/>
  <c r="J161"/>
  <c r="J147"/>
  <c r="J244"/>
  <c r="J166"/>
  <c r="BK240"/>
  <c r="BK243"/>
  <c r="BK211"/>
  <c r="BK274"/>
  <c r="J239"/>
  <c r="BK202"/>
  <c r="J172"/>
  <c r="BK148"/>
  <c r="BK250"/>
  <c r="J219"/>
  <c r="BK172"/>
  <c r="BK273"/>
  <c r="J175"/>
  <c r="BK166"/>
  <c r="BK219"/>
  <c r="J146"/>
  <c r="J238"/>
  <c r="J203"/>
  <c r="J153"/>
  <c r="BK198"/>
  <c r="BK232"/>
  <c r="BK169"/>
  <c r="J251"/>
  <c r="BK136"/>
  <c r="BK270"/>
  <c r="J202"/>
  <c r="J242"/>
  <c r="J173"/>
  <c r="BK248"/>
  <c r="BK180"/>
  <c r="BK159"/>
  <c r="J135"/>
  <c r="J183"/>
  <c r="J222"/>
  <c r="J154"/>
  <c r="BK254"/>
  <c r="J132"/>
  <c r="BK256"/>
  <c r="BK209"/>
  <c r="BK181"/>
  <c r="BK134"/>
  <c r="BK226"/>
  <c r="J195"/>
  <c r="J264"/>
  <c r="BK212"/>
  <c r="J150"/>
  <c r="J273"/>
  <c r="J227"/>
  <c r="BK241"/>
  <c r="BK217"/>
  <c r="BK186"/>
  <c r="BK138"/>
  <c r="BK189"/>
  <c r="BK164"/>
  <c r="J134"/>
  <c r="J208"/>
  <c r="J278"/>
  <c r="J190"/>
  <c r="BK220"/>
  <c r="J186"/>
  <c r="BK259"/>
  <c r="BK175"/>
  <c r="BK255"/>
  <c r="J201"/>
  <c r="BK184"/>
  <c r="J143"/>
  <c r="BK242"/>
  <c r="BK149"/>
  <c r="J138"/>
  <c r="BK207"/>
  <c r="BK235"/>
  <c r="J181"/>
  <c r="BK268"/>
  <c r="BK216"/>
  <c r="BK214"/>
  <c r="J221"/>
  <c r="J189"/>
  <c r="J258"/>
  <c r="BK178"/>
  <c r="BK251"/>
  <c r="J204"/>
  <c r="J133"/>
  <c r="BK247"/>
  <c r="J187"/>
  <c r="J231"/>
  <c r="BK224"/>
  <c r="BK193"/>
  <c r="BK195"/>
  <c r="J162"/>
  <c r="J200"/>
  <c r="BK234"/>
  <c r="J193"/>
  <c r="J259"/>
  <c r="BK264"/>
  <c r="J228"/>
  <c r="J178"/>
  <c r="BK144"/>
  <c r="BK281"/>
  <c r="J212"/>
  <c r="J182"/>
  <c r="BK278"/>
  <c r="BK221"/>
  <c r="J176"/>
  <c r="J245"/>
  <c r="BK269"/>
  <c r="J171"/>
  <c r="J275"/>
  <c r="J240"/>
  <c r="J144"/>
  <c r="BK222"/>
  <c r="J235"/>
  <c r="J214"/>
  <c r="J159"/>
  <c r="BK142"/>
  <c r="J145"/>
  <c r="J167"/>
  <c r="J148"/>
  <c r="J188"/>
  <c r="BK231"/>
  <c r="BK253"/>
  <c r="BK192"/>
  <c r="BK150"/>
  <c r="J236"/>
  <c r="BK185"/>
  <c r="J225"/>
  <c r="J199"/>
  <c r="J174"/>
  <c r="J234"/>
  <c r="BK201"/>
  <c r="J277"/>
  <c r="J230"/>
  <c r="J160"/>
  <c r="BK225"/>
  <c r="BK194"/>
  <c r="BK156"/>
  <c r="J136"/>
  <c r="J179"/>
  <c r="BK199"/>
  <c r="BK239"/>
  <c r="J185"/>
  <c r="BK132"/>
  <c r="BK229"/>
  <c r="BK190"/>
  <c r="BK171"/>
  <c r="BK141"/>
  <c r="J243"/>
  <c r="J170"/>
  <c r="J272"/>
  <c r="BK179"/>
  <c r="J261"/>
  <c r="BK215"/>
  <c r="BK197"/>
  <c r="J152"/>
  <c r="J163"/>
  <c r="J211"/>
  <c r="BK158"/>
  <c r="J137"/>
  <c r="BK196"/>
  <c r="BK153"/>
  <c r="BK275"/>
  <c r="J274"/>
  <c r="BK233"/>
  <c r="J205"/>
  <c r="BK133"/>
  <c r="BK143"/>
  <c r="BK208"/>
  <c r="J177"/>
  <c r="J246"/>
  <c r="BK265"/>
  <c r="BK173"/>
  <c r="BK276"/>
  <c r="J198"/>
  <c r="BK137"/>
  <c r="BK236"/>
  <c r="BK228"/>
  <c r="BK154"/>
  <c r="J271"/>
  <c r="BK162"/>
  <c r="J224"/>
  <c r="BK165"/>
  <c r="J247"/>
  <c r="J248"/>
  <c r="BK213"/>
  <c r="J180"/>
  <c r="BK271"/>
  <c r="J232"/>
  <c r="BK188"/>
  <c r="BK230"/>
  <c r="J196"/>
  <c r="BK145"/>
  <c r="BK246"/>
  <c r="J191"/>
  <c r="J169"/>
  <c r="J149"/>
  <c r="J241"/>
  <c r="BK203"/>
  <c r="BK160"/>
  <c r="BK191"/>
  <c r="BK163"/>
  <c r="BK152"/>
  <c r="J237"/>
  <c r="J158"/>
  <c r="J220"/>
  <c r="J151"/>
  <c r="J265"/>
  <c r="BK223"/>
  <c r="BK237"/>
  <c r="J165"/>
  <c i="1" r="AS94"/>
  <c i="2" r="BK205"/>
  <c r="J268"/>
  <c r="BK187"/>
  <c r="J141"/>
  <c r="J192"/>
  <c r="J164"/>
  <c r="J255"/>
  <c r="BK283"/>
  <c r="BK151"/>
  <c r="BK258"/>
  <c r="J210"/>
  <c r="J223"/>
  <c r="BK210"/>
  <c r="BK147"/>
  <c r="J254"/>
  <c r="J184"/>
  <c r="BK167"/>
  <c r="BK135"/>
  <c r="J233"/>
  <c r="BK168"/>
  <c r="J217"/>
  <c r="BK182"/>
  <c r="J253"/>
  <c r="J168"/>
  <c r="J256"/>
  <c r="J156"/>
  <c r="BK161"/>
  <c r="J197"/>
  <c r="J270"/>
  <c r="J218"/>
  <c r="BK176"/>
  <c r="J213"/>
  <c r="BK249"/>
  <c r="BK206"/>
  <c r="BK170"/>
  <c r="J281"/>
  <c r="BK238"/>
  <c r="BK177"/>
  <c r="J142"/>
  <c r="J269"/>
  <c r="J207"/>
  <c r="BK157"/>
  <c r="BK272"/>
  <c r="J206"/>
  <c r="BK146"/>
  <c r="J229"/>
  <c r="J215"/>
  <c r="BK155"/>
  <c r="BK227"/>
  <c r="BK174"/>
  <c r="J276"/>
  <c r="BK244"/>
  <c r="J283"/>
  <c r="J250"/>
  <c r="BK218"/>
  <c r="BK261"/>
  <c r="BK266"/>
  <c r="BK183"/>
  <c r="J194"/>
  <c r="J226"/>
  <c r="BK200"/>
  <c l="1" r="T131"/>
  <c r="T130"/>
  <c r="BK140"/>
  <c r="J140"/>
  <c r="J100"/>
  <c r="R257"/>
  <c r="R140"/>
  <c r="R139"/>
  <c r="BK131"/>
  <c r="J131"/>
  <c r="J98"/>
  <c r="BK252"/>
  <c r="J252"/>
  <c r="J101"/>
  <c r="T252"/>
  <c r="P257"/>
  <c r="BK263"/>
  <c r="J263"/>
  <c r="J105"/>
  <c r="R267"/>
  <c r="P140"/>
  <c r="P139"/>
  <c r="P252"/>
  <c r="T257"/>
  <c r="T263"/>
  <c r="T262"/>
  <c r="P131"/>
  <c r="P130"/>
  <c r="P263"/>
  <c r="P262"/>
  <c r="BK267"/>
  <c r="J267"/>
  <c r="J106"/>
  <c r="T140"/>
  <c r="T139"/>
  <c r="BK257"/>
  <c r="J257"/>
  <c r="J102"/>
  <c r="P267"/>
  <c r="R131"/>
  <c r="R130"/>
  <c r="R252"/>
  <c r="R263"/>
  <c r="R262"/>
  <c r="T267"/>
  <c r="BK260"/>
  <c r="J260"/>
  <c r="J103"/>
  <c r="BK280"/>
  <c r="J280"/>
  <c r="J108"/>
  <c r="BK282"/>
  <c r="J282"/>
  <c r="J109"/>
  <c r="BE210"/>
  <c r="BE212"/>
  <c r="BE221"/>
  <c r="BE135"/>
  <c r="BE144"/>
  <c r="BE145"/>
  <c r="BE147"/>
  <c r="BE153"/>
  <c r="BE172"/>
  <c r="BE179"/>
  <c r="BE184"/>
  <c r="BE213"/>
  <c r="BE239"/>
  <c r="BE240"/>
  <c r="BE248"/>
  <c r="F126"/>
  <c r="BE166"/>
  <c r="BE189"/>
  <c r="BE195"/>
  <c r="BE196"/>
  <c r="BE197"/>
  <c r="BE238"/>
  <c r="BE278"/>
  <c r="BE136"/>
  <c r="BE137"/>
  <c r="BE143"/>
  <c r="BE154"/>
  <c r="BE182"/>
  <c r="BE203"/>
  <c r="BE217"/>
  <c r="BE229"/>
  <c r="BE250"/>
  <c r="BE225"/>
  <c r="BE230"/>
  <c r="BE258"/>
  <c r="BE259"/>
  <c r="E85"/>
  <c r="BE155"/>
  <c r="BE156"/>
  <c r="BE157"/>
  <c r="BE164"/>
  <c r="BE167"/>
  <c r="BE211"/>
  <c r="BE281"/>
  <c r="BE190"/>
  <c r="BE176"/>
  <c r="BE180"/>
  <c r="BE181"/>
  <c r="BE185"/>
  <c r="BE186"/>
  <c r="BE208"/>
  <c r="BE226"/>
  <c r="BE247"/>
  <c r="BE269"/>
  <c r="BE272"/>
  <c r="BE264"/>
  <c r="BE159"/>
  <c r="BE160"/>
  <c r="BE162"/>
  <c r="BE165"/>
  <c r="BE177"/>
  <c r="BE178"/>
  <c r="BE188"/>
  <c r="BE236"/>
  <c r="BE253"/>
  <c r="BE256"/>
  <c r="BE283"/>
  <c r="BE202"/>
  <c r="BE204"/>
  <c r="BE218"/>
  <c r="BE232"/>
  <c r="J92"/>
  <c r="J123"/>
  <c r="BE132"/>
  <c r="BE134"/>
  <c r="BE142"/>
  <c r="BE170"/>
  <c r="BE173"/>
  <c r="BE193"/>
  <c r="BE194"/>
  <c r="BE199"/>
  <c r="BE209"/>
  <c r="BE231"/>
  <c r="BE235"/>
  <c r="BE245"/>
  <c r="BE268"/>
  <c r="BE273"/>
  <c r="BE274"/>
  <c r="BE133"/>
  <c r="BE150"/>
  <c r="BE151"/>
  <c r="BE152"/>
  <c r="BE161"/>
  <c r="BE168"/>
  <c r="BE191"/>
  <c r="BE198"/>
  <c r="BE200"/>
  <c r="BE201"/>
  <c r="BE249"/>
  <c r="BE275"/>
  <c r="BE276"/>
  <c r="J91"/>
  <c r="BE141"/>
  <c r="BE158"/>
  <c r="BE169"/>
  <c r="BE171"/>
  <c r="BE175"/>
  <c r="BE183"/>
  <c r="BE207"/>
  <c r="BE214"/>
  <c r="BE219"/>
  <c r="BE220"/>
  <c r="BE223"/>
  <c r="BE237"/>
  <c r="BE243"/>
  <c r="BE271"/>
  <c r="BE146"/>
  <c r="BE149"/>
  <c r="BE205"/>
  <c r="BE233"/>
  <c r="BE228"/>
  <c r="BE254"/>
  <c r="BE138"/>
  <c r="BE148"/>
  <c r="BE187"/>
  <c r="BE192"/>
  <c r="BE215"/>
  <c r="BE216"/>
  <c r="BE222"/>
  <c r="BE224"/>
  <c r="BE244"/>
  <c r="BE265"/>
  <c r="BE270"/>
  <c r="BE277"/>
  <c r="BE163"/>
  <c r="BE174"/>
  <c r="BE206"/>
  <c r="BE227"/>
  <c r="BE234"/>
  <c r="BE241"/>
  <c r="BE255"/>
  <c r="BE242"/>
  <c r="BE246"/>
  <c r="BE251"/>
  <c r="BE261"/>
  <c r="BE266"/>
  <c r="F36"/>
  <c i="1" r="BC95"/>
  <c r="BC94"/>
  <c r="W32"/>
  <c i="2" r="F37"/>
  <c i="1" r="BD95"/>
  <c r="BD94"/>
  <c r="W33"/>
  <c i="2" r="J34"/>
  <c i="1" r="AW95"/>
  <c i="2" r="F34"/>
  <c i="1" r="BA95"/>
  <c r="BA94"/>
  <c r="W30"/>
  <c i="2" r="F35"/>
  <c i="1" r="BB95"/>
  <c r="BB94"/>
  <c r="AX94"/>
  <c i="2" l="1" r="R129"/>
  <c r="P129"/>
  <c i="1" r="AU95"/>
  <c i="2" r="T129"/>
  <c r="BK130"/>
  <c r="J130"/>
  <c r="J97"/>
  <c r="BK139"/>
  <c r="J139"/>
  <c r="J99"/>
  <c r="BK262"/>
  <c r="J262"/>
  <c r="J104"/>
  <c r="BK279"/>
  <c r="J279"/>
  <c r="J107"/>
  <c i="1" r="AU94"/>
  <c r="AY94"/>
  <c i="2" r="J33"/>
  <c i="1" r="AV95"/>
  <c r="AT95"/>
  <c r="AW94"/>
  <c r="AK30"/>
  <c i="2" r="F33"/>
  <c i="1" r="AZ95"/>
  <c r="AZ94"/>
  <c r="W29"/>
  <c r="W31"/>
  <c i="2" l="1" r="BK129"/>
  <c r="J129"/>
  <c r="J96"/>
  <c i="1" r="AV94"/>
  <c r="AK29"/>
  <c i="2" l="1" r="J30"/>
  <c i="1" r="AG95"/>
  <c r="AG94"/>
  <c r="AK26"/>
  <c r="AK35"/>
  <c r="AT94"/>
  <c i="2" l="1" r="J39"/>
  <c i="1" r="AN94"/>
  <c r="AN95"/>
</calcChain>
</file>

<file path=xl/sharedStrings.xml><?xml version="1.0" encoding="utf-8"?>
<sst xmlns="http://schemas.openxmlformats.org/spreadsheetml/2006/main">
  <si>
    <t>Export Komplet</t>
  </si>
  <si>
    <t/>
  </si>
  <si>
    <t>2.0</t>
  </si>
  <si>
    <t>ZAMOK</t>
  </si>
  <si>
    <t>False</t>
  </si>
  <si>
    <t>{8a360164-942d-4c0b-a090-480b8fff2beb}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</si>
  <si>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</si>
  <si>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</si>
  <si>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</si>
  <si>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</si>
  <si>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</si>
  <si>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</si>
  <si>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</si>
  <si>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</si>
  <si>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23_10_13</t>
  </si>
  <si>
    <t xml:space="preserve">Měnit lze pouze buňky se žlutým podbarvením!_x000d_
_x000d_
1) na prvním listu Rekapitulace stavby vyplňte v sestavě_x000d_
_x000d_
    a) Souhrnný list_x000d_
       - údaje o Uchazeči_x000d_
         (přenesou se do ostatních sestav i v jiných listech)_x000d_
_x000d_
    b) Rekapitulace objektů_x000d_
       - potřebné Ostatní náklady_x000d_
_x000d_
2) na vybraných listech vyplňte v sestavě_x000d_
_x000d_
    a) Krycí list_x000d_
       - údaje o Uchazeči, pokud se liší od údajů o Uchazeči na Souhrnném listu_x000d_
         (údaje se přenesou do ostatních sestav v daném listu)_x000d_
_x000d_
    b) Rekapitulace rozpočtu_x000d_
       - potřebné Ostatní náklady_x000d_
_x000d_
    c) Celkové náklady za stavbu_x000d_
       - ceny u položek_x000d_
       - množství, pokud má žluté podbarvení_x000d_
       - a v případě potřeby poznámku (ta je ve skrytém sloupci)</t>
  </si>
  <si>
    <t>Stavba:</t>
  </si>
  <si>
    <t>PD – Areál autobusy Hranečník - Rekonstrukce elektroinstalace a osvětlení</t>
  </si>
  <si>
    <t>KSO:</t>
  </si>
  <si>
    <t>CC-CZ:</t>
  </si>
  <si>
    <t>Místo:</t>
  </si>
  <si>
    <t>HRANEČNÍK</t>
  </si>
  <si>
    <t>Datum:</t>
  </si>
  <si>
    <t>13. 10. 2023</t>
  </si>
  <si>
    <t>Zadavatel:</t>
  </si>
  <si>
    <t>IČ:</t>
  </si>
  <si>
    <t>61974757</t>
  </si>
  <si>
    <t>Dopravní podnik Ostrava a.s.</t>
  </si>
  <si>
    <t>DIČ:</t>
  </si>
  <si>
    <t>CZ61974757</t>
  </si>
  <si>
    <t>Uchazeč:</t>
  </si>
  <si>
    <t>Vyplň údaj</t>
  </si>
  <si>
    <t>Projektant:</t>
  </si>
  <si>
    <t xml:space="preserve"> </t>
  </si>
  <si>
    <t>True</t>
  </si>
  <si>
    <t>Zpracovatel:</t>
  </si>
  <si>
    <t>Poznámka: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</si>
  <si>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</si>
  <si>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</si>
  <si>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</si>
  <si>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</si>
  <si>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</si>
  <si>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</si>
  <si>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</si>
  <si>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</si>
  <si>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</si>
  <si>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</si>
  <si>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</si>
  <si>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</si>
  <si>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</si>
  <si>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Projektant</t>
  </si>
  <si>
    <t>Zpracovatel</t>
  </si>
  <si>
    <t>Datum a podpis:</t>
  </si>
  <si>
    <t>Razítko</t>
  </si>
  <si>
    <t>Objednavatel</t>
  </si>
  <si>
    <t>Uchazeč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</si>
  <si>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</si>
  <si>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</si>
  <si>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</si>
  <si>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</si>
  <si>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</si>
  <si>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</si>
  <si>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</si>
  <si>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</si>
  <si>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</si>
  <si>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</si>
  <si>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</si>
  <si>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</si>
  <si>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</si>
  <si>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</si>
  <si>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</si>
  <si>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</si>
  <si>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</si>
  <si>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</si>
  <si>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</si>
  <si>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z rozpočtů</t>
  </si>
  <si>
    <t>D</t>
  </si>
  <si>
    <t>0</t>
  </si>
  <si>
    <t>###NOIMPORT###</t>
  </si>
  <si>
    <t>IMPORT</t>
  </si>
  <si>
    <t>{00000000-0000-0000-0000-000000000000}</t>
  </si>
  <si>
    <t>/</t>
  </si>
  <si>
    <t>04</t>
  </si>
  <si>
    <t>Rekonstrukce elektroinstalace v Hale lehké údržby</t>
  </si>
  <si>
    <t>STA</t>
  </si>
  <si>
    <t>1</t>
  </si>
  <si>
    <t>{feefc0df-6a9e-4af0-8219-060ca7707d9e}</t>
  </si>
  <si>
    <t>2</t>
  </si>
  <si>
    <t>KRYCÍ LIST SOUPISU PRACÍ</t>
  </si>
  <si>
    <t>Objekt:</t>
  </si>
  <si>
    <t>04 - Rekonstrukce elektroinstalace v Hale lehké údržby</t>
  </si>
  <si>
    <t>REKAPITULACE ČLENĚNÍ SOUPISU PRACÍ</t>
  </si>
  <si>
    <t>Kód dílu - Popis</t>
  </si>
  <si>
    <t>Cena celkem [CZK]</t>
  </si>
  <si>
    <t>Náklady ze soupisu prací</t>
  </si>
  <si>
    <t>-1</t>
  </si>
  <si>
    <t>HSV - Práce a dodávky HSV</t>
  </si>
  <si>
    <t xml:space="preserve">    9 - Ostatní konstrukce a práce, bourání</t>
  </si>
  <si>
    <t>PSV - Práce a dodávky PSV</t>
  </si>
  <si>
    <t xml:space="preserve">    741 - Elektroinstalace - silnoproud</t>
  </si>
  <si>
    <t xml:space="preserve">    742 - Elektroinstalace - slaboproud</t>
  </si>
  <si>
    <t xml:space="preserve">    751 - Vzduchotechnika</t>
  </si>
  <si>
    <t xml:space="preserve">    784 - Dokončovací práce - malby a tapety</t>
  </si>
  <si>
    <t>M - Práce a dodávky M</t>
  </si>
  <si>
    <t xml:space="preserve">    21-M - Elektromontáže</t>
  </si>
  <si>
    <t>HZS - Hodinové zúčtovací sazby</t>
  </si>
  <si>
    <t>VRN - Vedlejší rozpočtové náklady</t>
  </si>
  <si>
    <t xml:space="preserve">    VRN3 - Zařízení staveniště</t>
  </si>
  <si>
    <t xml:space="preserve">    VRN7 - Provozní vlivy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</si>
  <si>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</si>
  <si>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</si>
  <si>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</si>
  <si>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</si>
  <si>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</si>
  <si>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</si>
  <si>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</si>
  <si>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</si>
  <si>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</si>
  <si>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</si>
  <si>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</si>
  <si>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</si>
  <si>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</si>
  <si>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</si>
  <si>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>Práce a dodávky HSV</t>
  </si>
  <si>
    <t>ROZPOCET</t>
  </si>
  <si>
    <t>9</t>
  </si>
  <si>
    <t>Ostatní konstrukce a práce, bourání</t>
  </si>
  <si>
    <t>62</t>
  </si>
  <si>
    <t>K</t>
  </si>
  <si>
    <t>977332121</t>
  </si>
  <si>
    <t>Frézování drážek ve stěnách z cihel včetně omítky do 30x30 mm (m č. 01a, 04, 05, 11, 18)</t>
  </si>
  <si>
    <t>m</t>
  </si>
  <si>
    <t>4</t>
  </si>
  <si>
    <t>744232188</t>
  </si>
  <si>
    <t>61</t>
  </si>
  <si>
    <t>977343212</t>
  </si>
  <si>
    <t>Frézování drážek v podlahách z betonu do 50x50 mm (m č. 01, 02, 09)</t>
  </si>
  <si>
    <t>-1597852212</t>
  </si>
  <si>
    <t>63</t>
  </si>
  <si>
    <t>KON00001</t>
  </si>
  <si>
    <t>Oprava stěn po drážkování (250m), zapravení, omítka, vyrovnání, včetně materiálu (m č. 01a, 04, 05, 11, 18)</t>
  </si>
  <si>
    <t>596752085</t>
  </si>
  <si>
    <t>64</t>
  </si>
  <si>
    <t>KON00002</t>
  </si>
  <si>
    <t>Oprava betonové podlahy po frézování do původního stavu, doplnění betonu, epoxitové vrstvy, včetně materiálu (m č. 01, 02, 09)</t>
  </si>
  <si>
    <t>-1848944285</t>
  </si>
  <si>
    <t>66</t>
  </si>
  <si>
    <t>KON00005</t>
  </si>
  <si>
    <t>Oprava stěn po bouracích prací rozváděčů (omítka, zapravení, malba včetně materiálu) pro rozváděč RP1, RP2, RP3, RP4, RP6, RP7, RP9</t>
  </si>
  <si>
    <t>kus</t>
  </si>
  <si>
    <t>1868170042</t>
  </si>
  <si>
    <t>67</t>
  </si>
  <si>
    <t>KON00006</t>
  </si>
  <si>
    <t>Oprava venkovního přístřešku pro rozváděč RH (klempířské práce, oprava dveří, oprava vnitřního prostoru přístřešku včetně materiálu)</t>
  </si>
  <si>
    <t>-1181467426</t>
  </si>
  <si>
    <t>116</t>
  </si>
  <si>
    <t>KON00007</t>
  </si>
  <si>
    <t>Ostatní bourací a opravné práce - hlavne prostupy a jejich zapravení včetně stavebního materiáu</t>
  </si>
  <si>
    <t>kpl</t>
  </si>
  <si>
    <t>-529019453</t>
  </si>
  <si>
    <t>PSV</t>
  </si>
  <si>
    <t>Práce a dodávky PSV</t>
  </si>
  <si>
    <t>741</t>
  </si>
  <si>
    <t>Elektroinstalace - silnoproud</t>
  </si>
  <si>
    <t>50</t>
  </si>
  <si>
    <t>741110002</t>
  </si>
  <si>
    <t>Montáž trubka plastová tuhá D přes 23 do 35 mm uložená pevně</t>
  </si>
  <si>
    <t>16</t>
  </si>
  <si>
    <t>-1610100227</t>
  </si>
  <si>
    <t>51</t>
  </si>
  <si>
    <t>M</t>
  </si>
  <si>
    <t>34571094</t>
  </si>
  <si>
    <t>trubka elektroinstalační tuhá z PVC D 28,6/32 mm, délka 3m (+ 5% rezerva prostřih atd.)</t>
  </si>
  <si>
    <t>32</t>
  </si>
  <si>
    <t>1808516232</t>
  </si>
  <si>
    <t>52</t>
  </si>
  <si>
    <t>RMAT0016</t>
  </si>
  <si>
    <t>Uchycení trubky, včetně podružného materiálu (+ 5% rezerva prostřih atd.)</t>
  </si>
  <si>
    <t>-67476876</t>
  </si>
  <si>
    <t>48</t>
  </si>
  <si>
    <t>741110061</t>
  </si>
  <si>
    <t xml:space="preserve">Montáž trubka plastová ohebná D přes 11 do 23 mm uložená pod omítku </t>
  </si>
  <si>
    <t>1339374421</t>
  </si>
  <si>
    <t>49</t>
  </si>
  <si>
    <t>34571154</t>
  </si>
  <si>
    <t>trubka elektroinstalační ohebná z PH, D 22,9/28,5mm (+ 5% rezerva prostřih atd.)</t>
  </si>
  <si>
    <t>-844200264</t>
  </si>
  <si>
    <t>53</t>
  </si>
  <si>
    <t>741110202</t>
  </si>
  <si>
    <t>Montáž trubka pancéřová kovová tuhá bezzávitová D přes 16 do 29 mm uložená pevně a pod omítku</t>
  </si>
  <si>
    <t>291053914</t>
  </si>
  <si>
    <t>54</t>
  </si>
  <si>
    <t>34571132</t>
  </si>
  <si>
    <t>trubka elektroinstalační ocelová žárově zinkovaná bezzávitová D 25,7/28,3mm (+ 5% rezerva prostřih atd.)</t>
  </si>
  <si>
    <t>2111780910</t>
  </si>
  <si>
    <t>55</t>
  </si>
  <si>
    <t>RMAT0017</t>
  </si>
  <si>
    <t>Příchytky včetne uchycení pro ocelovou trubku</t>
  </si>
  <si>
    <t>1761987027</t>
  </si>
  <si>
    <t>56</t>
  </si>
  <si>
    <t>RMAT0018</t>
  </si>
  <si>
    <t>trubka elektroinstalační, ocelová ohebna do podlahy (+ 5% rezerva prostřih atd.)</t>
  </si>
  <si>
    <t>-454787494</t>
  </si>
  <si>
    <t>57</t>
  </si>
  <si>
    <t>741110511</t>
  </si>
  <si>
    <t>Montáž lišta a kanálek vkládací šířky do 60 mm s víčkem</t>
  </si>
  <si>
    <t>1500745506</t>
  </si>
  <si>
    <t>58</t>
  </si>
  <si>
    <t>RMAT0019</t>
  </si>
  <si>
    <t>lišta elektroinstalační, barva bílá, pro 1 kabel (cca 20x20), včetně víčka, uchcení, koncovek atd. (+ 10% rezerva prostřih atd.)</t>
  </si>
  <si>
    <t>-1041356676</t>
  </si>
  <si>
    <t>59</t>
  </si>
  <si>
    <t>RMAT0020</t>
  </si>
  <si>
    <t>lišta elektroinstalační, barva bílá, pro 2 kabely (cca 25x20), včetně víčka, uchcení, koncovek atd. (+ 10% rezerva prostřih atd.)</t>
  </si>
  <si>
    <t>-1711795671</t>
  </si>
  <si>
    <t>60</t>
  </si>
  <si>
    <t>RMAT0021</t>
  </si>
  <si>
    <t>lišta elektroinstalační, barva bílá, pro 5-10 kabelů (cca 45x25), včetně víčka, uchcení, koncovek atd. (+ 10% rezerva prostřih atd.)</t>
  </si>
  <si>
    <t>1389214633</t>
  </si>
  <si>
    <t>40</t>
  </si>
  <si>
    <t>741112001</t>
  </si>
  <si>
    <t>Montáž krabice zapuštěná plastová kruhová</t>
  </si>
  <si>
    <t>-1223975962</t>
  </si>
  <si>
    <t>41</t>
  </si>
  <si>
    <t>34571451</t>
  </si>
  <si>
    <t>krabice pod omítku PVC přístrojová kruhová D 70mm hluboká</t>
  </si>
  <si>
    <t>-898231980</t>
  </si>
  <si>
    <t>42</t>
  </si>
  <si>
    <t>741112022</t>
  </si>
  <si>
    <t>Montáž krabice nástěnná plastová čtyřhranná do 160x160 mm</t>
  </si>
  <si>
    <t>-1931619854</t>
  </si>
  <si>
    <t>43</t>
  </si>
  <si>
    <t>34571483</t>
  </si>
  <si>
    <t>krabice v uzavřeném provedení PVC s krytím IP 54 čtvercová 120x120mm</t>
  </si>
  <si>
    <t>1129310352</t>
  </si>
  <si>
    <t>44</t>
  </si>
  <si>
    <t>741112042</t>
  </si>
  <si>
    <t>Montáž krabice nástěnná kovová čtyřhranná 120x120 mm</t>
  </si>
  <si>
    <t>49802677</t>
  </si>
  <si>
    <t>45</t>
  </si>
  <si>
    <t>34571497</t>
  </si>
  <si>
    <t>krabice v uzavřeném provedení Al s krytím IP 54 čtvercová 120x120mm čtyři vývodky M25</t>
  </si>
  <si>
    <t>717515132</t>
  </si>
  <si>
    <t>68</t>
  </si>
  <si>
    <t>741122023</t>
  </si>
  <si>
    <t>Montáž kabel Cu bez ukončení uložený pod omítku plný kulatý do 5x6 mm2 (např. CYKY) (položky č. 80-84)</t>
  </si>
  <si>
    <t>-1437030881</t>
  </si>
  <si>
    <t>79</t>
  </si>
  <si>
    <t>741122226</t>
  </si>
  <si>
    <t>Montáž kabel Cu plný kulatý žíla do 5x95mm2 uložený volně, v liště a trupce (např. CYKY) (položky č. 80-84)</t>
  </si>
  <si>
    <t>-668873523</t>
  </si>
  <si>
    <t>80</t>
  </si>
  <si>
    <t>2000000352</t>
  </si>
  <si>
    <t xml:space="preserve">CYKY-J  5x10 RE (15% rezerva prostřih atd.)</t>
  </si>
  <si>
    <t>-2144453852</t>
  </si>
  <si>
    <t>81</t>
  </si>
  <si>
    <t>1257434002</t>
  </si>
  <si>
    <t>KABEL CYKY-J 5x25, BUBEN (15% rezerva prostřih atd.)</t>
  </si>
  <si>
    <t>-947470489</t>
  </si>
  <si>
    <t>82</t>
  </si>
  <si>
    <t>1257435002</t>
  </si>
  <si>
    <t>KABEL CYKY-J 5x35, BUBEN (15% rezerva prostřih atd.)</t>
  </si>
  <si>
    <t>1583983031</t>
  </si>
  <si>
    <t>83</t>
  </si>
  <si>
    <t>1257444001</t>
  </si>
  <si>
    <t>KABEL CYKY-J 5x50, BUBEN (15% rezerva prostřih atd.)</t>
  </si>
  <si>
    <t>1570654000</t>
  </si>
  <si>
    <t>84</t>
  </si>
  <si>
    <t>2000000357</t>
  </si>
  <si>
    <t xml:space="preserve">CYKY-J  7x1,5 RE (15% rezerva prostřih atd.)</t>
  </si>
  <si>
    <t>-2099927498</t>
  </si>
  <si>
    <t>69</t>
  </si>
  <si>
    <t>741122132</t>
  </si>
  <si>
    <t xml:space="preserve">Montáž kabel Cu plný kulatý žíla do 5x6 mm2 zatažený v trubkách (např. CYKY)  (položky č. 71 až 78)</t>
  </si>
  <si>
    <t>-2059847401</t>
  </si>
  <si>
    <t>70</t>
  </si>
  <si>
    <t>741122232</t>
  </si>
  <si>
    <t>Montáž kabel Cu plný kulatý žíla do 5x6 mm2 uložený volně (např. CYKY) (položky č. 71 až 78)</t>
  </si>
  <si>
    <t>-863427445</t>
  </si>
  <si>
    <t>71</t>
  </si>
  <si>
    <t>2000001246</t>
  </si>
  <si>
    <t>JYTY-O 2x1 (15% rezerva prostřih atd.)</t>
  </si>
  <si>
    <t>-988289188</t>
  </si>
  <si>
    <t>72</t>
  </si>
  <si>
    <t>2000001248</t>
  </si>
  <si>
    <t>JYTY-O 4x1 (15% rezerva prostřih atd.)</t>
  </si>
  <si>
    <t>1887767048</t>
  </si>
  <si>
    <t>73</t>
  </si>
  <si>
    <t>2000000366</t>
  </si>
  <si>
    <t xml:space="preserve">CYKY-O  2x1,5 RE (15% rezerva prostřih atd.)</t>
  </si>
  <si>
    <t>153761577</t>
  </si>
  <si>
    <t>74</t>
  </si>
  <si>
    <t>2000000339</t>
  </si>
  <si>
    <t xml:space="preserve">CYKY-J  3x1,5 RE (15% rezerva prostřih atd.)</t>
  </si>
  <si>
    <t>-1896236790</t>
  </si>
  <si>
    <t>75</t>
  </si>
  <si>
    <t>2000000342</t>
  </si>
  <si>
    <t xml:space="preserve">CYKY-J  3x2,5 RE (15% rezerva prostřih atd.)</t>
  </si>
  <si>
    <t>1487597500</t>
  </si>
  <si>
    <t>76</t>
  </si>
  <si>
    <t>2000000354</t>
  </si>
  <si>
    <t xml:space="preserve">CYKY-J  5x2,5 RE (15% rezerva prostřih atd.)</t>
  </si>
  <si>
    <t>-2129182744</t>
  </si>
  <si>
    <t>77</t>
  </si>
  <si>
    <t>2000000355</t>
  </si>
  <si>
    <t xml:space="preserve">CYKY-J  5x4 RE (15% rezerva prostřih atd.)</t>
  </si>
  <si>
    <t>-605009640</t>
  </si>
  <si>
    <t>78</t>
  </si>
  <si>
    <t>2000000356</t>
  </si>
  <si>
    <t xml:space="preserve">CYKY-J  5x6 RE (15% rezerva prostřih atd.)</t>
  </si>
  <si>
    <t>-1179243353</t>
  </si>
  <si>
    <t>91</t>
  </si>
  <si>
    <t>741124683</t>
  </si>
  <si>
    <t>Montáž kabel Cu - přechodová spojka pro rozváděč RP6</t>
  </si>
  <si>
    <t>-1557415556</t>
  </si>
  <si>
    <t>92</t>
  </si>
  <si>
    <t>RMAT0025</t>
  </si>
  <si>
    <t>Kabelová spojka pro napojení stávajících kabelu na novou kabeláž 5x1,5 - 5x4 mm2,včetně lisovancýh spojovačů pro pevné i slaněné vodiče</t>
  </si>
  <si>
    <t>435816963</t>
  </si>
  <si>
    <t>122</t>
  </si>
  <si>
    <t>741210006</t>
  </si>
  <si>
    <t>Montáž rozvodnice oceloplechová do 300 kg (rozváděč RH)</t>
  </si>
  <si>
    <t>-196238725</t>
  </si>
  <si>
    <t>123</t>
  </si>
  <si>
    <t>RMAT0026</t>
  </si>
  <si>
    <t>Rozváděč RH dle výkresové dokumentace včetně řídícího systému</t>
  </si>
  <si>
    <t>216703714</t>
  </si>
  <si>
    <t>124</t>
  </si>
  <si>
    <t>741210102</t>
  </si>
  <si>
    <t>Montáž rozváděčů litinových, hliníkových nebo plastových sestava do 100 kg (RP1 až RP9)</t>
  </si>
  <si>
    <t>19728468</t>
  </si>
  <si>
    <t>125</t>
  </si>
  <si>
    <t>RMAT0027</t>
  </si>
  <si>
    <t>Rozváděč RP1 dle výkresové dokumentace</t>
  </si>
  <si>
    <t>1099738753</t>
  </si>
  <si>
    <t>126</t>
  </si>
  <si>
    <t>RMAT0028</t>
  </si>
  <si>
    <t>Rozváděč RP2 dle výkresové dokumentace včetně řídícího systému</t>
  </si>
  <si>
    <t>725890148</t>
  </si>
  <si>
    <t>127</t>
  </si>
  <si>
    <t>RMAT0029</t>
  </si>
  <si>
    <t>Rozváděč RP3 dle výkresové dokumentace včetně řídícího systému</t>
  </si>
  <si>
    <t>1758784736</t>
  </si>
  <si>
    <t>128</t>
  </si>
  <si>
    <t>RMAT0030</t>
  </si>
  <si>
    <t>Rozváděč RP4 dle výkresové dokumentace včetně řídícího systému</t>
  </si>
  <si>
    <t>1032851466</t>
  </si>
  <si>
    <t>129</t>
  </si>
  <si>
    <t>RMAT0031</t>
  </si>
  <si>
    <t>Rozváděč RP6 dle výkresové dokumentace</t>
  </si>
  <si>
    <t>-132018262</t>
  </si>
  <si>
    <t>130</t>
  </si>
  <si>
    <t>RMAT0032</t>
  </si>
  <si>
    <t>Rozváděč RP7 dle výkresové dokumentace</t>
  </si>
  <si>
    <t>-1886998403</t>
  </si>
  <si>
    <t>131</t>
  </si>
  <si>
    <t>RMAT0033</t>
  </si>
  <si>
    <t>Rozváděč RP9 dle výkresové dokumentace</t>
  </si>
  <si>
    <t>363668718</t>
  </si>
  <si>
    <t>136</t>
  </si>
  <si>
    <t>RMAT0004.1</t>
  </si>
  <si>
    <t>Řídící systém dle specifikace v TZ a vykres. dok.</t>
  </si>
  <si>
    <t>1510154127</t>
  </si>
  <si>
    <t>22</t>
  </si>
  <si>
    <t>741310111</t>
  </si>
  <si>
    <t>Montáž ovladač (polo)zapuštěný bezšroubové připojení 0/1-tlačítkový vypínací se zapojením vodičů</t>
  </si>
  <si>
    <t>249975211</t>
  </si>
  <si>
    <t>23</t>
  </si>
  <si>
    <t>RMAT0004</t>
  </si>
  <si>
    <t>Vypínač č.1 včetně strojku, instalační krabice</t>
  </si>
  <si>
    <t>1425402539</t>
  </si>
  <si>
    <t>33</t>
  </si>
  <si>
    <t>741310403</t>
  </si>
  <si>
    <t>Montáž spínač tří/čtyřpólový nástěnný do 63 A prostředí normální se zapojením vodičů</t>
  </si>
  <si>
    <t>5092247</t>
  </si>
  <si>
    <t>34</t>
  </si>
  <si>
    <t>34535115</t>
  </si>
  <si>
    <t>spínač nástěnný trojpólový v krytu IP65 40A</t>
  </si>
  <si>
    <t>-444344527</t>
  </si>
  <si>
    <t>35</t>
  </si>
  <si>
    <t>RMAT0011</t>
  </si>
  <si>
    <t>spínač jednopolový nástěnný v krytu IP44 16A</t>
  </si>
  <si>
    <t>1279268842</t>
  </si>
  <si>
    <t>27</t>
  </si>
  <si>
    <t>741313002</t>
  </si>
  <si>
    <t>Montáž zásuvka (polo)zapuštěná bezšroubové připojení 2P+PE dvojí zapojení - průběžná se zapojením vodičů</t>
  </si>
  <si>
    <t>162930358</t>
  </si>
  <si>
    <t>28</t>
  </si>
  <si>
    <t>RMAT0008</t>
  </si>
  <si>
    <t>přístroj zásuvky s krytkou včetně instalační krabice, design tango nebo obdobné, barva bílá</t>
  </si>
  <si>
    <t>853043898</t>
  </si>
  <si>
    <t>29</t>
  </si>
  <si>
    <t>741313073</t>
  </si>
  <si>
    <t>Montáž zásuvka chráněná v krabici šroubové připojení 2P+PE dvojí zapojení prostředí základní, vlhké se zapojením vodičů</t>
  </si>
  <si>
    <t>1567245917</t>
  </si>
  <si>
    <t>30</t>
  </si>
  <si>
    <t>RMAT0009</t>
  </si>
  <si>
    <t>Zásuvka kompletní na stěnu včetně materiálu pro připevnění. Design praktik nebo obdobné, barva bílá, IP44</t>
  </si>
  <si>
    <t>1756385021</t>
  </si>
  <si>
    <t>36</t>
  </si>
  <si>
    <t>741313085</t>
  </si>
  <si>
    <t>Montáž zásuvek chráněných v krabici šroubové připojení 3P+N+PE prostředí venkovní, mokré se zapojením vodičů</t>
  </si>
  <si>
    <t>574106454</t>
  </si>
  <si>
    <t>37</t>
  </si>
  <si>
    <t>RMAT0012</t>
  </si>
  <si>
    <t>Zásuvka průmyslová, 5x32A/400V IP44, včetně materiálu pro upevnění</t>
  </si>
  <si>
    <t>1198681834</t>
  </si>
  <si>
    <t>38</t>
  </si>
  <si>
    <t>RMAT0013</t>
  </si>
  <si>
    <t>Zásuvka průmyslová, 5x63A/400V IP44, včetně materiálu pro upevnění</t>
  </si>
  <si>
    <t>-1358330130</t>
  </si>
  <si>
    <t>39</t>
  </si>
  <si>
    <t>RMAT0014</t>
  </si>
  <si>
    <t>Zásuvka průmyslová, 5x32A/400V IP55+, plastová, včetně materiálu pro upevnění</t>
  </si>
  <si>
    <t>2117594605</t>
  </si>
  <si>
    <t>31</t>
  </si>
  <si>
    <t>741313101</t>
  </si>
  <si>
    <t>Montáž zásuvek průmyslových spojovacích provedení IP 67 2P+PE 16 A se zapojením vodičů</t>
  </si>
  <si>
    <t>-790273532</t>
  </si>
  <si>
    <t>35811306</t>
  </si>
  <si>
    <t>zásuvka spojovací 230V/16A - (řazení 2P+PE), přisazená, Kovová zásuvka, IP55 +</t>
  </si>
  <si>
    <t>-233856821</t>
  </si>
  <si>
    <t>132</t>
  </si>
  <si>
    <t>741330301</t>
  </si>
  <si>
    <t>Montáž ovladač tlačítkový bez aretace se zapojením vodičů</t>
  </si>
  <si>
    <t>-1983538078</t>
  </si>
  <si>
    <t>133</t>
  </si>
  <si>
    <t>RMAT0034</t>
  </si>
  <si>
    <t>Ovladač pro řízení - 4 tlačítka</t>
  </si>
  <si>
    <t>111020439</t>
  </si>
  <si>
    <t>134</t>
  </si>
  <si>
    <t>RMAT0035</t>
  </si>
  <si>
    <t>Ovladač pro řízení - 8 tlačítka</t>
  </si>
  <si>
    <t>-540107355</t>
  </si>
  <si>
    <t>135</t>
  </si>
  <si>
    <t>RMAT0036</t>
  </si>
  <si>
    <t>Ovladač pro řízení - 12 tlačítka</t>
  </si>
  <si>
    <t>1679899348</t>
  </si>
  <si>
    <t>741372115</t>
  </si>
  <si>
    <t>Montáž svítidlo LED nouzové se zapojením vodičů SV.N1, SV.N2 a SN.V3</t>
  </si>
  <si>
    <t>-1568558148</t>
  </si>
  <si>
    <t>17</t>
  </si>
  <si>
    <t>SV.N1</t>
  </si>
  <si>
    <t>Nouzové svítidlo nastěné, baterie 3 hodiny, IP65, 200 - 520 lm, 7 W včetně piktogramu, osvětlení unikové cesty. automatické testování, funkce stáleho svícení s možností vypnutí</t>
  </si>
  <si>
    <t>-999739087</t>
  </si>
  <si>
    <t>SV.N2</t>
  </si>
  <si>
    <t>Nouzové svítidlo nastěné venkovní provedení, baterie 3 hodiny,200 - 520 lm, 7 W IP65, osvětlení unikové cesty. automatické testování</t>
  </si>
  <si>
    <t>-1044741843</t>
  </si>
  <si>
    <t>18</t>
  </si>
  <si>
    <t>SV.N3</t>
  </si>
  <si>
    <t>Nouzové svítidlo nastěné - výměna stávajících, baterie 3 hodiny, IP65, 220-450 lm, 7 W, včetně piktogramu, osvětlení unikové cesty. automatické testování, funkce stáleho svícení s možností vypnutí</t>
  </si>
  <si>
    <t>-912162404</t>
  </si>
  <si>
    <t>741372152</t>
  </si>
  <si>
    <t>Montáž svítidlo LED průmyslové závěsné reflektor se zapojením vodičů</t>
  </si>
  <si>
    <t>378336600</t>
  </si>
  <si>
    <t>741372153</t>
  </si>
  <si>
    <t>Montáž svítidlo LED průmyslové přisazené nástěnné se zapojením vodičů</t>
  </si>
  <si>
    <t>1446526199</t>
  </si>
  <si>
    <t>3</t>
  </si>
  <si>
    <t>741372154</t>
  </si>
  <si>
    <t>Montáž svítidlo LED průmyslové přisazené stropní se zapojením vodičů</t>
  </si>
  <si>
    <t>-959575847</t>
  </si>
  <si>
    <t>4.SV1</t>
  </si>
  <si>
    <t>Svítidlo SV1 - dle parametru popsaných v technických požadavcích</t>
  </si>
  <si>
    <t>-884843389</t>
  </si>
  <si>
    <t>5</t>
  </si>
  <si>
    <t>4.SV2</t>
  </si>
  <si>
    <t>Svítidlo SV2 - dle parametru popsaných v technických požadavcích</t>
  </si>
  <si>
    <t>1863816018</t>
  </si>
  <si>
    <t>6</t>
  </si>
  <si>
    <t>4.SV3</t>
  </si>
  <si>
    <t>Svítidlo SV3 - dle parametru popsaných v technických požadavcích</t>
  </si>
  <si>
    <t>1004772896</t>
  </si>
  <si>
    <t>7</t>
  </si>
  <si>
    <t>4.SV4</t>
  </si>
  <si>
    <t>Svítidlo SV4 - dle parametru popsaných v technických požadavcích</t>
  </si>
  <si>
    <t>1884751709</t>
  </si>
  <si>
    <t>8</t>
  </si>
  <si>
    <t>4.SV5</t>
  </si>
  <si>
    <t>Svítidlo SV5 - dle parametru popsaných v technických požadavcích</t>
  </si>
  <si>
    <t>1418985812</t>
  </si>
  <si>
    <t>4.SV6</t>
  </si>
  <si>
    <t>Svítidlo SV6 - dle parametru popsaných v technických požadavcích</t>
  </si>
  <si>
    <t>-1772525888</t>
  </si>
  <si>
    <t>10</t>
  </si>
  <si>
    <t>4.SV7</t>
  </si>
  <si>
    <t>Svítidlo SV7 - dle parametru popsaných v technických požadavcích</t>
  </si>
  <si>
    <t>18886669</t>
  </si>
  <si>
    <t>12</t>
  </si>
  <si>
    <t>4.SV9</t>
  </si>
  <si>
    <t>Svítidlo SV9 - dle parametru popsaných v technických požadavcích</t>
  </si>
  <si>
    <t>1250722097</t>
  </si>
  <si>
    <t>13</t>
  </si>
  <si>
    <t>4.SV10</t>
  </si>
  <si>
    <t>Svítidlo SV10 - dle parametru popsaných v technických požadavcích</t>
  </si>
  <si>
    <t>109892175</t>
  </si>
  <si>
    <t>14</t>
  </si>
  <si>
    <t>4.SV11</t>
  </si>
  <si>
    <t>Svítidlo SV11 - dle parametru popsaných v technických požadavcích</t>
  </si>
  <si>
    <t>450883721</t>
  </si>
  <si>
    <t>4.SV12</t>
  </si>
  <si>
    <t>Svítidlo SV12 - dle parametru popsaných v technických požadavcích</t>
  </si>
  <si>
    <t>1772679849</t>
  </si>
  <si>
    <t>115</t>
  </si>
  <si>
    <t>741390911</t>
  </si>
  <si>
    <t>Oprava stávajících vypínačů pro osvětlení montážních jam (1ks), brusky (3ks), vypínačů pro zvedací stojany (3ks), kompresory (2ks) atd. Včetně materiálu.</t>
  </si>
  <si>
    <t>1858934987</t>
  </si>
  <si>
    <t>137</t>
  </si>
  <si>
    <t>741410062</t>
  </si>
  <si>
    <t>Montáž uzěmnění pospojování ochranné oboustranně</t>
  </si>
  <si>
    <t>1324371651</t>
  </si>
  <si>
    <t>138</t>
  </si>
  <si>
    <t>10.048.250</t>
  </si>
  <si>
    <t>Kabel H07V-K 70 zž (CYA)</t>
  </si>
  <si>
    <t>1543973380</t>
  </si>
  <si>
    <t>139</t>
  </si>
  <si>
    <t>10.049.942</t>
  </si>
  <si>
    <t>Kabel H07V-K 16 zž (CYA)</t>
  </si>
  <si>
    <t>-1499333386</t>
  </si>
  <si>
    <t>140</t>
  </si>
  <si>
    <t>10.049.159</t>
  </si>
  <si>
    <t>Kabel H07V-K 6 zž (CYA)</t>
  </si>
  <si>
    <t>741246389</t>
  </si>
  <si>
    <t>141</t>
  </si>
  <si>
    <t>11.041.013</t>
  </si>
  <si>
    <t>Kabel H07V-K 4 zž (CYA) 4520003</t>
  </si>
  <si>
    <t>324013388</t>
  </si>
  <si>
    <t>142</t>
  </si>
  <si>
    <t>RMAT0037</t>
  </si>
  <si>
    <t>Koncovky, oka, šrouby, podložky vějířové, matičky a ostatní pro uzemnění pro kabel ZŽ 4 až 70mm2</t>
  </si>
  <si>
    <t>-851300413</t>
  </si>
  <si>
    <t>143</t>
  </si>
  <si>
    <t>RMAT0038</t>
  </si>
  <si>
    <t xml:space="preserve">Materiál pro úpravu a doplěnní  HOP/MET - Ekvipotenciální svorkovnice </t>
  </si>
  <si>
    <t>689192750</t>
  </si>
  <si>
    <t>87</t>
  </si>
  <si>
    <t>741910411</t>
  </si>
  <si>
    <t>Montáž žlab kovový šířky do 50 mm bez víka</t>
  </si>
  <si>
    <t>-1104285289</t>
  </si>
  <si>
    <t>88</t>
  </si>
  <si>
    <t>RMAT0023</t>
  </si>
  <si>
    <t>DRÁTĚNY ŽLAB min. 40x30 S PŘEPÁŽKOU A MONTÁŽNÍM DESKOU, KOTVENIM STOJANMY A UCHYCENÍM</t>
  </si>
  <si>
    <t>191534284</t>
  </si>
  <si>
    <t>89</t>
  </si>
  <si>
    <t>741910414</t>
  </si>
  <si>
    <t>Montáž žlab kovový šířky do 250 mm s víkem</t>
  </si>
  <si>
    <t>2058143046</t>
  </si>
  <si>
    <t>90</t>
  </si>
  <si>
    <t>RMAT0024</t>
  </si>
  <si>
    <t>ŽLAB min. 150x60 S VÍKEM, MONTÁŽNÍM DESKOU, KOTVENIM, STOJNAMY A UCHYCENÍM</t>
  </si>
  <si>
    <t>-1298203047</t>
  </si>
  <si>
    <t>85</t>
  </si>
  <si>
    <t>741910415</t>
  </si>
  <si>
    <t xml:space="preserve">Montáž žlab kovový šířky do 500 mm bez víka s přepážkou, stojnamy, kotvením, uchycením, uzemněním </t>
  </si>
  <si>
    <t>-1682077654</t>
  </si>
  <si>
    <t>86</t>
  </si>
  <si>
    <t>RMAT0022</t>
  </si>
  <si>
    <t>ŽLAB min. 450x100 S PŘEPÁŽKOU A MONTÁŽNÍM DESKOU, KOTVENIM, STOJNAMY A UCHYCENÍM</t>
  </si>
  <si>
    <t>-875018567</t>
  </si>
  <si>
    <t>19</t>
  </si>
  <si>
    <t>741910512</t>
  </si>
  <si>
    <t>Montáž se zhotovením konstrukce pro upevnění svítidel do 10 kg</t>
  </si>
  <si>
    <t>1468418619</t>
  </si>
  <si>
    <t>20</t>
  </si>
  <si>
    <t>RMAT0003</t>
  </si>
  <si>
    <t>Nosná konstrukce pro svítidlo s možností natáčení, včetně uchycení pro svítidlo S1 a S12</t>
  </si>
  <si>
    <t>121981600</t>
  </si>
  <si>
    <t>114</t>
  </si>
  <si>
    <t>RMAT0045</t>
  </si>
  <si>
    <t>Tryskový vysoušeč rukou</t>
  </si>
  <si>
    <t>110831682</t>
  </si>
  <si>
    <t>117</t>
  </si>
  <si>
    <t>741920304</t>
  </si>
  <si>
    <t>Ucpávka prostupu kabelového svazku povlakem stěna tl 200 mm zaplnění prostupu z 20% plocha otvoru 0,4 m2 požární odolnost EI 60, včetně materiálu</t>
  </si>
  <si>
    <t>-354348778</t>
  </si>
  <si>
    <t>121</t>
  </si>
  <si>
    <t>741111801.U</t>
  </si>
  <si>
    <t xml:space="preserve">Demontáž (přibližně kabeláž CYKY 2x1,5 - 5x35  10000m, instalační krabice - 300ks, instalační lišty - 800 m, stávající kabelové trasy - 400m, konstrukce pro svítidla 150 ks, rozváděče 6 ks, zásuvky 1f/3f 150ks, vypínače a ovldača 100 ks a ostaní) </t>
  </si>
  <si>
    <t>-794519994</t>
  </si>
  <si>
    <t>118</t>
  </si>
  <si>
    <t>741374823</t>
  </si>
  <si>
    <t>Demontáž svítidel hlavních i nouzových</t>
  </si>
  <si>
    <t>-816558011</t>
  </si>
  <si>
    <t>119</t>
  </si>
  <si>
    <t>741374900</t>
  </si>
  <si>
    <t>Demontáž svítidla s int. zdrojem přisazeného nástěnného se zachováním funkčnosti - nouzová svítidla</t>
  </si>
  <si>
    <t>-162200999</t>
  </si>
  <si>
    <t>120</t>
  </si>
  <si>
    <t>741375813</t>
  </si>
  <si>
    <t>Demontáž svítidla průmysl výbojkového závěsného na oku hmotnosti přes 10 kg se zachováním funkčnosti</t>
  </si>
  <si>
    <t>2143571677</t>
  </si>
  <si>
    <t>144</t>
  </si>
  <si>
    <t>SV1.K6</t>
  </si>
  <si>
    <t>Úchyt pro lištový systém</t>
  </si>
  <si>
    <t>-1485778517</t>
  </si>
  <si>
    <t>145</t>
  </si>
  <si>
    <t>RMAT0060</t>
  </si>
  <si>
    <t xml:space="preserve">Skříň na nabíjení Li-Ion baterií, 5 police, š 1200 mm, přetlakový otvor,  Typová zkouška požární odolnosti 90 minut (typ 90) zvenku dovnitř podle DIN EN 14470-1, požární odolnost 90 minut zevnitř ven podle DIN EN 1363-1, včetně detektoru kouře, 40 zásuvek</t>
  </si>
  <si>
    <t>1612896477</t>
  </si>
  <si>
    <t>146</t>
  </si>
  <si>
    <t>RMAT0061</t>
  </si>
  <si>
    <t xml:space="preserve">Skříň na nabíjení Li-Ion baterií, 4 police, š 600 mm, přetlakový otvor,  Typová zkouška požární odolnosti 90 minut (typ 90) zvenku dovnitř podle DIN EN 14470-1, požární odolnost 90 minut zevnitř ven podle DIN EN 1363-1, včetně detektoru kouře, 20 zásuvek</t>
  </si>
  <si>
    <t>-830169137</t>
  </si>
  <si>
    <t>742</t>
  </si>
  <si>
    <t>Elektroinstalace - slaboproud</t>
  </si>
  <si>
    <t>93</t>
  </si>
  <si>
    <t>742124003</t>
  </si>
  <si>
    <t>Montáž kabelů datových FTP, UTP, STP pro vnitřní rozvody pevně</t>
  </si>
  <si>
    <t>-2137482251</t>
  </si>
  <si>
    <t>94</t>
  </si>
  <si>
    <t>742124005</t>
  </si>
  <si>
    <t>Montáž kabelů datových FTP, UTP, STP ukončení kabelu konektorem</t>
  </si>
  <si>
    <t>1886223566</t>
  </si>
  <si>
    <t>95</t>
  </si>
  <si>
    <t>37459035</t>
  </si>
  <si>
    <t>konektor průmyslový modulární RJ45 STP Cat6A pro vodiče do 1,6mm</t>
  </si>
  <si>
    <t>1587491270</t>
  </si>
  <si>
    <t>96</t>
  </si>
  <si>
    <t>NWG.0069369.URS</t>
  </si>
  <si>
    <t>Konektor RJ45 STP, Cat 6A - průmyslový modulární konektor Weidmüller IE-PS-RJ45-FH-BK pro vodiče do 1,6mm</t>
  </si>
  <si>
    <t>-1179366424</t>
  </si>
  <si>
    <t>751</t>
  </si>
  <si>
    <t>Vzduchotechnika</t>
  </si>
  <si>
    <t>25</t>
  </si>
  <si>
    <t>751111012</t>
  </si>
  <si>
    <t>Montáž ventilátoru axiálního nízkotlakého nástěnného základního D přes 100 do 200 mm</t>
  </si>
  <si>
    <t>-1721226630</t>
  </si>
  <si>
    <t>26</t>
  </si>
  <si>
    <t>RMAT0007</t>
  </si>
  <si>
    <t>ventilátor IP 44 koupelnový nástěnnýdo stávajícího otvoru do D 125mm, s automatickým doběhem</t>
  </si>
  <si>
    <t>-1766221101</t>
  </si>
  <si>
    <t>784</t>
  </si>
  <si>
    <t>Dokončovací práce - malby a tapety</t>
  </si>
  <si>
    <t>65</t>
  </si>
  <si>
    <t>KON00003</t>
  </si>
  <si>
    <t>Malba všech ploch v prostorách kde došlo k opravě omítky (hlavně místnosti 04, 05, 10, 11, 13, 18, WC) - Kompletní výmalba prostor, včetně barvy, zakrytí technologie, úklid</t>
  </si>
  <si>
    <t>1347199316</t>
  </si>
  <si>
    <t>Práce a dodávky M</t>
  </si>
  <si>
    <t>21-M</t>
  </si>
  <si>
    <t>Elektromontáže</t>
  </si>
  <si>
    <t>97</t>
  </si>
  <si>
    <t>210280003</t>
  </si>
  <si>
    <t>Zkoušky a prohlídky el rozvodů a zařízení celková prohlídka, výchozí revize</t>
  </si>
  <si>
    <t>-21671185</t>
  </si>
  <si>
    <t>98</t>
  </si>
  <si>
    <t>210280712</t>
  </si>
  <si>
    <t>Měření intenzity osvětlení na pracovišti včetně protokolu</t>
  </si>
  <si>
    <t>706440135</t>
  </si>
  <si>
    <t>99</t>
  </si>
  <si>
    <t>PM</t>
  </si>
  <si>
    <t>Přidružený materiál</t>
  </si>
  <si>
    <t>%</t>
  </si>
  <si>
    <t>588973761</t>
  </si>
  <si>
    <t>HZS</t>
  </si>
  <si>
    <t>Hodinové zúčtovací sazby</t>
  </si>
  <si>
    <t>100</t>
  </si>
  <si>
    <t>HZS1</t>
  </si>
  <si>
    <t>Vyhledávání připojovacího místa</t>
  </si>
  <si>
    <t>hod</t>
  </si>
  <si>
    <t>512</t>
  </si>
  <si>
    <t>458662946</t>
  </si>
  <si>
    <t>110</t>
  </si>
  <si>
    <t>HZS10</t>
  </si>
  <si>
    <t>Zkušební provoz</t>
  </si>
  <si>
    <t>201780254</t>
  </si>
  <si>
    <t>101</t>
  </si>
  <si>
    <t>HZS11</t>
  </si>
  <si>
    <t>Pojizdné lešení, žebříky, schůdky po celou dobu trvání prací.</t>
  </si>
  <si>
    <t>1739471912</t>
  </si>
  <si>
    <t>102</t>
  </si>
  <si>
    <t>HZS2</t>
  </si>
  <si>
    <t>Dílenská dokumentace</t>
  </si>
  <si>
    <t>622318800</t>
  </si>
  <si>
    <t>103</t>
  </si>
  <si>
    <t>HZS3</t>
  </si>
  <si>
    <t>Dokumentace skutečného provedení</t>
  </si>
  <si>
    <t>1862690807</t>
  </si>
  <si>
    <t>104</t>
  </si>
  <si>
    <t>HZS4</t>
  </si>
  <si>
    <t>Doprava materiálu</t>
  </si>
  <si>
    <t>km</t>
  </si>
  <si>
    <t>277063334</t>
  </si>
  <si>
    <t>105</t>
  </si>
  <si>
    <t>HZS5</t>
  </si>
  <si>
    <t>Zajištění pracoviště</t>
  </si>
  <si>
    <t>898342901</t>
  </si>
  <si>
    <t>106</t>
  </si>
  <si>
    <t>HZS6</t>
  </si>
  <si>
    <t>Skládkovné</t>
  </si>
  <si>
    <t>t</t>
  </si>
  <si>
    <t>-1012222772</t>
  </si>
  <si>
    <t>107</t>
  </si>
  <si>
    <t>HZS7</t>
  </si>
  <si>
    <t>Ekologická likvidace materiálu</t>
  </si>
  <si>
    <t>-583826619</t>
  </si>
  <si>
    <t>108</t>
  </si>
  <si>
    <t>HZS8</t>
  </si>
  <si>
    <t>Kloubové plošiny pro montážní a demontážní práce včetně dopravy. Po celou dobu trvání prácí.</t>
  </si>
  <si>
    <t>-711377159</t>
  </si>
  <si>
    <t>109</t>
  </si>
  <si>
    <t>HZS9</t>
  </si>
  <si>
    <t>Naprogramování a nastavení Řídícího systému osvětlení</t>
  </si>
  <si>
    <t>-1373226571</t>
  </si>
  <si>
    <t>VRN</t>
  </si>
  <si>
    <t>Vedlejší rozpočtové náklady</t>
  </si>
  <si>
    <t>VRN3</t>
  </si>
  <si>
    <t>Zařízení staveniště</t>
  </si>
  <si>
    <t>111</t>
  </si>
  <si>
    <t>030001000</t>
  </si>
  <si>
    <t>1024</t>
  </si>
  <si>
    <t>726812418</t>
  </si>
  <si>
    <t>VRN7</t>
  </si>
  <si>
    <t>Provozní vlivy</t>
  </si>
  <si>
    <t>112</t>
  </si>
  <si>
    <t>070001000</t>
  </si>
  <si>
    <t>1453553540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</si>
</sst>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34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b/>
      <sz val="10"/>
      <color rgb="FF46464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u/>
      <sz val="11"/>
      <color theme="10"/>
      <name val="Calibri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23">
    <border/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</borders>
  <cellStyleXfs count="2">
    <xf numFmtId="0" fontId="0" fillId="0" borderId="0"/>
    <xf numFmtId="0" fontId="33" fillId="0" borderId="0" applyNumberFormat="0" applyFill="0" applyBorder="0" applyAlignment="0" applyProtection="0"/>
  </cellStyleXfs>
  <cellXfs count="243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1" xfId="0" applyBorder="1" applyProtection="1"/>
    <xf numFmtId="0" fontId="0" fillId="0" borderId="2" xfId="0" applyBorder="1" applyProtection="1"/>
    <xf numFmtId="0" fontId="0" fillId="0" borderId="3" xfId="0" applyBorder="1"/>
    <xf numFmtId="0" fontId="0" fillId="0" borderId="3" xfId="0" applyBorder="1" applyProtection="1"/>
    <xf numFmtId="0" fontId="0" fillId="0" borderId="0" xfId="0" applyProtection="1"/>
    <xf numFmtId="0" fontId="10" fillId="0" borderId="0" xfId="0" applyFont="1" applyAlignment="1" applyProtection="1">
      <alignment horizontal="left" vertical="center"/>
    </xf>
    <xf numFmtId="0" fontId="11" fillId="0" borderId="0" xfId="0" applyFont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3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3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4" xfId="0" applyBorder="1" applyProtection="1"/>
    <xf numFmtId="0" fontId="0" fillId="0" borderId="0" xfId="0" applyFont="1" applyAlignment="1">
      <alignment vertical="center"/>
    </xf>
    <xf numFmtId="0" fontId="0" fillId="0" borderId="3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4" fillId="0" borderId="5" xfId="0" applyFont="1" applyBorder="1" applyAlignment="1" applyProtection="1">
      <alignment horizontal="left" vertical="center"/>
    </xf>
    <xf numFmtId="0" fontId="0" fillId="0" borderId="5" xfId="0" applyFont="1" applyBorder="1" applyAlignment="1" applyProtection="1">
      <alignment vertical="center"/>
    </xf>
    <xf numFmtId="4" fontId="14" fillId="0" borderId="5" xfId="0" applyNumberFormat="1" applyFont="1" applyBorder="1" applyAlignment="1" applyProtection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3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15" fillId="0" borderId="0" xfId="0" applyNumberFormat="1" applyFont="1" applyAlignment="1" applyProtection="1">
      <alignment vertical="center"/>
    </xf>
    <xf numFmtId="0" fontId="1" fillId="0" borderId="3" xfId="0" applyFont="1" applyBorder="1" applyAlignment="1">
      <alignment vertical="center"/>
    </xf>
    <xf numFmtId="0" fontId="15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6" xfId="0" applyFont="1" applyFill="1" applyBorder="1" applyAlignment="1" applyProtection="1">
      <alignment horizontal="left" vertical="center"/>
    </xf>
    <xf numFmtId="0" fontId="0" fillId="3" borderId="7" xfId="0" applyFont="1" applyFill="1" applyBorder="1" applyAlignment="1" applyProtection="1">
      <alignment vertical="center"/>
    </xf>
    <xf numFmtId="0" fontId="4" fillId="3" borderId="7" xfId="0" applyFont="1" applyFill="1" applyBorder="1" applyAlignment="1" applyProtection="1">
      <alignment horizontal="center" vertical="center"/>
    </xf>
    <xf numFmtId="0" fontId="4" fillId="3" borderId="7" xfId="0" applyFont="1" applyFill="1" applyBorder="1" applyAlignment="1" applyProtection="1">
      <alignment horizontal="left" vertical="center"/>
    </xf>
    <xf numFmtId="4" fontId="4" fillId="3" borderId="7" xfId="0" applyNumberFormat="1" applyFont="1" applyFill="1" applyBorder="1" applyAlignment="1" applyProtection="1">
      <alignment vertical="center"/>
    </xf>
    <xf numFmtId="0" fontId="0" fillId="3" borderId="8" xfId="0" applyFont="1" applyFill="1" applyBorder="1" applyAlignment="1" applyProtection="1">
      <alignment vertical="center"/>
    </xf>
    <xf numFmtId="0" fontId="0" fillId="0" borderId="3" xfId="0" applyBorder="1" applyAlignment="1" applyProtection="1">
      <alignment vertical="center"/>
    </xf>
    <xf numFmtId="0" fontId="0" fillId="0" borderId="0" xfId="0" applyAlignment="1" applyProtection="1">
      <alignment vertical="center"/>
    </xf>
    <xf numFmtId="0" fontId="16" fillId="0" borderId="4" xfId="0" applyFont="1" applyBorder="1" applyAlignment="1" applyProtection="1">
      <alignment horizontal="left" vertical="center"/>
    </xf>
    <xf numFmtId="0" fontId="0" fillId="0" borderId="4" xfId="0" applyBorder="1" applyAlignment="1" applyProtection="1">
      <alignment vertical="center"/>
    </xf>
    <xf numFmtId="0" fontId="0" fillId="0" borderId="3" xfId="0" applyBorder="1" applyAlignment="1">
      <alignment vertical="center"/>
    </xf>
    <xf numFmtId="0" fontId="1" fillId="0" borderId="5" xfId="0" applyFont="1" applyBorder="1" applyAlignment="1" applyProtection="1">
      <alignment horizontal="left" vertical="center"/>
    </xf>
    <xf numFmtId="0" fontId="0" fillId="0" borderId="4" xfId="0" applyFont="1" applyBorder="1" applyAlignment="1" applyProtection="1">
      <alignment vertical="center"/>
    </xf>
    <xf numFmtId="0" fontId="0" fillId="0" borderId="9" xfId="0" applyFont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2" fillId="0" borderId="3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3" xfId="0" applyFont="1" applyBorder="1" applyAlignment="1">
      <alignment vertical="center"/>
    </xf>
    <xf numFmtId="0" fontId="3" fillId="0" borderId="3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3" xfId="0" applyFont="1" applyBorder="1" applyAlignment="1">
      <alignment vertical="center"/>
    </xf>
    <xf numFmtId="0" fontId="14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17" fillId="0" borderId="11" xfId="0" applyFont="1" applyBorder="1" applyAlignment="1">
      <alignment horizontal="center" vertical="center"/>
    </xf>
    <xf numFmtId="0" fontId="17" fillId="0" borderId="12" xfId="0" applyFont="1" applyBorder="1" applyAlignment="1">
      <alignment horizontal="left" vertical="center"/>
    </xf>
    <xf numFmtId="0" fontId="0" fillId="0" borderId="12" xfId="0" applyBorder="1" applyAlignment="1">
      <alignment vertical="center"/>
    </xf>
    <xf numFmtId="0" fontId="0" fillId="0" borderId="13" xfId="0" applyBorder="1" applyAlignment="1">
      <alignment vertical="center"/>
    </xf>
    <xf numFmtId="0" fontId="18" fillId="0" borderId="14" xfId="0" applyFont="1" applyBorder="1" applyAlignment="1">
      <alignment horizontal="left" vertical="center"/>
    </xf>
    <xf numFmtId="0" fontId="18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5" xfId="0" applyFont="1" applyBorder="1" applyAlignment="1">
      <alignment vertical="center"/>
    </xf>
    <xf numFmtId="0" fontId="18" fillId="0" borderId="14" xfId="0" applyFont="1" applyBorder="1" applyAlignment="1" applyProtection="1">
      <alignment horizontal="left" vertical="center"/>
    </xf>
    <xf numFmtId="0" fontId="18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5" xfId="0" applyFont="1" applyBorder="1" applyAlignment="1" applyProtection="1">
      <alignment vertical="center"/>
    </xf>
    <xf numFmtId="0" fontId="19" fillId="4" borderId="6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left" vertical="center"/>
    </xf>
    <xf numFmtId="0" fontId="0" fillId="4" borderId="7" xfId="0" applyFont="1" applyFill="1" applyBorder="1" applyAlignment="1" applyProtection="1">
      <alignment vertical="center"/>
    </xf>
    <xf numFmtId="0" fontId="19" fillId="4" borderId="7" xfId="0" applyFont="1" applyFill="1" applyBorder="1" applyAlignment="1" applyProtection="1">
      <alignment horizontal="center" vertical="center"/>
    </xf>
    <xf numFmtId="0" fontId="19" fillId="4" borderId="7" xfId="0" applyFont="1" applyFill="1" applyBorder="1" applyAlignment="1" applyProtection="1">
      <alignment horizontal="right" vertical="center"/>
    </xf>
    <xf numFmtId="0" fontId="19" fillId="4" borderId="8" xfId="0" applyFont="1" applyFill="1" applyBorder="1" applyAlignment="1" applyProtection="1">
      <alignment horizontal="left" vertical="center"/>
    </xf>
    <xf numFmtId="0" fontId="19" fillId="4" borderId="0" xfId="0" applyFont="1" applyFill="1" applyAlignment="1" applyProtection="1">
      <alignment horizontal="center" vertical="center"/>
    </xf>
    <xf numFmtId="0" fontId="20" fillId="0" borderId="16" xfId="0" applyFont="1" applyBorder="1" applyAlignment="1" applyProtection="1">
      <alignment horizontal="center" vertical="center" wrapText="1"/>
    </xf>
    <xf numFmtId="0" fontId="20" fillId="0" borderId="17" xfId="0" applyFont="1" applyBorder="1" applyAlignment="1" applyProtection="1">
      <alignment horizontal="center" vertical="center" wrapText="1"/>
    </xf>
    <xf numFmtId="0" fontId="20" fillId="0" borderId="18" xfId="0" applyFont="1" applyBorder="1" applyAlignment="1" applyProtection="1">
      <alignment horizontal="center" vertical="center" wrapText="1"/>
    </xf>
    <xf numFmtId="0" fontId="0" fillId="0" borderId="11" xfId="0" applyFont="1" applyBorder="1" applyAlignment="1" applyProtection="1">
      <alignment vertical="center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4" fillId="0" borderId="3" xfId="0" applyFont="1" applyBorder="1" applyAlignment="1" applyProtection="1">
      <alignment vertical="center"/>
    </xf>
    <xf numFmtId="0" fontId="21" fillId="0" borderId="0" xfId="0" applyFont="1" applyAlignment="1" applyProtection="1">
      <alignment horizontal="left" vertical="center"/>
    </xf>
    <xf numFmtId="0" fontId="21" fillId="0" borderId="0" xfId="0" applyFont="1" applyAlignment="1" applyProtection="1">
      <alignment vertical="center"/>
    </xf>
    <xf numFmtId="4" fontId="21" fillId="0" borderId="0" xfId="0" applyNumberFormat="1" applyFont="1" applyAlignment="1" applyProtection="1">
      <alignment horizontal="right" vertical="center"/>
    </xf>
    <xf numFmtId="4" fontId="21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3" xfId="0" applyFont="1" applyBorder="1" applyAlignment="1">
      <alignment vertical="center"/>
    </xf>
    <xf numFmtId="4" fontId="17" fillId="0" borderId="14" xfId="0" applyNumberFormat="1" applyFont="1" applyBorder="1" applyAlignment="1" applyProtection="1">
      <alignment vertical="center"/>
    </xf>
    <xf numFmtId="4" fontId="17" fillId="0" borderId="0" xfId="0" applyNumberFormat="1" applyFont="1" applyBorder="1" applyAlignment="1" applyProtection="1">
      <alignment vertical="center"/>
    </xf>
    <xf numFmtId="166" fontId="17" fillId="0" borderId="0" xfId="0" applyNumberFormat="1" applyFont="1" applyBorder="1" applyAlignment="1" applyProtection="1">
      <alignment vertical="center"/>
    </xf>
    <xf numFmtId="4" fontId="17" fillId="0" borderId="15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2" fillId="0" borderId="0" xfId="0" applyFont="1" applyAlignment="1">
      <alignment horizontal="left" vertical="center"/>
    </xf>
    <xf numFmtId="0" fontId="23" fillId="0" borderId="0" xfId="1" applyFont="1" applyAlignment="1">
      <alignment horizontal="center" vertical="center"/>
    </xf>
    <xf numFmtId="0" fontId="5" fillId="0" borderId="3" xfId="0" applyFont="1" applyBorder="1" applyAlignment="1" applyProtection="1">
      <alignment vertical="center"/>
    </xf>
    <xf numFmtId="0" fontId="24" fillId="0" borderId="0" xfId="0" applyFont="1" applyAlignment="1" applyProtection="1">
      <alignment vertical="center"/>
    </xf>
    <xf numFmtId="0" fontId="24" fillId="0" borderId="0" xfId="0" applyFont="1" applyAlignment="1" applyProtection="1">
      <alignment horizontal="left" vertical="center" wrapText="1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3" xfId="0" applyFont="1" applyBorder="1" applyAlignment="1">
      <alignment vertical="center"/>
    </xf>
    <xf numFmtId="4" fontId="26" fillId="0" borderId="19" xfId="0" applyNumberFormat="1" applyFont="1" applyBorder="1" applyAlignment="1" applyProtection="1">
      <alignment vertical="center"/>
    </xf>
    <xf numFmtId="4" fontId="26" fillId="0" borderId="20" xfId="0" applyNumberFormat="1" applyFont="1" applyBorder="1" applyAlignment="1" applyProtection="1">
      <alignment vertical="center"/>
    </xf>
    <xf numFmtId="166" fontId="26" fillId="0" borderId="20" xfId="0" applyNumberFormat="1" applyFont="1" applyBorder="1" applyAlignment="1" applyProtection="1">
      <alignment vertical="center"/>
    </xf>
    <xf numFmtId="4" fontId="26" fillId="0" borderId="21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0" fontId="0" fillId="0" borderId="1" xfId="0" applyBorder="1"/>
    <xf numFmtId="0" fontId="0" fillId="0" borderId="2" xfId="0" applyBorder="1"/>
    <xf numFmtId="0" fontId="10" fillId="0" borderId="0" xfId="0" applyFont="1" applyAlignment="1">
      <alignment horizontal="left" vertical="center"/>
    </xf>
    <xf numFmtId="0" fontId="27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3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3" xfId="0" applyBorder="1" applyAlignment="1">
      <alignment vertical="center" wrapText="1"/>
    </xf>
    <xf numFmtId="0" fontId="0" fillId="0" borderId="12" xfId="0" applyFont="1" applyBorder="1" applyAlignment="1">
      <alignment vertical="center"/>
    </xf>
    <xf numFmtId="0" fontId="14" fillId="0" borderId="0" xfId="0" applyFont="1" applyAlignment="1">
      <alignment horizontal="left" vertical="center"/>
    </xf>
    <xf numFmtId="4" fontId="21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18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6" xfId="0" applyFont="1" applyFill="1" applyBorder="1" applyAlignment="1">
      <alignment horizontal="left" vertical="center"/>
    </xf>
    <xf numFmtId="0" fontId="0" fillId="4" borderId="7" xfId="0" applyFont="1" applyFill="1" applyBorder="1" applyAlignment="1">
      <alignment vertical="center"/>
    </xf>
    <xf numFmtId="0" fontId="4" fillId="4" borderId="7" xfId="0" applyFont="1" applyFill="1" applyBorder="1" applyAlignment="1">
      <alignment horizontal="right" vertical="center"/>
    </xf>
    <xf numFmtId="0" fontId="4" fillId="4" borderId="7" xfId="0" applyFont="1" applyFill="1" applyBorder="1" applyAlignment="1">
      <alignment horizontal="center" vertical="center"/>
    </xf>
    <xf numFmtId="4" fontId="4" fillId="4" borderId="7" xfId="0" applyNumberFormat="1" applyFont="1" applyFill="1" applyBorder="1" applyAlignment="1">
      <alignment vertical="center"/>
    </xf>
    <xf numFmtId="0" fontId="0" fillId="4" borderId="8" xfId="0" applyFont="1" applyFill="1" applyBorder="1" applyAlignment="1">
      <alignment vertical="center"/>
    </xf>
    <xf numFmtId="0" fontId="16" fillId="0" borderId="4" xfId="0" applyFont="1" applyBorder="1" applyAlignment="1">
      <alignment horizontal="left" vertical="center"/>
    </xf>
    <xf numFmtId="0" fontId="0" fillId="0" borderId="4" xfId="0" applyBorder="1" applyAlignment="1">
      <alignment vertical="center"/>
    </xf>
    <xf numFmtId="0" fontId="1" fillId="0" borderId="5" xfId="0" applyFont="1" applyBorder="1" applyAlignment="1">
      <alignment horizontal="left" vertical="center"/>
    </xf>
    <xf numFmtId="0" fontId="0" fillId="0" borderId="5" xfId="0" applyFont="1" applyBorder="1" applyAlignment="1">
      <alignment vertical="center"/>
    </xf>
    <xf numFmtId="0" fontId="1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right" vertical="center"/>
    </xf>
    <xf numFmtId="0" fontId="0" fillId="0" borderId="4" xfId="0" applyFont="1" applyBorder="1" applyAlignment="1">
      <alignment vertical="center"/>
    </xf>
    <xf numFmtId="0" fontId="0" fillId="0" borderId="9" xfId="0" applyFont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19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19" fillId="4" borderId="0" xfId="0" applyFont="1" applyFill="1" applyAlignment="1" applyProtection="1">
      <alignment horizontal="right" vertical="center"/>
    </xf>
    <xf numFmtId="0" fontId="28" fillId="0" borderId="0" xfId="0" applyFont="1" applyAlignment="1" applyProtection="1">
      <alignment horizontal="left" vertical="center"/>
    </xf>
    <xf numFmtId="0" fontId="6" fillId="0" borderId="3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0" xfId="0" applyFont="1" applyBorder="1" applyAlignment="1" applyProtection="1">
      <alignment horizontal="left" vertical="center"/>
    </xf>
    <xf numFmtId="0" fontId="6" fillId="0" borderId="20" xfId="0" applyFont="1" applyBorder="1" applyAlignment="1" applyProtection="1">
      <alignment vertical="center"/>
    </xf>
    <xf numFmtId="4" fontId="6" fillId="0" borderId="20" xfId="0" applyNumberFormat="1" applyFont="1" applyBorder="1" applyAlignment="1" applyProtection="1">
      <alignment vertical="center"/>
    </xf>
    <xf numFmtId="0" fontId="6" fillId="0" borderId="3" xfId="0" applyFont="1" applyBorder="1" applyAlignment="1">
      <alignment vertical="center"/>
    </xf>
    <xf numFmtId="0" fontId="7" fillId="0" borderId="3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0" xfId="0" applyFont="1" applyBorder="1" applyAlignment="1" applyProtection="1">
      <alignment horizontal="left" vertical="center"/>
    </xf>
    <xf numFmtId="0" fontId="7" fillId="0" borderId="20" xfId="0" applyFont="1" applyBorder="1" applyAlignment="1" applyProtection="1">
      <alignment vertical="center"/>
    </xf>
    <xf numFmtId="4" fontId="7" fillId="0" borderId="20" xfId="0" applyNumberFormat="1" applyFont="1" applyBorder="1" applyAlignment="1" applyProtection="1">
      <alignment vertical="center"/>
    </xf>
    <xf numFmtId="0" fontId="7" fillId="0" borderId="3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3" xfId="0" applyFont="1" applyBorder="1" applyAlignment="1" applyProtection="1">
      <alignment horizontal="center" vertical="center" wrapText="1"/>
    </xf>
    <xf numFmtId="0" fontId="19" fillId="4" borderId="16" xfId="0" applyFont="1" applyFill="1" applyBorder="1" applyAlignment="1" applyProtection="1">
      <alignment horizontal="center" vertical="center" wrapText="1"/>
    </xf>
    <xf numFmtId="0" fontId="19" fillId="4" borderId="17" xfId="0" applyFont="1" applyFill="1" applyBorder="1" applyAlignment="1" applyProtection="1">
      <alignment horizontal="center" vertical="center" wrapText="1"/>
    </xf>
    <xf numFmtId="0" fontId="19" fillId="4" borderId="18" xfId="0" applyFont="1" applyFill="1" applyBorder="1" applyAlignment="1" applyProtection="1">
      <alignment horizontal="center" vertical="center" wrapText="1"/>
    </xf>
    <xf numFmtId="0" fontId="19" fillId="4" borderId="0" xfId="0" applyFont="1" applyFill="1" applyAlignment="1" applyProtection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4" fontId="21" fillId="0" borderId="0" xfId="0" applyNumberFormat="1" applyFont="1" applyAlignment="1" applyProtection="1"/>
    <xf numFmtId="0" fontId="0" fillId="0" borderId="12" xfId="0" applyBorder="1" applyAlignment="1" applyProtection="1">
      <alignment vertical="center"/>
    </xf>
    <xf numFmtId="166" fontId="29" fillId="0" borderId="12" xfId="0" applyNumberFormat="1" applyFont="1" applyBorder="1" applyAlignment="1" applyProtection="1"/>
    <xf numFmtId="166" fontId="29" fillId="0" borderId="13" xfId="0" applyNumberFormat="1" applyFont="1" applyBorder="1" applyAlignment="1" applyProtection="1"/>
    <xf numFmtId="4" fontId="30" fillId="0" borderId="0" xfId="0" applyNumberFormat="1" applyFont="1" applyAlignment="1">
      <alignment vertical="center"/>
    </xf>
    <xf numFmtId="0" fontId="8" fillId="0" borderId="3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3" xfId="0" applyFont="1" applyBorder="1" applyAlignment="1"/>
    <xf numFmtId="0" fontId="8" fillId="0" borderId="14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5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19" fillId="0" borderId="22" xfId="0" applyFont="1" applyBorder="1" applyAlignment="1" applyProtection="1">
      <alignment horizontal="center" vertical="center"/>
    </xf>
    <xf numFmtId="49" fontId="19" fillId="0" borderId="22" xfId="0" applyNumberFormat="1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left" vertical="center" wrapText="1"/>
    </xf>
    <xf numFmtId="0" fontId="19" fillId="0" borderId="22" xfId="0" applyFont="1" applyBorder="1" applyAlignment="1" applyProtection="1">
      <alignment horizontal="center" vertical="center" wrapText="1"/>
    </xf>
    <xf numFmtId="167" fontId="19" fillId="0" borderId="22" xfId="0" applyNumberFormat="1" applyFont="1" applyBorder="1" applyAlignment="1" applyProtection="1">
      <alignment vertical="center"/>
    </xf>
    <xf numFmtId="4" fontId="19" fillId="2" borderId="22" xfId="0" applyNumberFormat="1" applyFont="1" applyFill="1" applyBorder="1" applyAlignment="1" applyProtection="1">
      <alignment vertical="center"/>
      <protection locked="0"/>
    </xf>
    <xf numFmtId="4" fontId="19" fillId="0" borderId="22" xfId="0" applyNumberFormat="1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0" fillId="2" borderId="14" xfId="0" applyFont="1" applyFill="1" applyBorder="1" applyAlignment="1" applyProtection="1">
      <alignment horizontal="left" vertical="center"/>
      <protection locked="0"/>
    </xf>
    <xf numFmtId="0" fontId="20" fillId="0" borderId="0" xfId="0" applyFont="1" applyBorder="1" applyAlignment="1" applyProtection="1">
      <alignment horizontal="center" vertical="center"/>
    </xf>
    <xf numFmtId="166" fontId="20" fillId="0" borderId="0" xfId="0" applyNumberFormat="1" applyFont="1" applyBorder="1" applyAlignment="1" applyProtection="1">
      <alignment vertical="center"/>
    </xf>
    <xf numFmtId="166" fontId="20" fillId="0" borderId="15" xfId="0" applyNumberFormat="1" applyFont="1" applyBorder="1" applyAlignment="1" applyProtection="1">
      <alignment vertical="center"/>
    </xf>
    <xf numFmtId="0" fontId="19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1" fillId="0" borderId="22" xfId="0" applyFont="1" applyBorder="1" applyAlignment="1" applyProtection="1">
      <alignment horizontal="center" vertical="center"/>
    </xf>
    <xf numFmtId="49" fontId="31" fillId="0" borderId="22" xfId="0" applyNumberFormat="1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left" vertical="center" wrapText="1"/>
    </xf>
    <xf numFmtId="0" fontId="31" fillId="0" borderId="22" xfId="0" applyFont="1" applyBorder="1" applyAlignment="1" applyProtection="1">
      <alignment horizontal="center" vertical="center" wrapText="1"/>
    </xf>
    <xf numFmtId="167" fontId="31" fillId="0" borderId="22" xfId="0" applyNumberFormat="1" applyFont="1" applyBorder="1" applyAlignment="1" applyProtection="1">
      <alignment vertical="center"/>
    </xf>
    <xf numFmtId="4" fontId="31" fillId="2" borderId="22" xfId="0" applyNumberFormat="1" applyFont="1" applyFill="1" applyBorder="1" applyAlignment="1" applyProtection="1">
      <alignment vertical="center"/>
      <protection locked="0"/>
    </xf>
    <xf numFmtId="4" fontId="31" fillId="0" borderId="22" xfId="0" applyNumberFormat="1" applyFont="1" applyBorder="1" applyAlignment="1" applyProtection="1">
      <alignment vertical="center"/>
    </xf>
    <xf numFmtId="0" fontId="32" fillId="0" borderId="22" xfId="0" applyFont="1" applyBorder="1" applyAlignment="1" applyProtection="1">
      <alignment vertical="center"/>
    </xf>
    <xf numFmtId="0" fontId="32" fillId="0" borderId="3" xfId="0" applyFont="1" applyBorder="1" applyAlignment="1">
      <alignment vertical="center"/>
    </xf>
    <xf numFmtId="0" fontId="31" fillId="2" borderId="14" xfId="0" applyFont="1" applyFill="1" applyBorder="1" applyAlignment="1" applyProtection="1">
      <alignment horizontal="left" vertical="center"/>
      <protection locked="0"/>
    </xf>
    <xf numFmtId="0" fontId="31" fillId="0" borderId="0" xfId="0" applyFont="1" applyBorder="1" applyAlignment="1" applyProtection="1">
      <alignment horizontal="center" vertical="center"/>
    </xf>
    <xf numFmtId="167" fontId="19" fillId="2" borderId="22" xfId="0" applyNumberFormat="1" applyFont="1" applyFill="1" applyBorder="1" applyAlignment="1" applyProtection="1">
      <alignment vertical="center"/>
      <protection locked="0"/>
    </xf>
    <xf numFmtId="0" fontId="20" fillId="2" borderId="19" xfId="0" applyFont="1" applyFill="1" applyBorder="1" applyAlignment="1" applyProtection="1">
      <alignment horizontal="left" vertical="center"/>
      <protection locked="0"/>
    </xf>
    <xf numFmtId="0" fontId="20" fillId="0" borderId="2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166" fontId="20" fillId="0" borderId="20" xfId="0" applyNumberFormat="1" applyFont="1" applyBorder="1" applyAlignment="1" applyProtection="1">
      <alignment vertical="center"/>
    </xf>
    <xf numFmtId="166" fontId="20" fillId="0" borderId="21" xfId="0" applyNumberFormat="1" applyFont="1" applyBorder="1" applyAlignment="1" applyProtection="1">
      <alignment vertical="center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styles" Target="styles.xml" /><Relationship Id="rId4" Type="http://schemas.openxmlformats.org/officeDocument/2006/relationships/theme" Target="theme/theme1.xml" /><Relationship Id="rId5" Type="http://schemas.openxmlformats.org/officeDocument/2006/relationships/calcChain" Target="calcChain.xml" /><Relationship Id="rId6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s://app.urs.cz/products/kros4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s://app.urs.cz/products/kros4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drawing" Target="../drawings/drawing2.xml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hidden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3" t="s">
        <v>0</v>
      </c>
      <c r="AZ1" s="13" t="s">
        <v>1</v>
      </c>
      <c r="BA1" s="13" t="s">
        <v>2</v>
      </c>
      <c r="BB1" s="13" t="s">
        <v>3</v>
      </c>
      <c r="BT1" s="13" t="s">
        <v>4</v>
      </c>
      <c r="BU1" s="13" t="s">
        <v>4</v>
      </c>
      <c r="BV1" s="13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4" t="s">
        <v>6</v>
      </c>
      <c r="BT2" s="14" t="s">
        <v>7</v>
      </c>
    </row>
    <row r="3" s="1" customFormat="1" ht="6.96" customHeight="1">
      <c r="B3" s="15"/>
      <c r="C3" s="16"/>
      <c r="D3" s="16"/>
      <c r="E3" s="16"/>
      <c r="F3" s="16"/>
      <c r="G3" s="16"/>
      <c r="H3" s="16"/>
      <c r="I3" s="16"/>
      <c r="J3" s="16"/>
      <c r="K3" s="16"/>
      <c r="L3" s="16"/>
      <c r="M3" s="16"/>
      <c r="N3" s="16"/>
      <c r="O3" s="16"/>
      <c r="P3" s="16"/>
      <c r="Q3" s="16"/>
      <c r="R3" s="16"/>
      <c r="S3" s="16"/>
      <c r="T3" s="16"/>
      <c r="U3" s="16"/>
      <c r="V3" s="16"/>
      <c r="W3" s="16"/>
      <c r="X3" s="16"/>
      <c r="Y3" s="16"/>
      <c r="Z3" s="16"/>
      <c r="AA3" s="16"/>
      <c r="AB3" s="16"/>
      <c r="AC3" s="16"/>
      <c r="AD3" s="16"/>
      <c r="AE3" s="16"/>
      <c r="AF3" s="16"/>
      <c r="AG3" s="16"/>
      <c r="AH3" s="16"/>
      <c r="AI3" s="16"/>
      <c r="AJ3" s="16"/>
      <c r="AK3" s="16"/>
      <c r="AL3" s="16"/>
      <c r="AM3" s="16"/>
      <c r="AN3" s="16"/>
      <c r="AO3" s="16"/>
      <c r="AP3" s="16"/>
      <c r="AQ3" s="16"/>
      <c r="AR3" s="17"/>
      <c r="BS3" s="14" t="s">
        <v>6</v>
      </c>
      <c r="BT3" s="14" t="s">
        <v>8</v>
      </c>
    </row>
    <row r="4" s="1" customFormat="1" ht="24.96" customHeight="1">
      <c r="B4" s="18"/>
      <c r="C4" s="19"/>
      <c r="D4" s="20" t="s">
        <v>9</v>
      </c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  <c r="U4" s="19"/>
      <c r="V4" s="19"/>
      <c r="W4" s="19"/>
      <c r="X4" s="19"/>
      <c r="Y4" s="19"/>
      <c r="Z4" s="19"/>
      <c r="AA4" s="19"/>
      <c r="AB4" s="19"/>
      <c r="AC4" s="19"/>
      <c r="AD4" s="19"/>
      <c r="AE4" s="19"/>
      <c r="AF4" s="19"/>
      <c r="AG4" s="19"/>
      <c r="AH4" s="19"/>
      <c r="AI4" s="19"/>
      <c r="AJ4" s="19"/>
      <c r="AK4" s="19"/>
      <c r="AL4" s="19"/>
      <c r="AM4" s="19"/>
      <c r="AN4" s="19"/>
      <c r="AO4" s="19"/>
      <c r="AP4" s="19"/>
      <c r="AQ4" s="19"/>
      <c r="AR4" s="17"/>
      <c r="AS4" s="21" t="s">
        <v>10</v>
      </c>
      <c r="BE4" s="22" t="s">
        <v>11</v>
      </c>
      <c r="BS4" s="14" t="s">
        <v>12</v>
      </c>
    </row>
    <row r="5" s="1" customFormat="1" ht="12" customHeight="1">
      <c r="B5" s="18"/>
      <c r="C5" s="19"/>
      <c r="D5" s="23" t="s">
        <v>13</v>
      </c>
      <c r="E5" s="19"/>
      <c r="F5" s="19"/>
      <c r="G5" s="19"/>
      <c r="H5" s="19"/>
      <c r="I5" s="19"/>
      <c r="J5" s="19"/>
      <c r="K5" s="24" t="s">
        <v>14</v>
      </c>
      <c r="L5" s="19"/>
      <c r="M5" s="19"/>
      <c r="N5" s="19"/>
      <c r="O5" s="19"/>
      <c r="P5" s="19"/>
      <c r="Q5" s="19"/>
      <c r="R5" s="19"/>
      <c r="S5" s="19"/>
      <c r="T5" s="19"/>
      <c r="U5" s="19"/>
      <c r="V5" s="19"/>
      <c r="W5" s="19"/>
      <c r="X5" s="19"/>
      <c r="Y5" s="19"/>
      <c r="Z5" s="19"/>
      <c r="AA5" s="19"/>
      <c r="AB5" s="19"/>
      <c r="AC5" s="19"/>
      <c r="AD5" s="19"/>
      <c r="AE5" s="19"/>
      <c r="AF5" s="19"/>
      <c r="AG5" s="19"/>
      <c r="AH5" s="19"/>
      <c r="AI5" s="19"/>
      <c r="AJ5" s="19"/>
      <c r="AK5" s="19"/>
      <c r="AL5" s="19"/>
      <c r="AM5" s="19"/>
      <c r="AN5" s="19"/>
      <c r="AO5" s="19"/>
      <c r="AP5" s="19"/>
      <c r="AQ5" s="19"/>
      <c r="AR5" s="17"/>
      <c r="BE5" s="25" t="s">
        <v>15</v>
      </c>
      <c r="BS5" s="14" t="s">
        <v>6</v>
      </c>
    </row>
    <row r="6" s="1" customFormat="1" ht="36.96" customHeight="1">
      <c r="B6" s="18"/>
      <c r="C6" s="19"/>
      <c r="D6" s="26" t="s">
        <v>16</v>
      </c>
      <c r="E6" s="19"/>
      <c r="F6" s="19"/>
      <c r="G6" s="19"/>
      <c r="H6" s="19"/>
      <c r="I6" s="19"/>
      <c r="J6" s="19"/>
      <c r="K6" s="27" t="s">
        <v>17</v>
      </c>
      <c r="L6" s="19"/>
      <c r="M6" s="19"/>
      <c r="N6" s="19"/>
      <c r="O6" s="19"/>
      <c r="P6" s="19"/>
      <c r="Q6" s="19"/>
      <c r="R6" s="19"/>
      <c r="S6" s="19"/>
      <c r="T6" s="19"/>
      <c r="U6" s="19"/>
      <c r="V6" s="19"/>
      <c r="W6" s="19"/>
      <c r="X6" s="19"/>
      <c r="Y6" s="19"/>
      <c r="Z6" s="19"/>
      <c r="AA6" s="19"/>
      <c r="AB6" s="19"/>
      <c r="AC6" s="19"/>
      <c r="AD6" s="19"/>
      <c r="AE6" s="19"/>
      <c r="AF6" s="19"/>
      <c r="AG6" s="19"/>
      <c r="AH6" s="19"/>
      <c r="AI6" s="19"/>
      <c r="AJ6" s="19"/>
      <c r="AK6" s="19"/>
      <c r="AL6" s="19"/>
      <c r="AM6" s="19"/>
      <c r="AN6" s="19"/>
      <c r="AO6" s="19"/>
      <c r="AP6" s="19"/>
      <c r="AQ6" s="19"/>
      <c r="AR6" s="17"/>
      <c r="BE6" s="28"/>
      <c r="BS6" s="14" t="s">
        <v>6</v>
      </c>
    </row>
    <row r="7" s="1" customFormat="1" ht="12" customHeight="1">
      <c r="B7" s="18"/>
      <c r="C7" s="19"/>
      <c r="D7" s="29" t="s">
        <v>18</v>
      </c>
      <c r="E7" s="19"/>
      <c r="F7" s="19"/>
      <c r="G7" s="19"/>
      <c r="H7" s="19"/>
      <c r="I7" s="19"/>
      <c r="J7" s="19"/>
      <c r="K7" s="24" t="s">
        <v>1</v>
      </c>
      <c r="L7" s="19"/>
      <c r="M7" s="19"/>
      <c r="N7" s="19"/>
      <c r="O7" s="19"/>
      <c r="P7" s="19"/>
      <c r="Q7" s="19"/>
      <c r="R7" s="19"/>
      <c r="S7" s="19"/>
      <c r="T7" s="19"/>
      <c r="U7" s="19"/>
      <c r="V7" s="19"/>
      <c r="W7" s="19"/>
      <c r="X7" s="19"/>
      <c r="Y7" s="19"/>
      <c r="Z7" s="19"/>
      <c r="AA7" s="19"/>
      <c r="AB7" s="19"/>
      <c r="AC7" s="19"/>
      <c r="AD7" s="19"/>
      <c r="AE7" s="19"/>
      <c r="AF7" s="19"/>
      <c r="AG7" s="19"/>
      <c r="AH7" s="19"/>
      <c r="AI7" s="19"/>
      <c r="AJ7" s="19"/>
      <c r="AK7" s="29" t="s">
        <v>19</v>
      </c>
      <c r="AL7" s="19"/>
      <c r="AM7" s="19"/>
      <c r="AN7" s="24" t="s">
        <v>1</v>
      </c>
      <c r="AO7" s="19"/>
      <c r="AP7" s="19"/>
      <c r="AQ7" s="19"/>
      <c r="AR7" s="17"/>
      <c r="BE7" s="28"/>
      <c r="BS7" s="14" t="s">
        <v>6</v>
      </c>
    </row>
    <row r="8" s="1" customFormat="1" ht="12" customHeight="1">
      <c r="B8" s="18"/>
      <c r="C8" s="19"/>
      <c r="D8" s="29" t="s">
        <v>20</v>
      </c>
      <c r="E8" s="19"/>
      <c r="F8" s="19"/>
      <c r="G8" s="19"/>
      <c r="H8" s="19"/>
      <c r="I8" s="19"/>
      <c r="J8" s="19"/>
      <c r="K8" s="24" t="s">
        <v>21</v>
      </c>
      <c r="L8" s="19"/>
      <c r="M8" s="19"/>
      <c r="N8" s="19"/>
      <c r="O8" s="19"/>
      <c r="P8" s="19"/>
      <c r="Q8" s="19"/>
      <c r="R8" s="19"/>
      <c r="S8" s="19"/>
      <c r="T8" s="19"/>
      <c r="U8" s="19"/>
      <c r="V8" s="19"/>
      <c r="W8" s="19"/>
      <c r="X8" s="19"/>
      <c r="Y8" s="19"/>
      <c r="Z8" s="19"/>
      <c r="AA8" s="19"/>
      <c r="AB8" s="19"/>
      <c r="AC8" s="19"/>
      <c r="AD8" s="19"/>
      <c r="AE8" s="19"/>
      <c r="AF8" s="19"/>
      <c r="AG8" s="19"/>
      <c r="AH8" s="19"/>
      <c r="AI8" s="19"/>
      <c r="AJ8" s="19"/>
      <c r="AK8" s="29" t="s">
        <v>22</v>
      </c>
      <c r="AL8" s="19"/>
      <c r="AM8" s="19"/>
      <c r="AN8" s="30" t="s">
        <v>23</v>
      </c>
      <c r="AO8" s="19"/>
      <c r="AP8" s="19"/>
      <c r="AQ8" s="19"/>
      <c r="AR8" s="17"/>
      <c r="BE8" s="28"/>
      <c r="BS8" s="14" t="s">
        <v>6</v>
      </c>
    </row>
    <row r="9" s="1" customFormat="1" ht="14.4" customHeight="1">
      <c r="B9" s="18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  <c r="U9" s="19"/>
      <c r="V9" s="19"/>
      <c r="W9" s="19"/>
      <c r="X9" s="19"/>
      <c r="Y9" s="19"/>
      <c r="Z9" s="19"/>
      <c r="AA9" s="19"/>
      <c r="AB9" s="19"/>
      <c r="AC9" s="19"/>
      <c r="AD9" s="19"/>
      <c r="AE9" s="19"/>
      <c r="AF9" s="19"/>
      <c r="AG9" s="19"/>
      <c r="AH9" s="19"/>
      <c r="AI9" s="19"/>
      <c r="AJ9" s="19"/>
      <c r="AK9" s="19"/>
      <c r="AL9" s="19"/>
      <c r="AM9" s="19"/>
      <c r="AN9" s="19"/>
      <c r="AO9" s="19"/>
      <c r="AP9" s="19"/>
      <c r="AQ9" s="19"/>
      <c r="AR9" s="17"/>
      <c r="BE9" s="28"/>
      <c r="BS9" s="14" t="s">
        <v>6</v>
      </c>
    </row>
    <row r="10" s="1" customFormat="1" ht="12" customHeight="1">
      <c r="B10" s="18"/>
      <c r="C10" s="19"/>
      <c r="D10" s="29" t="s">
        <v>24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29" t="s">
        <v>25</v>
      </c>
      <c r="AL10" s="19"/>
      <c r="AM10" s="19"/>
      <c r="AN10" s="24" t="s">
        <v>26</v>
      </c>
      <c r="AO10" s="19"/>
      <c r="AP10" s="19"/>
      <c r="AQ10" s="19"/>
      <c r="AR10" s="17"/>
      <c r="BE10" s="28"/>
      <c r="BS10" s="14" t="s">
        <v>6</v>
      </c>
    </row>
    <row r="11" s="1" customFormat="1" ht="18.48" customHeight="1">
      <c r="B11" s="18"/>
      <c r="C11" s="19"/>
      <c r="D11" s="19"/>
      <c r="E11" s="24" t="s">
        <v>27</v>
      </c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29" t="s">
        <v>28</v>
      </c>
      <c r="AL11" s="19"/>
      <c r="AM11" s="19"/>
      <c r="AN11" s="24" t="s">
        <v>29</v>
      </c>
      <c r="AO11" s="19"/>
      <c r="AP11" s="19"/>
      <c r="AQ11" s="19"/>
      <c r="AR11" s="17"/>
      <c r="BE11" s="28"/>
      <c r="BS11" s="14" t="s">
        <v>6</v>
      </c>
    </row>
    <row r="12" s="1" customFormat="1" ht="6.96" customHeight="1"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  <c r="O12" s="19"/>
      <c r="P12" s="19"/>
      <c r="Q12" s="19"/>
      <c r="R12" s="19"/>
      <c r="S12" s="19"/>
      <c r="T12" s="19"/>
      <c r="U12" s="19"/>
      <c r="V12" s="19"/>
      <c r="W12" s="19"/>
      <c r="X12" s="19"/>
      <c r="Y12" s="19"/>
      <c r="Z12" s="19"/>
      <c r="AA12" s="19"/>
      <c r="AB12" s="19"/>
      <c r="AC12" s="19"/>
      <c r="AD12" s="19"/>
      <c r="AE12" s="19"/>
      <c r="AF12" s="19"/>
      <c r="AG12" s="19"/>
      <c r="AH12" s="19"/>
      <c r="AI12" s="19"/>
      <c r="AJ12" s="19"/>
      <c r="AK12" s="19"/>
      <c r="AL12" s="19"/>
      <c r="AM12" s="19"/>
      <c r="AN12" s="19"/>
      <c r="AO12" s="19"/>
      <c r="AP12" s="19"/>
      <c r="AQ12" s="19"/>
      <c r="AR12" s="17"/>
      <c r="BE12" s="28"/>
      <c r="BS12" s="14" t="s">
        <v>6</v>
      </c>
    </row>
    <row r="13" s="1" customFormat="1" ht="12" customHeight="1">
      <c r="B13" s="18"/>
      <c r="C13" s="19"/>
      <c r="D13" s="29" t="s">
        <v>30</v>
      </c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  <c r="P13" s="19"/>
      <c r="Q13" s="19"/>
      <c r="R13" s="19"/>
      <c r="S13" s="19"/>
      <c r="T13" s="19"/>
      <c r="U13" s="19"/>
      <c r="V13" s="19"/>
      <c r="W13" s="19"/>
      <c r="X13" s="19"/>
      <c r="Y13" s="19"/>
      <c r="Z13" s="19"/>
      <c r="AA13" s="19"/>
      <c r="AB13" s="19"/>
      <c r="AC13" s="19"/>
      <c r="AD13" s="19"/>
      <c r="AE13" s="19"/>
      <c r="AF13" s="19"/>
      <c r="AG13" s="19"/>
      <c r="AH13" s="19"/>
      <c r="AI13" s="19"/>
      <c r="AJ13" s="19"/>
      <c r="AK13" s="29" t="s">
        <v>25</v>
      </c>
      <c r="AL13" s="19"/>
      <c r="AM13" s="19"/>
      <c r="AN13" s="31" t="s">
        <v>31</v>
      </c>
      <c r="AO13" s="19"/>
      <c r="AP13" s="19"/>
      <c r="AQ13" s="19"/>
      <c r="AR13" s="17"/>
      <c r="BE13" s="28"/>
      <c r="BS13" s="14" t="s">
        <v>6</v>
      </c>
    </row>
    <row r="14">
      <c r="B14" s="18"/>
      <c r="C14" s="19"/>
      <c r="D14" s="19"/>
      <c r="E14" s="31" t="s">
        <v>31</v>
      </c>
      <c r="F14" s="32"/>
      <c r="G14" s="32"/>
      <c r="H14" s="32"/>
      <c r="I14" s="32"/>
      <c r="J14" s="32"/>
      <c r="K14" s="32"/>
      <c r="L14" s="32"/>
      <c r="M14" s="32"/>
      <c r="N14" s="32"/>
      <c r="O14" s="32"/>
      <c r="P14" s="32"/>
      <c r="Q14" s="32"/>
      <c r="R14" s="32"/>
      <c r="S14" s="32"/>
      <c r="T14" s="32"/>
      <c r="U14" s="32"/>
      <c r="V14" s="32"/>
      <c r="W14" s="32"/>
      <c r="X14" s="32"/>
      <c r="Y14" s="32"/>
      <c r="Z14" s="32"/>
      <c r="AA14" s="32"/>
      <c r="AB14" s="32"/>
      <c r="AC14" s="32"/>
      <c r="AD14" s="32"/>
      <c r="AE14" s="32"/>
      <c r="AF14" s="32"/>
      <c r="AG14" s="32"/>
      <c r="AH14" s="32"/>
      <c r="AI14" s="32"/>
      <c r="AJ14" s="32"/>
      <c r="AK14" s="29" t="s">
        <v>28</v>
      </c>
      <c r="AL14" s="19"/>
      <c r="AM14" s="19"/>
      <c r="AN14" s="31" t="s">
        <v>31</v>
      </c>
      <c r="AO14" s="19"/>
      <c r="AP14" s="19"/>
      <c r="AQ14" s="19"/>
      <c r="AR14" s="17"/>
      <c r="BE14" s="28"/>
      <c r="BS14" s="14" t="s">
        <v>6</v>
      </c>
    </row>
    <row r="15" s="1" customFormat="1" ht="6.96" customHeight="1">
      <c r="B15" s="18"/>
      <c r="C15" s="19"/>
      <c r="D15" s="19"/>
      <c r="E15" s="19"/>
      <c r="F15" s="19"/>
      <c r="G15" s="19"/>
      <c r="H15" s="19"/>
      <c r="I15" s="19"/>
      <c r="J15" s="19"/>
      <c r="K15" s="19"/>
      <c r="L15" s="19"/>
      <c r="M15" s="19"/>
      <c r="N15" s="19"/>
      <c r="O15" s="19"/>
      <c r="P15" s="19"/>
      <c r="Q15" s="19"/>
      <c r="R15" s="19"/>
      <c r="S15" s="19"/>
      <c r="T15" s="19"/>
      <c r="U15" s="19"/>
      <c r="V15" s="19"/>
      <c r="W15" s="19"/>
      <c r="X15" s="19"/>
      <c r="Y15" s="19"/>
      <c r="Z15" s="19"/>
      <c r="AA15" s="19"/>
      <c r="AB15" s="19"/>
      <c r="AC15" s="19"/>
      <c r="AD15" s="19"/>
      <c r="AE15" s="19"/>
      <c r="AF15" s="19"/>
      <c r="AG15" s="19"/>
      <c r="AH15" s="19"/>
      <c r="AI15" s="19"/>
      <c r="AJ15" s="19"/>
      <c r="AK15" s="19"/>
      <c r="AL15" s="19"/>
      <c r="AM15" s="19"/>
      <c r="AN15" s="19"/>
      <c r="AO15" s="19"/>
      <c r="AP15" s="19"/>
      <c r="AQ15" s="19"/>
      <c r="AR15" s="17"/>
      <c r="BE15" s="28"/>
      <c r="BS15" s="14" t="s">
        <v>4</v>
      </c>
    </row>
    <row r="16" s="1" customFormat="1" ht="12" customHeight="1">
      <c r="B16" s="18"/>
      <c r="C16" s="19"/>
      <c r="D16" s="29" t="s">
        <v>32</v>
      </c>
      <c r="E16" s="19"/>
      <c r="F16" s="19"/>
      <c r="G16" s="19"/>
      <c r="H16" s="19"/>
      <c r="I16" s="19"/>
      <c r="J16" s="19"/>
      <c r="K16" s="19"/>
      <c r="L16" s="19"/>
      <c r="M16" s="19"/>
      <c r="N16" s="19"/>
      <c r="O16" s="19"/>
      <c r="P16" s="19"/>
      <c r="Q16" s="19"/>
      <c r="R16" s="19"/>
      <c r="S16" s="19"/>
      <c r="T16" s="19"/>
      <c r="U16" s="19"/>
      <c r="V16" s="19"/>
      <c r="W16" s="19"/>
      <c r="X16" s="19"/>
      <c r="Y16" s="19"/>
      <c r="Z16" s="19"/>
      <c r="AA16" s="19"/>
      <c r="AB16" s="19"/>
      <c r="AC16" s="19"/>
      <c r="AD16" s="19"/>
      <c r="AE16" s="19"/>
      <c r="AF16" s="19"/>
      <c r="AG16" s="19"/>
      <c r="AH16" s="19"/>
      <c r="AI16" s="19"/>
      <c r="AJ16" s="19"/>
      <c r="AK16" s="29" t="s">
        <v>25</v>
      </c>
      <c r="AL16" s="19"/>
      <c r="AM16" s="19"/>
      <c r="AN16" s="24" t="s">
        <v>1</v>
      </c>
      <c r="AO16" s="19"/>
      <c r="AP16" s="19"/>
      <c r="AQ16" s="19"/>
      <c r="AR16" s="17"/>
      <c r="BE16" s="28"/>
      <c r="BS16" s="14" t="s">
        <v>4</v>
      </c>
    </row>
    <row r="17" s="1" customFormat="1" ht="18.48" customHeight="1">
      <c r="B17" s="18"/>
      <c r="C17" s="19"/>
      <c r="D17" s="19"/>
      <c r="E17" s="24" t="s">
        <v>33</v>
      </c>
      <c r="F17" s="19"/>
      <c r="G17" s="19"/>
      <c r="H17" s="19"/>
      <c r="I17" s="19"/>
      <c r="J17" s="19"/>
      <c r="K17" s="19"/>
      <c r="L17" s="19"/>
      <c r="M17" s="19"/>
      <c r="N17" s="19"/>
      <c r="O17" s="19"/>
      <c r="P17" s="19"/>
      <c r="Q17" s="19"/>
      <c r="R17" s="19"/>
      <c r="S17" s="19"/>
      <c r="T17" s="19"/>
      <c r="U17" s="19"/>
      <c r="V17" s="19"/>
      <c r="W17" s="19"/>
      <c r="X17" s="19"/>
      <c r="Y17" s="19"/>
      <c r="Z17" s="19"/>
      <c r="AA17" s="19"/>
      <c r="AB17" s="19"/>
      <c r="AC17" s="19"/>
      <c r="AD17" s="19"/>
      <c r="AE17" s="19"/>
      <c r="AF17" s="19"/>
      <c r="AG17" s="19"/>
      <c r="AH17" s="19"/>
      <c r="AI17" s="19"/>
      <c r="AJ17" s="19"/>
      <c r="AK17" s="29" t="s">
        <v>28</v>
      </c>
      <c r="AL17" s="19"/>
      <c r="AM17" s="19"/>
      <c r="AN17" s="24" t="s">
        <v>1</v>
      </c>
      <c r="AO17" s="19"/>
      <c r="AP17" s="19"/>
      <c r="AQ17" s="19"/>
      <c r="AR17" s="17"/>
      <c r="BE17" s="28"/>
      <c r="BS17" s="14" t="s">
        <v>34</v>
      </c>
    </row>
    <row r="18" s="1" customFormat="1" ht="6.96" customHeight="1"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  <c r="X18" s="19"/>
      <c r="Y18" s="19"/>
      <c r="Z18" s="19"/>
      <c r="AA18" s="19"/>
      <c r="AB18" s="19"/>
      <c r="AC18" s="19"/>
      <c r="AD18" s="19"/>
      <c r="AE18" s="19"/>
      <c r="AF18" s="19"/>
      <c r="AG18" s="19"/>
      <c r="AH18" s="19"/>
      <c r="AI18" s="19"/>
      <c r="AJ18" s="19"/>
      <c r="AK18" s="19"/>
      <c r="AL18" s="19"/>
      <c r="AM18" s="19"/>
      <c r="AN18" s="19"/>
      <c r="AO18" s="19"/>
      <c r="AP18" s="19"/>
      <c r="AQ18" s="19"/>
      <c r="AR18" s="17"/>
      <c r="BE18" s="28"/>
      <c r="BS18" s="14" t="s">
        <v>6</v>
      </c>
    </row>
    <row r="19" s="1" customFormat="1" ht="12" customHeight="1">
      <c r="B19" s="18"/>
      <c r="C19" s="19"/>
      <c r="D19" s="29" t="s">
        <v>35</v>
      </c>
      <c r="E19" s="19"/>
      <c r="F19" s="19"/>
      <c r="G19" s="19"/>
      <c r="H19" s="19"/>
      <c r="I19" s="19"/>
      <c r="J19" s="19"/>
      <c r="K19" s="19"/>
      <c r="L19" s="19"/>
      <c r="M19" s="19"/>
      <c r="N19" s="19"/>
      <c r="O19" s="19"/>
      <c r="P19" s="19"/>
      <c r="Q19" s="19"/>
      <c r="R19" s="19"/>
      <c r="S19" s="19"/>
      <c r="T19" s="19"/>
      <c r="U19" s="19"/>
      <c r="V19" s="19"/>
      <c r="W19" s="19"/>
      <c r="X19" s="19"/>
      <c r="Y19" s="19"/>
      <c r="Z19" s="19"/>
      <c r="AA19" s="19"/>
      <c r="AB19" s="19"/>
      <c r="AC19" s="19"/>
      <c r="AD19" s="19"/>
      <c r="AE19" s="19"/>
      <c r="AF19" s="19"/>
      <c r="AG19" s="19"/>
      <c r="AH19" s="19"/>
      <c r="AI19" s="19"/>
      <c r="AJ19" s="19"/>
      <c r="AK19" s="29" t="s">
        <v>25</v>
      </c>
      <c r="AL19" s="19"/>
      <c r="AM19" s="19"/>
      <c r="AN19" s="24" t="s">
        <v>1</v>
      </c>
      <c r="AO19" s="19"/>
      <c r="AP19" s="19"/>
      <c r="AQ19" s="19"/>
      <c r="AR19" s="17"/>
      <c r="BE19" s="28"/>
      <c r="BS19" s="14" t="s">
        <v>6</v>
      </c>
    </row>
    <row r="20" s="1" customFormat="1" ht="18.48" customHeight="1">
      <c r="B20" s="18"/>
      <c r="C20" s="19"/>
      <c r="D20" s="19"/>
      <c r="E20" s="24" t="s">
        <v>33</v>
      </c>
      <c r="F20" s="19"/>
      <c r="G20" s="19"/>
      <c r="H20" s="19"/>
      <c r="I20" s="19"/>
      <c r="J20" s="19"/>
      <c r="K20" s="19"/>
      <c r="L20" s="19"/>
      <c r="M20" s="19"/>
      <c r="N20" s="19"/>
      <c r="O20" s="19"/>
      <c r="P20" s="19"/>
      <c r="Q20" s="19"/>
      <c r="R20" s="19"/>
      <c r="S20" s="19"/>
      <c r="T20" s="19"/>
      <c r="U20" s="19"/>
      <c r="V20" s="19"/>
      <c r="W20" s="19"/>
      <c r="X20" s="19"/>
      <c r="Y20" s="19"/>
      <c r="Z20" s="19"/>
      <c r="AA20" s="19"/>
      <c r="AB20" s="19"/>
      <c r="AC20" s="19"/>
      <c r="AD20" s="19"/>
      <c r="AE20" s="19"/>
      <c r="AF20" s="19"/>
      <c r="AG20" s="19"/>
      <c r="AH20" s="19"/>
      <c r="AI20" s="19"/>
      <c r="AJ20" s="19"/>
      <c r="AK20" s="29" t="s">
        <v>28</v>
      </c>
      <c r="AL20" s="19"/>
      <c r="AM20" s="19"/>
      <c r="AN20" s="24" t="s">
        <v>1</v>
      </c>
      <c r="AO20" s="19"/>
      <c r="AP20" s="19"/>
      <c r="AQ20" s="19"/>
      <c r="AR20" s="17"/>
      <c r="BE20" s="28"/>
      <c r="BS20" s="14" t="s">
        <v>34</v>
      </c>
    </row>
    <row r="21" s="1" customFormat="1" ht="6.96" customHeight="1">
      <c r="B21" s="18"/>
      <c r="C21" s="19"/>
      <c r="D21" s="19"/>
      <c r="E21" s="19"/>
      <c r="F21" s="19"/>
      <c r="G21" s="19"/>
      <c r="H21" s="19"/>
      <c r="I21" s="19"/>
      <c r="J21" s="19"/>
      <c r="K21" s="19"/>
      <c r="L21" s="19"/>
      <c r="M21" s="19"/>
      <c r="N21" s="19"/>
      <c r="O21" s="19"/>
      <c r="P21" s="19"/>
      <c r="Q21" s="19"/>
      <c r="R21" s="19"/>
      <c r="S21" s="19"/>
      <c r="T21" s="19"/>
      <c r="U21" s="19"/>
      <c r="V21" s="19"/>
      <c r="W21" s="19"/>
      <c r="X21" s="19"/>
      <c r="Y21" s="19"/>
      <c r="Z21" s="19"/>
      <c r="AA21" s="19"/>
      <c r="AB21" s="19"/>
      <c r="AC21" s="19"/>
      <c r="AD21" s="19"/>
      <c r="AE21" s="19"/>
      <c r="AF21" s="19"/>
      <c r="AG21" s="19"/>
      <c r="AH21" s="19"/>
      <c r="AI21" s="19"/>
      <c r="AJ21" s="19"/>
      <c r="AK21" s="19"/>
      <c r="AL21" s="19"/>
      <c r="AM21" s="19"/>
      <c r="AN21" s="19"/>
      <c r="AO21" s="19"/>
      <c r="AP21" s="19"/>
      <c r="AQ21" s="19"/>
      <c r="AR21" s="17"/>
      <c r="BE21" s="28"/>
    </row>
    <row r="22" s="1" customFormat="1" ht="12" customHeight="1">
      <c r="B22" s="18"/>
      <c r="C22" s="19"/>
      <c r="D22" s="29" t="s">
        <v>36</v>
      </c>
      <c r="E22" s="19"/>
      <c r="F22" s="19"/>
      <c r="G22" s="19"/>
      <c r="H22" s="19"/>
      <c r="I22" s="19"/>
      <c r="J22" s="19"/>
      <c r="K22" s="19"/>
      <c r="L22" s="19"/>
      <c r="M22" s="19"/>
      <c r="N22" s="19"/>
      <c r="O22" s="19"/>
      <c r="P22" s="19"/>
      <c r="Q22" s="19"/>
      <c r="R22" s="19"/>
      <c r="S22" s="19"/>
      <c r="T22" s="19"/>
      <c r="U22" s="19"/>
      <c r="V22" s="19"/>
      <c r="W22" s="19"/>
      <c r="X22" s="19"/>
      <c r="Y22" s="19"/>
      <c r="Z22" s="19"/>
      <c r="AA22" s="19"/>
      <c r="AB22" s="19"/>
      <c r="AC22" s="19"/>
      <c r="AD22" s="19"/>
      <c r="AE22" s="19"/>
      <c r="AF22" s="19"/>
      <c r="AG22" s="19"/>
      <c r="AH22" s="19"/>
      <c r="AI22" s="19"/>
      <c r="AJ22" s="19"/>
      <c r="AK22" s="19"/>
      <c r="AL22" s="19"/>
      <c r="AM22" s="19"/>
      <c r="AN22" s="19"/>
      <c r="AO22" s="19"/>
      <c r="AP22" s="19"/>
      <c r="AQ22" s="19"/>
      <c r="AR22" s="17"/>
      <c r="BE22" s="28"/>
    </row>
    <row r="23" s="1" customFormat="1" ht="16.5" customHeight="1">
      <c r="B23" s="18"/>
      <c r="C23" s="19"/>
      <c r="D23" s="19"/>
      <c r="E23" s="33" t="s">
        <v>1</v>
      </c>
      <c r="F23" s="33"/>
      <c r="G23" s="33"/>
      <c r="H23" s="33"/>
      <c r="I23" s="33"/>
      <c r="J23" s="33"/>
      <c r="K23" s="33"/>
      <c r="L23" s="33"/>
      <c r="M23" s="33"/>
      <c r="N23" s="33"/>
      <c r="O23" s="33"/>
      <c r="P23" s="33"/>
      <c r="Q23" s="33"/>
      <c r="R23" s="33"/>
      <c r="S23" s="33"/>
      <c r="T23" s="33"/>
      <c r="U23" s="33"/>
      <c r="V23" s="33"/>
      <c r="W23" s="33"/>
      <c r="X23" s="33"/>
      <c r="Y23" s="33"/>
      <c r="Z23" s="33"/>
      <c r="AA23" s="33"/>
      <c r="AB23" s="33"/>
      <c r="AC23" s="33"/>
      <c r="AD23" s="33"/>
      <c r="AE23" s="33"/>
      <c r="AF23" s="33"/>
      <c r="AG23" s="33"/>
      <c r="AH23" s="33"/>
      <c r="AI23" s="33"/>
      <c r="AJ23" s="33"/>
      <c r="AK23" s="33"/>
      <c r="AL23" s="33"/>
      <c r="AM23" s="33"/>
      <c r="AN23" s="33"/>
      <c r="AO23" s="19"/>
      <c r="AP23" s="19"/>
      <c r="AQ23" s="19"/>
      <c r="AR23" s="17"/>
      <c r="BE23" s="28"/>
    </row>
    <row r="24" s="1" customFormat="1" ht="6.96" customHeight="1">
      <c r="B24" s="18"/>
      <c r="C24" s="19"/>
      <c r="D24" s="19"/>
      <c r="E24" s="19"/>
      <c r="F24" s="19"/>
      <c r="G24" s="19"/>
      <c r="H24" s="19"/>
      <c r="I24" s="19"/>
      <c r="J24" s="19"/>
      <c r="K24" s="19"/>
      <c r="L24" s="19"/>
      <c r="M24" s="19"/>
      <c r="N24" s="19"/>
      <c r="O24" s="19"/>
      <c r="P24" s="19"/>
      <c r="Q24" s="19"/>
      <c r="R24" s="19"/>
      <c r="S24" s="19"/>
      <c r="T24" s="19"/>
      <c r="U24" s="19"/>
      <c r="V24" s="19"/>
      <c r="W24" s="19"/>
      <c r="X24" s="19"/>
      <c r="Y24" s="19"/>
      <c r="Z24" s="19"/>
      <c r="AA24" s="19"/>
      <c r="AB24" s="19"/>
      <c r="AC24" s="19"/>
      <c r="AD24" s="19"/>
      <c r="AE24" s="19"/>
      <c r="AF24" s="19"/>
      <c r="AG24" s="19"/>
      <c r="AH24" s="19"/>
      <c r="AI24" s="19"/>
      <c r="AJ24" s="19"/>
      <c r="AK24" s="19"/>
      <c r="AL24" s="19"/>
      <c r="AM24" s="19"/>
      <c r="AN24" s="19"/>
      <c r="AO24" s="19"/>
      <c r="AP24" s="19"/>
      <c r="AQ24" s="19"/>
      <c r="AR24" s="17"/>
      <c r="BE24" s="28"/>
    </row>
    <row r="25" s="1" customFormat="1" ht="6.96" customHeight="1">
      <c r="B25" s="18"/>
      <c r="C25" s="19"/>
      <c r="D25" s="34"/>
      <c r="E25" s="34"/>
      <c r="F25" s="34"/>
      <c r="G25" s="34"/>
      <c r="H25" s="34"/>
      <c r="I25" s="34"/>
      <c r="J25" s="34"/>
      <c r="K25" s="34"/>
      <c r="L25" s="34"/>
      <c r="M25" s="34"/>
      <c r="N25" s="34"/>
      <c r="O25" s="34"/>
      <c r="P25" s="34"/>
      <c r="Q25" s="34"/>
      <c r="R25" s="34"/>
      <c r="S25" s="34"/>
      <c r="T25" s="34"/>
      <c r="U25" s="34"/>
      <c r="V25" s="34"/>
      <c r="W25" s="34"/>
      <c r="X25" s="34"/>
      <c r="Y25" s="34"/>
      <c r="Z25" s="34"/>
      <c r="AA25" s="34"/>
      <c r="AB25" s="34"/>
      <c r="AC25" s="34"/>
      <c r="AD25" s="34"/>
      <c r="AE25" s="34"/>
      <c r="AF25" s="34"/>
      <c r="AG25" s="34"/>
      <c r="AH25" s="34"/>
      <c r="AI25" s="34"/>
      <c r="AJ25" s="34"/>
      <c r="AK25" s="34"/>
      <c r="AL25" s="34"/>
      <c r="AM25" s="34"/>
      <c r="AN25" s="34"/>
      <c r="AO25" s="34"/>
      <c r="AP25" s="19"/>
      <c r="AQ25" s="19"/>
      <c r="AR25" s="17"/>
      <c r="BE25" s="28"/>
    </row>
    <row r="26" s="2" customFormat="1" ht="25.92" customHeight="1">
      <c r="A26" s="35"/>
      <c r="B26" s="36"/>
      <c r="C26" s="37"/>
      <c r="D26" s="38" t="s">
        <v>37</v>
      </c>
      <c r="E26" s="39"/>
      <c r="F26" s="39"/>
      <c r="G26" s="39"/>
      <c r="H26" s="39"/>
      <c r="I26" s="39"/>
      <c r="J26" s="39"/>
      <c r="K26" s="39"/>
      <c r="L26" s="39"/>
      <c r="M26" s="39"/>
      <c r="N26" s="39"/>
      <c r="O26" s="39"/>
      <c r="P26" s="39"/>
      <c r="Q26" s="39"/>
      <c r="R26" s="39"/>
      <c r="S26" s="39"/>
      <c r="T26" s="39"/>
      <c r="U26" s="39"/>
      <c r="V26" s="39"/>
      <c r="W26" s="39"/>
      <c r="X26" s="39"/>
      <c r="Y26" s="39"/>
      <c r="Z26" s="39"/>
      <c r="AA26" s="39"/>
      <c r="AB26" s="39"/>
      <c r="AC26" s="39"/>
      <c r="AD26" s="39"/>
      <c r="AE26" s="39"/>
      <c r="AF26" s="39"/>
      <c r="AG26" s="39"/>
      <c r="AH26" s="39"/>
      <c r="AI26" s="39"/>
      <c r="AJ26" s="39"/>
      <c r="AK26" s="40">
        <f>ROUND(AG94,2)</f>
        <v>0</v>
      </c>
      <c r="AL26" s="39"/>
      <c r="AM26" s="39"/>
      <c r="AN26" s="39"/>
      <c r="AO26" s="39"/>
      <c r="AP26" s="37"/>
      <c r="AQ26" s="37"/>
      <c r="AR26" s="41"/>
      <c r="BE26" s="28"/>
    </row>
    <row r="27" s="2" customFormat="1" ht="6.96" customHeight="1">
      <c r="A27" s="35"/>
      <c r="B27" s="36"/>
      <c r="C27" s="37"/>
      <c r="D27" s="37"/>
      <c r="E27" s="37"/>
      <c r="F27" s="37"/>
      <c r="G27" s="37"/>
      <c r="H27" s="37"/>
      <c r="I27" s="37"/>
      <c r="J27" s="37"/>
      <c r="K27" s="37"/>
      <c r="L27" s="37"/>
      <c r="M27" s="37"/>
      <c r="N27" s="37"/>
      <c r="O27" s="37"/>
      <c r="P27" s="37"/>
      <c r="Q27" s="37"/>
      <c r="R27" s="37"/>
      <c r="S27" s="37"/>
      <c r="T27" s="37"/>
      <c r="U27" s="37"/>
      <c r="V27" s="37"/>
      <c r="W27" s="37"/>
      <c r="X27" s="37"/>
      <c r="Y27" s="37"/>
      <c r="Z27" s="37"/>
      <c r="AA27" s="37"/>
      <c r="AB27" s="37"/>
      <c r="AC27" s="37"/>
      <c r="AD27" s="37"/>
      <c r="AE27" s="37"/>
      <c r="AF27" s="37"/>
      <c r="AG27" s="37"/>
      <c r="AH27" s="37"/>
      <c r="AI27" s="37"/>
      <c r="AJ27" s="37"/>
      <c r="AK27" s="37"/>
      <c r="AL27" s="37"/>
      <c r="AM27" s="37"/>
      <c r="AN27" s="37"/>
      <c r="AO27" s="37"/>
      <c r="AP27" s="37"/>
      <c r="AQ27" s="37"/>
      <c r="AR27" s="41"/>
      <c r="BE27" s="28"/>
    </row>
    <row r="28" s="2" customFormat="1">
      <c r="A28" s="35"/>
      <c r="B28" s="36"/>
      <c r="C28" s="37"/>
      <c r="D28" s="37"/>
      <c r="E28" s="37"/>
      <c r="F28" s="37"/>
      <c r="G28" s="37"/>
      <c r="H28" s="37"/>
      <c r="I28" s="37"/>
      <c r="J28" s="37"/>
      <c r="K28" s="37"/>
      <c r="L28" s="42" t="s">
        <v>38</v>
      </c>
      <c r="M28" s="42"/>
      <c r="N28" s="42"/>
      <c r="O28" s="42"/>
      <c r="P28" s="42"/>
      <c r="Q28" s="37"/>
      <c r="R28" s="37"/>
      <c r="S28" s="37"/>
      <c r="T28" s="37"/>
      <c r="U28" s="37"/>
      <c r="V28" s="37"/>
      <c r="W28" s="42" t="s">
        <v>39</v>
      </c>
      <c r="X28" s="42"/>
      <c r="Y28" s="42"/>
      <c r="Z28" s="42"/>
      <c r="AA28" s="42"/>
      <c r="AB28" s="42"/>
      <c r="AC28" s="42"/>
      <c r="AD28" s="42"/>
      <c r="AE28" s="42"/>
      <c r="AF28" s="37"/>
      <c r="AG28" s="37"/>
      <c r="AH28" s="37"/>
      <c r="AI28" s="37"/>
      <c r="AJ28" s="37"/>
      <c r="AK28" s="42" t="s">
        <v>40</v>
      </c>
      <c r="AL28" s="42"/>
      <c r="AM28" s="42"/>
      <c r="AN28" s="42"/>
      <c r="AO28" s="42"/>
      <c r="AP28" s="37"/>
      <c r="AQ28" s="37"/>
      <c r="AR28" s="41"/>
      <c r="BE28" s="28"/>
    </row>
    <row r="29" s="3" customFormat="1" ht="14.4" customHeight="1">
      <c r="A29" s="3"/>
      <c r="B29" s="43"/>
      <c r="C29" s="44"/>
      <c r="D29" s="29" t="s">
        <v>41</v>
      </c>
      <c r="E29" s="44"/>
      <c r="F29" s="29" t="s">
        <v>42</v>
      </c>
      <c r="G29" s="44"/>
      <c r="H29" s="44"/>
      <c r="I29" s="44"/>
      <c r="J29" s="44"/>
      <c r="K29" s="44"/>
      <c r="L29" s="45">
        <v>0.20999999999999999</v>
      </c>
      <c r="M29" s="44"/>
      <c r="N29" s="44"/>
      <c r="O29" s="44"/>
      <c r="P29" s="44"/>
      <c r="Q29" s="44"/>
      <c r="R29" s="44"/>
      <c r="S29" s="44"/>
      <c r="T29" s="44"/>
      <c r="U29" s="44"/>
      <c r="V29" s="44"/>
      <c r="W29" s="46">
        <f>ROUND(AZ94, 2)</f>
        <v>0</v>
      </c>
      <c r="X29" s="44"/>
      <c r="Y29" s="44"/>
      <c r="Z29" s="44"/>
      <c r="AA29" s="44"/>
      <c r="AB29" s="44"/>
      <c r="AC29" s="44"/>
      <c r="AD29" s="44"/>
      <c r="AE29" s="44"/>
      <c r="AF29" s="44"/>
      <c r="AG29" s="44"/>
      <c r="AH29" s="44"/>
      <c r="AI29" s="44"/>
      <c r="AJ29" s="44"/>
      <c r="AK29" s="46">
        <f>ROUND(AV94, 2)</f>
        <v>0</v>
      </c>
      <c r="AL29" s="44"/>
      <c r="AM29" s="44"/>
      <c r="AN29" s="44"/>
      <c r="AO29" s="44"/>
      <c r="AP29" s="44"/>
      <c r="AQ29" s="44"/>
      <c r="AR29" s="47"/>
      <c r="BE29" s="48"/>
    </row>
    <row r="30" s="3" customFormat="1" ht="14.4" customHeight="1">
      <c r="A30" s="3"/>
      <c r="B30" s="43"/>
      <c r="C30" s="44"/>
      <c r="D30" s="44"/>
      <c r="E30" s="44"/>
      <c r="F30" s="29" t="s">
        <v>43</v>
      </c>
      <c r="G30" s="44"/>
      <c r="H30" s="44"/>
      <c r="I30" s="44"/>
      <c r="J30" s="44"/>
      <c r="K30" s="44"/>
      <c r="L30" s="45">
        <v>0.14999999999999999</v>
      </c>
      <c r="M30" s="44"/>
      <c r="N30" s="44"/>
      <c r="O30" s="44"/>
      <c r="P30" s="44"/>
      <c r="Q30" s="44"/>
      <c r="R30" s="44"/>
      <c r="S30" s="44"/>
      <c r="T30" s="44"/>
      <c r="U30" s="44"/>
      <c r="V30" s="44"/>
      <c r="W30" s="46">
        <f>ROUND(BA94, 2)</f>
        <v>0</v>
      </c>
      <c r="X30" s="44"/>
      <c r="Y30" s="44"/>
      <c r="Z30" s="44"/>
      <c r="AA30" s="44"/>
      <c r="AB30" s="44"/>
      <c r="AC30" s="44"/>
      <c r="AD30" s="44"/>
      <c r="AE30" s="44"/>
      <c r="AF30" s="44"/>
      <c r="AG30" s="44"/>
      <c r="AH30" s="44"/>
      <c r="AI30" s="44"/>
      <c r="AJ30" s="44"/>
      <c r="AK30" s="46">
        <f>ROUND(AW94, 2)</f>
        <v>0</v>
      </c>
      <c r="AL30" s="44"/>
      <c r="AM30" s="44"/>
      <c r="AN30" s="44"/>
      <c r="AO30" s="44"/>
      <c r="AP30" s="44"/>
      <c r="AQ30" s="44"/>
      <c r="AR30" s="47"/>
      <c r="BE30" s="48"/>
    </row>
    <row r="31" hidden="1" s="3" customFormat="1" ht="14.4" customHeight="1">
      <c r="A31" s="3"/>
      <c r="B31" s="43"/>
      <c r="C31" s="44"/>
      <c r="D31" s="44"/>
      <c r="E31" s="44"/>
      <c r="F31" s="29" t="s">
        <v>44</v>
      </c>
      <c r="G31" s="44"/>
      <c r="H31" s="44"/>
      <c r="I31" s="44"/>
      <c r="J31" s="44"/>
      <c r="K31" s="44"/>
      <c r="L31" s="45">
        <v>0.20999999999999999</v>
      </c>
      <c r="M31" s="44"/>
      <c r="N31" s="44"/>
      <c r="O31" s="44"/>
      <c r="P31" s="44"/>
      <c r="Q31" s="44"/>
      <c r="R31" s="44"/>
      <c r="S31" s="44"/>
      <c r="T31" s="44"/>
      <c r="U31" s="44"/>
      <c r="V31" s="44"/>
      <c r="W31" s="46">
        <f>ROUND(BB94, 2)</f>
        <v>0</v>
      </c>
      <c r="X31" s="44"/>
      <c r="Y31" s="44"/>
      <c r="Z31" s="44"/>
      <c r="AA31" s="44"/>
      <c r="AB31" s="44"/>
      <c r="AC31" s="44"/>
      <c r="AD31" s="44"/>
      <c r="AE31" s="44"/>
      <c r="AF31" s="44"/>
      <c r="AG31" s="44"/>
      <c r="AH31" s="44"/>
      <c r="AI31" s="44"/>
      <c r="AJ31" s="44"/>
      <c r="AK31" s="46">
        <v>0</v>
      </c>
      <c r="AL31" s="44"/>
      <c r="AM31" s="44"/>
      <c r="AN31" s="44"/>
      <c r="AO31" s="44"/>
      <c r="AP31" s="44"/>
      <c r="AQ31" s="44"/>
      <c r="AR31" s="47"/>
      <c r="BE31" s="48"/>
    </row>
    <row r="32" hidden="1" s="3" customFormat="1" ht="14.4" customHeight="1">
      <c r="A32" s="3"/>
      <c r="B32" s="43"/>
      <c r="C32" s="44"/>
      <c r="D32" s="44"/>
      <c r="E32" s="44"/>
      <c r="F32" s="29" t="s">
        <v>45</v>
      </c>
      <c r="G32" s="44"/>
      <c r="H32" s="44"/>
      <c r="I32" s="44"/>
      <c r="J32" s="44"/>
      <c r="K32" s="44"/>
      <c r="L32" s="45">
        <v>0.14999999999999999</v>
      </c>
      <c r="M32" s="44"/>
      <c r="N32" s="44"/>
      <c r="O32" s="44"/>
      <c r="P32" s="44"/>
      <c r="Q32" s="44"/>
      <c r="R32" s="44"/>
      <c r="S32" s="44"/>
      <c r="T32" s="44"/>
      <c r="U32" s="44"/>
      <c r="V32" s="44"/>
      <c r="W32" s="46">
        <f>ROUND(BC94, 2)</f>
        <v>0</v>
      </c>
      <c r="X32" s="44"/>
      <c r="Y32" s="44"/>
      <c r="Z32" s="44"/>
      <c r="AA32" s="44"/>
      <c r="AB32" s="44"/>
      <c r="AC32" s="44"/>
      <c r="AD32" s="44"/>
      <c r="AE32" s="44"/>
      <c r="AF32" s="44"/>
      <c r="AG32" s="44"/>
      <c r="AH32" s="44"/>
      <c r="AI32" s="44"/>
      <c r="AJ32" s="44"/>
      <c r="AK32" s="46">
        <v>0</v>
      </c>
      <c r="AL32" s="44"/>
      <c r="AM32" s="44"/>
      <c r="AN32" s="44"/>
      <c r="AO32" s="44"/>
      <c r="AP32" s="44"/>
      <c r="AQ32" s="44"/>
      <c r="AR32" s="47"/>
      <c r="BE32" s="48"/>
    </row>
    <row r="33" hidden="1" s="3" customFormat="1" ht="14.4" customHeight="1">
      <c r="A33" s="3"/>
      <c r="B33" s="43"/>
      <c r="C33" s="44"/>
      <c r="D33" s="44"/>
      <c r="E33" s="44"/>
      <c r="F33" s="29" t="s">
        <v>46</v>
      </c>
      <c r="G33" s="44"/>
      <c r="H33" s="44"/>
      <c r="I33" s="44"/>
      <c r="J33" s="44"/>
      <c r="K33" s="44"/>
      <c r="L33" s="45">
        <v>0</v>
      </c>
      <c r="M33" s="44"/>
      <c r="N33" s="44"/>
      <c r="O33" s="44"/>
      <c r="P33" s="44"/>
      <c r="Q33" s="44"/>
      <c r="R33" s="44"/>
      <c r="S33" s="44"/>
      <c r="T33" s="44"/>
      <c r="U33" s="44"/>
      <c r="V33" s="44"/>
      <c r="W33" s="46">
        <f>ROUND(BD94, 2)</f>
        <v>0</v>
      </c>
      <c r="X33" s="44"/>
      <c r="Y33" s="44"/>
      <c r="Z33" s="44"/>
      <c r="AA33" s="44"/>
      <c r="AB33" s="44"/>
      <c r="AC33" s="44"/>
      <c r="AD33" s="44"/>
      <c r="AE33" s="44"/>
      <c r="AF33" s="44"/>
      <c r="AG33" s="44"/>
      <c r="AH33" s="44"/>
      <c r="AI33" s="44"/>
      <c r="AJ33" s="44"/>
      <c r="AK33" s="46">
        <v>0</v>
      </c>
      <c r="AL33" s="44"/>
      <c r="AM33" s="44"/>
      <c r="AN33" s="44"/>
      <c r="AO33" s="44"/>
      <c r="AP33" s="44"/>
      <c r="AQ33" s="44"/>
      <c r="AR33" s="47"/>
      <c r="BE33" s="48"/>
    </row>
    <row r="34" s="2" customFormat="1" ht="6.96" customHeight="1">
      <c r="A34" s="35"/>
      <c r="B34" s="36"/>
      <c r="C34" s="37"/>
      <c r="D34" s="37"/>
      <c r="E34" s="37"/>
      <c r="F34" s="37"/>
      <c r="G34" s="37"/>
      <c r="H34" s="37"/>
      <c r="I34" s="37"/>
      <c r="J34" s="37"/>
      <c r="K34" s="37"/>
      <c r="L34" s="37"/>
      <c r="M34" s="37"/>
      <c r="N34" s="37"/>
      <c r="O34" s="37"/>
      <c r="P34" s="37"/>
      <c r="Q34" s="37"/>
      <c r="R34" s="37"/>
      <c r="S34" s="37"/>
      <c r="T34" s="37"/>
      <c r="U34" s="37"/>
      <c r="V34" s="37"/>
      <c r="W34" s="37"/>
      <c r="X34" s="37"/>
      <c r="Y34" s="37"/>
      <c r="Z34" s="37"/>
      <c r="AA34" s="37"/>
      <c r="AB34" s="37"/>
      <c r="AC34" s="37"/>
      <c r="AD34" s="37"/>
      <c r="AE34" s="37"/>
      <c r="AF34" s="37"/>
      <c r="AG34" s="37"/>
      <c r="AH34" s="37"/>
      <c r="AI34" s="37"/>
      <c r="AJ34" s="37"/>
      <c r="AK34" s="37"/>
      <c r="AL34" s="37"/>
      <c r="AM34" s="37"/>
      <c r="AN34" s="37"/>
      <c r="AO34" s="37"/>
      <c r="AP34" s="37"/>
      <c r="AQ34" s="37"/>
      <c r="AR34" s="41"/>
      <c r="BE34" s="28"/>
    </row>
    <row r="35" s="2" customFormat="1" ht="25.92" customHeight="1">
      <c r="A35" s="35"/>
      <c r="B35" s="36"/>
      <c r="C35" s="49"/>
      <c r="D35" s="50" t="s">
        <v>47</v>
      </c>
      <c r="E35" s="51"/>
      <c r="F35" s="51"/>
      <c r="G35" s="51"/>
      <c r="H35" s="51"/>
      <c r="I35" s="51"/>
      <c r="J35" s="51"/>
      <c r="K35" s="51"/>
      <c r="L35" s="51"/>
      <c r="M35" s="51"/>
      <c r="N35" s="51"/>
      <c r="O35" s="51"/>
      <c r="P35" s="51"/>
      <c r="Q35" s="51"/>
      <c r="R35" s="51"/>
      <c r="S35" s="51"/>
      <c r="T35" s="52" t="s">
        <v>48</v>
      </c>
      <c r="U35" s="51"/>
      <c r="V35" s="51"/>
      <c r="W35" s="51"/>
      <c r="X35" s="53" t="s">
        <v>49</v>
      </c>
      <c r="Y35" s="51"/>
      <c r="Z35" s="51"/>
      <c r="AA35" s="51"/>
      <c r="AB35" s="51"/>
      <c r="AC35" s="51"/>
      <c r="AD35" s="51"/>
      <c r="AE35" s="51"/>
      <c r="AF35" s="51"/>
      <c r="AG35" s="51"/>
      <c r="AH35" s="51"/>
      <c r="AI35" s="51"/>
      <c r="AJ35" s="51"/>
      <c r="AK35" s="54">
        <f>SUM(AK26:AK33)</f>
        <v>0</v>
      </c>
      <c r="AL35" s="51"/>
      <c r="AM35" s="51"/>
      <c r="AN35" s="51"/>
      <c r="AO35" s="55"/>
      <c r="AP35" s="49"/>
      <c r="AQ35" s="49"/>
      <c r="AR35" s="41"/>
      <c r="BE35" s="35"/>
    </row>
    <row r="36" s="2" customFormat="1" ht="6.96" customHeight="1">
      <c r="A36" s="35"/>
      <c r="B36" s="36"/>
      <c r="C36" s="37"/>
      <c r="D36" s="37"/>
      <c r="E36" s="37"/>
      <c r="F36" s="37"/>
      <c r="G36" s="37"/>
      <c r="H36" s="37"/>
      <c r="I36" s="37"/>
      <c r="J36" s="37"/>
      <c r="K36" s="37"/>
      <c r="L36" s="37"/>
      <c r="M36" s="37"/>
      <c r="N36" s="37"/>
      <c r="O36" s="37"/>
      <c r="P36" s="37"/>
      <c r="Q36" s="37"/>
      <c r="R36" s="37"/>
      <c r="S36" s="37"/>
      <c r="T36" s="37"/>
      <c r="U36" s="37"/>
      <c r="V36" s="37"/>
      <c r="W36" s="37"/>
      <c r="X36" s="37"/>
      <c r="Y36" s="37"/>
      <c r="Z36" s="37"/>
      <c r="AA36" s="37"/>
      <c r="AB36" s="37"/>
      <c r="AC36" s="37"/>
      <c r="AD36" s="37"/>
      <c r="AE36" s="37"/>
      <c r="AF36" s="37"/>
      <c r="AG36" s="37"/>
      <c r="AH36" s="37"/>
      <c r="AI36" s="37"/>
      <c r="AJ36" s="37"/>
      <c r="AK36" s="37"/>
      <c r="AL36" s="37"/>
      <c r="AM36" s="37"/>
      <c r="AN36" s="37"/>
      <c r="AO36" s="37"/>
      <c r="AP36" s="37"/>
      <c r="AQ36" s="37"/>
      <c r="AR36" s="41"/>
      <c r="BE36" s="35"/>
    </row>
    <row r="37" s="2" customFormat="1" ht="14.4" customHeight="1">
      <c r="A37" s="35"/>
      <c r="B37" s="36"/>
      <c r="C37" s="37"/>
      <c r="D37" s="37"/>
      <c r="E37" s="37"/>
      <c r="F37" s="37"/>
      <c r="G37" s="37"/>
      <c r="H37" s="37"/>
      <c r="I37" s="37"/>
      <c r="J37" s="37"/>
      <c r="K37" s="37"/>
      <c r="L37" s="37"/>
      <c r="M37" s="37"/>
      <c r="N37" s="37"/>
      <c r="O37" s="37"/>
      <c r="P37" s="37"/>
      <c r="Q37" s="37"/>
      <c r="R37" s="37"/>
      <c r="S37" s="37"/>
      <c r="T37" s="37"/>
      <c r="U37" s="37"/>
      <c r="V37" s="37"/>
      <c r="W37" s="37"/>
      <c r="X37" s="37"/>
      <c r="Y37" s="37"/>
      <c r="Z37" s="37"/>
      <c r="AA37" s="37"/>
      <c r="AB37" s="37"/>
      <c r="AC37" s="37"/>
      <c r="AD37" s="37"/>
      <c r="AE37" s="37"/>
      <c r="AF37" s="37"/>
      <c r="AG37" s="37"/>
      <c r="AH37" s="37"/>
      <c r="AI37" s="37"/>
      <c r="AJ37" s="37"/>
      <c r="AK37" s="37"/>
      <c r="AL37" s="37"/>
      <c r="AM37" s="37"/>
      <c r="AN37" s="37"/>
      <c r="AO37" s="37"/>
      <c r="AP37" s="37"/>
      <c r="AQ37" s="37"/>
      <c r="AR37" s="41"/>
      <c r="BE37" s="35"/>
    </row>
    <row r="38" s="1" customFormat="1" ht="14.4" customHeight="1">
      <c r="B38" s="18"/>
      <c r="C38" s="19"/>
      <c r="D38" s="19"/>
      <c r="E38" s="19"/>
      <c r="F38" s="19"/>
      <c r="G38" s="19"/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19"/>
      <c r="T38" s="19"/>
      <c r="U38" s="19"/>
      <c r="V38" s="19"/>
      <c r="W38" s="19"/>
      <c r="X38" s="19"/>
      <c r="Y38" s="19"/>
      <c r="Z38" s="19"/>
      <c r="AA38" s="19"/>
      <c r="AB38" s="19"/>
      <c r="AC38" s="19"/>
      <c r="AD38" s="19"/>
      <c r="AE38" s="19"/>
      <c r="AF38" s="19"/>
      <c r="AG38" s="19"/>
      <c r="AH38" s="19"/>
      <c r="AI38" s="19"/>
      <c r="AJ38" s="19"/>
      <c r="AK38" s="19"/>
      <c r="AL38" s="19"/>
      <c r="AM38" s="19"/>
      <c r="AN38" s="19"/>
      <c r="AO38" s="19"/>
      <c r="AP38" s="19"/>
      <c r="AQ38" s="19"/>
      <c r="AR38" s="17"/>
    </row>
    <row r="39" s="1" customFormat="1" ht="14.4" customHeight="1">
      <c r="B39" s="18"/>
      <c r="C39" s="19"/>
      <c r="D39" s="19"/>
      <c r="E39" s="19"/>
      <c r="F39" s="19"/>
      <c r="G39" s="19"/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19"/>
      <c r="T39" s="19"/>
      <c r="U39" s="19"/>
      <c r="V39" s="19"/>
      <c r="W39" s="19"/>
      <c r="X39" s="19"/>
      <c r="Y39" s="19"/>
      <c r="Z39" s="19"/>
      <c r="AA39" s="19"/>
      <c r="AB39" s="19"/>
      <c r="AC39" s="19"/>
      <c r="AD39" s="19"/>
      <c r="AE39" s="19"/>
      <c r="AF39" s="19"/>
      <c r="AG39" s="19"/>
      <c r="AH39" s="19"/>
      <c r="AI39" s="19"/>
      <c r="AJ39" s="19"/>
      <c r="AK39" s="19"/>
      <c r="AL39" s="19"/>
      <c r="AM39" s="19"/>
      <c r="AN39" s="19"/>
      <c r="AO39" s="19"/>
      <c r="AP39" s="19"/>
      <c r="AQ39" s="19"/>
      <c r="AR39" s="17"/>
    </row>
    <row r="40" s="1" customFormat="1" ht="14.4" customHeight="1">
      <c r="B40" s="18"/>
      <c r="C40" s="19"/>
      <c r="D40" s="19"/>
      <c r="E40" s="19"/>
      <c r="F40" s="19"/>
      <c r="G40" s="19"/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19"/>
      <c r="T40" s="19"/>
      <c r="U40" s="19"/>
      <c r="V40" s="19"/>
      <c r="W40" s="19"/>
      <c r="X40" s="19"/>
      <c r="Y40" s="19"/>
      <c r="Z40" s="19"/>
      <c r="AA40" s="19"/>
      <c r="AB40" s="19"/>
      <c r="AC40" s="19"/>
      <c r="AD40" s="19"/>
      <c r="AE40" s="19"/>
      <c r="AF40" s="19"/>
      <c r="AG40" s="19"/>
      <c r="AH40" s="19"/>
      <c r="AI40" s="19"/>
      <c r="AJ40" s="19"/>
      <c r="AK40" s="19"/>
      <c r="AL40" s="19"/>
      <c r="AM40" s="19"/>
      <c r="AN40" s="19"/>
      <c r="AO40" s="19"/>
      <c r="AP40" s="19"/>
      <c r="AQ40" s="19"/>
      <c r="AR40" s="17"/>
    </row>
    <row r="41" s="1" customFormat="1" ht="14.4" customHeight="1">
      <c r="B41" s="18"/>
      <c r="C41" s="19"/>
      <c r="D41" s="19"/>
      <c r="E41" s="19"/>
      <c r="F41" s="19"/>
      <c r="G41" s="19"/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19"/>
      <c r="T41" s="19"/>
      <c r="U41" s="19"/>
      <c r="V41" s="19"/>
      <c r="W41" s="19"/>
      <c r="X41" s="19"/>
      <c r="Y41" s="19"/>
      <c r="Z41" s="19"/>
      <c r="AA41" s="19"/>
      <c r="AB41" s="19"/>
      <c r="AC41" s="19"/>
      <c r="AD41" s="19"/>
      <c r="AE41" s="19"/>
      <c r="AF41" s="19"/>
      <c r="AG41" s="19"/>
      <c r="AH41" s="19"/>
      <c r="AI41" s="19"/>
      <c r="AJ41" s="19"/>
      <c r="AK41" s="19"/>
      <c r="AL41" s="19"/>
      <c r="AM41" s="19"/>
      <c r="AN41" s="19"/>
      <c r="AO41" s="19"/>
      <c r="AP41" s="19"/>
      <c r="AQ41" s="19"/>
      <c r="AR41" s="17"/>
    </row>
    <row r="42" s="1" customFormat="1" ht="14.4" customHeight="1">
      <c r="B42" s="18"/>
      <c r="C42" s="19"/>
      <c r="D42" s="19"/>
      <c r="E42" s="19"/>
      <c r="F42" s="19"/>
      <c r="G42" s="19"/>
      <c r="H42" s="19"/>
      <c r="I42" s="19"/>
      <c r="J42" s="19"/>
      <c r="K42" s="19"/>
      <c r="L42" s="19"/>
      <c r="M42" s="19"/>
      <c r="N42" s="19"/>
      <c r="O42" s="19"/>
      <c r="P42" s="19"/>
      <c r="Q42" s="19"/>
      <c r="R42" s="19"/>
      <c r="S42" s="19"/>
      <c r="T42" s="19"/>
      <c r="U42" s="19"/>
      <c r="V42" s="19"/>
      <c r="W42" s="19"/>
      <c r="X42" s="19"/>
      <c r="Y42" s="19"/>
      <c r="Z42" s="19"/>
      <c r="AA42" s="19"/>
      <c r="AB42" s="19"/>
      <c r="AC42" s="19"/>
      <c r="AD42" s="19"/>
      <c r="AE42" s="19"/>
      <c r="AF42" s="19"/>
      <c r="AG42" s="19"/>
      <c r="AH42" s="19"/>
      <c r="AI42" s="19"/>
      <c r="AJ42" s="19"/>
      <c r="AK42" s="19"/>
      <c r="AL42" s="19"/>
      <c r="AM42" s="19"/>
      <c r="AN42" s="19"/>
      <c r="AO42" s="19"/>
      <c r="AP42" s="19"/>
      <c r="AQ42" s="19"/>
      <c r="AR42" s="17"/>
    </row>
    <row r="43" s="1" customFormat="1" ht="14.4" customHeight="1">
      <c r="B43" s="18"/>
      <c r="C43" s="19"/>
      <c r="D43" s="19"/>
      <c r="E43" s="19"/>
      <c r="F43" s="19"/>
      <c r="G43" s="19"/>
      <c r="H43" s="19"/>
      <c r="I43" s="19"/>
      <c r="J43" s="19"/>
      <c r="K43" s="19"/>
      <c r="L43" s="19"/>
      <c r="M43" s="19"/>
      <c r="N43" s="19"/>
      <c r="O43" s="19"/>
      <c r="P43" s="19"/>
      <c r="Q43" s="19"/>
      <c r="R43" s="19"/>
      <c r="S43" s="19"/>
      <c r="T43" s="19"/>
      <c r="U43" s="19"/>
      <c r="V43" s="19"/>
      <c r="W43" s="19"/>
      <c r="X43" s="19"/>
      <c r="Y43" s="19"/>
      <c r="Z43" s="19"/>
      <c r="AA43" s="19"/>
      <c r="AB43" s="19"/>
      <c r="AC43" s="19"/>
      <c r="AD43" s="19"/>
      <c r="AE43" s="19"/>
      <c r="AF43" s="19"/>
      <c r="AG43" s="19"/>
      <c r="AH43" s="19"/>
      <c r="AI43" s="19"/>
      <c r="AJ43" s="19"/>
      <c r="AK43" s="19"/>
      <c r="AL43" s="19"/>
      <c r="AM43" s="19"/>
      <c r="AN43" s="19"/>
      <c r="AO43" s="19"/>
      <c r="AP43" s="19"/>
      <c r="AQ43" s="19"/>
      <c r="AR43" s="17"/>
    </row>
    <row r="44" s="1" customFormat="1" ht="14.4" customHeight="1">
      <c r="B44" s="18"/>
      <c r="C44" s="19"/>
      <c r="D44" s="19"/>
      <c r="E44" s="19"/>
      <c r="F44" s="19"/>
      <c r="G44" s="19"/>
      <c r="H44" s="19"/>
      <c r="I44" s="19"/>
      <c r="J44" s="19"/>
      <c r="K44" s="19"/>
      <c r="L44" s="19"/>
      <c r="M44" s="19"/>
      <c r="N44" s="19"/>
      <c r="O44" s="19"/>
      <c r="P44" s="19"/>
      <c r="Q44" s="19"/>
      <c r="R44" s="19"/>
      <c r="S44" s="19"/>
      <c r="T44" s="19"/>
      <c r="U44" s="19"/>
      <c r="V44" s="19"/>
      <c r="W44" s="19"/>
      <c r="X44" s="19"/>
      <c r="Y44" s="19"/>
      <c r="Z44" s="19"/>
      <c r="AA44" s="19"/>
      <c r="AB44" s="19"/>
      <c r="AC44" s="19"/>
      <c r="AD44" s="19"/>
      <c r="AE44" s="19"/>
      <c r="AF44" s="19"/>
      <c r="AG44" s="19"/>
      <c r="AH44" s="19"/>
      <c r="AI44" s="19"/>
      <c r="AJ44" s="19"/>
      <c r="AK44" s="19"/>
      <c r="AL44" s="19"/>
      <c r="AM44" s="19"/>
      <c r="AN44" s="19"/>
      <c r="AO44" s="19"/>
      <c r="AP44" s="19"/>
      <c r="AQ44" s="19"/>
      <c r="AR44" s="17"/>
    </row>
    <row r="45" s="1" customFormat="1" ht="14.4" customHeight="1">
      <c r="B45" s="18"/>
      <c r="C45" s="19"/>
      <c r="D45" s="19"/>
      <c r="E45" s="19"/>
      <c r="F45" s="19"/>
      <c r="G45" s="19"/>
      <c r="H45" s="19"/>
      <c r="I45" s="19"/>
      <c r="J45" s="19"/>
      <c r="K45" s="19"/>
      <c r="L45" s="19"/>
      <c r="M45" s="19"/>
      <c r="N45" s="19"/>
      <c r="O45" s="19"/>
      <c r="P45" s="19"/>
      <c r="Q45" s="19"/>
      <c r="R45" s="19"/>
      <c r="S45" s="19"/>
      <c r="T45" s="19"/>
      <c r="U45" s="19"/>
      <c r="V45" s="19"/>
      <c r="W45" s="19"/>
      <c r="X45" s="19"/>
      <c r="Y45" s="19"/>
      <c r="Z45" s="19"/>
      <c r="AA45" s="19"/>
      <c r="AB45" s="19"/>
      <c r="AC45" s="19"/>
      <c r="AD45" s="19"/>
      <c r="AE45" s="19"/>
      <c r="AF45" s="19"/>
      <c r="AG45" s="19"/>
      <c r="AH45" s="19"/>
      <c r="AI45" s="19"/>
      <c r="AJ45" s="19"/>
      <c r="AK45" s="19"/>
      <c r="AL45" s="19"/>
      <c r="AM45" s="19"/>
      <c r="AN45" s="19"/>
      <c r="AO45" s="19"/>
      <c r="AP45" s="19"/>
      <c r="AQ45" s="19"/>
      <c r="AR45" s="17"/>
    </row>
    <row r="46" s="1" customFormat="1" ht="14.4" customHeight="1">
      <c r="B46" s="18"/>
      <c r="C46" s="19"/>
      <c r="D46" s="19"/>
      <c r="E46" s="19"/>
      <c r="F46" s="19"/>
      <c r="G46" s="19"/>
      <c r="H46" s="19"/>
      <c r="I46" s="19"/>
      <c r="J46" s="19"/>
      <c r="K46" s="19"/>
      <c r="L46" s="19"/>
      <c r="M46" s="19"/>
      <c r="N46" s="19"/>
      <c r="O46" s="19"/>
      <c r="P46" s="19"/>
      <c r="Q46" s="19"/>
      <c r="R46" s="19"/>
      <c r="S46" s="19"/>
      <c r="T46" s="19"/>
      <c r="U46" s="19"/>
      <c r="V46" s="19"/>
      <c r="W46" s="19"/>
      <c r="X46" s="19"/>
      <c r="Y46" s="19"/>
      <c r="Z46" s="19"/>
      <c r="AA46" s="19"/>
      <c r="AB46" s="19"/>
      <c r="AC46" s="19"/>
      <c r="AD46" s="19"/>
      <c r="AE46" s="19"/>
      <c r="AF46" s="19"/>
      <c r="AG46" s="19"/>
      <c r="AH46" s="19"/>
      <c r="AI46" s="19"/>
      <c r="AJ46" s="19"/>
      <c r="AK46" s="19"/>
      <c r="AL46" s="19"/>
      <c r="AM46" s="19"/>
      <c r="AN46" s="19"/>
      <c r="AO46" s="19"/>
      <c r="AP46" s="19"/>
      <c r="AQ46" s="19"/>
      <c r="AR46" s="17"/>
    </row>
    <row r="47" s="1" customFormat="1" ht="14.4" customHeight="1">
      <c r="B47" s="18"/>
      <c r="C47" s="19"/>
      <c r="D47" s="19"/>
      <c r="E47" s="19"/>
      <c r="F47" s="19"/>
      <c r="G47" s="19"/>
      <c r="H47" s="19"/>
      <c r="I47" s="19"/>
      <c r="J47" s="19"/>
      <c r="K47" s="19"/>
      <c r="L47" s="19"/>
      <c r="M47" s="19"/>
      <c r="N47" s="19"/>
      <c r="O47" s="19"/>
      <c r="P47" s="19"/>
      <c r="Q47" s="19"/>
      <c r="R47" s="19"/>
      <c r="S47" s="19"/>
      <c r="T47" s="19"/>
      <c r="U47" s="19"/>
      <c r="V47" s="19"/>
      <c r="W47" s="19"/>
      <c r="X47" s="19"/>
      <c r="Y47" s="19"/>
      <c r="Z47" s="19"/>
      <c r="AA47" s="19"/>
      <c r="AB47" s="19"/>
      <c r="AC47" s="19"/>
      <c r="AD47" s="19"/>
      <c r="AE47" s="19"/>
      <c r="AF47" s="19"/>
      <c r="AG47" s="19"/>
      <c r="AH47" s="19"/>
      <c r="AI47" s="19"/>
      <c r="AJ47" s="19"/>
      <c r="AK47" s="19"/>
      <c r="AL47" s="19"/>
      <c r="AM47" s="19"/>
      <c r="AN47" s="19"/>
      <c r="AO47" s="19"/>
      <c r="AP47" s="19"/>
      <c r="AQ47" s="19"/>
      <c r="AR47" s="17"/>
    </row>
    <row r="48" s="1" customFormat="1" ht="14.4" customHeight="1">
      <c r="B48" s="18"/>
      <c r="C48" s="19"/>
      <c r="D48" s="19"/>
      <c r="E48" s="19"/>
      <c r="F48" s="19"/>
      <c r="G48" s="19"/>
      <c r="H48" s="19"/>
      <c r="I48" s="19"/>
      <c r="J48" s="19"/>
      <c r="K48" s="19"/>
      <c r="L48" s="19"/>
      <c r="M48" s="19"/>
      <c r="N48" s="19"/>
      <c r="O48" s="19"/>
      <c r="P48" s="19"/>
      <c r="Q48" s="19"/>
      <c r="R48" s="19"/>
      <c r="S48" s="19"/>
      <c r="T48" s="19"/>
      <c r="U48" s="19"/>
      <c r="V48" s="19"/>
      <c r="W48" s="19"/>
      <c r="X48" s="19"/>
      <c r="Y48" s="19"/>
      <c r="Z48" s="19"/>
      <c r="AA48" s="19"/>
      <c r="AB48" s="19"/>
      <c r="AC48" s="19"/>
      <c r="AD48" s="19"/>
      <c r="AE48" s="19"/>
      <c r="AF48" s="19"/>
      <c r="AG48" s="19"/>
      <c r="AH48" s="19"/>
      <c r="AI48" s="19"/>
      <c r="AJ48" s="19"/>
      <c r="AK48" s="19"/>
      <c r="AL48" s="19"/>
      <c r="AM48" s="19"/>
      <c r="AN48" s="19"/>
      <c r="AO48" s="19"/>
      <c r="AP48" s="19"/>
      <c r="AQ48" s="19"/>
      <c r="AR48" s="17"/>
    </row>
    <row r="49" s="2" customFormat="1" ht="14.4" customHeight="1">
      <c r="B49" s="56"/>
      <c r="C49" s="57"/>
      <c r="D49" s="58" t="s">
        <v>50</v>
      </c>
      <c r="E49" s="59"/>
      <c r="F49" s="59"/>
      <c r="G49" s="59"/>
      <c r="H49" s="59"/>
      <c r="I49" s="59"/>
      <c r="J49" s="59"/>
      <c r="K49" s="59"/>
      <c r="L49" s="59"/>
      <c r="M49" s="59"/>
      <c r="N49" s="59"/>
      <c r="O49" s="59"/>
      <c r="P49" s="59"/>
      <c r="Q49" s="59"/>
      <c r="R49" s="59"/>
      <c r="S49" s="59"/>
      <c r="T49" s="59"/>
      <c r="U49" s="59"/>
      <c r="V49" s="59"/>
      <c r="W49" s="59"/>
      <c r="X49" s="59"/>
      <c r="Y49" s="59"/>
      <c r="Z49" s="59"/>
      <c r="AA49" s="59"/>
      <c r="AB49" s="59"/>
      <c r="AC49" s="59"/>
      <c r="AD49" s="59"/>
      <c r="AE49" s="59"/>
      <c r="AF49" s="59"/>
      <c r="AG49" s="59"/>
      <c r="AH49" s="58" t="s">
        <v>51</v>
      </c>
      <c r="AI49" s="59"/>
      <c r="AJ49" s="59"/>
      <c r="AK49" s="59"/>
      <c r="AL49" s="59"/>
      <c r="AM49" s="59"/>
      <c r="AN49" s="59"/>
      <c r="AO49" s="59"/>
      <c r="AP49" s="57"/>
      <c r="AQ49" s="57"/>
      <c r="AR49" s="60"/>
    </row>
    <row r="50">
      <c r="B50" s="18"/>
      <c r="C50" s="19"/>
      <c r="D50" s="19"/>
      <c r="E50" s="19"/>
      <c r="F50" s="19"/>
      <c r="G50" s="19"/>
      <c r="H50" s="19"/>
      <c r="I50" s="19"/>
      <c r="J50" s="19"/>
      <c r="K50" s="19"/>
      <c r="L50" s="19"/>
      <c r="M50" s="19"/>
      <c r="N50" s="19"/>
      <c r="O50" s="19"/>
      <c r="P50" s="19"/>
      <c r="Q50" s="19"/>
      <c r="R50" s="19"/>
      <c r="S50" s="19"/>
      <c r="T50" s="19"/>
      <c r="U50" s="19"/>
      <c r="V50" s="19"/>
      <c r="W50" s="19"/>
      <c r="X50" s="19"/>
      <c r="Y50" s="19"/>
      <c r="Z50" s="19"/>
      <c r="AA50" s="19"/>
      <c r="AB50" s="19"/>
      <c r="AC50" s="19"/>
      <c r="AD50" s="19"/>
      <c r="AE50" s="19"/>
      <c r="AF50" s="19"/>
      <c r="AG50" s="19"/>
      <c r="AH50" s="19"/>
      <c r="AI50" s="19"/>
      <c r="AJ50" s="19"/>
      <c r="AK50" s="19"/>
      <c r="AL50" s="19"/>
      <c r="AM50" s="19"/>
      <c r="AN50" s="19"/>
      <c r="AO50" s="19"/>
      <c r="AP50" s="19"/>
      <c r="AQ50" s="19"/>
      <c r="AR50" s="17"/>
    </row>
    <row r="51">
      <c r="B51" s="18"/>
      <c r="C51" s="19"/>
      <c r="D51" s="19"/>
      <c r="E51" s="19"/>
      <c r="F51" s="19"/>
      <c r="G51" s="19"/>
      <c r="H51" s="19"/>
      <c r="I51" s="19"/>
      <c r="J51" s="19"/>
      <c r="K51" s="19"/>
      <c r="L51" s="19"/>
      <c r="M51" s="19"/>
      <c r="N51" s="19"/>
      <c r="O51" s="19"/>
      <c r="P51" s="19"/>
      <c r="Q51" s="19"/>
      <c r="R51" s="19"/>
      <c r="S51" s="19"/>
      <c r="T51" s="19"/>
      <c r="U51" s="19"/>
      <c r="V51" s="19"/>
      <c r="W51" s="19"/>
      <c r="X51" s="19"/>
      <c r="Y51" s="19"/>
      <c r="Z51" s="19"/>
      <c r="AA51" s="19"/>
      <c r="AB51" s="19"/>
      <c r="AC51" s="19"/>
      <c r="AD51" s="19"/>
      <c r="AE51" s="19"/>
      <c r="AF51" s="19"/>
      <c r="AG51" s="19"/>
      <c r="AH51" s="19"/>
      <c r="AI51" s="19"/>
      <c r="AJ51" s="19"/>
      <c r="AK51" s="19"/>
      <c r="AL51" s="19"/>
      <c r="AM51" s="19"/>
      <c r="AN51" s="19"/>
      <c r="AO51" s="19"/>
      <c r="AP51" s="19"/>
      <c r="AQ51" s="19"/>
      <c r="AR51" s="17"/>
    </row>
    <row r="52">
      <c r="B52" s="18"/>
      <c r="C52" s="19"/>
      <c r="D52" s="19"/>
      <c r="E52" s="19"/>
      <c r="F52" s="19"/>
      <c r="G52" s="19"/>
      <c r="H52" s="19"/>
      <c r="I52" s="19"/>
      <c r="J52" s="19"/>
      <c r="K52" s="19"/>
      <c r="L52" s="19"/>
      <c r="M52" s="19"/>
      <c r="N52" s="19"/>
      <c r="O52" s="19"/>
      <c r="P52" s="19"/>
      <c r="Q52" s="19"/>
      <c r="R52" s="19"/>
      <c r="S52" s="19"/>
      <c r="T52" s="19"/>
      <c r="U52" s="19"/>
      <c r="V52" s="19"/>
      <c r="W52" s="19"/>
      <c r="X52" s="19"/>
      <c r="Y52" s="19"/>
      <c r="Z52" s="19"/>
      <c r="AA52" s="19"/>
      <c r="AB52" s="19"/>
      <c r="AC52" s="19"/>
      <c r="AD52" s="19"/>
      <c r="AE52" s="19"/>
      <c r="AF52" s="19"/>
      <c r="AG52" s="19"/>
      <c r="AH52" s="19"/>
      <c r="AI52" s="19"/>
      <c r="AJ52" s="19"/>
      <c r="AK52" s="19"/>
      <c r="AL52" s="19"/>
      <c r="AM52" s="19"/>
      <c r="AN52" s="19"/>
      <c r="AO52" s="19"/>
      <c r="AP52" s="19"/>
      <c r="AQ52" s="19"/>
      <c r="AR52" s="17"/>
    </row>
    <row r="53">
      <c r="B53" s="18"/>
      <c r="C53" s="19"/>
      <c r="D53" s="19"/>
      <c r="E53" s="19"/>
      <c r="F53" s="19"/>
      <c r="G53" s="19"/>
      <c r="H53" s="19"/>
      <c r="I53" s="19"/>
      <c r="J53" s="19"/>
      <c r="K53" s="19"/>
      <c r="L53" s="19"/>
      <c r="M53" s="19"/>
      <c r="N53" s="19"/>
      <c r="O53" s="19"/>
      <c r="P53" s="19"/>
      <c r="Q53" s="19"/>
      <c r="R53" s="19"/>
      <c r="S53" s="19"/>
      <c r="T53" s="19"/>
      <c r="U53" s="19"/>
      <c r="V53" s="19"/>
      <c r="W53" s="19"/>
      <c r="X53" s="19"/>
      <c r="Y53" s="19"/>
      <c r="Z53" s="19"/>
      <c r="AA53" s="19"/>
      <c r="AB53" s="19"/>
      <c r="AC53" s="19"/>
      <c r="AD53" s="19"/>
      <c r="AE53" s="19"/>
      <c r="AF53" s="19"/>
      <c r="AG53" s="19"/>
      <c r="AH53" s="19"/>
      <c r="AI53" s="19"/>
      <c r="AJ53" s="19"/>
      <c r="AK53" s="19"/>
      <c r="AL53" s="19"/>
      <c r="AM53" s="19"/>
      <c r="AN53" s="19"/>
      <c r="AO53" s="19"/>
      <c r="AP53" s="19"/>
      <c r="AQ53" s="19"/>
      <c r="AR53" s="17"/>
    </row>
    <row r="54">
      <c r="B54" s="18"/>
      <c r="C54" s="19"/>
      <c r="D54" s="19"/>
      <c r="E54" s="19"/>
      <c r="F54" s="19"/>
      <c r="G54" s="19"/>
      <c r="H54" s="19"/>
      <c r="I54" s="19"/>
      <c r="J54" s="19"/>
      <c r="K54" s="19"/>
      <c r="L54" s="19"/>
      <c r="M54" s="19"/>
      <c r="N54" s="19"/>
      <c r="O54" s="19"/>
      <c r="P54" s="19"/>
      <c r="Q54" s="19"/>
      <c r="R54" s="19"/>
      <c r="S54" s="19"/>
      <c r="T54" s="19"/>
      <c r="U54" s="19"/>
      <c r="V54" s="19"/>
      <c r="W54" s="19"/>
      <c r="X54" s="19"/>
      <c r="Y54" s="19"/>
      <c r="Z54" s="19"/>
      <c r="AA54" s="19"/>
      <c r="AB54" s="19"/>
      <c r="AC54" s="19"/>
      <c r="AD54" s="19"/>
      <c r="AE54" s="19"/>
      <c r="AF54" s="19"/>
      <c r="AG54" s="19"/>
      <c r="AH54" s="19"/>
      <c r="AI54" s="19"/>
      <c r="AJ54" s="19"/>
      <c r="AK54" s="19"/>
      <c r="AL54" s="19"/>
      <c r="AM54" s="19"/>
      <c r="AN54" s="19"/>
      <c r="AO54" s="19"/>
      <c r="AP54" s="19"/>
      <c r="AQ54" s="19"/>
      <c r="AR54" s="17"/>
    </row>
    <row r="55">
      <c r="B55" s="18"/>
      <c r="C55" s="19"/>
      <c r="D55" s="19"/>
      <c r="E55" s="19"/>
      <c r="F55" s="19"/>
      <c r="G55" s="19"/>
      <c r="H55" s="19"/>
      <c r="I55" s="19"/>
      <c r="J55" s="19"/>
      <c r="K55" s="19"/>
      <c r="L55" s="19"/>
      <c r="M55" s="19"/>
      <c r="N55" s="19"/>
      <c r="O55" s="19"/>
      <c r="P55" s="19"/>
      <c r="Q55" s="19"/>
      <c r="R55" s="19"/>
      <c r="S55" s="19"/>
      <c r="T55" s="19"/>
      <c r="U55" s="19"/>
      <c r="V55" s="19"/>
      <c r="W55" s="19"/>
      <c r="X55" s="19"/>
      <c r="Y55" s="19"/>
      <c r="Z55" s="19"/>
      <c r="AA55" s="19"/>
      <c r="AB55" s="19"/>
      <c r="AC55" s="19"/>
      <c r="AD55" s="19"/>
      <c r="AE55" s="19"/>
      <c r="AF55" s="19"/>
      <c r="AG55" s="19"/>
      <c r="AH55" s="19"/>
      <c r="AI55" s="19"/>
      <c r="AJ55" s="19"/>
      <c r="AK55" s="19"/>
      <c r="AL55" s="19"/>
      <c r="AM55" s="19"/>
      <c r="AN55" s="19"/>
      <c r="AO55" s="19"/>
      <c r="AP55" s="19"/>
      <c r="AQ55" s="19"/>
      <c r="AR55" s="17"/>
    </row>
    <row r="56">
      <c r="B56" s="18"/>
      <c r="C56" s="19"/>
      <c r="D56" s="19"/>
      <c r="E56" s="19"/>
      <c r="F56" s="19"/>
      <c r="G56" s="19"/>
      <c r="H56" s="19"/>
      <c r="I56" s="19"/>
      <c r="J56" s="19"/>
      <c r="K56" s="19"/>
      <c r="L56" s="19"/>
      <c r="M56" s="19"/>
      <c r="N56" s="19"/>
      <c r="O56" s="19"/>
      <c r="P56" s="19"/>
      <c r="Q56" s="19"/>
      <c r="R56" s="19"/>
      <c r="S56" s="19"/>
      <c r="T56" s="19"/>
      <c r="U56" s="19"/>
      <c r="V56" s="19"/>
      <c r="W56" s="19"/>
      <c r="X56" s="19"/>
      <c r="Y56" s="19"/>
      <c r="Z56" s="19"/>
      <c r="AA56" s="19"/>
      <c r="AB56" s="19"/>
      <c r="AC56" s="19"/>
      <c r="AD56" s="19"/>
      <c r="AE56" s="19"/>
      <c r="AF56" s="19"/>
      <c r="AG56" s="19"/>
      <c r="AH56" s="19"/>
      <c r="AI56" s="19"/>
      <c r="AJ56" s="19"/>
      <c r="AK56" s="19"/>
      <c r="AL56" s="19"/>
      <c r="AM56" s="19"/>
      <c r="AN56" s="19"/>
      <c r="AO56" s="19"/>
      <c r="AP56" s="19"/>
      <c r="AQ56" s="19"/>
      <c r="AR56" s="17"/>
    </row>
    <row r="57">
      <c r="B57" s="18"/>
      <c r="C57" s="19"/>
      <c r="D57" s="19"/>
      <c r="E57" s="19"/>
      <c r="F57" s="19"/>
      <c r="G57" s="19"/>
      <c r="H57" s="19"/>
      <c r="I57" s="19"/>
      <c r="J57" s="19"/>
      <c r="K57" s="19"/>
      <c r="L57" s="19"/>
      <c r="M57" s="19"/>
      <c r="N57" s="19"/>
      <c r="O57" s="19"/>
      <c r="P57" s="19"/>
      <c r="Q57" s="19"/>
      <c r="R57" s="19"/>
      <c r="S57" s="19"/>
      <c r="T57" s="19"/>
      <c r="U57" s="19"/>
      <c r="V57" s="19"/>
      <c r="W57" s="19"/>
      <c r="X57" s="19"/>
      <c r="Y57" s="19"/>
      <c r="Z57" s="19"/>
      <c r="AA57" s="19"/>
      <c r="AB57" s="19"/>
      <c r="AC57" s="19"/>
      <c r="AD57" s="19"/>
      <c r="AE57" s="19"/>
      <c r="AF57" s="19"/>
      <c r="AG57" s="19"/>
      <c r="AH57" s="19"/>
      <c r="AI57" s="19"/>
      <c r="AJ57" s="19"/>
      <c r="AK57" s="19"/>
      <c r="AL57" s="19"/>
      <c r="AM57" s="19"/>
      <c r="AN57" s="19"/>
      <c r="AO57" s="19"/>
      <c r="AP57" s="19"/>
      <c r="AQ57" s="19"/>
      <c r="AR57" s="17"/>
    </row>
    <row r="58">
      <c r="B58" s="18"/>
      <c r="C58" s="19"/>
      <c r="D58" s="19"/>
      <c r="E58" s="19"/>
      <c r="F58" s="19"/>
      <c r="G58" s="19"/>
      <c r="H58" s="19"/>
      <c r="I58" s="19"/>
      <c r="J58" s="19"/>
      <c r="K58" s="19"/>
      <c r="L58" s="19"/>
      <c r="M58" s="19"/>
      <c r="N58" s="19"/>
      <c r="O58" s="19"/>
      <c r="P58" s="19"/>
      <c r="Q58" s="19"/>
      <c r="R58" s="19"/>
      <c r="S58" s="19"/>
      <c r="T58" s="19"/>
      <c r="U58" s="19"/>
      <c r="V58" s="19"/>
      <c r="W58" s="19"/>
      <c r="X58" s="19"/>
      <c r="Y58" s="19"/>
      <c r="Z58" s="19"/>
      <c r="AA58" s="19"/>
      <c r="AB58" s="19"/>
      <c r="AC58" s="19"/>
      <c r="AD58" s="19"/>
      <c r="AE58" s="19"/>
      <c r="AF58" s="19"/>
      <c r="AG58" s="19"/>
      <c r="AH58" s="19"/>
      <c r="AI58" s="19"/>
      <c r="AJ58" s="19"/>
      <c r="AK58" s="19"/>
      <c r="AL58" s="19"/>
      <c r="AM58" s="19"/>
      <c r="AN58" s="19"/>
      <c r="AO58" s="19"/>
      <c r="AP58" s="19"/>
      <c r="AQ58" s="19"/>
      <c r="AR58" s="17"/>
    </row>
    <row r="59">
      <c r="B59" s="18"/>
      <c r="C59" s="19"/>
      <c r="D59" s="19"/>
      <c r="E59" s="19"/>
      <c r="F59" s="19"/>
      <c r="G59" s="19"/>
      <c r="H59" s="19"/>
      <c r="I59" s="19"/>
      <c r="J59" s="19"/>
      <c r="K59" s="19"/>
      <c r="L59" s="19"/>
      <c r="M59" s="19"/>
      <c r="N59" s="19"/>
      <c r="O59" s="19"/>
      <c r="P59" s="19"/>
      <c r="Q59" s="19"/>
      <c r="R59" s="19"/>
      <c r="S59" s="19"/>
      <c r="T59" s="19"/>
      <c r="U59" s="19"/>
      <c r="V59" s="19"/>
      <c r="W59" s="19"/>
      <c r="X59" s="19"/>
      <c r="Y59" s="19"/>
      <c r="Z59" s="19"/>
      <c r="AA59" s="19"/>
      <c r="AB59" s="19"/>
      <c r="AC59" s="19"/>
      <c r="AD59" s="19"/>
      <c r="AE59" s="19"/>
      <c r="AF59" s="19"/>
      <c r="AG59" s="19"/>
      <c r="AH59" s="19"/>
      <c r="AI59" s="19"/>
      <c r="AJ59" s="19"/>
      <c r="AK59" s="19"/>
      <c r="AL59" s="19"/>
      <c r="AM59" s="19"/>
      <c r="AN59" s="19"/>
      <c r="AO59" s="19"/>
      <c r="AP59" s="19"/>
      <c r="AQ59" s="19"/>
      <c r="AR59" s="17"/>
    </row>
    <row r="60" s="2" customFormat="1">
      <c r="A60" s="35"/>
      <c r="B60" s="36"/>
      <c r="C60" s="37"/>
      <c r="D60" s="61" t="s">
        <v>52</v>
      </c>
      <c r="E60" s="39"/>
      <c r="F60" s="39"/>
      <c r="G60" s="39"/>
      <c r="H60" s="39"/>
      <c r="I60" s="39"/>
      <c r="J60" s="39"/>
      <c r="K60" s="39"/>
      <c r="L60" s="39"/>
      <c r="M60" s="39"/>
      <c r="N60" s="39"/>
      <c r="O60" s="39"/>
      <c r="P60" s="39"/>
      <c r="Q60" s="39"/>
      <c r="R60" s="39"/>
      <c r="S60" s="39"/>
      <c r="T60" s="39"/>
      <c r="U60" s="39"/>
      <c r="V60" s="61" t="s">
        <v>53</v>
      </c>
      <c r="W60" s="39"/>
      <c r="X60" s="39"/>
      <c r="Y60" s="39"/>
      <c r="Z60" s="39"/>
      <c r="AA60" s="39"/>
      <c r="AB60" s="39"/>
      <c r="AC60" s="39"/>
      <c r="AD60" s="39"/>
      <c r="AE60" s="39"/>
      <c r="AF60" s="39"/>
      <c r="AG60" s="39"/>
      <c r="AH60" s="61" t="s">
        <v>52</v>
      </c>
      <c r="AI60" s="39"/>
      <c r="AJ60" s="39"/>
      <c r="AK60" s="39"/>
      <c r="AL60" s="39"/>
      <c r="AM60" s="61" t="s">
        <v>53</v>
      </c>
      <c r="AN60" s="39"/>
      <c r="AO60" s="39"/>
      <c r="AP60" s="37"/>
      <c r="AQ60" s="37"/>
      <c r="AR60" s="41"/>
      <c r="BE60" s="35"/>
    </row>
    <row r="61">
      <c r="B61" s="18"/>
      <c r="C61" s="19"/>
      <c r="D61" s="19"/>
      <c r="E61" s="19"/>
      <c r="F61" s="19"/>
      <c r="G61" s="19"/>
      <c r="H61" s="19"/>
      <c r="I61" s="19"/>
      <c r="J61" s="19"/>
      <c r="K61" s="19"/>
      <c r="L61" s="19"/>
      <c r="M61" s="19"/>
      <c r="N61" s="19"/>
      <c r="O61" s="19"/>
      <c r="P61" s="19"/>
      <c r="Q61" s="19"/>
      <c r="R61" s="19"/>
      <c r="S61" s="19"/>
      <c r="T61" s="19"/>
      <c r="U61" s="19"/>
      <c r="V61" s="19"/>
      <c r="W61" s="19"/>
      <c r="X61" s="19"/>
      <c r="Y61" s="19"/>
      <c r="Z61" s="19"/>
      <c r="AA61" s="19"/>
      <c r="AB61" s="19"/>
      <c r="AC61" s="19"/>
      <c r="AD61" s="19"/>
      <c r="AE61" s="19"/>
      <c r="AF61" s="19"/>
      <c r="AG61" s="19"/>
      <c r="AH61" s="19"/>
      <c r="AI61" s="19"/>
      <c r="AJ61" s="19"/>
      <c r="AK61" s="19"/>
      <c r="AL61" s="19"/>
      <c r="AM61" s="19"/>
      <c r="AN61" s="19"/>
      <c r="AO61" s="19"/>
      <c r="AP61" s="19"/>
      <c r="AQ61" s="19"/>
      <c r="AR61" s="17"/>
    </row>
    <row r="62">
      <c r="B62" s="18"/>
      <c r="C62" s="19"/>
      <c r="D62" s="19"/>
      <c r="E62" s="19"/>
      <c r="F62" s="19"/>
      <c r="G62" s="19"/>
      <c r="H62" s="19"/>
      <c r="I62" s="19"/>
      <c r="J62" s="19"/>
      <c r="K62" s="19"/>
      <c r="L62" s="19"/>
      <c r="M62" s="19"/>
      <c r="N62" s="19"/>
      <c r="O62" s="19"/>
      <c r="P62" s="19"/>
      <c r="Q62" s="19"/>
      <c r="R62" s="19"/>
      <c r="S62" s="19"/>
      <c r="T62" s="19"/>
      <c r="U62" s="19"/>
      <c r="V62" s="19"/>
      <c r="W62" s="19"/>
      <c r="X62" s="19"/>
      <c r="Y62" s="19"/>
      <c r="Z62" s="19"/>
      <c r="AA62" s="19"/>
      <c r="AB62" s="19"/>
      <c r="AC62" s="19"/>
      <c r="AD62" s="19"/>
      <c r="AE62" s="19"/>
      <c r="AF62" s="19"/>
      <c r="AG62" s="19"/>
      <c r="AH62" s="19"/>
      <c r="AI62" s="19"/>
      <c r="AJ62" s="19"/>
      <c r="AK62" s="19"/>
      <c r="AL62" s="19"/>
      <c r="AM62" s="19"/>
      <c r="AN62" s="19"/>
      <c r="AO62" s="19"/>
      <c r="AP62" s="19"/>
      <c r="AQ62" s="19"/>
      <c r="AR62" s="17"/>
    </row>
    <row r="63">
      <c r="B63" s="18"/>
      <c r="C63" s="19"/>
      <c r="D63" s="19"/>
      <c r="E63" s="19"/>
      <c r="F63" s="19"/>
      <c r="G63" s="19"/>
      <c r="H63" s="19"/>
      <c r="I63" s="19"/>
      <c r="J63" s="19"/>
      <c r="K63" s="19"/>
      <c r="L63" s="19"/>
      <c r="M63" s="19"/>
      <c r="N63" s="19"/>
      <c r="O63" s="19"/>
      <c r="P63" s="19"/>
      <c r="Q63" s="19"/>
      <c r="R63" s="19"/>
      <c r="S63" s="19"/>
      <c r="T63" s="19"/>
      <c r="U63" s="19"/>
      <c r="V63" s="19"/>
      <c r="W63" s="19"/>
      <c r="X63" s="19"/>
      <c r="Y63" s="19"/>
      <c r="Z63" s="19"/>
      <c r="AA63" s="19"/>
      <c r="AB63" s="19"/>
      <c r="AC63" s="19"/>
      <c r="AD63" s="19"/>
      <c r="AE63" s="19"/>
      <c r="AF63" s="19"/>
      <c r="AG63" s="19"/>
      <c r="AH63" s="19"/>
      <c r="AI63" s="19"/>
      <c r="AJ63" s="19"/>
      <c r="AK63" s="19"/>
      <c r="AL63" s="19"/>
      <c r="AM63" s="19"/>
      <c r="AN63" s="19"/>
      <c r="AO63" s="19"/>
      <c r="AP63" s="19"/>
      <c r="AQ63" s="19"/>
      <c r="AR63" s="17"/>
    </row>
    <row r="64" s="2" customFormat="1">
      <c r="A64" s="35"/>
      <c r="B64" s="36"/>
      <c r="C64" s="37"/>
      <c r="D64" s="58" t="s">
        <v>54</v>
      </c>
      <c r="E64" s="62"/>
      <c r="F64" s="62"/>
      <c r="G64" s="62"/>
      <c r="H64" s="62"/>
      <c r="I64" s="62"/>
      <c r="J64" s="62"/>
      <c r="K64" s="62"/>
      <c r="L64" s="62"/>
      <c r="M64" s="62"/>
      <c r="N64" s="62"/>
      <c r="O64" s="62"/>
      <c r="P64" s="62"/>
      <c r="Q64" s="62"/>
      <c r="R64" s="62"/>
      <c r="S64" s="62"/>
      <c r="T64" s="62"/>
      <c r="U64" s="62"/>
      <c r="V64" s="62"/>
      <c r="W64" s="62"/>
      <c r="X64" s="62"/>
      <c r="Y64" s="62"/>
      <c r="Z64" s="62"/>
      <c r="AA64" s="62"/>
      <c r="AB64" s="62"/>
      <c r="AC64" s="62"/>
      <c r="AD64" s="62"/>
      <c r="AE64" s="62"/>
      <c r="AF64" s="62"/>
      <c r="AG64" s="62"/>
      <c r="AH64" s="58" t="s">
        <v>55</v>
      </c>
      <c r="AI64" s="62"/>
      <c r="AJ64" s="62"/>
      <c r="AK64" s="62"/>
      <c r="AL64" s="62"/>
      <c r="AM64" s="62"/>
      <c r="AN64" s="62"/>
      <c r="AO64" s="62"/>
      <c r="AP64" s="37"/>
      <c r="AQ64" s="37"/>
      <c r="AR64" s="41"/>
      <c r="BE64" s="35"/>
    </row>
    <row r="65">
      <c r="B65" s="18"/>
      <c r="C65" s="19"/>
      <c r="D65" s="19"/>
      <c r="E65" s="19"/>
      <c r="F65" s="19"/>
      <c r="G65" s="19"/>
      <c r="H65" s="19"/>
      <c r="I65" s="19"/>
      <c r="J65" s="19"/>
      <c r="K65" s="19"/>
      <c r="L65" s="19"/>
      <c r="M65" s="19"/>
      <c r="N65" s="19"/>
      <c r="O65" s="19"/>
      <c r="P65" s="19"/>
      <c r="Q65" s="19"/>
      <c r="R65" s="19"/>
      <c r="S65" s="19"/>
      <c r="T65" s="19"/>
      <c r="U65" s="19"/>
      <c r="V65" s="19"/>
      <c r="W65" s="19"/>
      <c r="X65" s="19"/>
      <c r="Y65" s="19"/>
      <c r="Z65" s="19"/>
      <c r="AA65" s="19"/>
      <c r="AB65" s="19"/>
      <c r="AC65" s="19"/>
      <c r="AD65" s="19"/>
      <c r="AE65" s="19"/>
      <c r="AF65" s="19"/>
      <c r="AG65" s="19"/>
      <c r="AH65" s="19"/>
      <c r="AI65" s="19"/>
      <c r="AJ65" s="19"/>
      <c r="AK65" s="19"/>
      <c r="AL65" s="19"/>
      <c r="AM65" s="19"/>
      <c r="AN65" s="19"/>
      <c r="AO65" s="19"/>
      <c r="AP65" s="19"/>
      <c r="AQ65" s="19"/>
      <c r="AR65" s="17"/>
    </row>
    <row r="66">
      <c r="B66" s="18"/>
      <c r="C66" s="19"/>
      <c r="D66" s="19"/>
      <c r="E66" s="19"/>
      <c r="F66" s="19"/>
      <c r="G66" s="19"/>
      <c r="H66" s="19"/>
      <c r="I66" s="19"/>
      <c r="J66" s="19"/>
      <c r="K66" s="19"/>
      <c r="L66" s="19"/>
      <c r="M66" s="19"/>
      <c r="N66" s="19"/>
      <c r="O66" s="19"/>
      <c r="P66" s="19"/>
      <c r="Q66" s="19"/>
      <c r="R66" s="19"/>
      <c r="S66" s="19"/>
      <c r="T66" s="19"/>
      <c r="U66" s="19"/>
      <c r="V66" s="19"/>
      <c r="W66" s="19"/>
      <c r="X66" s="19"/>
      <c r="Y66" s="19"/>
      <c r="Z66" s="19"/>
      <c r="AA66" s="19"/>
      <c r="AB66" s="19"/>
      <c r="AC66" s="19"/>
      <c r="AD66" s="19"/>
      <c r="AE66" s="19"/>
      <c r="AF66" s="19"/>
      <c r="AG66" s="19"/>
      <c r="AH66" s="19"/>
      <c r="AI66" s="19"/>
      <c r="AJ66" s="19"/>
      <c r="AK66" s="19"/>
      <c r="AL66" s="19"/>
      <c r="AM66" s="19"/>
      <c r="AN66" s="19"/>
      <c r="AO66" s="19"/>
      <c r="AP66" s="19"/>
      <c r="AQ66" s="19"/>
      <c r="AR66" s="17"/>
    </row>
    <row r="67">
      <c r="B67" s="18"/>
      <c r="C67" s="19"/>
      <c r="D67" s="19"/>
      <c r="E67" s="19"/>
      <c r="F67" s="19"/>
      <c r="G67" s="19"/>
      <c r="H67" s="19"/>
      <c r="I67" s="19"/>
      <c r="J67" s="19"/>
      <c r="K67" s="19"/>
      <c r="L67" s="19"/>
      <c r="M67" s="19"/>
      <c r="N67" s="19"/>
      <c r="O67" s="19"/>
      <c r="P67" s="19"/>
      <c r="Q67" s="19"/>
      <c r="R67" s="19"/>
      <c r="S67" s="19"/>
      <c r="T67" s="19"/>
      <c r="U67" s="19"/>
      <c r="V67" s="19"/>
      <c r="W67" s="19"/>
      <c r="X67" s="19"/>
      <c r="Y67" s="19"/>
      <c r="Z67" s="19"/>
      <c r="AA67" s="19"/>
      <c r="AB67" s="19"/>
      <c r="AC67" s="19"/>
      <c r="AD67" s="19"/>
      <c r="AE67" s="19"/>
      <c r="AF67" s="19"/>
      <c r="AG67" s="19"/>
      <c r="AH67" s="19"/>
      <c r="AI67" s="19"/>
      <c r="AJ67" s="19"/>
      <c r="AK67" s="19"/>
      <c r="AL67" s="19"/>
      <c r="AM67" s="19"/>
      <c r="AN67" s="19"/>
      <c r="AO67" s="19"/>
      <c r="AP67" s="19"/>
      <c r="AQ67" s="19"/>
      <c r="AR67" s="17"/>
    </row>
    <row r="68">
      <c r="B68" s="18"/>
      <c r="C68" s="19"/>
      <c r="D68" s="19"/>
      <c r="E68" s="19"/>
      <c r="F68" s="19"/>
      <c r="G68" s="19"/>
      <c r="H68" s="19"/>
      <c r="I68" s="19"/>
      <c r="J68" s="19"/>
      <c r="K68" s="19"/>
      <c r="L68" s="19"/>
      <c r="M68" s="19"/>
      <c r="N68" s="19"/>
      <c r="O68" s="19"/>
      <c r="P68" s="19"/>
      <c r="Q68" s="19"/>
      <c r="R68" s="19"/>
      <c r="S68" s="19"/>
      <c r="T68" s="19"/>
      <c r="U68" s="19"/>
      <c r="V68" s="19"/>
      <c r="W68" s="19"/>
      <c r="X68" s="19"/>
      <c r="Y68" s="19"/>
      <c r="Z68" s="19"/>
      <c r="AA68" s="19"/>
      <c r="AB68" s="19"/>
      <c r="AC68" s="19"/>
      <c r="AD68" s="19"/>
      <c r="AE68" s="19"/>
      <c r="AF68" s="19"/>
      <c r="AG68" s="19"/>
      <c r="AH68" s="19"/>
      <c r="AI68" s="19"/>
      <c r="AJ68" s="19"/>
      <c r="AK68" s="19"/>
      <c r="AL68" s="19"/>
      <c r="AM68" s="19"/>
      <c r="AN68" s="19"/>
      <c r="AO68" s="19"/>
      <c r="AP68" s="19"/>
      <c r="AQ68" s="19"/>
      <c r="AR68" s="17"/>
    </row>
    <row r="69">
      <c r="B69" s="18"/>
      <c r="C69" s="19"/>
      <c r="D69" s="19"/>
      <c r="E69" s="19"/>
      <c r="F69" s="19"/>
      <c r="G69" s="19"/>
      <c r="H69" s="19"/>
      <c r="I69" s="19"/>
      <c r="J69" s="19"/>
      <c r="K69" s="19"/>
      <c r="L69" s="19"/>
      <c r="M69" s="19"/>
      <c r="N69" s="19"/>
      <c r="O69" s="19"/>
      <c r="P69" s="19"/>
      <c r="Q69" s="19"/>
      <c r="R69" s="19"/>
      <c r="S69" s="19"/>
      <c r="T69" s="19"/>
      <c r="U69" s="19"/>
      <c r="V69" s="19"/>
      <c r="W69" s="19"/>
      <c r="X69" s="19"/>
      <c r="Y69" s="19"/>
      <c r="Z69" s="19"/>
      <c r="AA69" s="19"/>
      <c r="AB69" s="19"/>
      <c r="AC69" s="19"/>
      <c r="AD69" s="19"/>
      <c r="AE69" s="19"/>
      <c r="AF69" s="19"/>
      <c r="AG69" s="19"/>
      <c r="AH69" s="19"/>
      <c r="AI69" s="19"/>
      <c r="AJ69" s="19"/>
      <c r="AK69" s="19"/>
      <c r="AL69" s="19"/>
      <c r="AM69" s="19"/>
      <c r="AN69" s="19"/>
      <c r="AO69" s="19"/>
      <c r="AP69" s="19"/>
      <c r="AQ69" s="19"/>
      <c r="AR69" s="17"/>
    </row>
    <row r="70">
      <c r="B70" s="18"/>
      <c r="C70" s="19"/>
      <c r="D70" s="19"/>
      <c r="E70" s="19"/>
      <c r="F70" s="19"/>
      <c r="G70" s="19"/>
      <c r="H70" s="19"/>
      <c r="I70" s="19"/>
      <c r="J70" s="19"/>
      <c r="K70" s="19"/>
      <c r="L70" s="19"/>
      <c r="M70" s="19"/>
      <c r="N70" s="19"/>
      <c r="O70" s="19"/>
      <c r="P70" s="19"/>
      <c r="Q70" s="19"/>
      <c r="R70" s="19"/>
      <c r="S70" s="19"/>
      <c r="T70" s="19"/>
      <c r="U70" s="19"/>
      <c r="V70" s="19"/>
      <c r="W70" s="19"/>
      <c r="X70" s="19"/>
      <c r="Y70" s="19"/>
      <c r="Z70" s="19"/>
      <c r="AA70" s="19"/>
      <c r="AB70" s="19"/>
      <c r="AC70" s="19"/>
      <c r="AD70" s="19"/>
      <c r="AE70" s="19"/>
      <c r="AF70" s="19"/>
      <c r="AG70" s="19"/>
      <c r="AH70" s="19"/>
      <c r="AI70" s="19"/>
      <c r="AJ70" s="19"/>
      <c r="AK70" s="19"/>
      <c r="AL70" s="19"/>
      <c r="AM70" s="19"/>
      <c r="AN70" s="19"/>
      <c r="AO70" s="19"/>
      <c r="AP70" s="19"/>
      <c r="AQ70" s="19"/>
      <c r="AR70" s="17"/>
    </row>
    <row r="71">
      <c r="B71" s="18"/>
      <c r="C71" s="19"/>
      <c r="D71" s="19"/>
      <c r="E71" s="19"/>
      <c r="F71" s="19"/>
      <c r="G71" s="19"/>
      <c r="H71" s="19"/>
      <c r="I71" s="19"/>
      <c r="J71" s="19"/>
      <c r="K71" s="19"/>
      <c r="L71" s="19"/>
      <c r="M71" s="19"/>
      <c r="N71" s="19"/>
      <c r="O71" s="19"/>
      <c r="P71" s="19"/>
      <c r="Q71" s="19"/>
      <c r="R71" s="19"/>
      <c r="S71" s="19"/>
      <c r="T71" s="19"/>
      <c r="U71" s="19"/>
      <c r="V71" s="19"/>
      <c r="W71" s="19"/>
      <c r="X71" s="19"/>
      <c r="Y71" s="19"/>
      <c r="Z71" s="19"/>
      <c r="AA71" s="19"/>
      <c r="AB71" s="19"/>
      <c r="AC71" s="19"/>
      <c r="AD71" s="19"/>
      <c r="AE71" s="19"/>
      <c r="AF71" s="19"/>
      <c r="AG71" s="19"/>
      <c r="AH71" s="19"/>
      <c r="AI71" s="19"/>
      <c r="AJ71" s="19"/>
      <c r="AK71" s="19"/>
      <c r="AL71" s="19"/>
      <c r="AM71" s="19"/>
      <c r="AN71" s="19"/>
      <c r="AO71" s="19"/>
      <c r="AP71" s="19"/>
      <c r="AQ71" s="19"/>
      <c r="AR71" s="17"/>
    </row>
    <row r="72">
      <c r="B72" s="18"/>
      <c r="C72" s="19"/>
      <c r="D72" s="19"/>
      <c r="E72" s="19"/>
      <c r="F72" s="19"/>
      <c r="G72" s="19"/>
      <c r="H72" s="19"/>
      <c r="I72" s="19"/>
      <c r="J72" s="19"/>
      <c r="K72" s="19"/>
      <c r="L72" s="19"/>
      <c r="M72" s="19"/>
      <c r="N72" s="19"/>
      <c r="O72" s="19"/>
      <c r="P72" s="19"/>
      <c r="Q72" s="19"/>
      <c r="R72" s="19"/>
      <c r="S72" s="19"/>
      <c r="T72" s="19"/>
      <c r="U72" s="19"/>
      <c r="V72" s="19"/>
      <c r="W72" s="19"/>
      <c r="X72" s="19"/>
      <c r="Y72" s="19"/>
      <c r="Z72" s="19"/>
      <c r="AA72" s="19"/>
      <c r="AB72" s="19"/>
      <c r="AC72" s="19"/>
      <c r="AD72" s="19"/>
      <c r="AE72" s="19"/>
      <c r="AF72" s="19"/>
      <c r="AG72" s="19"/>
      <c r="AH72" s="19"/>
      <c r="AI72" s="19"/>
      <c r="AJ72" s="19"/>
      <c r="AK72" s="19"/>
      <c r="AL72" s="19"/>
      <c r="AM72" s="19"/>
      <c r="AN72" s="19"/>
      <c r="AO72" s="19"/>
      <c r="AP72" s="19"/>
      <c r="AQ72" s="19"/>
      <c r="AR72" s="17"/>
    </row>
    <row r="73">
      <c r="B73" s="18"/>
      <c r="C73" s="19"/>
      <c r="D73" s="19"/>
      <c r="E73" s="19"/>
      <c r="F73" s="19"/>
      <c r="G73" s="19"/>
      <c r="H73" s="19"/>
      <c r="I73" s="19"/>
      <c r="J73" s="19"/>
      <c r="K73" s="19"/>
      <c r="L73" s="19"/>
      <c r="M73" s="19"/>
      <c r="N73" s="19"/>
      <c r="O73" s="19"/>
      <c r="P73" s="19"/>
      <c r="Q73" s="19"/>
      <c r="R73" s="19"/>
      <c r="S73" s="19"/>
      <c r="T73" s="19"/>
      <c r="U73" s="19"/>
      <c r="V73" s="19"/>
      <c r="W73" s="19"/>
      <c r="X73" s="19"/>
      <c r="Y73" s="19"/>
      <c r="Z73" s="19"/>
      <c r="AA73" s="19"/>
      <c r="AB73" s="19"/>
      <c r="AC73" s="19"/>
      <c r="AD73" s="19"/>
      <c r="AE73" s="19"/>
      <c r="AF73" s="19"/>
      <c r="AG73" s="19"/>
      <c r="AH73" s="19"/>
      <c r="AI73" s="19"/>
      <c r="AJ73" s="19"/>
      <c r="AK73" s="19"/>
      <c r="AL73" s="19"/>
      <c r="AM73" s="19"/>
      <c r="AN73" s="19"/>
      <c r="AO73" s="19"/>
      <c r="AP73" s="19"/>
      <c r="AQ73" s="19"/>
      <c r="AR73" s="17"/>
    </row>
    <row r="74">
      <c r="B74" s="18"/>
      <c r="C74" s="19"/>
      <c r="D74" s="19"/>
      <c r="E74" s="19"/>
      <c r="F74" s="19"/>
      <c r="G74" s="19"/>
      <c r="H74" s="19"/>
      <c r="I74" s="19"/>
      <c r="J74" s="19"/>
      <c r="K74" s="19"/>
      <c r="L74" s="19"/>
      <c r="M74" s="19"/>
      <c r="N74" s="19"/>
      <c r="O74" s="19"/>
      <c r="P74" s="19"/>
      <c r="Q74" s="19"/>
      <c r="R74" s="19"/>
      <c r="S74" s="19"/>
      <c r="T74" s="19"/>
      <c r="U74" s="19"/>
      <c r="V74" s="19"/>
      <c r="W74" s="19"/>
      <c r="X74" s="19"/>
      <c r="Y74" s="19"/>
      <c r="Z74" s="19"/>
      <c r="AA74" s="19"/>
      <c r="AB74" s="19"/>
      <c r="AC74" s="19"/>
      <c r="AD74" s="19"/>
      <c r="AE74" s="19"/>
      <c r="AF74" s="19"/>
      <c r="AG74" s="19"/>
      <c r="AH74" s="19"/>
      <c r="AI74" s="19"/>
      <c r="AJ74" s="19"/>
      <c r="AK74" s="19"/>
      <c r="AL74" s="19"/>
      <c r="AM74" s="19"/>
      <c r="AN74" s="19"/>
      <c r="AO74" s="19"/>
      <c r="AP74" s="19"/>
      <c r="AQ74" s="19"/>
      <c r="AR74" s="17"/>
    </row>
    <row r="75" s="2" customFormat="1">
      <c r="A75" s="35"/>
      <c r="B75" s="36"/>
      <c r="C75" s="37"/>
      <c r="D75" s="61" t="s">
        <v>52</v>
      </c>
      <c r="E75" s="39"/>
      <c r="F75" s="39"/>
      <c r="G75" s="39"/>
      <c r="H75" s="39"/>
      <c r="I75" s="39"/>
      <c r="J75" s="39"/>
      <c r="K75" s="39"/>
      <c r="L75" s="39"/>
      <c r="M75" s="39"/>
      <c r="N75" s="39"/>
      <c r="O75" s="39"/>
      <c r="P75" s="39"/>
      <c r="Q75" s="39"/>
      <c r="R75" s="39"/>
      <c r="S75" s="39"/>
      <c r="T75" s="39"/>
      <c r="U75" s="39"/>
      <c r="V75" s="61" t="s">
        <v>53</v>
      </c>
      <c r="W75" s="39"/>
      <c r="X75" s="39"/>
      <c r="Y75" s="39"/>
      <c r="Z75" s="39"/>
      <c r="AA75" s="39"/>
      <c r="AB75" s="39"/>
      <c r="AC75" s="39"/>
      <c r="AD75" s="39"/>
      <c r="AE75" s="39"/>
      <c r="AF75" s="39"/>
      <c r="AG75" s="39"/>
      <c r="AH75" s="61" t="s">
        <v>52</v>
      </c>
      <c r="AI75" s="39"/>
      <c r="AJ75" s="39"/>
      <c r="AK75" s="39"/>
      <c r="AL75" s="39"/>
      <c r="AM75" s="61" t="s">
        <v>53</v>
      </c>
      <c r="AN75" s="39"/>
      <c r="AO75" s="39"/>
      <c r="AP75" s="37"/>
      <c r="AQ75" s="37"/>
      <c r="AR75" s="41"/>
      <c r="BE75" s="35"/>
    </row>
    <row r="76" s="2" customFormat="1">
      <c r="A76" s="35"/>
      <c r="B76" s="36"/>
      <c r="C76" s="37"/>
      <c r="D76" s="37"/>
      <c r="E76" s="37"/>
      <c r="F76" s="37"/>
      <c r="G76" s="37"/>
      <c r="H76" s="37"/>
      <c r="I76" s="37"/>
      <c r="J76" s="37"/>
      <c r="K76" s="37"/>
      <c r="L76" s="37"/>
      <c r="M76" s="37"/>
      <c r="N76" s="37"/>
      <c r="O76" s="37"/>
      <c r="P76" s="37"/>
      <c r="Q76" s="37"/>
      <c r="R76" s="37"/>
      <c r="S76" s="37"/>
      <c r="T76" s="37"/>
      <c r="U76" s="37"/>
      <c r="V76" s="37"/>
      <c r="W76" s="37"/>
      <c r="X76" s="37"/>
      <c r="Y76" s="37"/>
      <c r="Z76" s="37"/>
      <c r="AA76" s="37"/>
      <c r="AB76" s="37"/>
      <c r="AC76" s="37"/>
      <c r="AD76" s="37"/>
      <c r="AE76" s="37"/>
      <c r="AF76" s="37"/>
      <c r="AG76" s="37"/>
      <c r="AH76" s="37"/>
      <c r="AI76" s="37"/>
      <c r="AJ76" s="37"/>
      <c r="AK76" s="37"/>
      <c r="AL76" s="37"/>
      <c r="AM76" s="37"/>
      <c r="AN76" s="37"/>
      <c r="AO76" s="37"/>
      <c r="AP76" s="37"/>
      <c r="AQ76" s="37"/>
      <c r="AR76" s="41"/>
      <c r="BE76" s="35"/>
    </row>
    <row r="77" s="2" customFormat="1" ht="6.96" customHeight="1">
      <c r="A77" s="35"/>
      <c r="B77" s="63"/>
      <c r="C77" s="64"/>
      <c r="D77" s="64"/>
      <c r="E77" s="64"/>
      <c r="F77" s="64"/>
      <c r="G77" s="64"/>
      <c r="H77" s="64"/>
      <c r="I77" s="64"/>
      <c r="J77" s="64"/>
      <c r="K77" s="64"/>
      <c r="L77" s="64"/>
      <c r="M77" s="64"/>
      <c r="N77" s="64"/>
      <c r="O77" s="64"/>
      <c r="P77" s="64"/>
      <c r="Q77" s="64"/>
      <c r="R77" s="64"/>
      <c r="S77" s="64"/>
      <c r="T77" s="64"/>
      <c r="U77" s="64"/>
      <c r="V77" s="64"/>
      <c r="W77" s="64"/>
      <c r="X77" s="64"/>
      <c r="Y77" s="64"/>
      <c r="Z77" s="64"/>
      <c r="AA77" s="64"/>
      <c r="AB77" s="64"/>
      <c r="AC77" s="64"/>
      <c r="AD77" s="64"/>
      <c r="AE77" s="64"/>
      <c r="AF77" s="64"/>
      <c r="AG77" s="64"/>
      <c r="AH77" s="64"/>
      <c r="AI77" s="64"/>
      <c r="AJ77" s="64"/>
      <c r="AK77" s="64"/>
      <c r="AL77" s="64"/>
      <c r="AM77" s="64"/>
      <c r="AN77" s="64"/>
      <c r="AO77" s="64"/>
      <c r="AP77" s="64"/>
      <c r="AQ77" s="64"/>
      <c r="AR77" s="41"/>
      <c r="BE77" s="35"/>
    </row>
    <row r="81" s="2" customFormat="1" ht="6.96" customHeight="1">
      <c r="A81" s="35"/>
      <c r="B81" s="65"/>
      <c r="C81" s="66"/>
      <c r="D81" s="66"/>
      <c r="E81" s="66"/>
      <c r="F81" s="66"/>
      <c r="G81" s="66"/>
      <c r="H81" s="66"/>
      <c r="I81" s="66"/>
      <c r="J81" s="66"/>
      <c r="K81" s="66"/>
      <c r="L81" s="66"/>
      <c r="M81" s="66"/>
      <c r="N81" s="66"/>
      <c r="O81" s="66"/>
      <c r="P81" s="66"/>
      <c r="Q81" s="66"/>
      <c r="R81" s="66"/>
      <c r="S81" s="66"/>
      <c r="T81" s="66"/>
      <c r="U81" s="66"/>
      <c r="V81" s="66"/>
      <c r="W81" s="66"/>
      <c r="X81" s="66"/>
      <c r="Y81" s="66"/>
      <c r="Z81" s="66"/>
      <c r="AA81" s="66"/>
      <c r="AB81" s="66"/>
      <c r="AC81" s="66"/>
      <c r="AD81" s="66"/>
      <c r="AE81" s="66"/>
      <c r="AF81" s="66"/>
      <c r="AG81" s="66"/>
      <c r="AH81" s="66"/>
      <c r="AI81" s="66"/>
      <c r="AJ81" s="66"/>
      <c r="AK81" s="66"/>
      <c r="AL81" s="66"/>
      <c r="AM81" s="66"/>
      <c r="AN81" s="66"/>
      <c r="AO81" s="66"/>
      <c r="AP81" s="66"/>
      <c r="AQ81" s="66"/>
      <c r="AR81" s="41"/>
      <c r="BE81" s="35"/>
    </row>
    <row r="82" s="2" customFormat="1" ht="24.96" customHeight="1">
      <c r="A82" s="35"/>
      <c r="B82" s="36"/>
      <c r="C82" s="20" t="s">
        <v>56</v>
      </c>
      <c r="D82" s="37"/>
      <c r="E82" s="37"/>
      <c r="F82" s="37"/>
      <c r="G82" s="37"/>
      <c r="H82" s="37"/>
      <c r="I82" s="37"/>
      <c r="J82" s="37"/>
      <c r="K82" s="37"/>
      <c r="L82" s="37"/>
      <c r="M82" s="37"/>
      <c r="N82" s="37"/>
      <c r="O82" s="37"/>
      <c r="P82" s="37"/>
      <c r="Q82" s="37"/>
      <c r="R82" s="37"/>
      <c r="S82" s="37"/>
      <c r="T82" s="37"/>
      <c r="U82" s="37"/>
      <c r="V82" s="37"/>
      <c r="W82" s="37"/>
      <c r="X82" s="37"/>
      <c r="Y82" s="37"/>
      <c r="Z82" s="37"/>
      <c r="AA82" s="37"/>
      <c r="AB82" s="37"/>
      <c r="AC82" s="37"/>
      <c r="AD82" s="37"/>
      <c r="AE82" s="37"/>
      <c r="AF82" s="37"/>
      <c r="AG82" s="37"/>
      <c r="AH82" s="37"/>
      <c r="AI82" s="37"/>
      <c r="AJ82" s="37"/>
      <c r="AK82" s="37"/>
      <c r="AL82" s="37"/>
      <c r="AM82" s="37"/>
      <c r="AN82" s="37"/>
      <c r="AO82" s="37"/>
      <c r="AP82" s="37"/>
      <c r="AQ82" s="37"/>
      <c r="AR82" s="41"/>
      <c r="B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37"/>
      <c r="M83" s="37"/>
      <c r="N83" s="37"/>
      <c r="O83" s="37"/>
      <c r="P83" s="37"/>
      <c r="Q83" s="37"/>
      <c r="R83" s="37"/>
      <c r="S83" s="37"/>
      <c r="T83" s="37"/>
      <c r="U83" s="37"/>
      <c r="V83" s="37"/>
      <c r="W83" s="37"/>
      <c r="X83" s="37"/>
      <c r="Y83" s="37"/>
      <c r="Z83" s="37"/>
      <c r="AA83" s="37"/>
      <c r="AB83" s="37"/>
      <c r="AC83" s="37"/>
      <c r="AD83" s="37"/>
      <c r="AE83" s="37"/>
      <c r="AF83" s="37"/>
      <c r="AG83" s="37"/>
      <c r="AH83" s="37"/>
      <c r="AI83" s="37"/>
      <c r="AJ83" s="37"/>
      <c r="AK83" s="37"/>
      <c r="AL83" s="37"/>
      <c r="AM83" s="37"/>
      <c r="AN83" s="37"/>
      <c r="AO83" s="37"/>
      <c r="AP83" s="37"/>
      <c r="AQ83" s="37"/>
      <c r="AR83" s="41"/>
      <c r="BE83" s="35"/>
    </row>
    <row r="84" s="4" customFormat="1" ht="12" customHeight="1">
      <c r="A84" s="4"/>
      <c r="B84" s="67"/>
      <c r="C84" s="29" t="s">
        <v>13</v>
      </c>
      <c r="D84" s="68"/>
      <c r="E84" s="68"/>
      <c r="F84" s="68"/>
      <c r="G84" s="68"/>
      <c r="H84" s="68"/>
      <c r="I84" s="68"/>
      <c r="J84" s="68"/>
      <c r="K84" s="68"/>
      <c r="L84" s="68" t="str">
        <f>K5</f>
        <v>23_10_13</v>
      </c>
      <c r="M84" s="68"/>
      <c r="N84" s="68"/>
      <c r="O84" s="68"/>
      <c r="P84" s="68"/>
      <c r="Q84" s="68"/>
      <c r="R84" s="68"/>
      <c r="S84" s="68"/>
      <c r="T84" s="68"/>
      <c r="U84" s="68"/>
      <c r="V84" s="68"/>
      <c r="W84" s="68"/>
      <c r="X84" s="68"/>
      <c r="Y84" s="68"/>
      <c r="Z84" s="68"/>
      <c r="AA84" s="68"/>
      <c r="AB84" s="68"/>
      <c r="AC84" s="68"/>
      <c r="AD84" s="68"/>
      <c r="AE84" s="68"/>
      <c r="AF84" s="68"/>
      <c r="AG84" s="68"/>
      <c r="AH84" s="68"/>
      <c r="AI84" s="68"/>
      <c r="AJ84" s="68"/>
      <c r="AK84" s="68"/>
      <c r="AL84" s="68"/>
      <c r="AM84" s="68"/>
      <c r="AN84" s="68"/>
      <c r="AO84" s="68"/>
      <c r="AP84" s="68"/>
      <c r="AQ84" s="68"/>
      <c r="AR84" s="69"/>
      <c r="BE84" s="4"/>
    </row>
    <row r="85" s="5" customFormat="1" ht="36.96" customHeight="1">
      <c r="A85" s="5"/>
      <c r="B85" s="70"/>
      <c r="C85" s="71" t="s">
        <v>16</v>
      </c>
      <c r="D85" s="72"/>
      <c r="E85" s="72"/>
      <c r="F85" s="72"/>
      <c r="G85" s="72"/>
      <c r="H85" s="72"/>
      <c r="I85" s="72"/>
      <c r="J85" s="72"/>
      <c r="K85" s="72"/>
      <c r="L85" s="73" t="str">
        <f>K6</f>
        <v>PD – Areál autobusy Hranečník - Rekonstrukce elektroinstalace a osvětlení</v>
      </c>
      <c r="M85" s="72"/>
      <c r="N85" s="72"/>
      <c r="O85" s="72"/>
      <c r="P85" s="72"/>
      <c r="Q85" s="72"/>
      <c r="R85" s="72"/>
      <c r="S85" s="72"/>
      <c r="T85" s="72"/>
      <c r="U85" s="72"/>
      <c r="V85" s="72"/>
      <c r="W85" s="72"/>
      <c r="X85" s="72"/>
      <c r="Y85" s="72"/>
      <c r="Z85" s="72"/>
      <c r="AA85" s="72"/>
      <c r="AB85" s="72"/>
      <c r="AC85" s="72"/>
      <c r="AD85" s="72"/>
      <c r="AE85" s="72"/>
      <c r="AF85" s="72"/>
      <c r="AG85" s="72"/>
      <c r="AH85" s="72"/>
      <c r="AI85" s="72"/>
      <c r="AJ85" s="72"/>
      <c r="AK85" s="72"/>
      <c r="AL85" s="72"/>
      <c r="AM85" s="72"/>
      <c r="AN85" s="72"/>
      <c r="AO85" s="72"/>
      <c r="AP85" s="72"/>
      <c r="AQ85" s="72"/>
      <c r="AR85" s="74"/>
      <c r="BE85" s="5"/>
    </row>
    <row r="86" s="2" customFormat="1" ht="6.96" customHeight="1">
      <c r="A86" s="35"/>
      <c r="B86" s="36"/>
      <c r="C86" s="37"/>
      <c r="D86" s="37"/>
      <c r="E86" s="37"/>
      <c r="F86" s="37"/>
      <c r="G86" s="37"/>
      <c r="H86" s="37"/>
      <c r="I86" s="37"/>
      <c r="J86" s="37"/>
      <c r="K86" s="37"/>
      <c r="L86" s="37"/>
      <c r="M86" s="37"/>
      <c r="N86" s="37"/>
      <c r="O86" s="37"/>
      <c r="P86" s="37"/>
      <c r="Q86" s="37"/>
      <c r="R86" s="37"/>
      <c r="S86" s="37"/>
      <c r="T86" s="37"/>
      <c r="U86" s="37"/>
      <c r="V86" s="37"/>
      <c r="W86" s="37"/>
      <c r="X86" s="37"/>
      <c r="Y86" s="37"/>
      <c r="Z86" s="37"/>
      <c r="AA86" s="37"/>
      <c r="AB86" s="37"/>
      <c r="AC86" s="37"/>
      <c r="AD86" s="37"/>
      <c r="AE86" s="37"/>
      <c r="AF86" s="37"/>
      <c r="AG86" s="37"/>
      <c r="AH86" s="37"/>
      <c r="AI86" s="37"/>
      <c r="AJ86" s="37"/>
      <c r="AK86" s="37"/>
      <c r="AL86" s="37"/>
      <c r="AM86" s="37"/>
      <c r="AN86" s="37"/>
      <c r="AO86" s="37"/>
      <c r="AP86" s="37"/>
      <c r="AQ86" s="37"/>
      <c r="AR86" s="41"/>
      <c r="BE86" s="35"/>
    </row>
    <row r="87" s="2" customFormat="1" ht="12" customHeight="1">
      <c r="A87" s="35"/>
      <c r="B87" s="36"/>
      <c r="C87" s="29" t="s">
        <v>20</v>
      </c>
      <c r="D87" s="37"/>
      <c r="E87" s="37"/>
      <c r="F87" s="37"/>
      <c r="G87" s="37"/>
      <c r="H87" s="37"/>
      <c r="I87" s="37"/>
      <c r="J87" s="37"/>
      <c r="K87" s="37"/>
      <c r="L87" s="75" t="str">
        <f>IF(K8="","",K8)</f>
        <v>HRANEČNÍK</v>
      </c>
      <c r="M87" s="37"/>
      <c r="N87" s="37"/>
      <c r="O87" s="37"/>
      <c r="P87" s="37"/>
      <c r="Q87" s="37"/>
      <c r="R87" s="37"/>
      <c r="S87" s="37"/>
      <c r="T87" s="37"/>
      <c r="U87" s="37"/>
      <c r="V87" s="37"/>
      <c r="W87" s="37"/>
      <c r="X87" s="37"/>
      <c r="Y87" s="37"/>
      <c r="Z87" s="37"/>
      <c r="AA87" s="37"/>
      <c r="AB87" s="37"/>
      <c r="AC87" s="37"/>
      <c r="AD87" s="37"/>
      <c r="AE87" s="37"/>
      <c r="AF87" s="37"/>
      <c r="AG87" s="37"/>
      <c r="AH87" s="37"/>
      <c r="AI87" s="29" t="s">
        <v>22</v>
      </c>
      <c r="AJ87" s="37"/>
      <c r="AK87" s="37"/>
      <c r="AL87" s="37"/>
      <c r="AM87" s="76" t="str">
        <f>IF(AN8= "","",AN8)</f>
        <v>13. 10. 2023</v>
      </c>
      <c r="AN87" s="76"/>
      <c r="AO87" s="37"/>
      <c r="AP87" s="37"/>
      <c r="AQ87" s="37"/>
      <c r="AR87" s="41"/>
      <c r="B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37"/>
      <c r="M88" s="37"/>
      <c r="N88" s="37"/>
      <c r="O88" s="37"/>
      <c r="P88" s="37"/>
      <c r="Q88" s="37"/>
      <c r="R88" s="37"/>
      <c r="S88" s="37"/>
      <c r="T88" s="37"/>
      <c r="U88" s="37"/>
      <c r="V88" s="37"/>
      <c r="W88" s="37"/>
      <c r="X88" s="37"/>
      <c r="Y88" s="37"/>
      <c r="Z88" s="37"/>
      <c r="AA88" s="37"/>
      <c r="AB88" s="37"/>
      <c r="AC88" s="37"/>
      <c r="AD88" s="37"/>
      <c r="AE88" s="37"/>
      <c r="AF88" s="37"/>
      <c r="AG88" s="37"/>
      <c r="AH88" s="37"/>
      <c r="AI88" s="37"/>
      <c r="AJ88" s="37"/>
      <c r="AK88" s="37"/>
      <c r="AL88" s="37"/>
      <c r="AM88" s="37"/>
      <c r="AN88" s="37"/>
      <c r="AO88" s="37"/>
      <c r="AP88" s="37"/>
      <c r="AQ88" s="37"/>
      <c r="AR88" s="41"/>
      <c r="BE88" s="35"/>
    </row>
    <row r="89" s="2" customFormat="1" ht="15.15" customHeight="1">
      <c r="A89" s="35"/>
      <c r="B89" s="36"/>
      <c r="C89" s="29" t="s">
        <v>24</v>
      </c>
      <c r="D89" s="37"/>
      <c r="E89" s="37"/>
      <c r="F89" s="37"/>
      <c r="G89" s="37"/>
      <c r="H89" s="37"/>
      <c r="I89" s="37"/>
      <c r="J89" s="37"/>
      <c r="K89" s="37"/>
      <c r="L89" s="68" t="str">
        <f>IF(E11= "","",E11)</f>
        <v>Dopravní podnik Ostrava a.s.</v>
      </c>
      <c r="M89" s="37"/>
      <c r="N89" s="37"/>
      <c r="O89" s="37"/>
      <c r="P89" s="37"/>
      <c r="Q89" s="37"/>
      <c r="R89" s="37"/>
      <c r="S89" s="37"/>
      <c r="T89" s="37"/>
      <c r="U89" s="37"/>
      <c r="V89" s="37"/>
      <c r="W89" s="37"/>
      <c r="X89" s="37"/>
      <c r="Y89" s="37"/>
      <c r="Z89" s="37"/>
      <c r="AA89" s="37"/>
      <c r="AB89" s="37"/>
      <c r="AC89" s="37"/>
      <c r="AD89" s="37"/>
      <c r="AE89" s="37"/>
      <c r="AF89" s="37"/>
      <c r="AG89" s="37"/>
      <c r="AH89" s="37"/>
      <c r="AI89" s="29" t="s">
        <v>32</v>
      </c>
      <c r="AJ89" s="37"/>
      <c r="AK89" s="37"/>
      <c r="AL89" s="37"/>
      <c r="AM89" s="77" t="str">
        <f>IF(E17="","",E17)</f>
        <v xml:space="preserve"> </v>
      </c>
      <c r="AN89" s="68"/>
      <c r="AO89" s="68"/>
      <c r="AP89" s="68"/>
      <c r="AQ89" s="37"/>
      <c r="AR89" s="41"/>
      <c r="AS89" s="78" t="s">
        <v>57</v>
      </c>
      <c r="AT89" s="79"/>
      <c r="AU89" s="80"/>
      <c r="AV89" s="80"/>
      <c r="AW89" s="80"/>
      <c r="AX89" s="80"/>
      <c r="AY89" s="80"/>
      <c r="AZ89" s="80"/>
      <c r="BA89" s="80"/>
      <c r="BB89" s="80"/>
      <c r="BC89" s="80"/>
      <c r="BD89" s="81"/>
      <c r="BE89" s="35"/>
    </row>
    <row r="90" s="2" customFormat="1" ht="15.15" customHeight="1">
      <c r="A90" s="35"/>
      <c r="B90" s="36"/>
      <c r="C90" s="29" t="s">
        <v>30</v>
      </c>
      <c r="D90" s="37"/>
      <c r="E90" s="37"/>
      <c r="F90" s="37"/>
      <c r="G90" s="37"/>
      <c r="H90" s="37"/>
      <c r="I90" s="37"/>
      <c r="J90" s="37"/>
      <c r="K90" s="37"/>
      <c r="L90" s="68" t="str">
        <f>IF(E14= "Vyplň údaj","",E14)</f>
        <v/>
      </c>
      <c r="M90" s="37"/>
      <c r="N90" s="37"/>
      <c r="O90" s="37"/>
      <c r="P90" s="37"/>
      <c r="Q90" s="37"/>
      <c r="R90" s="37"/>
      <c r="S90" s="37"/>
      <c r="T90" s="37"/>
      <c r="U90" s="37"/>
      <c r="V90" s="37"/>
      <c r="W90" s="37"/>
      <c r="X90" s="37"/>
      <c r="Y90" s="37"/>
      <c r="Z90" s="37"/>
      <c r="AA90" s="37"/>
      <c r="AB90" s="37"/>
      <c r="AC90" s="37"/>
      <c r="AD90" s="37"/>
      <c r="AE90" s="37"/>
      <c r="AF90" s="37"/>
      <c r="AG90" s="37"/>
      <c r="AH90" s="37"/>
      <c r="AI90" s="29" t="s">
        <v>35</v>
      </c>
      <c r="AJ90" s="37"/>
      <c r="AK90" s="37"/>
      <c r="AL90" s="37"/>
      <c r="AM90" s="77" t="str">
        <f>IF(E20="","",E20)</f>
        <v xml:space="preserve"> </v>
      </c>
      <c r="AN90" s="68"/>
      <c r="AO90" s="68"/>
      <c r="AP90" s="68"/>
      <c r="AQ90" s="37"/>
      <c r="AR90" s="41"/>
      <c r="AS90" s="82"/>
      <c r="AT90" s="83"/>
      <c r="AU90" s="84"/>
      <c r="AV90" s="84"/>
      <c r="AW90" s="84"/>
      <c r="AX90" s="84"/>
      <c r="AY90" s="84"/>
      <c r="AZ90" s="84"/>
      <c r="BA90" s="84"/>
      <c r="BB90" s="84"/>
      <c r="BC90" s="84"/>
      <c r="BD90" s="85"/>
      <c r="BE90" s="35"/>
    </row>
    <row r="91" s="2" customFormat="1" ht="10.8" customHeight="1">
      <c r="A91" s="35"/>
      <c r="B91" s="36"/>
      <c r="C91" s="37"/>
      <c r="D91" s="37"/>
      <c r="E91" s="37"/>
      <c r="F91" s="37"/>
      <c r="G91" s="37"/>
      <c r="H91" s="37"/>
      <c r="I91" s="37"/>
      <c r="J91" s="37"/>
      <c r="K91" s="37"/>
      <c r="L91" s="37"/>
      <c r="M91" s="37"/>
      <c r="N91" s="37"/>
      <c r="O91" s="37"/>
      <c r="P91" s="37"/>
      <c r="Q91" s="37"/>
      <c r="R91" s="37"/>
      <c r="S91" s="37"/>
      <c r="T91" s="37"/>
      <c r="U91" s="37"/>
      <c r="V91" s="37"/>
      <c r="W91" s="37"/>
      <c r="X91" s="37"/>
      <c r="Y91" s="37"/>
      <c r="Z91" s="37"/>
      <c r="AA91" s="37"/>
      <c r="AB91" s="37"/>
      <c r="AC91" s="37"/>
      <c r="AD91" s="37"/>
      <c r="AE91" s="37"/>
      <c r="AF91" s="37"/>
      <c r="AG91" s="37"/>
      <c r="AH91" s="37"/>
      <c r="AI91" s="37"/>
      <c r="AJ91" s="37"/>
      <c r="AK91" s="37"/>
      <c r="AL91" s="37"/>
      <c r="AM91" s="37"/>
      <c r="AN91" s="37"/>
      <c r="AO91" s="37"/>
      <c r="AP91" s="37"/>
      <c r="AQ91" s="37"/>
      <c r="AR91" s="41"/>
      <c r="AS91" s="86"/>
      <c r="AT91" s="87"/>
      <c r="AU91" s="88"/>
      <c r="AV91" s="88"/>
      <c r="AW91" s="88"/>
      <c r="AX91" s="88"/>
      <c r="AY91" s="88"/>
      <c r="AZ91" s="88"/>
      <c r="BA91" s="88"/>
      <c r="BB91" s="88"/>
      <c r="BC91" s="88"/>
      <c r="BD91" s="89"/>
      <c r="BE91" s="35"/>
    </row>
    <row r="92" s="2" customFormat="1" ht="29.28" customHeight="1">
      <c r="A92" s="35"/>
      <c r="B92" s="36"/>
      <c r="C92" s="90" t="s">
        <v>58</v>
      </c>
      <c r="D92" s="91"/>
      <c r="E92" s="91"/>
      <c r="F92" s="91"/>
      <c r="G92" s="91"/>
      <c r="H92" s="92"/>
      <c r="I92" s="93" t="s">
        <v>59</v>
      </c>
      <c r="J92" s="91"/>
      <c r="K92" s="91"/>
      <c r="L92" s="91"/>
      <c r="M92" s="91"/>
      <c r="N92" s="91"/>
      <c r="O92" s="91"/>
      <c r="P92" s="91"/>
      <c r="Q92" s="91"/>
      <c r="R92" s="91"/>
      <c r="S92" s="91"/>
      <c r="T92" s="91"/>
      <c r="U92" s="91"/>
      <c r="V92" s="91"/>
      <c r="W92" s="91"/>
      <c r="X92" s="91"/>
      <c r="Y92" s="91"/>
      <c r="Z92" s="91"/>
      <c r="AA92" s="91"/>
      <c r="AB92" s="91"/>
      <c r="AC92" s="91"/>
      <c r="AD92" s="91"/>
      <c r="AE92" s="91"/>
      <c r="AF92" s="91"/>
      <c r="AG92" s="94" t="s">
        <v>60</v>
      </c>
      <c r="AH92" s="91"/>
      <c r="AI92" s="91"/>
      <c r="AJ92" s="91"/>
      <c r="AK92" s="91"/>
      <c r="AL92" s="91"/>
      <c r="AM92" s="91"/>
      <c r="AN92" s="93" t="s">
        <v>61</v>
      </c>
      <c r="AO92" s="91"/>
      <c r="AP92" s="95"/>
      <c r="AQ92" s="96" t="s">
        <v>62</v>
      </c>
      <c r="AR92" s="41"/>
      <c r="AS92" s="97" t="s">
        <v>63</v>
      </c>
      <c r="AT92" s="98" t="s">
        <v>64</v>
      </c>
      <c r="AU92" s="98" t="s">
        <v>65</v>
      </c>
      <c r="AV92" s="98" t="s">
        <v>66</v>
      </c>
      <c r="AW92" s="98" t="s">
        <v>67</v>
      </c>
      <c r="AX92" s="98" t="s">
        <v>68</v>
      </c>
      <c r="AY92" s="98" t="s">
        <v>69</v>
      </c>
      <c r="AZ92" s="98" t="s">
        <v>70</v>
      </c>
      <c r="BA92" s="98" t="s">
        <v>71</v>
      </c>
      <c r="BB92" s="98" t="s">
        <v>72</v>
      </c>
      <c r="BC92" s="98" t="s">
        <v>73</v>
      </c>
      <c r="BD92" s="99" t="s">
        <v>74</v>
      </c>
      <c r="BE92" s="35"/>
    </row>
    <row r="93" s="2" customFormat="1" ht="10.8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37"/>
      <c r="M93" s="37"/>
      <c r="N93" s="37"/>
      <c r="O93" s="37"/>
      <c r="P93" s="37"/>
      <c r="Q93" s="37"/>
      <c r="R93" s="37"/>
      <c r="S93" s="37"/>
      <c r="T93" s="37"/>
      <c r="U93" s="37"/>
      <c r="V93" s="37"/>
      <c r="W93" s="37"/>
      <c r="X93" s="37"/>
      <c r="Y93" s="37"/>
      <c r="Z93" s="37"/>
      <c r="AA93" s="37"/>
      <c r="AB93" s="37"/>
      <c r="AC93" s="37"/>
      <c r="AD93" s="37"/>
      <c r="AE93" s="37"/>
      <c r="AF93" s="37"/>
      <c r="AG93" s="37"/>
      <c r="AH93" s="37"/>
      <c r="AI93" s="37"/>
      <c r="AJ93" s="37"/>
      <c r="AK93" s="37"/>
      <c r="AL93" s="37"/>
      <c r="AM93" s="37"/>
      <c r="AN93" s="37"/>
      <c r="AO93" s="37"/>
      <c r="AP93" s="37"/>
      <c r="AQ93" s="37"/>
      <c r="AR93" s="41"/>
      <c r="AS93" s="100"/>
      <c r="AT93" s="101"/>
      <c r="AU93" s="101"/>
      <c r="AV93" s="101"/>
      <c r="AW93" s="101"/>
      <c r="AX93" s="101"/>
      <c r="AY93" s="101"/>
      <c r="AZ93" s="101"/>
      <c r="BA93" s="101"/>
      <c r="BB93" s="101"/>
      <c r="BC93" s="101"/>
      <c r="BD93" s="102"/>
      <c r="BE93" s="35"/>
    </row>
    <row r="94" s="6" customFormat="1" ht="32.4" customHeight="1">
      <c r="A94" s="6"/>
      <c r="B94" s="103"/>
      <c r="C94" s="104" t="s">
        <v>75</v>
      </c>
      <c r="D94" s="105"/>
      <c r="E94" s="105"/>
      <c r="F94" s="105"/>
      <c r="G94" s="105"/>
      <c r="H94" s="105"/>
      <c r="I94" s="105"/>
      <c r="J94" s="105"/>
      <c r="K94" s="105"/>
      <c r="L94" s="105"/>
      <c r="M94" s="105"/>
      <c r="N94" s="105"/>
      <c r="O94" s="105"/>
      <c r="P94" s="105"/>
      <c r="Q94" s="105"/>
      <c r="R94" s="105"/>
      <c r="S94" s="105"/>
      <c r="T94" s="105"/>
      <c r="U94" s="105"/>
      <c r="V94" s="105"/>
      <c r="W94" s="105"/>
      <c r="X94" s="105"/>
      <c r="Y94" s="105"/>
      <c r="Z94" s="105"/>
      <c r="AA94" s="105"/>
      <c r="AB94" s="105"/>
      <c r="AC94" s="105"/>
      <c r="AD94" s="105"/>
      <c r="AE94" s="105"/>
      <c r="AF94" s="105"/>
      <c r="AG94" s="106">
        <f>ROUND(AG95,2)</f>
        <v>0</v>
      </c>
      <c r="AH94" s="106"/>
      <c r="AI94" s="106"/>
      <c r="AJ94" s="106"/>
      <c r="AK94" s="106"/>
      <c r="AL94" s="106"/>
      <c r="AM94" s="106"/>
      <c r="AN94" s="107">
        <f>SUM(AG94,AT94)</f>
        <v>0</v>
      </c>
      <c r="AO94" s="107"/>
      <c r="AP94" s="107"/>
      <c r="AQ94" s="108" t="s">
        <v>1</v>
      </c>
      <c r="AR94" s="109"/>
      <c r="AS94" s="110">
        <f>ROUND(AS95,2)</f>
        <v>0</v>
      </c>
      <c r="AT94" s="111">
        <f>ROUND(SUM(AV94:AW94),2)</f>
        <v>0</v>
      </c>
      <c r="AU94" s="112">
        <f>ROUND(AU95,5)</f>
        <v>0</v>
      </c>
      <c r="AV94" s="111">
        <f>ROUND(AZ94*L29,2)</f>
        <v>0</v>
      </c>
      <c r="AW94" s="111">
        <f>ROUND(BA94*L30,2)</f>
        <v>0</v>
      </c>
      <c r="AX94" s="111">
        <f>ROUND(BB94*L29,2)</f>
        <v>0</v>
      </c>
      <c r="AY94" s="111">
        <f>ROUND(BC94*L30,2)</f>
        <v>0</v>
      </c>
      <c r="AZ94" s="111">
        <f>ROUND(AZ95,2)</f>
        <v>0</v>
      </c>
      <c r="BA94" s="111">
        <f>ROUND(BA95,2)</f>
        <v>0</v>
      </c>
      <c r="BB94" s="111">
        <f>ROUND(BB95,2)</f>
        <v>0</v>
      </c>
      <c r="BC94" s="111">
        <f>ROUND(BC95,2)</f>
        <v>0</v>
      </c>
      <c r="BD94" s="113">
        <f>ROUND(BD95,2)</f>
        <v>0</v>
      </c>
      <c r="BE94" s="6"/>
      <c r="BS94" s="114" t="s">
        <v>76</v>
      </c>
      <c r="BT94" s="114" t="s">
        <v>77</v>
      </c>
      <c r="BU94" s="115" t="s">
        <v>78</v>
      </c>
      <c r="BV94" s="114" t="s">
        <v>79</v>
      </c>
      <c r="BW94" s="114" t="s">
        <v>5</v>
      </c>
      <c r="BX94" s="114" t="s">
        <v>80</v>
      </c>
      <c r="CL94" s="114" t="s">
        <v>1</v>
      </c>
    </row>
    <row r="95" s="7" customFormat="1" ht="24.75" customHeight="1">
      <c r="A95" s="116" t="s">
        <v>81</v>
      </c>
      <c r="B95" s="117"/>
      <c r="C95" s="118"/>
      <c r="D95" s="119" t="s">
        <v>82</v>
      </c>
      <c r="E95" s="119"/>
      <c r="F95" s="119"/>
      <c r="G95" s="119"/>
      <c r="H95" s="119"/>
      <c r="I95" s="120"/>
      <c r="J95" s="119" t="s">
        <v>83</v>
      </c>
      <c r="K95" s="119"/>
      <c r="L95" s="119"/>
      <c r="M95" s="119"/>
      <c r="N95" s="119"/>
      <c r="O95" s="119"/>
      <c r="P95" s="119"/>
      <c r="Q95" s="119"/>
      <c r="R95" s="119"/>
      <c r="S95" s="119"/>
      <c r="T95" s="119"/>
      <c r="U95" s="119"/>
      <c r="V95" s="119"/>
      <c r="W95" s="119"/>
      <c r="X95" s="119"/>
      <c r="Y95" s="119"/>
      <c r="Z95" s="119"/>
      <c r="AA95" s="119"/>
      <c r="AB95" s="119"/>
      <c r="AC95" s="119"/>
      <c r="AD95" s="119"/>
      <c r="AE95" s="119"/>
      <c r="AF95" s="119"/>
      <c r="AG95" s="121">
        <f>'04 - Rekonstrukce elektro...'!J30</f>
        <v>0</v>
      </c>
      <c r="AH95" s="120"/>
      <c r="AI95" s="120"/>
      <c r="AJ95" s="120"/>
      <c r="AK95" s="120"/>
      <c r="AL95" s="120"/>
      <c r="AM95" s="120"/>
      <c r="AN95" s="121">
        <f>SUM(AG95,AT95)</f>
        <v>0</v>
      </c>
      <c r="AO95" s="120"/>
      <c r="AP95" s="120"/>
      <c r="AQ95" s="122" t="s">
        <v>84</v>
      </c>
      <c r="AR95" s="123"/>
      <c r="AS95" s="124">
        <v>0</v>
      </c>
      <c r="AT95" s="125">
        <f>ROUND(SUM(AV95:AW95),2)</f>
        <v>0</v>
      </c>
      <c r="AU95" s="126">
        <f>'04 - Rekonstrukce elektro...'!P129</f>
        <v>0</v>
      </c>
      <c r="AV95" s="125">
        <f>'04 - Rekonstrukce elektro...'!J33</f>
        <v>0</v>
      </c>
      <c r="AW95" s="125">
        <f>'04 - Rekonstrukce elektro...'!J34</f>
        <v>0</v>
      </c>
      <c r="AX95" s="125">
        <f>'04 - Rekonstrukce elektro...'!J35</f>
        <v>0</v>
      </c>
      <c r="AY95" s="125">
        <f>'04 - Rekonstrukce elektro...'!J36</f>
        <v>0</v>
      </c>
      <c r="AZ95" s="125">
        <f>'04 - Rekonstrukce elektro...'!F33</f>
        <v>0</v>
      </c>
      <c r="BA95" s="125">
        <f>'04 - Rekonstrukce elektro...'!F34</f>
        <v>0</v>
      </c>
      <c r="BB95" s="125">
        <f>'04 - Rekonstrukce elektro...'!F35</f>
        <v>0</v>
      </c>
      <c r="BC95" s="125">
        <f>'04 - Rekonstrukce elektro...'!F36</f>
        <v>0</v>
      </c>
      <c r="BD95" s="127">
        <f>'04 - Rekonstrukce elektro...'!F37</f>
        <v>0</v>
      </c>
      <c r="BE95" s="7"/>
      <c r="BT95" s="128" t="s">
        <v>85</v>
      </c>
      <c r="BV95" s="128" t="s">
        <v>79</v>
      </c>
      <c r="BW95" s="128" t="s">
        <v>86</v>
      </c>
      <c r="BX95" s="128" t="s">
        <v>5</v>
      </c>
      <c r="CL95" s="128" t="s">
        <v>1</v>
      </c>
      <c r="CM95" s="128" t="s">
        <v>87</v>
      </c>
    </row>
    <row r="96" s="2" customFormat="1" ht="30" customHeight="1">
      <c r="A96" s="35"/>
      <c r="B96" s="36"/>
      <c r="C96" s="37"/>
      <c r="D96" s="37"/>
      <c r="E96" s="37"/>
      <c r="F96" s="37"/>
      <c r="G96" s="37"/>
      <c r="H96" s="37"/>
      <c r="I96" s="37"/>
      <c r="J96" s="37"/>
      <c r="K96" s="37"/>
      <c r="L96" s="37"/>
      <c r="M96" s="37"/>
      <c r="N96" s="37"/>
      <c r="O96" s="37"/>
      <c r="P96" s="37"/>
      <c r="Q96" s="37"/>
      <c r="R96" s="37"/>
      <c r="S96" s="37"/>
      <c r="T96" s="37"/>
      <c r="U96" s="37"/>
      <c r="V96" s="37"/>
      <c r="W96" s="37"/>
      <c r="X96" s="37"/>
      <c r="Y96" s="37"/>
      <c r="Z96" s="37"/>
      <c r="AA96" s="37"/>
      <c r="AB96" s="37"/>
      <c r="AC96" s="37"/>
      <c r="AD96" s="37"/>
      <c r="AE96" s="37"/>
      <c r="AF96" s="37"/>
      <c r="AG96" s="37"/>
      <c r="AH96" s="37"/>
      <c r="AI96" s="37"/>
      <c r="AJ96" s="37"/>
      <c r="AK96" s="37"/>
      <c r="AL96" s="37"/>
      <c r="AM96" s="37"/>
      <c r="AN96" s="37"/>
      <c r="AO96" s="37"/>
      <c r="AP96" s="37"/>
      <c r="AQ96" s="37"/>
      <c r="AR96" s="41"/>
      <c r="AS96" s="35"/>
      <c r="AT96" s="35"/>
      <c r="AU96" s="35"/>
      <c r="AV96" s="35"/>
      <c r="AW96" s="35"/>
      <c r="AX96" s="35"/>
      <c r="AY96" s="35"/>
      <c r="AZ96" s="35"/>
      <c r="BA96" s="35"/>
      <c r="BB96" s="35"/>
      <c r="BC96" s="35"/>
      <c r="BD96" s="35"/>
      <c r="BE96" s="35"/>
    </row>
    <row r="97" s="2" customFormat="1" ht="6.96" customHeight="1">
      <c r="A97" s="35"/>
      <c r="B97" s="63"/>
      <c r="C97" s="64"/>
      <c r="D97" s="64"/>
      <c r="E97" s="64"/>
      <c r="F97" s="64"/>
      <c r="G97" s="64"/>
      <c r="H97" s="64"/>
      <c r="I97" s="64"/>
      <c r="J97" s="64"/>
      <c r="K97" s="64"/>
      <c r="L97" s="64"/>
      <c r="M97" s="64"/>
      <c r="N97" s="64"/>
      <c r="O97" s="64"/>
      <c r="P97" s="64"/>
      <c r="Q97" s="64"/>
      <c r="R97" s="64"/>
      <c r="S97" s="64"/>
      <c r="T97" s="64"/>
      <c r="U97" s="64"/>
      <c r="V97" s="64"/>
      <c r="W97" s="64"/>
      <c r="X97" s="64"/>
      <c r="Y97" s="64"/>
      <c r="Z97" s="64"/>
      <c r="AA97" s="64"/>
      <c r="AB97" s="64"/>
      <c r="AC97" s="64"/>
      <c r="AD97" s="64"/>
      <c r="AE97" s="64"/>
      <c r="AF97" s="64"/>
      <c r="AG97" s="64"/>
      <c r="AH97" s="64"/>
      <c r="AI97" s="64"/>
      <c r="AJ97" s="64"/>
      <c r="AK97" s="64"/>
      <c r="AL97" s="64"/>
      <c r="AM97" s="64"/>
      <c r="AN97" s="64"/>
      <c r="AO97" s="64"/>
      <c r="AP97" s="64"/>
      <c r="AQ97" s="64"/>
      <c r="AR97" s="41"/>
      <c r="AS97" s="35"/>
      <c r="AT97" s="35"/>
      <c r="AU97" s="35"/>
      <c r="AV97" s="35"/>
      <c r="AW97" s="35"/>
      <c r="AX97" s="35"/>
      <c r="AY97" s="35"/>
      <c r="AZ97" s="35"/>
      <c r="BA97" s="35"/>
      <c r="BB97" s="35"/>
      <c r="BC97" s="35"/>
      <c r="BD97" s="35"/>
      <c r="BE97" s="35"/>
    </row>
  </sheetData>
  <sheetProtection sheet="1" formatColumns="0" formatRows="0" objects="1" scenarios="1" spinCount="100000" saltValue="cNyPGDIHfREt5d9V6JAMEj80HURkXDzBr0HRPnEGVIvx5QFSxuvBMoeJSor9JBN4+eYZEihABTdC4GeW6Og6mw==" hashValue="mo7RivC+n8LgJ4W4mKe2QHOQ+e6bJ3Z+LMTb371YLBF3huaKnqeK14Ocv25Q/3Duyk+lma6b/RRN70C9erbRQA==" algorithmName="SHA-512" password="CC35"/>
  <mergeCells count="42">
    <mergeCell ref="BE5:BE34"/>
    <mergeCell ref="K5:AJ5"/>
    <mergeCell ref="K6:AJ6"/>
    <mergeCell ref="E14:AJ14"/>
    <mergeCell ref="E23:AN23"/>
    <mergeCell ref="AK26:AO26"/>
    <mergeCell ref="L28:P28"/>
    <mergeCell ref="W28:AE28"/>
    <mergeCell ref="AK28:AO28"/>
    <mergeCell ref="W29:AE29"/>
    <mergeCell ref="AK29:AO29"/>
    <mergeCell ref="L29:P29"/>
    <mergeCell ref="W30:AE30"/>
    <mergeCell ref="AK30:AO30"/>
    <mergeCell ref="L30:P30"/>
    <mergeCell ref="W31:AE31"/>
    <mergeCell ref="AK31:AO31"/>
    <mergeCell ref="L31:P31"/>
    <mergeCell ref="W32:AE32"/>
    <mergeCell ref="AK32:AO32"/>
    <mergeCell ref="L32:P32"/>
    <mergeCell ref="W33:AE33"/>
    <mergeCell ref="AK33:AO33"/>
    <mergeCell ref="L33:P33"/>
    <mergeCell ref="X35:AB35"/>
    <mergeCell ref="AK35:AO35"/>
    <mergeCell ref="L85:AJ85"/>
    <mergeCell ref="AM87:AN87"/>
    <mergeCell ref="AM89:AP89"/>
    <mergeCell ref="AS89:AT91"/>
    <mergeCell ref="AM90:AP90"/>
    <mergeCell ref="C92:G92"/>
    <mergeCell ref="I92:AF92"/>
    <mergeCell ref="AG92:AM92"/>
    <mergeCell ref="AN92:AP92"/>
    <mergeCell ref="AN95:AP95"/>
    <mergeCell ref="AG95:AM95"/>
    <mergeCell ref="D95:H95"/>
    <mergeCell ref="J95:AF95"/>
    <mergeCell ref="AG94:AM94"/>
    <mergeCell ref="AN94:AP94"/>
    <mergeCell ref="AR2:BE2"/>
  </mergeCells>
  <hyperlinks>
    <hyperlink ref="A95" location="'04 - Rekonstrukce elektro...'!C2" display="/"/>
  </hyperlink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50.83203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hidden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4" t="s">
        <v>86</v>
      </c>
    </row>
    <row r="3" s="1" customFormat="1" ht="6.96" customHeight="1">
      <c r="B3" s="129"/>
      <c r="C3" s="130"/>
      <c r="D3" s="130"/>
      <c r="E3" s="130"/>
      <c r="F3" s="130"/>
      <c r="G3" s="130"/>
      <c r="H3" s="130"/>
      <c r="I3" s="130"/>
      <c r="J3" s="130"/>
      <c r="K3" s="130"/>
      <c r="L3" s="17"/>
      <c r="AT3" s="14" t="s">
        <v>87</v>
      </c>
    </row>
    <row r="4" s="1" customFormat="1" ht="24.96" customHeight="1">
      <c r="B4" s="17"/>
      <c r="D4" s="131" t="s">
        <v>88</v>
      </c>
      <c r="L4" s="17"/>
      <c r="M4" s="132" t="s">
        <v>10</v>
      </c>
      <c r="AT4" s="14" t="s">
        <v>4</v>
      </c>
    </row>
    <row r="5" s="1" customFormat="1" ht="6.96" customHeight="1">
      <c r="B5" s="17"/>
      <c r="L5" s="17"/>
    </row>
    <row r="6" s="1" customFormat="1" ht="12" customHeight="1">
      <c r="B6" s="17"/>
      <c r="D6" s="133" t="s">
        <v>16</v>
      </c>
      <c r="L6" s="17"/>
    </row>
    <row r="7" s="1" customFormat="1" ht="26.25" customHeight="1">
      <c r="B7" s="17"/>
      <c r="E7" s="134" t="str">
        <f>'Rekapitulace stavby'!K6</f>
        <v>PD – Areál autobusy Hranečník - Rekonstrukce elektroinstalace a osvětlení</v>
      </c>
      <c r="F7" s="133"/>
      <c r="G7" s="133"/>
      <c r="H7" s="133"/>
      <c r="L7" s="17"/>
    </row>
    <row r="8" s="2" customFormat="1" ht="12" customHeight="1">
      <c r="A8" s="35"/>
      <c r="B8" s="41"/>
      <c r="C8" s="35"/>
      <c r="D8" s="133" t="s">
        <v>89</v>
      </c>
      <c r="E8" s="35"/>
      <c r="F8" s="35"/>
      <c r="G8" s="35"/>
      <c r="H8" s="35"/>
      <c r="I8" s="35"/>
      <c r="J8" s="35"/>
      <c r="K8" s="35"/>
      <c r="L8" s="60"/>
      <c r="S8" s="35"/>
      <c r="T8" s="35"/>
      <c r="U8" s="35"/>
      <c r="V8" s="35"/>
      <c r="W8" s="35"/>
      <c r="X8" s="35"/>
      <c r="Y8" s="35"/>
      <c r="Z8" s="35"/>
      <c r="AA8" s="35"/>
      <c r="AB8" s="35"/>
      <c r="AC8" s="35"/>
      <c r="AD8" s="35"/>
      <c r="AE8" s="35"/>
    </row>
    <row r="9" s="2" customFormat="1" ht="16.5" customHeight="1">
      <c r="A9" s="35"/>
      <c r="B9" s="41"/>
      <c r="C9" s="35"/>
      <c r="D9" s="35"/>
      <c r="E9" s="135" t="s">
        <v>90</v>
      </c>
      <c r="F9" s="35"/>
      <c r="G9" s="35"/>
      <c r="H9" s="35"/>
      <c r="I9" s="35"/>
      <c r="J9" s="35"/>
      <c r="K9" s="35"/>
      <c r="L9" s="60"/>
      <c r="S9" s="35"/>
      <c r="T9" s="35"/>
      <c r="U9" s="35"/>
      <c r="V9" s="35"/>
      <c r="W9" s="35"/>
      <c r="X9" s="35"/>
      <c r="Y9" s="35"/>
      <c r="Z9" s="35"/>
      <c r="AA9" s="35"/>
      <c r="AB9" s="35"/>
      <c r="AC9" s="35"/>
      <c r="AD9" s="35"/>
      <c r="AE9" s="35"/>
    </row>
    <row r="10" s="2" customFormat="1">
      <c r="A10" s="35"/>
      <c r="B10" s="41"/>
      <c r="C10" s="35"/>
      <c r="D10" s="35"/>
      <c r="E10" s="35"/>
      <c r="F10" s="35"/>
      <c r="G10" s="35"/>
      <c r="H10" s="35"/>
      <c r="I10" s="35"/>
      <c r="J10" s="35"/>
      <c r="K10" s="35"/>
      <c r="L10" s="60"/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</row>
    <row r="11" s="2" customFormat="1" ht="12" customHeight="1">
      <c r="A11" s="35"/>
      <c r="B11" s="41"/>
      <c r="C11" s="35"/>
      <c r="D11" s="133" t="s">
        <v>18</v>
      </c>
      <c r="E11" s="35"/>
      <c r="F11" s="136" t="s">
        <v>1</v>
      </c>
      <c r="G11" s="35"/>
      <c r="H11" s="35"/>
      <c r="I11" s="133" t="s">
        <v>19</v>
      </c>
      <c r="J11" s="136" t="s">
        <v>1</v>
      </c>
      <c r="K11" s="35"/>
      <c r="L11" s="60"/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</row>
    <row r="12" s="2" customFormat="1" ht="12" customHeight="1">
      <c r="A12" s="35"/>
      <c r="B12" s="41"/>
      <c r="C12" s="35"/>
      <c r="D12" s="133" t="s">
        <v>20</v>
      </c>
      <c r="E12" s="35"/>
      <c r="F12" s="136" t="s">
        <v>21</v>
      </c>
      <c r="G12" s="35"/>
      <c r="H12" s="35"/>
      <c r="I12" s="133" t="s">
        <v>22</v>
      </c>
      <c r="J12" s="137" t="str">
        <f>'Rekapitulace stavby'!AN8</f>
        <v>13. 10. 2023</v>
      </c>
      <c r="K12" s="35"/>
      <c r="L12" s="60"/>
      <c r="S12" s="35"/>
      <c r="T12" s="35"/>
      <c r="U12" s="35"/>
      <c r="V12" s="35"/>
      <c r="W12" s="35"/>
      <c r="X12" s="35"/>
      <c r="Y12" s="35"/>
      <c r="Z12" s="35"/>
      <c r="AA12" s="35"/>
      <c r="AB12" s="35"/>
      <c r="AC12" s="35"/>
      <c r="AD12" s="35"/>
      <c r="AE12" s="35"/>
    </row>
    <row r="13" s="2" customFormat="1" ht="10.8" customHeight="1">
      <c r="A13" s="35"/>
      <c r="B13" s="41"/>
      <c r="C13" s="35"/>
      <c r="D13" s="35"/>
      <c r="E13" s="35"/>
      <c r="F13" s="35"/>
      <c r="G13" s="35"/>
      <c r="H13" s="35"/>
      <c r="I13" s="35"/>
      <c r="J13" s="35"/>
      <c r="K13" s="35"/>
      <c r="L13" s="60"/>
      <c r="S13" s="35"/>
      <c r="T13" s="35"/>
      <c r="U13" s="35"/>
      <c r="V13" s="35"/>
      <c r="W13" s="35"/>
      <c r="X13" s="35"/>
      <c r="Y13" s="35"/>
      <c r="Z13" s="35"/>
      <c r="AA13" s="35"/>
      <c r="AB13" s="35"/>
      <c r="AC13" s="35"/>
      <c r="AD13" s="35"/>
      <c r="AE13" s="35"/>
    </row>
    <row r="14" s="2" customFormat="1" ht="12" customHeight="1">
      <c r="A14" s="35"/>
      <c r="B14" s="41"/>
      <c r="C14" s="35"/>
      <c r="D14" s="133" t="s">
        <v>24</v>
      </c>
      <c r="E14" s="35"/>
      <c r="F14" s="35"/>
      <c r="G14" s="35"/>
      <c r="H14" s="35"/>
      <c r="I14" s="133" t="s">
        <v>25</v>
      </c>
      <c r="J14" s="136" t="s">
        <v>26</v>
      </c>
      <c r="K14" s="35"/>
      <c r="L14" s="60"/>
      <c r="S14" s="35"/>
      <c r="T14" s="35"/>
      <c r="U14" s="35"/>
      <c r="V14" s="35"/>
      <c r="W14" s="35"/>
      <c r="X14" s="35"/>
      <c r="Y14" s="35"/>
      <c r="Z14" s="35"/>
      <c r="AA14" s="35"/>
      <c r="AB14" s="35"/>
      <c r="AC14" s="35"/>
      <c r="AD14" s="35"/>
      <c r="AE14" s="35"/>
    </row>
    <row r="15" s="2" customFormat="1" ht="18" customHeight="1">
      <c r="A15" s="35"/>
      <c r="B15" s="41"/>
      <c r="C15" s="35"/>
      <c r="D15" s="35"/>
      <c r="E15" s="136" t="s">
        <v>27</v>
      </c>
      <c r="F15" s="35"/>
      <c r="G15" s="35"/>
      <c r="H15" s="35"/>
      <c r="I15" s="133" t="s">
        <v>28</v>
      </c>
      <c r="J15" s="136" t="s">
        <v>29</v>
      </c>
      <c r="K15" s="35"/>
      <c r="L15" s="60"/>
      <c r="S15" s="35"/>
      <c r="T15" s="35"/>
      <c r="U15" s="35"/>
      <c r="V15" s="35"/>
      <c r="W15" s="35"/>
      <c r="X15" s="35"/>
      <c r="Y15" s="35"/>
      <c r="Z15" s="35"/>
      <c r="AA15" s="35"/>
      <c r="AB15" s="35"/>
      <c r="AC15" s="35"/>
      <c r="AD15" s="35"/>
      <c r="AE15" s="35"/>
    </row>
    <row r="16" s="2" customFormat="1" ht="6.96" customHeight="1">
      <c r="A16" s="35"/>
      <c r="B16" s="41"/>
      <c r="C16" s="35"/>
      <c r="D16" s="35"/>
      <c r="E16" s="35"/>
      <c r="F16" s="35"/>
      <c r="G16" s="35"/>
      <c r="H16" s="35"/>
      <c r="I16" s="35"/>
      <c r="J16" s="35"/>
      <c r="K16" s="35"/>
      <c r="L16" s="60"/>
      <c r="S16" s="35"/>
      <c r="T16" s="35"/>
      <c r="U16" s="35"/>
      <c r="V16" s="35"/>
      <c r="W16" s="35"/>
      <c r="X16" s="35"/>
      <c r="Y16" s="35"/>
      <c r="Z16" s="35"/>
      <c r="AA16" s="35"/>
      <c r="AB16" s="35"/>
      <c r="AC16" s="35"/>
      <c r="AD16" s="35"/>
      <c r="AE16" s="35"/>
    </row>
    <row r="17" s="2" customFormat="1" ht="12" customHeight="1">
      <c r="A17" s="35"/>
      <c r="B17" s="41"/>
      <c r="C17" s="35"/>
      <c r="D17" s="133" t="s">
        <v>30</v>
      </c>
      <c r="E17" s="35"/>
      <c r="F17" s="35"/>
      <c r="G17" s="35"/>
      <c r="H17" s="35"/>
      <c r="I17" s="133" t="s">
        <v>25</v>
      </c>
      <c r="J17" s="30" t="str">
        <f>'Rekapitulace stavby'!AN13</f>
        <v>Vyplň údaj</v>
      </c>
      <c r="K17" s="35"/>
      <c r="L17" s="60"/>
      <c r="S17" s="35"/>
      <c r="T17" s="35"/>
      <c r="U17" s="35"/>
      <c r="V17" s="35"/>
      <c r="W17" s="35"/>
      <c r="X17" s="35"/>
      <c r="Y17" s="35"/>
      <c r="Z17" s="35"/>
      <c r="AA17" s="35"/>
      <c r="AB17" s="35"/>
      <c r="AC17" s="35"/>
      <c r="AD17" s="35"/>
      <c r="AE17" s="35"/>
    </row>
    <row r="18" s="2" customFormat="1" ht="18" customHeight="1">
      <c r="A18" s="35"/>
      <c r="B18" s="41"/>
      <c r="C18" s="35"/>
      <c r="D18" s="35"/>
      <c r="E18" s="30" t="str">
        <f>'Rekapitulace stavby'!E14</f>
        <v>Vyplň údaj</v>
      </c>
      <c r="F18" s="136"/>
      <c r="G18" s="136"/>
      <c r="H18" s="136"/>
      <c r="I18" s="133" t="s">
        <v>28</v>
      </c>
      <c r="J18" s="30" t="str">
        <f>'Rekapitulace stavby'!AN14</f>
        <v>Vyplň údaj</v>
      </c>
      <c r="K18" s="35"/>
      <c r="L18" s="60"/>
      <c r="S18" s="35"/>
      <c r="T18" s="35"/>
      <c r="U18" s="35"/>
      <c r="V18" s="35"/>
      <c r="W18" s="35"/>
      <c r="X18" s="35"/>
      <c r="Y18" s="35"/>
      <c r="Z18" s="35"/>
      <c r="AA18" s="35"/>
      <c r="AB18" s="35"/>
      <c r="AC18" s="35"/>
      <c r="AD18" s="35"/>
      <c r="AE18" s="35"/>
    </row>
    <row r="19" s="2" customFormat="1" ht="6.96" customHeight="1">
      <c r="A19" s="35"/>
      <c r="B19" s="41"/>
      <c r="C19" s="35"/>
      <c r="D19" s="35"/>
      <c r="E19" s="35"/>
      <c r="F19" s="35"/>
      <c r="G19" s="35"/>
      <c r="H19" s="35"/>
      <c r="I19" s="35"/>
      <c r="J19" s="35"/>
      <c r="K19" s="35"/>
      <c r="L19" s="60"/>
      <c r="S19" s="35"/>
      <c r="T19" s="35"/>
      <c r="U19" s="35"/>
      <c r="V19" s="35"/>
      <c r="W19" s="35"/>
      <c r="X19" s="35"/>
      <c r="Y19" s="35"/>
      <c r="Z19" s="35"/>
      <c r="AA19" s="35"/>
      <c r="AB19" s="35"/>
      <c r="AC19" s="35"/>
      <c r="AD19" s="35"/>
      <c r="AE19" s="35"/>
    </row>
    <row r="20" s="2" customFormat="1" ht="12" customHeight="1">
      <c r="A20" s="35"/>
      <c r="B20" s="41"/>
      <c r="C20" s="35"/>
      <c r="D20" s="133" t="s">
        <v>32</v>
      </c>
      <c r="E20" s="35"/>
      <c r="F20" s="35"/>
      <c r="G20" s="35"/>
      <c r="H20" s="35"/>
      <c r="I20" s="133" t="s">
        <v>25</v>
      </c>
      <c r="J20" s="136" t="str">
        <f>IF('Rekapitulace stavby'!AN16="","",'Rekapitulace stavby'!AN16)</f>
        <v/>
      </c>
      <c r="K20" s="35"/>
      <c r="L20" s="60"/>
      <c r="S20" s="35"/>
      <c r="T20" s="35"/>
      <c r="U20" s="35"/>
      <c r="V20" s="35"/>
      <c r="W20" s="35"/>
      <c r="X20" s="35"/>
      <c r="Y20" s="35"/>
      <c r="Z20" s="35"/>
      <c r="AA20" s="35"/>
      <c r="AB20" s="35"/>
      <c r="AC20" s="35"/>
      <c r="AD20" s="35"/>
      <c r="AE20" s="35"/>
    </row>
    <row r="21" s="2" customFormat="1" ht="18" customHeight="1">
      <c r="A21" s="35"/>
      <c r="B21" s="41"/>
      <c r="C21" s="35"/>
      <c r="D21" s="35"/>
      <c r="E21" s="136" t="str">
        <f>IF('Rekapitulace stavby'!E17="","",'Rekapitulace stavby'!E17)</f>
        <v xml:space="preserve"> </v>
      </c>
      <c r="F21" s="35"/>
      <c r="G21" s="35"/>
      <c r="H21" s="35"/>
      <c r="I21" s="133" t="s">
        <v>28</v>
      </c>
      <c r="J21" s="136" t="str">
        <f>IF('Rekapitulace stavby'!AN17="","",'Rekapitulace stavby'!AN17)</f>
        <v/>
      </c>
      <c r="K21" s="35"/>
      <c r="L21" s="60"/>
      <c r="S21" s="35"/>
      <c r="T21" s="35"/>
      <c r="U21" s="35"/>
      <c r="V21" s="35"/>
      <c r="W21" s="35"/>
      <c r="X21" s="35"/>
      <c r="Y21" s="35"/>
      <c r="Z21" s="35"/>
      <c r="AA21" s="35"/>
      <c r="AB21" s="35"/>
      <c r="AC21" s="35"/>
      <c r="AD21" s="35"/>
      <c r="AE21" s="35"/>
    </row>
    <row r="22" s="2" customFormat="1" ht="6.96" customHeight="1">
      <c r="A22" s="35"/>
      <c r="B22" s="41"/>
      <c r="C22" s="35"/>
      <c r="D22" s="35"/>
      <c r="E22" s="35"/>
      <c r="F22" s="35"/>
      <c r="G22" s="35"/>
      <c r="H22" s="35"/>
      <c r="I22" s="35"/>
      <c r="J22" s="35"/>
      <c r="K22" s="35"/>
      <c r="L22" s="60"/>
      <c r="S22" s="35"/>
      <c r="T22" s="35"/>
      <c r="U22" s="35"/>
      <c r="V22" s="35"/>
      <c r="W22" s="35"/>
      <c r="X22" s="35"/>
      <c r="Y22" s="35"/>
      <c r="Z22" s="35"/>
      <c r="AA22" s="35"/>
      <c r="AB22" s="35"/>
      <c r="AC22" s="35"/>
      <c r="AD22" s="35"/>
      <c r="AE22" s="35"/>
    </row>
    <row r="23" s="2" customFormat="1" ht="12" customHeight="1">
      <c r="A23" s="35"/>
      <c r="B23" s="41"/>
      <c r="C23" s="35"/>
      <c r="D23" s="133" t="s">
        <v>35</v>
      </c>
      <c r="E23" s="35"/>
      <c r="F23" s="35"/>
      <c r="G23" s="35"/>
      <c r="H23" s="35"/>
      <c r="I23" s="133" t="s">
        <v>25</v>
      </c>
      <c r="J23" s="136" t="str">
        <f>IF('Rekapitulace stavby'!AN19="","",'Rekapitulace stavby'!AN19)</f>
        <v/>
      </c>
      <c r="K23" s="35"/>
      <c r="L23" s="60"/>
      <c r="S23" s="35"/>
      <c r="T23" s="35"/>
      <c r="U23" s="35"/>
      <c r="V23" s="35"/>
      <c r="W23" s="35"/>
      <c r="X23" s="35"/>
      <c r="Y23" s="35"/>
      <c r="Z23" s="35"/>
      <c r="AA23" s="35"/>
      <c r="AB23" s="35"/>
      <c r="AC23" s="35"/>
      <c r="AD23" s="35"/>
      <c r="AE23" s="35"/>
    </row>
    <row r="24" s="2" customFormat="1" ht="18" customHeight="1">
      <c r="A24" s="35"/>
      <c r="B24" s="41"/>
      <c r="C24" s="35"/>
      <c r="D24" s="35"/>
      <c r="E24" s="136" t="str">
        <f>IF('Rekapitulace stavby'!E20="","",'Rekapitulace stavby'!E20)</f>
        <v xml:space="preserve"> </v>
      </c>
      <c r="F24" s="35"/>
      <c r="G24" s="35"/>
      <c r="H24" s="35"/>
      <c r="I24" s="133" t="s">
        <v>28</v>
      </c>
      <c r="J24" s="136" t="str">
        <f>IF('Rekapitulace stavby'!AN20="","",'Rekapitulace stavby'!AN20)</f>
        <v/>
      </c>
      <c r="K24" s="35"/>
      <c r="L24" s="60"/>
      <c r="S24" s="35"/>
      <c r="T24" s="35"/>
      <c r="U24" s="35"/>
      <c r="V24" s="35"/>
      <c r="W24" s="35"/>
      <c r="X24" s="35"/>
      <c r="Y24" s="35"/>
      <c r="Z24" s="35"/>
      <c r="AA24" s="35"/>
      <c r="AB24" s="35"/>
      <c r="AC24" s="35"/>
      <c r="AD24" s="35"/>
      <c r="AE24" s="35"/>
    </row>
    <row r="25" s="2" customFormat="1" ht="6.96" customHeight="1">
      <c r="A25" s="35"/>
      <c r="B25" s="41"/>
      <c r="C25" s="35"/>
      <c r="D25" s="35"/>
      <c r="E25" s="35"/>
      <c r="F25" s="35"/>
      <c r="G25" s="35"/>
      <c r="H25" s="35"/>
      <c r="I25" s="35"/>
      <c r="J25" s="35"/>
      <c r="K25" s="35"/>
      <c r="L25" s="60"/>
      <c r="S25" s="35"/>
      <c r="T25" s="35"/>
      <c r="U25" s="35"/>
      <c r="V25" s="35"/>
      <c r="W25" s="35"/>
      <c r="X25" s="35"/>
      <c r="Y25" s="35"/>
      <c r="Z25" s="35"/>
      <c r="AA25" s="35"/>
      <c r="AB25" s="35"/>
      <c r="AC25" s="35"/>
      <c r="AD25" s="35"/>
      <c r="AE25" s="35"/>
    </row>
    <row r="26" s="2" customFormat="1" ht="12" customHeight="1">
      <c r="A26" s="35"/>
      <c r="B26" s="41"/>
      <c r="C26" s="35"/>
      <c r="D26" s="133" t="s">
        <v>36</v>
      </c>
      <c r="E26" s="35"/>
      <c r="F26" s="35"/>
      <c r="G26" s="35"/>
      <c r="H26" s="35"/>
      <c r="I26" s="35"/>
      <c r="J26" s="35"/>
      <c r="K26" s="35"/>
      <c r="L26" s="60"/>
      <c r="S26" s="35"/>
      <c r="T26" s="35"/>
      <c r="U26" s="35"/>
      <c r="V26" s="35"/>
      <c r="W26" s="35"/>
      <c r="X26" s="35"/>
      <c r="Y26" s="35"/>
      <c r="Z26" s="35"/>
      <c r="AA26" s="35"/>
      <c r="AB26" s="35"/>
      <c r="AC26" s="35"/>
      <c r="AD26" s="35"/>
      <c r="AE26" s="35"/>
    </row>
    <row r="27" s="8" customFormat="1" ht="16.5" customHeight="1">
      <c r="A27" s="138"/>
      <c r="B27" s="139"/>
      <c r="C27" s="138"/>
      <c r="D27" s="138"/>
      <c r="E27" s="140" t="s">
        <v>1</v>
      </c>
      <c r="F27" s="140"/>
      <c r="G27" s="140"/>
      <c r="H27" s="140"/>
      <c r="I27" s="138"/>
      <c r="J27" s="138"/>
      <c r="K27" s="138"/>
      <c r="L27" s="141"/>
      <c r="S27" s="138"/>
      <c r="T27" s="138"/>
      <c r="U27" s="138"/>
      <c r="V27" s="138"/>
      <c r="W27" s="138"/>
      <c r="X27" s="138"/>
      <c r="Y27" s="138"/>
      <c r="Z27" s="138"/>
      <c r="AA27" s="138"/>
      <c r="AB27" s="138"/>
      <c r="AC27" s="138"/>
      <c r="AD27" s="138"/>
      <c r="AE27" s="138"/>
    </row>
    <row r="28" s="2" customFormat="1" ht="6.96" customHeight="1">
      <c r="A28" s="35"/>
      <c r="B28" s="41"/>
      <c r="C28" s="35"/>
      <c r="D28" s="35"/>
      <c r="E28" s="35"/>
      <c r="F28" s="35"/>
      <c r="G28" s="35"/>
      <c r="H28" s="35"/>
      <c r="I28" s="35"/>
      <c r="J28" s="35"/>
      <c r="K28" s="35"/>
      <c r="L28" s="60"/>
      <c r="S28" s="35"/>
      <c r="T28" s="35"/>
      <c r="U28" s="35"/>
      <c r="V28" s="35"/>
      <c r="W28" s="35"/>
      <c r="X28" s="35"/>
      <c r="Y28" s="35"/>
      <c r="Z28" s="35"/>
      <c r="AA28" s="35"/>
      <c r="AB28" s="35"/>
      <c r="AC28" s="35"/>
      <c r="AD28" s="35"/>
      <c r="AE28" s="35"/>
    </row>
    <row r="29" s="2" customFormat="1" ht="6.96" customHeight="1">
      <c r="A29" s="35"/>
      <c r="B29" s="41"/>
      <c r="C29" s="35"/>
      <c r="D29" s="142"/>
      <c r="E29" s="142"/>
      <c r="F29" s="142"/>
      <c r="G29" s="142"/>
      <c r="H29" s="142"/>
      <c r="I29" s="142"/>
      <c r="J29" s="142"/>
      <c r="K29" s="142"/>
      <c r="L29" s="60"/>
      <c r="S29" s="35"/>
      <c r="T29" s="35"/>
      <c r="U29" s="35"/>
      <c r="V29" s="35"/>
      <c r="W29" s="35"/>
      <c r="X29" s="35"/>
      <c r="Y29" s="35"/>
      <c r="Z29" s="35"/>
      <c r="AA29" s="35"/>
      <c r="AB29" s="35"/>
      <c r="AC29" s="35"/>
      <c r="AD29" s="35"/>
      <c r="AE29" s="35"/>
    </row>
    <row r="30" s="2" customFormat="1" ht="25.44" customHeight="1">
      <c r="A30" s="35"/>
      <c r="B30" s="41"/>
      <c r="C30" s="35"/>
      <c r="D30" s="143" t="s">
        <v>37</v>
      </c>
      <c r="E30" s="35"/>
      <c r="F30" s="35"/>
      <c r="G30" s="35"/>
      <c r="H30" s="35"/>
      <c r="I30" s="35"/>
      <c r="J30" s="144">
        <f>ROUND(J129, 2)</f>
        <v>0</v>
      </c>
      <c r="K30" s="35"/>
      <c r="L30" s="60"/>
      <c r="S30" s="35"/>
      <c r="T30" s="35"/>
      <c r="U30" s="35"/>
      <c r="V30" s="35"/>
      <c r="W30" s="35"/>
      <c r="X30" s="35"/>
      <c r="Y30" s="35"/>
      <c r="Z30" s="35"/>
      <c r="AA30" s="35"/>
      <c r="AB30" s="35"/>
      <c r="AC30" s="35"/>
      <c r="AD30" s="35"/>
      <c r="AE30" s="35"/>
    </row>
    <row r="31" s="2" customFormat="1" ht="6.96" customHeight="1">
      <c r="A31" s="35"/>
      <c r="B31" s="41"/>
      <c r="C31" s="35"/>
      <c r="D31" s="142"/>
      <c r="E31" s="142"/>
      <c r="F31" s="142"/>
      <c r="G31" s="142"/>
      <c r="H31" s="142"/>
      <c r="I31" s="142"/>
      <c r="J31" s="142"/>
      <c r="K31" s="142"/>
      <c r="L31" s="60"/>
      <c r="S31" s="35"/>
      <c r="T31" s="35"/>
      <c r="U31" s="35"/>
      <c r="V31" s="35"/>
      <c r="W31" s="35"/>
      <c r="X31" s="35"/>
      <c r="Y31" s="35"/>
      <c r="Z31" s="35"/>
      <c r="AA31" s="35"/>
      <c r="AB31" s="35"/>
      <c r="AC31" s="35"/>
      <c r="AD31" s="35"/>
      <c r="AE31" s="35"/>
    </row>
    <row r="32" s="2" customFormat="1" ht="14.4" customHeight="1">
      <c r="A32" s="35"/>
      <c r="B32" s="41"/>
      <c r="C32" s="35"/>
      <c r="D32" s="35"/>
      <c r="E32" s="35"/>
      <c r="F32" s="145" t="s">
        <v>39</v>
      </c>
      <c r="G32" s="35"/>
      <c r="H32" s="35"/>
      <c r="I32" s="145" t="s">
        <v>38</v>
      </c>
      <c r="J32" s="145" t="s">
        <v>40</v>
      </c>
      <c r="K32" s="35"/>
      <c r="L32" s="60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  <c r="AD32" s="35"/>
      <c r="AE32" s="35"/>
    </row>
    <row r="33" s="2" customFormat="1" ht="14.4" customHeight="1">
      <c r="A33" s="35"/>
      <c r="B33" s="41"/>
      <c r="C33" s="35"/>
      <c r="D33" s="146" t="s">
        <v>41</v>
      </c>
      <c r="E33" s="133" t="s">
        <v>42</v>
      </c>
      <c r="F33" s="147">
        <f>ROUND((SUM(BE129:BE283)),  2)</f>
        <v>0</v>
      </c>
      <c r="G33" s="35"/>
      <c r="H33" s="35"/>
      <c r="I33" s="148">
        <v>0.20999999999999999</v>
      </c>
      <c r="J33" s="147">
        <f>ROUND(((SUM(BE129:BE283))*I33),  2)</f>
        <v>0</v>
      </c>
      <c r="K33" s="35"/>
      <c r="L33" s="60"/>
      <c r="S33" s="35"/>
      <c r="T33" s="35"/>
      <c r="U33" s="35"/>
      <c r="V33" s="35"/>
      <c r="W33" s="35"/>
      <c r="X33" s="35"/>
      <c r="Y33" s="35"/>
      <c r="Z33" s="35"/>
      <c r="AA33" s="35"/>
      <c r="AB33" s="35"/>
      <c r="AC33" s="35"/>
      <c r="AD33" s="35"/>
      <c r="AE33" s="35"/>
    </row>
    <row r="34" s="2" customFormat="1" ht="14.4" customHeight="1">
      <c r="A34" s="35"/>
      <c r="B34" s="41"/>
      <c r="C34" s="35"/>
      <c r="D34" s="35"/>
      <c r="E34" s="133" t="s">
        <v>43</v>
      </c>
      <c r="F34" s="147">
        <f>ROUND((SUM(BF129:BF283)),  2)</f>
        <v>0</v>
      </c>
      <c r="G34" s="35"/>
      <c r="H34" s="35"/>
      <c r="I34" s="148">
        <v>0.14999999999999999</v>
      </c>
      <c r="J34" s="147">
        <f>ROUND(((SUM(BF129:BF283))*I34),  2)</f>
        <v>0</v>
      </c>
      <c r="K34" s="35"/>
      <c r="L34" s="60"/>
      <c r="S34" s="35"/>
      <c r="T34" s="35"/>
      <c r="U34" s="35"/>
      <c r="V34" s="35"/>
      <c r="W34" s="35"/>
      <c r="X34" s="35"/>
      <c r="Y34" s="35"/>
      <c r="Z34" s="35"/>
      <c r="AA34" s="35"/>
      <c r="AB34" s="35"/>
      <c r="AC34" s="35"/>
      <c r="AD34" s="35"/>
      <c r="AE34" s="35"/>
    </row>
    <row r="35" hidden="1" s="2" customFormat="1" ht="14.4" customHeight="1">
      <c r="A35" s="35"/>
      <c r="B35" s="41"/>
      <c r="C35" s="35"/>
      <c r="D35" s="35"/>
      <c r="E35" s="133" t="s">
        <v>44</v>
      </c>
      <c r="F35" s="147">
        <f>ROUND((SUM(BG129:BG283)),  2)</f>
        <v>0</v>
      </c>
      <c r="G35" s="35"/>
      <c r="H35" s="35"/>
      <c r="I35" s="148">
        <v>0.20999999999999999</v>
      </c>
      <c r="J35" s="147">
        <f>0</f>
        <v>0</v>
      </c>
      <c r="K35" s="35"/>
      <c r="L35" s="60"/>
      <c r="S35" s="35"/>
      <c r="T35" s="35"/>
      <c r="U35" s="35"/>
      <c r="V35" s="35"/>
      <c r="W35" s="35"/>
      <c r="X35" s="35"/>
      <c r="Y35" s="35"/>
      <c r="Z35" s="35"/>
      <c r="AA35" s="35"/>
      <c r="AB35" s="35"/>
      <c r="AC35" s="35"/>
      <c r="AD35" s="35"/>
      <c r="AE35" s="35"/>
    </row>
    <row r="36" hidden="1" s="2" customFormat="1" ht="14.4" customHeight="1">
      <c r="A36" s="35"/>
      <c r="B36" s="41"/>
      <c r="C36" s="35"/>
      <c r="D36" s="35"/>
      <c r="E36" s="133" t="s">
        <v>45</v>
      </c>
      <c r="F36" s="147">
        <f>ROUND((SUM(BH129:BH283)),  2)</f>
        <v>0</v>
      </c>
      <c r="G36" s="35"/>
      <c r="H36" s="35"/>
      <c r="I36" s="148">
        <v>0.14999999999999999</v>
      </c>
      <c r="J36" s="147">
        <f>0</f>
        <v>0</v>
      </c>
      <c r="K36" s="35"/>
      <c r="L36" s="60"/>
      <c r="S36" s="35"/>
      <c r="T36" s="35"/>
      <c r="U36" s="35"/>
      <c r="V36" s="35"/>
      <c r="W36" s="35"/>
      <c r="X36" s="35"/>
      <c r="Y36" s="35"/>
      <c r="Z36" s="35"/>
      <c r="AA36" s="35"/>
      <c r="AB36" s="35"/>
      <c r="AC36" s="35"/>
      <c r="AD36" s="35"/>
      <c r="AE36" s="35"/>
    </row>
    <row r="37" hidden="1" s="2" customFormat="1" ht="14.4" customHeight="1">
      <c r="A37" s="35"/>
      <c r="B37" s="41"/>
      <c r="C37" s="35"/>
      <c r="D37" s="35"/>
      <c r="E37" s="133" t="s">
        <v>46</v>
      </c>
      <c r="F37" s="147">
        <f>ROUND((SUM(BI129:BI283)),  2)</f>
        <v>0</v>
      </c>
      <c r="G37" s="35"/>
      <c r="H37" s="35"/>
      <c r="I37" s="148">
        <v>0</v>
      </c>
      <c r="J37" s="147">
        <f>0</f>
        <v>0</v>
      </c>
      <c r="K37" s="35"/>
      <c r="L37" s="60"/>
      <c r="S37" s="35"/>
      <c r="T37" s="35"/>
      <c r="U37" s="35"/>
      <c r="V37" s="35"/>
      <c r="W37" s="35"/>
      <c r="X37" s="35"/>
      <c r="Y37" s="35"/>
      <c r="Z37" s="35"/>
      <c r="AA37" s="35"/>
      <c r="AB37" s="35"/>
      <c r="AC37" s="35"/>
      <c r="AD37" s="35"/>
      <c r="AE37" s="35"/>
    </row>
    <row r="38" s="2" customFormat="1" ht="6.96" customHeight="1">
      <c r="A38" s="35"/>
      <c r="B38" s="41"/>
      <c r="C38" s="35"/>
      <c r="D38" s="35"/>
      <c r="E38" s="35"/>
      <c r="F38" s="35"/>
      <c r="G38" s="35"/>
      <c r="H38" s="35"/>
      <c r="I38" s="35"/>
      <c r="J38" s="35"/>
      <c r="K38" s="35"/>
      <c r="L38" s="60"/>
      <c r="S38" s="35"/>
      <c r="T38" s="35"/>
      <c r="U38" s="35"/>
      <c r="V38" s="35"/>
      <c r="W38" s="35"/>
      <c r="X38" s="35"/>
      <c r="Y38" s="35"/>
      <c r="Z38" s="35"/>
      <c r="AA38" s="35"/>
      <c r="AB38" s="35"/>
      <c r="AC38" s="35"/>
      <c r="AD38" s="35"/>
      <c r="AE38" s="35"/>
    </row>
    <row r="39" s="2" customFormat="1" ht="25.44" customHeight="1">
      <c r="A39" s="35"/>
      <c r="B39" s="41"/>
      <c r="C39" s="149"/>
      <c r="D39" s="150" t="s">
        <v>47</v>
      </c>
      <c r="E39" s="151"/>
      <c r="F39" s="151"/>
      <c r="G39" s="152" t="s">
        <v>48</v>
      </c>
      <c r="H39" s="153" t="s">
        <v>49</v>
      </c>
      <c r="I39" s="151"/>
      <c r="J39" s="154">
        <f>SUM(J30:J37)</f>
        <v>0</v>
      </c>
      <c r="K39" s="155"/>
      <c r="L39" s="60"/>
      <c r="S39" s="35"/>
      <c r="T39" s="35"/>
      <c r="U39" s="35"/>
      <c r="V39" s="35"/>
      <c r="W39" s="35"/>
      <c r="X39" s="35"/>
      <c r="Y39" s="35"/>
      <c r="Z39" s="35"/>
      <c r="AA39" s="35"/>
      <c r="AB39" s="35"/>
      <c r="AC39" s="35"/>
      <c r="AD39" s="35"/>
      <c r="AE39" s="35"/>
    </row>
    <row r="40" s="2" customFormat="1" ht="14.4" customHeight="1">
      <c r="A40" s="35"/>
      <c r="B40" s="41"/>
      <c r="C40" s="35"/>
      <c r="D40" s="35"/>
      <c r="E40" s="35"/>
      <c r="F40" s="35"/>
      <c r="G40" s="35"/>
      <c r="H40" s="35"/>
      <c r="I40" s="35"/>
      <c r="J40" s="35"/>
      <c r="K40" s="35"/>
      <c r="L40" s="60"/>
      <c r="S40" s="35"/>
      <c r="T40" s="35"/>
      <c r="U40" s="35"/>
      <c r="V40" s="35"/>
      <c r="W40" s="35"/>
      <c r="X40" s="35"/>
      <c r="Y40" s="35"/>
      <c r="Z40" s="35"/>
      <c r="AA40" s="35"/>
      <c r="AB40" s="35"/>
      <c r="AC40" s="35"/>
      <c r="AD40" s="35"/>
      <c r="AE40" s="35"/>
    </row>
    <row r="41" s="1" customFormat="1" ht="14.4" customHeight="1">
      <c r="B41" s="17"/>
      <c r="L41" s="17"/>
    </row>
    <row r="42" s="1" customFormat="1" ht="14.4" customHeight="1">
      <c r="B42" s="17"/>
      <c r="L42" s="17"/>
    </row>
    <row r="43" s="1" customFormat="1" ht="14.4" customHeight="1">
      <c r="B43" s="17"/>
      <c r="L43" s="17"/>
    </row>
    <row r="44" s="1" customFormat="1" ht="14.4" customHeight="1">
      <c r="B44" s="17"/>
      <c r="L44" s="17"/>
    </row>
    <row r="45" s="1" customFormat="1" ht="14.4" customHeight="1">
      <c r="B45" s="17"/>
      <c r="L45" s="17"/>
    </row>
    <row r="46" s="1" customFormat="1" ht="14.4" customHeight="1">
      <c r="B46" s="17"/>
      <c r="L46" s="17"/>
    </row>
    <row r="47" s="1" customFormat="1" ht="14.4" customHeight="1">
      <c r="B47" s="17"/>
      <c r="L47" s="17"/>
    </row>
    <row r="48" s="1" customFormat="1" ht="14.4" customHeight="1">
      <c r="B48" s="17"/>
      <c r="L48" s="17"/>
    </row>
    <row r="49" s="1" customFormat="1" ht="14.4" customHeight="1">
      <c r="B49" s="17"/>
      <c r="L49" s="17"/>
    </row>
    <row r="50" s="2" customFormat="1" ht="14.4" customHeight="1">
      <c r="B50" s="60"/>
      <c r="D50" s="156" t="s">
        <v>50</v>
      </c>
      <c r="E50" s="157"/>
      <c r="F50" s="157"/>
      <c r="G50" s="156" t="s">
        <v>51</v>
      </c>
      <c r="H50" s="157"/>
      <c r="I50" s="157"/>
      <c r="J50" s="157"/>
      <c r="K50" s="157"/>
      <c r="L50" s="60"/>
    </row>
    <row r="51">
      <c r="B51" s="17"/>
      <c r="L51" s="17"/>
    </row>
    <row r="52">
      <c r="B52" s="17"/>
      <c r="L52" s="17"/>
    </row>
    <row r="53">
      <c r="B53" s="17"/>
      <c r="L53" s="17"/>
    </row>
    <row r="54">
      <c r="B54" s="17"/>
      <c r="L54" s="17"/>
    </row>
    <row r="55">
      <c r="B55" s="17"/>
      <c r="L55" s="17"/>
    </row>
    <row r="56">
      <c r="B56" s="17"/>
      <c r="L56" s="17"/>
    </row>
    <row r="57">
      <c r="B57" s="17"/>
      <c r="L57" s="17"/>
    </row>
    <row r="58">
      <c r="B58" s="17"/>
      <c r="L58" s="17"/>
    </row>
    <row r="59">
      <c r="B59" s="17"/>
      <c r="L59" s="17"/>
    </row>
    <row r="60">
      <c r="B60" s="17"/>
      <c r="L60" s="17"/>
    </row>
    <row r="61" s="2" customFormat="1">
      <c r="A61" s="35"/>
      <c r="B61" s="41"/>
      <c r="C61" s="35"/>
      <c r="D61" s="158" t="s">
        <v>52</v>
      </c>
      <c r="E61" s="159"/>
      <c r="F61" s="160" t="s">
        <v>53</v>
      </c>
      <c r="G61" s="158" t="s">
        <v>52</v>
      </c>
      <c r="H61" s="159"/>
      <c r="I61" s="159"/>
      <c r="J61" s="161" t="s">
        <v>53</v>
      </c>
      <c r="K61" s="159"/>
      <c r="L61" s="60"/>
      <c r="S61" s="35"/>
      <c r="T61" s="35"/>
      <c r="U61" s="35"/>
      <c r="V61" s="35"/>
      <c r="W61" s="35"/>
      <c r="X61" s="35"/>
      <c r="Y61" s="35"/>
      <c r="Z61" s="35"/>
      <c r="AA61" s="35"/>
      <c r="AB61" s="35"/>
      <c r="AC61" s="35"/>
      <c r="AD61" s="35"/>
      <c r="AE61" s="35"/>
    </row>
    <row r="62">
      <c r="B62" s="17"/>
      <c r="L62" s="17"/>
    </row>
    <row r="63">
      <c r="B63" s="17"/>
      <c r="L63" s="17"/>
    </row>
    <row r="64">
      <c r="B64" s="17"/>
      <c r="L64" s="17"/>
    </row>
    <row r="65" s="2" customFormat="1">
      <c r="A65" s="35"/>
      <c r="B65" s="41"/>
      <c r="C65" s="35"/>
      <c r="D65" s="156" t="s">
        <v>54</v>
      </c>
      <c r="E65" s="162"/>
      <c r="F65" s="162"/>
      <c r="G65" s="156" t="s">
        <v>55</v>
      </c>
      <c r="H65" s="162"/>
      <c r="I65" s="162"/>
      <c r="J65" s="162"/>
      <c r="K65" s="162"/>
      <c r="L65" s="60"/>
      <c r="S65" s="35"/>
      <c r="T65" s="35"/>
      <c r="U65" s="35"/>
      <c r="V65" s="35"/>
      <c r="W65" s="35"/>
      <c r="X65" s="35"/>
      <c r="Y65" s="35"/>
      <c r="Z65" s="35"/>
      <c r="AA65" s="35"/>
      <c r="AB65" s="35"/>
      <c r="AC65" s="35"/>
      <c r="AD65" s="35"/>
      <c r="AE65" s="35"/>
    </row>
    <row r="66">
      <c r="B66" s="17"/>
      <c r="L66" s="17"/>
    </row>
    <row r="67">
      <c r="B67" s="17"/>
      <c r="L67" s="17"/>
    </row>
    <row r="68">
      <c r="B68" s="17"/>
      <c r="L68" s="17"/>
    </row>
    <row r="69">
      <c r="B69" s="17"/>
      <c r="L69" s="17"/>
    </row>
    <row r="70">
      <c r="B70" s="17"/>
      <c r="L70" s="17"/>
    </row>
    <row r="71">
      <c r="B71" s="17"/>
      <c r="L71" s="17"/>
    </row>
    <row r="72">
      <c r="B72" s="17"/>
      <c r="L72" s="17"/>
    </row>
    <row r="73">
      <c r="B73" s="17"/>
      <c r="L73" s="17"/>
    </row>
    <row r="74">
      <c r="B74" s="17"/>
      <c r="L74" s="17"/>
    </row>
    <row r="75">
      <c r="B75" s="17"/>
      <c r="L75" s="17"/>
    </row>
    <row r="76" s="2" customFormat="1">
      <c r="A76" s="35"/>
      <c r="B76" s="41"/>
      <c r="C76" s="35"/>
      <c r="D76" s="158" t="s">
        <v>52</v>
      </c>
      <c r="E76" s="159"/>
      <c r="F76" s="160" t="s">
        <v>53</v>
      </c>
      <c r="G76" s="158" t="s">
        <v>52</v>
      </c>
      <c r="H76" s="159"/>
      <c r="I76" s="159"/>
      <c r="J76" s="161" t="s">
        <v>53</v>
      </c>
      <c r="K76" s="159"/>
      <c r="L76" s="60"/>
      <c r="S76" s="35"/>
      <c r="T76" s="35"/>
      <c r="U76" s="35"/>
      <c r="V76" s="35"/>
      <c r="W76" s="35"/>
      <c r="X76" s="35"/>
      <c r="Y76" s="35"/>
      <c r="Z76" s="35"/>
      <c r="AA76" s="35"/>
      <c r="AB76" s="35"/>
      <c r="AC76" s="35"/>
      <c r="AD76" s="35"/>
      <c r="AE76" s="35"/>
    </row>
    <row r="77" s="2" customFormat="1" ht="14.4" customHeight="1">
      <c r="A77" s="35"/>
      <c r="B77" s="163"/>
      <c r="C77" s="164"/>
      <c r="D77" s="164"/>
      <c r="E77" s="164"/>
      <c r="F77" s="164"/>
      <c r="G77" s="164"/>
      <c r="H77" s="164"/>
      <c r="I77" s="164"/>
      <c r="J77" s="164"/>
      <c r="K77" s="164"/>
      <c r="L77" s="60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</row>
    <row r="81" s="2" customFormat="1" ht="6.96" customHeight="1">
      <c r="A81" s="35"/>
      <c r="B81" s="165"/>
      <c r="C81" s="166"/>
      <c r="D81" s="166"/>
      <c r="E81" s="166"/>
      <c r="F81" s="166"/>
      <c r="G81" s="166"/>
      <c r="H81" s="166"/>
      <c r="I81" s="166"/>
      <c r="J81" s="166"/>
      <c r="K81" s="166"/>
      <c r="L81" s="60"/>
      <c r="S81" s="35"/>
      <c r="T81" s="35"/>
      <c r="U81" s="35"/>
      <c r="V81" s="35"/>
      <c r="W81" s="35"/>
      <c r="X81" s="35"/>
      <c r="Y81" s="35"/>
      <c r="Z81" s="35"/>
      <c r="AA81" s="35"/>
      <c r="AB81" s="35"/>
      <c r="AC81" s="35"/>
      <c r="AD81" s="35"/>
      <c r="AE81" s="35"/>
    </row>
    <row r="82" s="2" customFormat="1" ht="24.96" customHeight="1">
      <c r="A82" s="35"/>
      <c r="B82" s="36"/>
      <c r="C82" s="20" t="s">
        <v>91</v>
      </c>
      <c r="D82" s="37"/>
      <c r="E82" s="37"/>
      <c r="F82" s="37"/>
      <c r="G82" s="37"/>
      <c r="H82" s="37"/>
      <c r="I82" s="37"/>
      <c r="J82" s="37"/>
      <c r="K82" s="37"/>
      <c r="L82" s="60"/>
      <c r="S82" s="35"/>
      <c r="T82" s="35"/>
      <c r="U82" s="35"/>
      <c r="V82" s="35"/>
      <c r="W82" s="35"/>
      <c r="X82" s="35"/>
      <c r="Y82" s="35"/>
      <c r="Z82" s="35"/>
      <c r="AA82" s="35"/>
      <c r="AB82" s="35"/>
      <c r="AC82" s="35"/>
      <c r="AD82" s="35"/>
      <c r="AE82" s="35"/>
    </row>
    <row r="83" s="2" customFormat="1" ht="6.96" customHeight="1">
      <c r="A83" s="35"/>
      <c r="B83" s="36"/>
      <c r="C83" s="37"/>
      <c r="D83" s="37"/>
      <c r="E83" s="37"/>
      <c r="F83" s="37"/>
      <c r="G83" s="37"/>
      <c r="H83" s="37"/>
      <c r="I83" s="37"/>
      <c r="J83" s="37"/>
      <c r="K83" s="37"/>
      <c r="L83" s="60"/>
      <c r="S83" s="35"/>
      <c r="T83" s="35"/>
      <c r="U83" s="35"/>
      <c r="V83" s="35"/>
      <c r="W83" s="35"/>
      <c r="X83" s="35"/>
      <c r="Y83" s="35"/>
      <c r="Z83" s="35"/>
      <c r="AA83" s="35"/>
      <c r="AB83" s="35"/>
      <c r="AC83" s="35"/>
      <c r="AD83" s="35"/>
      <c r="AE83" s="35"/>
    </row>
    <row r="84" s="2" customFormat="1" ht="12" customHeight="1">
      <c r="A84" s="35"/>
      <c r="B84" s="36"/>
      <c r="C84" s="29" t="s">
        <v>16</v>
      </c>
      <c r="D84" s="37"/>
      <c r="E84" s="37"/>
      <c r="F84" s="37"/>
      <c r="G84" s="37"/>
      <c r="H84" s="37"/>
      <c r="I84" s="37"/>
      <c r="J84" s="37"/>
      <c r="K84" s="37"/>
      <c r="L84" s="60"/>
      <c r="S84" s="35"/>
      <c r="T84" s="35"/>
      <c r="U84" s="35"/>
      <c r="V84" s="35"/>
      <c r="W84" s="35"/>
      <c r="X84" s="35"/>
      <c r="Y84" s="35"/>
      <c r="Z84" s="35"/>
      <c r="AA84" s="35"/>
      <c r="AB84" s="35"/>
      <c r="AC84" s="35"/>
      <c r="AD84" s="35"/>
      <c r="AE84" s="35"/>
    </row>
    <row r="85" s="2" customFormat="1" ht="26.25" customHeight="1">
      <c r="A85" s="35"/>
      <c r="B85" s="36"/>
      <c r="C85" s="37"/>
      <c r="D85" s="37"/>
      <c r="E85" s="167" t="str">
        <f>E7</f>
        <v>PD – Areál autobusy Hranečník - Rekonstrukce elektroinstalace a osvětlení</v>
      </c>
      <c r="F85" s="29"/>
      <c r="G85" s="29"/>
      <c r="H85" s="29"/>
      <c r="I85" s="37"/>
      <c r="J85" s="37"/>
      <c r="K85" s="37"/>
      <c r="L85" s="60"/>
      <c r="S85" s="35"/>
      <c r="T85" s="35"/>
      <c r="U85" s="35"/>
      <c r="V85" s="35"/>
      <c r="W85" s="35"/>
      <c r="X85" s="35"/>
      <c r="Y85" s="35"/>
      <c r="Z85" s="35"/>
      <c r="AA85" s="35"/>
      <c r="AB85" s="35"/>
      <c r="AC85" s="35"/>
      <c r="AD85" s="35"/>
      <c r="AE85" s="35"/>
    </row>
    <row r="86" s="2" customFormat="1" ht="12" customHeight="1">
      <c r="A86" s="35"/>
      <c r="B86" s="36"/>
      <c r="C86" s="29" t="s">
        <v>89</v>
      </c>
      <c r="D86" s="37"/>
      <c r="E86" s="37"/>
      <c r="F86" s="37"/>
      <c r="G86" s="37"/>
      <c r="H86" s="37"/>
      <c r="I86" s="37"/>
      <c r="J86" s="37"/>
      <c r="K86" s="37"/>
      <c r="L86" s="60"/>
      <c r="S86" s="35"/>
      <c r="T86" s="35"/>
      <c r="U86" s="35"/>
      <c r="V86" s="35"/>
      <c r="W86" s="35"/>
      <c r="X86" s="35"/>
      <c r="Y86" s="35"/>
      <c r="Z86" s="35"/>
      <c r="AA86" s="35"/>
      <c r="AB86" s="35"/>
      <c r="AC86" s="35"/>
      <c r="AD86" s="35"/>
      <c r="AE86" s="35"/>
    </row>
    <row r="87" s="2" customFormat="1" ht="16.5" customHeight="1">
      <c r="A87" s="35"/>
      <c r="B87" s="36"/>
      <c r="C87" s="37"/>
      <c r="D87" s="37"/>
      <c r="E87" s="73" t="str">
        <f>E9</f>
        <v>04 - Rekonstrukce elektroinstalace v Hale lehké údržby</v>
      </c>
      <c r="F87" s="37"/>
      <c r="G87" s="37"/>
      <c r="H87" s="37"/>
      <c r="I87" s="37"/>
      <c r="J87" s="37"/>
      <c r="K87" s="37"/>
      <c r="L87" s="60"/>
      <c r="S87" s="35"/>
      <c r="T87" s="35"/>
      <c r="U87" s="35"/>
      <c r="V87" s="35"/>
      <c r="W87" s="35"/>
      <c r="X87" s="35"/>
      <c r="Y87" s="35"/>
      <c r="Z87" s="35"/>
      <c r="AA87" s="35"/>
      <c r="AB87" s="35"/>
      <c r="AC87" s="35"/>
      <c r="AD87" s="35"/>
      <c r="AE87" s="35"/>
    </row>
    <row r="88" s="2" customFormat="1" ht="6.96" customHeight="1">
      <c r="A88" s="35"/>
      <c r="B88" s="36"/>
      <c r="C88" s="37"/>
      <c r="D88" s="37"/>
      <c r="E88" s="37"/>
      <c r="F88" s="37"/>
      <c r="G88" s="37"/>
      <c r="H88" s="37"/>
      <c r="I88" s="37"/>
      <c r="J88" s="37"/>
      <c r="K88" s="37"/>
      <c r="L88" s="60"/>
      <c r="S88" s="35"/>
      <c r="T88" s="35"/>
      <c r="U88" s="35"/>
      <c r="V88" s="35"/>
      <c r="W88" s="35"/>
      <c r="X88" s="35"/>
      <c r="Y88" s="35"/>
      <c r="Z88" s="35"/>
      <c r="AA88" s="35"/>
      <c r="AB88" s="35"/>
      <c r="AC88" s="35"/>
      <c r="AD88" s="35"/>
      <c r="AE88" s="35"/>
    </row>
    <row r="89" s="2" customFormat="1" ht="12" customHeight="1">
      <c r="A89" s="35"/>
      <c r="B89" s="36"/>
      <c r="C89" s="29" t="s">
        <v>20</v>
      </c>
      <c r="D89" s="37"/>
      <c r="E89" s="37"/>
      <c r="F89" s="24" t="str">
        <f>F12</f>
        <v>HRANEČNÍK</v>
      </c>
      <c r="G89" s="37"/>
      <c r="H89" s="37"/>
      <c r="I89" s="29" t="s">
        <v>22</v>
      </c>
      <c r="J89" s="76" t="str">
        <f>IF(J12="","",J12)</f>
        <v>13. 10. 2023</v>
      </c>
      <c r="K89" s="37"/>
      <c r="L89" s="60"/>
      <c r="S89" s="35"/>
      <c r="T89" s="35"/>
      <c r="U89" s="35"/>
      <c r="V89" s="35"/>
      <c r="W89" s="35"/>
      <c r="X89" s="35"/>
      <c r="Y89" s="35"/>
      <c r="Z89" s="35"/>
      <c r="AA89" s="35"/>
      <c r="AB89" s="35"/>
      <c r="AC89" s="35"/>
      <c r="AD89" s="35"/>
      <c r="AE89" s="35"/>
    </row>
    <row r="90" s="2" customFormat="1" ht="6.96" customHeight="1">
      <c r="A90" s="35"/>
      <c r="B90" s="36"/>
      <c r="C90" s="37"/>
      <c r="D90" s="37"/>
      <c r="E90" s="37"/>
      <c r="F90" s="37"/>
      <c r="G90" s="37"/>
      <c r="H90" s="37"/>
      <c r="I90" s="37"/>
      <c r="J90" s="37"/>
      <c r="K90" s="37"/>
      <c r="L90" s="60"/>
      <c r="S90" s="35"/>
      <c r="T90" s="35"/>
      <c r="U90" s="35"/>
      <c r="V90" s="35"/>
      <c r="W90" s="35"/>
      <c r="X90" s="35"/>
      <c r="Y90" s="35"/>
      <c r="Z90" s="35"/>
      <c r="AA90" s="35"/>
      <c r="AB90" s="35"/>
      <c r="AC90" s="35"/>
      <c r="AD90" s="35"/>
      <c r="AE90" s="35"/>
    </row>
    <row r="91" s="2" customFormat="1" ht="15.15" customHeight="1">
      <c r="A91" s="35"/>
      <c r="B91" s="36"/>
      <c r="C91" s="29" t="s">
        <v>24</v>
      </c>
      <c r="D91" s="37"/>
      <c r="E91" s="37"/>
      <c r="F91" s="24" t="str">
        <f>E15</f>
        <v>Dopravní podnik Ostrava a.s.</v>
      </c>
      <c r="G91" s="37"/>
      <c r="H91" s="37"/>
      <c r="I91" s="29" t="s">
        <v>32</v>
      </c>
      <c r="J91" s="33" t="str">
        <f>E21</f>
        <v xml:space="preserve"> </v>
      </c>
      <c r="K91" s="37"/>
      <c r="L91" s="60"/>
      <c r="S91" s="35"/>
      <c r="T91" s="35"/>
      <c r="U91" s="35"/>
      <c r="V91" s="35"/>
      <c r="W91" s="35"/>
      <c r="X91" s="35"/>
      <c r="Y91" s="35"/>
      <c r="Z91" s="35"/>
      <c r="AA91" s="35"/>
      <c r="AB91" s="35"/>
      <c r="AC91" s="35"/>
      <c r="AD91" s="35"/>
      <c r="AE91" s="35"/>
    </row>
    <row r="92" s="2" customFormat="1" ht="15.15" customHeight="1">
      <c r="A92" s="35"/>
      <c r="B92" s="36"/>
      <c r="C92" s="29" t="s">
        <v>30</v>
      </c>
      <c r="D92" s="37"/>
      <c r="E92" s="37"/>
      <c r="F92" s="24" t="str">
        <f>IF(E18="","",E18)</f>
        <v>Vyplň údaj</v>
      </c>
      <c r="G92" s="37"/>
      <c r="H92" s="37"/>
      <c r="I92" s="29" t="s">
        <v>35</v>
      </c>
      <c r="J92" s="33" t="str">
        <f>E24</f>
        <v xml:space="preserve"> </v>
      </c>
      <c r="K92" s="37"/>
      <c r="L92" s="60"/>
      <c r="S92" s="35"/>
      <c r="T92" s="35"/>
      <c r="U92" s="35"/>
      <c r="V92" s="35"/>
      <c r="W92" s="35"/>
      <c r="X92" s="35"/>
      <c r="Y92" s="35"/>
      <c r="Z92" s="35"/>
      <c r="AA92" s="35"/>
      <c r="AB92" s="35"/>
      <c r="AC92" s="35"/>
      <c r="AD92" s="35"/>
      <c r="AE92" s="35"/>
    </row>
    <row r="93" s="2" customFormat="1" ht="10.32" customHeight="1">
      <c r="A93" s="35"/>
      <c r="B93" s="36"/>
      <c r="C93" s="37"/>
      <c r="D93" s="37"/>
      <c r="E93" s="37"/>
      <c r="F93" s="37"/>
      <c r="G93" s="37"/>
      <c r="H93" s="37"/>
      <c r="I93" s="37"/>
      <c r="J93" s="37"/>
      <c r="K93" s="37"/>
      <c r="L93" s="60"/>
      <c r="S93" s="35"/>
      <c r="T93" s="35"/>
      <c r="U93" s="35"/>
      <c r="V93" s="35"/>
      <c r="W93" s="35"/>
      <c r="X93" s="35"/>
      <c r="Y93" s="35"/>
      <c r="Z93" s="35"/>
      <c r="AA93" s="35"/>
      <c r="AB93" s="35"/>
      <c r="AC93" s="35"/>
      <c r="AD93" s="35"/>
      <c r="AE93" s="35"/>
    </row>
    <row r="94" s="2" customFormat="1" ht="29.28" customHeight="1">
      <c r="A94" s="35"/>
      <c r="B94" s="36"/>
      <c r="C94" s="168" t="s">
        <v>92</v>
      </c>
      <c r="D94" s="169"/>
      <c r="E94" s="169"/>
      <c r="F94" s="169"/>
      <c r="G94" s="169"/>
      <c r="H94" s="169"/>
      <c r="I94" s="169"/>
      <c r="J94" s="170" t="s">
        <v>93</v>
      </c>
      <c r="K94" s="169"/>
      <c r="L94" s="60"/>
      <c r="S94" s="35"/>
      <c r="T94" s="35"/>
      <c r="U94" s="35"/>
      <c r="V94" s="35"/>
      <c r="W94" s="35"/>
      <c r="X94" s="35"/>
      <c r="Y94" s="35"/>
      <c r="Z94" s="35"/>
      <c r="AA94" s="35"/>
      <c r="AB94" s="35"/>
      <c r="AC94" s="35"/>
      <c r="AD94" s="35"/>
      <c r="AE94" s="35"/>
    </row>
    <row r="95" s="2" customFormat="1" ht="10.32" customHeight="1">
      <c r="A95" s="35"/>
      <c r="B95" s="36"/>
      <c r="C95" s="37"/>
      <c r="D95" s="37"/>
      <c r="E95" s="37"/>
      <c r="F95" s="37"/>
      <c r="G95" s="37"/>
      <c r="H95" s="37"/>
      <c r="I95" s="37"/>
      <c r="J95" s="37"/>
      <c r="K95" s="37"/>
      <c r="L95" s="60"/>
      <c r="S95" s="35"/>
      <c r="T95" s="35"/>
      <c r="U95" s="35"/>
      <c r="V95" s="35"/>
      <c r="W95" s="35"/>
      <c r="X95" s="35"/>
      <c r="Y95" s="35"/>
      <c r="Z95" s="35"/>
      <c r="AA95" s="35"/>
      <c r="AB95" s="35"/>
      <c r="AC95" s="35"/>
      <c r="AD95" s="35"/>
      <c r="AE95" s="35"/>
    </row>
    <row r="96" s="2" customFormat="1" ht="22.8" customHeight="1">
      <c r="A96" s="35"/>
      <c r="B96" s="36"/>
      <c r="C96" s="171" t="s">
        <v>94</v>
      </c>
      <c r="D96" s="37"/>
      <c r="E96" s="37"/>
      <c r="F96" s="37"/>
      <c r="G96" s="37"/>
      <c r="H96" s="37"/>
      <c r="I96" s="37"/>
      <c r="J96" s="107">
        <f>J129</f>
        <v>0</v>
      </c>
      <c r="K96" s="37"/>
      <c r="L96" s="60"/>
      <c r="S96" s="35"/>
      <c r="T96" s="35"/>
      <c r="U96" s="35"/>
      <c r="V96" s="35"/>
      <c r="W96" s="35"/>
      <c r="X96" s="35"/>
      <c r="Y96" s="35"/>
      <c r="Z96" s="35"/>
      <c r="AA96" s="35"/>
      <c r="AB96" s="35"/>
      <c r="AC96" s="35"/>
      <c r="AD96" s="35"/>
      <c r="AE96" s="35"/>
      <c r="AU96" s="14" t="s">
        <v>95</v>
      </c>
    </row>
    <row r="97" s="9" customFormat="1" ht="24.96" customHeight="1">
      <c r="A97" s="9"/>
      <c r="B97" s="172"/>
      <c r="C97" s="173"/>
      <c r="D97" s="174" t="s">
        <v>96</v>
      </c>
      <c r="E97" s="175"/>
      <c r="F97" s="175"/>
      <c r="G97" s="175"/>
      <c r="H97" s="175"/>
      <c r="I97" s="175"/>
      <c r="J97" s="176">
        <f>J130</f>
        <v>0</v>
      </c>
      <c r="K97" s="173"/>
      <c r="L97" s="177"/>
      <c r="S97" s="9"/>
      <c r="T97" s="9"/>
      <c r="U97" s="9"/>
      <c r="V97" s="9"/>
      <c r="W97" s="9"/>
      <c r="X97" s="9"/>
      <c r="Y97" s="9"/>
      <c r="Z97" s="9"/>
      <c r="AA97" s="9"/>
      <c r="AB97" s="9"/>
      <c r="AC97" s="9"/>
      <c r="AD97" s="9"/>
      <c r="AE97" s="9"/>
    </row>
    <row r="98" s="10" customFormat="1" ht="19.92" customHeight="1">
      <c r="A98" s="10"/>
      <c r="B98" s="178"/>
      <c r="C98" s="179"/>
      <c r="D98" s="180" t="s">
        <v>97</v>
      </c>
      <c r="E98" s="181"/>
      <c r="F98" s="181"/>
      <c r="G98" s="181"/>
      <c r="H98" s="181"/>
      <c r="I98" s="181"/>
      <c r="J98" s="182">
        <f>J131</f>
        <v>0</v>
      </c>
      <c r="K98" s="179"/>
      <c r="L98" s="183"/>
      <c r="S98" s="10"/>
      <c r="T98" s="10"/>
      <c r="U98" s="10"/>
      <c r="V98" s="10"/>
      <c r="W98" s="10"/>
      <c r="X98" s="10"/>
      <c r="Y98" s="10"/>
      <c r="Z98" s="10"/>
      <c r="AA98" s="10"/>
      <c r="AB98" s="10"/>
      <c r="AC98" s="10"/>
      <c r="AD98" s="10"/>
      <c r="AE98" s="10"/>
    </row>
    <row r="99" s="9" customFormat="1" ht="24.96" customHeight="1">
      <c r="A99" s="9"/>
      <c r="B99" s="172"/>
      <c r="C99" s="173"/>
      <c r="D99" s="174" t="s">
        <v>98</v>
      </c>
      <c r="E99" s="175"/>
      <c r="F99" s="175"/>
      <c r="G99" s="175"/>
      <c r="H99" s="175"/>
      <c r="I99" s="175"/>
      <c r="J99" s="176">
        <f>J139</f>
        <v>0</v>
      </c>
      <c r="K99" s="173"/>
      <c r="L99" s="177"/>
      <c r="S99" s="9"/>
      <c r="T99" s="9"/>
      <c r="U99" s="9"/>
      <c r="V99" s="9"/>
      <c r="W99" s="9"/>
      <c r="X99" s="9"/>
      <c r="Y99" s="9"/>
      <c r="Z99" s="9"/>
      <c r="AA99" s="9"/>
      <c r="AB99" s="9"/>
      <c r="AC99" s="9"/>
      <c r="AD99" s="9"/>
      <c r="AE99" s="9"/>
    </row>
    <row r="100" s="10" customFormat="1" ht="19.92" customHeight="1">
      <c r="A100" s="10"/>
      <c r="B100" s="178"/>
      <c r="C100" s="179"/>
      <c r="D100" s="180" t="s">
        <v>99</v>
      </c>
      <c r="E100" s="181"/>
      <c r="F100" s="181"/>
      <c r="G100" s="181"/>
      <c r="H100" s="181"/>
      <c r="I100" s="181"/>
      <c r="J100" s="182">
        <f>J140</f>
        <v>0</v>
      </c>
      <c r="K100" s="179"/>
      <c r="L100" s="183"/>
      <c r="S100" s="10"/>
      <c r="T100" s="10"/>
      <c r="U100" s="10"/>
      <c r="V100" s="10"/>
      <c r="W100" s="10"/>
      <c r="X100" s="10"/>
      <c r="Y100" s="10"/>
      <c r="Z100" s="10"/>
      <c r="AA100" s="10"/>
      <c r="AB100" s="10"/>
      <c r="AC100" s="10"/>
      <c r="AD100" s="10"/>
      <c r="AE100" s="10"/>
    </row>
    <row r="101" s="10" customFormat="1" ht="19.92" customHeight="1">
      <c r="A101" s="10"/>
      <c r="B101" s="178"/>
      <c r="C101" s="179"/>
      <c r="D101" s="180" t="s">
        <v>100</v>
      </c>
      <c r="E101" s="181"/>
      <c r="F101" s="181"/>
      <c r="G101" s="181"/>
      <c r="H101" s="181"/>
      <c r="I101" s="181"/>
      <c r="J101" s="182">
        <f>J252</f>
        <v>0</v>
      </c>
      <c r="K101" s="179"/>
      <c r="L101" s="183"/>
      <c r="S101" s="10"/>
      <c r="T101" s="10"/>
      <c r="U101" s="10"/>
      <c r="V101" s="10"/>
      <c r="W101" s="10"/>
      <c r="X101" s="10"/>
      <c r="Y101" s="10"/>
      <c r="Z101" s="10"/>
      <c r="AA101" s="10"/>
      <c r="AB101" s="10"/>
      <c r="AC101" s="10"/>
      <c r="AD101" s="10"/>
      <c r="AE101" s="10"/>
    </row>
    <row r="102" s="10" customFormat="1" ht="19.92" customHeight="1">
      <c r="A102" s="10"/>
      <c r="B102" s="178"/>
      <c r="C102" s="179"/>
      <c r="D102" s="180" t="s">
        <v>101</v>
      </c>
      <c r="E102" s="181"/>
      <c r="F102" s="181"/>
      <c r="G102" s="181"/>
      <c r="H102" s="181"/>
      <c r="I102" s="181"/>
      <c r="J102" s="182">
        <f>J257</f>
        <v>0</v>
      </c>
      <c r="K102" s="179"/>
      <c r="L102" s="183"/>
      <c r="S102" s="10"/>
      <c r="T102" s="10"/>
      <c r="U102" s="10"/>
      <c r="V102" s="10"/>
      <c r="W102" s="10"/>
      <c r="X102" s="10"/>
      <c r="Y102" s="10"/>
      <c r="Z102" s="10"/>
      <c r="AA102" s="10"/>
      <c r="AB102" s="10"/>
      <c r="AC102" s="10"/>
      <c r="AD102" s="10"/>
      <c r="AE102" s="10"/>
    </row>
    <row r="103" s="10" customFormat="1" ht="19.92" customHeight="1">
      <c r="A103" s="10"/>
      <c r="B103" s="178"/>
      <c r="C103" s="179"/>
      <c r="D103" s="180" t="s">
        <v>102</v>
      </c>
      <c r="E103" s="181"/>
      <c r="F103" s="181"/>
      <c r="G103" s="181"/>
      <c r="H103" s="181"/>
      <c r="I103" s="181"/>
      <c r="J103" s="182">
        <f>J260</f>
        <v>0</v>
      </c>
      <c r="K103" s="179"/>
      <c r="L103" s="183"/>
      <c r="S103" s="10"/>
      <c r="T103" s="10"/>
      <c r="U103" s="10"/>
      <c r="V103" s="10"/>
      <c r="W103" s="10"/>
      <c r="X103" s="10"/>
      <c r="Y103" s="10"/>
      <c r="Z103" s="10"/>
      <c r="AA103" s="10"/>
      <c r="AB103" s="10"/>
      <c r="AC103" s="10"/>
      <c r="AD103" s="10"/>
      <c r="AE103" s="10"/>
    </row>
    <row r="104" s="9" customFormat="1" ht="24.96" customHeight="1">
      <c r="A104" s="9"/>
      <c r="B104" s="172"/>
      <c r="C104" s="173"/>
      <c r="D104" s="174" t="s">
        <v>103</v>
      </c>
      <c r="E104" s="175"/>
      <c r="F104" s="175"/>
      <c r="G104" s="175"/>
      <c r="H104" s="175"/>
      <c r="I104" s="175"/>
      <c r="J104" s="176">
        <f>J262</f>
        <v>0</v>
      </c>
      <c r="K104" s="173"/>
      <c r="L104" s="177"/>
      <c r="S104" s="9"/>
      <c r="T104" s="9"/>
      <c r="U104" s="9"/>
      <c r="V104" s="9"/>
      <c r="W104" s="9"/>
      <c r="X104" s="9"/>
      <c r="Y104" s="9"/>
      <c r="Z104" s="9"/>
      <c r="AA104" s="9"/>
      <c r="AB104" s="9"/>
      <c r="AC104" s="9"/>
      <c r="AD104" s="9"/>
      <c r="AE104" s="9"/>
    </row>
    <row r="105" s="10" customFormat="1" ht="19.92" customHeight="1">
      <c r="A105" s="10"/>
      <c r="B105" s="178"/>
      <c r="C105" s="179"/>
      <c r="D105" s="180" t="s">
        <v>104</v>
      </c>
      <c r="E105" s="181"/>
      <c r="F105" s="181"/>
      <c r="G105" s="181"/>
      <c r="H105" s="181"/>
      <c r="I105" s="181"/>
      <c r="J105" s="182">
        <f>J263</f>
        <v>0</v>
      </c>
      <c r="K105" s="179"/>
      <c r="L105" s="183"/>
      <c r="S105" s="10"/>
      <c r="T105" s="10"/>
      <c r="U105" s="10"/>
      <c r="V105" s="10"/>
      <c r="W105" s="10"/>
      <c r="X105" s="10"/>
      <c r="Y105" s="10"/>
      <c r="Z105" s="10"/>
      <c r="AA105" s="10"/>
      <c r="AB105" s="10"/>
      <c r="AC105" s="10"/>
      <c r="AD105" s="10"/>
      <c r="AE105" s="10"/>
    </row>
    <row r="106" s="9" customFormat="1" ht="24.96" customHeight="1">
      <c r="A106" s="9"/>
      <c r="B106" s="172"/>
      <c r="C106" s="173"/>
      <c r="D106" s="174" t="s">
        <v>105</v>
      </c>
      <c r="E106" s="175"/>
      <c r="F106" s="175"/>
      <c r="G106" s="175"/>
      <c r="H106" s="175"/>
      <c r="I106" s="175"/>
      <c r="J106" s="176">
        <f>J267</f>
        <v>0</v>
      </c>
      <c r="K106" s="173"/>
      <c r="L106" s="177"/>
      <c r="S106" s="9"/>
      <c r="T106" s="9"/>
      <c r="U106" s="9"/>
      <c r="V106" s="9"/>
      <c r="W106" s="9"/>
      <c r="X106" s="9"/>
      <c r="Y106" s="9"/>
      <c r="Z106" s="9"/>
      <c r="AA106" s="9"/>
      <c r="AB106" s="9"/>
      <c r="AC106" s="9"/>
      <c r="AD106" s="9"/>
      <c r="AE106" s="9"/>
    </row>
    <row r="107" s="9" customFormat="1" ht="24.96" customHeight="1">
      <c r="A107" s="9"/>
      <c r="B107" s="172"/>
      <c r="C107" s="173"/>
      <c r="D107" s="174" t="s">
        <v>106</v>
      </c>
      <c r="E107" s="175"/>
      <c r="F107" s="175"/>
      <c r="G107" s="175"/>
      <c r="H107" s="175"/>
      <c r="I107" s="175"/>
      <c r="J107" s="176">
        <f>J279</f>
        <v>0</v>
      </c>
      <c r="K107" s="173"/>
      <c r="L107" s="177"/>
      <c r="S107" s="9"/>
      <c r="T107" s="9"/>
      <c r="U107" s="9"/>
      <c r="V107" s="9"/>
      <c r="W107" s="9"/>
      <c r="X107" s="9"/>
      <c r="Y107" s="9"/>
      <c r="Z107" s="9"/>
      <c r="AA107" s="9"/>
      <c r="AB107" s="9"/>
      <c r="AC107" s="9"/>
      <c r="AD107" s="9"/>
      <c r="AE107" s="9"/>
    </row>
    <row r="108" s="10" customFormat="1" ht="19.92" customHeight="1">
      <c r="A108" s="10"/>
      <c r="B108" s="178"/>
      <c r="C108" s="179"/>
      <c r="D108" s="180" t="s">
        <v>107</v>
      </c>
      <c r="E108" s="181"/>
      <c r="F108" s="181"/>
      <c r="G108" s="181"/>
      <c r="H108" s="181"/>
      <c r="I108" s="181"/>
      <c r="J108" s="182">
        <f>J280</f>
        <v>0</v>
      </c>
      <c r="K108" s="179"/>
      <c r="L108" s="183"/>
      <c r="S108" s="10"/>
      <c r="T108" s="10"/>
      <c r="U108" s="10"/>
      <c r="V108" s="10"/>
      <c r="W108" s="10"/>
      <c r="X108" s="10"/>
      <c r="Y108" s="10"/>
      <c r="Z108" s="10"/>
      <c r="AA108" s="10"/>
      <c r="AB108" s="10"/>
      <c r="AC108" s="10"/>
      <c r="AD108" s="10"/>
      <c r="AE108" s="10"/>
    </row>
    <row r="109" s="10" customFormat="1" ht="19.92" customHeight="1">
      <c r="A109" s="10"/>
      <c r="B109" s="178"/>
      <c r="C109" s="179"/>
      <c r="D109" s="180" t="s">
        <v>108</v>
      </c>
      <c r="E109" s="181"/>
      <c r="F109" s="181"/>
      <c r="G109" s="181"/>
      <c r="H109" s="181"/>
      <c r="I109" s="181"/>
      <c r="J109" s="182">
        <f>J282</f>
        <v>0</v>
      </c>
      <c r="K109" s="179"/>
      <c r="L109" s="183"/>
      <c r="S109" s="10"/>
      <c r="T109" s="10"/>
      <c r="U109" s="10"/>
      <c r="V109" s="10"/>
      <c r="W109" s="10"/>
      <c r="X109" s="10"/>
      <c r="Y109" s="10"/>
      <c r="Z109" s="10"/>
      <c r="AA109" s="10"/>
      <c r="AB109" s="10"/>
      <c r="AC109" s="10"/>
      <c r="AD109" s="10"/>
      <c r="AE109" s="10"/>
    </row>
    <row r="110" s="2" customFormat="1" ht="21.84" customHeight="1">
      <c r="A110" s="35"/>
      <c r="B110" s="36"/>
      <c r="C110" s="37"/>
      <c r="D110" s="37"/>
      <c r="E110" s="37"/>
      <c r="F110" s="37"/>
      <c r="G110" s="37"/>
      <c r="H110" s="37"/>
      <c r="I110" s="37"/>
      <c r="J110" s="37"/>
      <c r="K110" s="37"/>
      <c r="L110" s="60"/>
      <c r="S110" s="35"/>
      <c r="T110" s="35"/>
      <c r="U110" s="35"/>
      <c r="V110" s="35"/>
      <c r="W110" s="35"/>
      <c r="X110" s="35"/>
      <c r="Y110" s="35"/>
      <c r="Z110" s="35"/>
      <c r="AA110" s="35"/>
      <c r="AB110" s="35"/>
      <c r="AC110" s="35"/>
      <c r="AD110" s="35"/>
      <c r="AE110" s="35"/>
    </row>
    <row r="111" s="2" customFormat="1" ht="6.96" customHeight="1">
      <c r="A111" s="35"/>
      <c r="B111" s="63"/>
      <c r="C111" s="64"/>
      <c r="D111" s="64"/>
      <c r="E111" s="64"/>
      <c r="F111" s="64"/>
      <c r="G111" s="64"/>
      <c r="H111" s="64"/>
      <c r="I111" s="64"/>
      <c r="J111" s="64"/>
      <c r="K111" s="64"/>
      <c r="L111" s="60"/>
      <c r="S111" s="35"/>
      <c r="T111" s="35"/>
      <c r="U111" s="35"/>
      <c r="V111" s="35"/>
      <c r="W111" s="35"/>
      <c r="X111" s="35"/>
      <c r="Y111" s="35"/>
      <c r="Z111" s="35"/>
      <c r="AA111" s="35"/>
      <c r="AB111" s="35"/>
      <c r="AC111" s="35"/>
      <c r="AD111" s="35"/>
      <c r="AE111" s="35"/>
    </row>
    <row r="115" s="2" customFormat="1" ht="6.96" customHeight="1">
      <c r="A115" s="35"/>
      <c r="B115" s="65"/>
      <c r="C115" s="66"/>
      <c r="D115" s="66"/>
      <c r="E115" s="66"/>
      <c r="F115" s="66"/>
      <c r="G115" s="66"/>
      <c r="H115" s="66"/>
      <c r="I115" s="66"/>
      <c r="J115" s="66"/>
      <c r="K115" s="66"/>
      <c r="L115" s="60"/>
      <c r="S115" s="35"/>
      <c r="T115" s="35"/>
      <c r="U115" s="35"/>
      <c r="V115" s="35"/>
      <c r="W115" s="35"/>
      <c r="X115" s="35"/>
      <c r="Y115" s="35"/>
      <c r="Z115" s="35"/>
      <c r="AA115" s="35"/>
      <c r="AB115" s="35"/>
      <c r="AC115" s="35"/>
      <c r="AD115" s="35"/>
      <c r="AE115" s="35"/>
    </row>
    <row r="116" s="2" customFormat="1" ht="24.96" customHeight="1">
      <c r="A116" s="35"/>
      <c r="B116" s="36"/>
      <c r="C116" s="20" t="s">
        <v>109</v>
      </c>
      <c r="D116" s="37"/>
      <c r="E116" s="37"/>
      <c r="F116" s="37"/>
      <c r="G116" s="37"/>
      <c r="H116" s="37"/>
      <c r="I116" s="37"/>
      <c r="J116" s="37"/>
      <c r="K116" s="37"/>
      <c r="L116" s="60"/>
      <c r="S116" s="35"/>
      <c r="T116" s="35"/>
      <c r="U116" s="35"/>
      <c r="V116" s="35"/>
      <c r="W116" s="35"/>
      <c r="X116" s="35"/>
      <c r="Y116" s="35"/>
      <c r="Z116" s="35"/>
      <c r="AA116" s="35"/>
      <c r="AB116" s="35"/>
      <c r="AC116" s="35"/>
      <c r="AD116" s="35"/>
      <c r="AE116" s="35"/>
    </row>
    <row r="117" s="2" customFormat="1" ht="6.96" customHeight="1">
      <c r="A117" s="35"/>
      <c r="B117" s="36"/>
      <c r="C117" s="37"/>
      <c r="D117" s="37"/>
      <c r="E117" s="37"/>
      <c r="F117" s="37"/>
      <c r="G117" s="37"/>
      <c r="H117" s="37"/>
      <c r="I117" s="37"/>
      <c r="J117" s="37"/>
      <c r="K117" s="37"/>
      <c r="L117" s="60"/>
      <c r="S117" s="35"/>
      <c r="T117" s="35"/>
      <c r="U117" s="35"/>
      <c r="V117" s="35"/>
      <c r="W117" s="35"/>
      <c r="X117" s="35"/>
      <c r="Y117" s="35"/>
      <c r="Z117" s="35"/>
      <c r="AA117" s="35"/>
      <c r="AB117" s="35"/>
      <c r="AC117" s="35"/>
      <c r="AD117" s="35"/>
      <c r="AE117" s="35"/>
    </row>
    <row r="118" s="2" customFormat="1" ht="12" customHeight="1">
      <c r="A118" s="35"/>
      <c r="B118" s="36"/>
      <c r="C118" s="29" t="s">
        <v>16</v>
      </c>
      <c r="D118" s="37"/>
      <c r="E118" s="37"/>
      <c r="F118" s="37"/>
      <c r="G118" s="37"/>
      <c r="H118" s="37"/>
      <c r="I118" s="37"/>
      <c r="J118" s="37"/>
      <c r="K118" s="37"/>
      <c r="L118" s="60"/>
      <c r="S118" s="35"/>
      <c r="T118" s="35"/>
      <c r="U118" s="35"/>
      <c r="V118" s="35"/>
      <c r="W118" s="35"/>
      <c r="X118" s="35"/>
      <c r="Y118" s="35"/>
      <c r="Z118" s="35"/>
      <c r="AA118" s="35"/>
      <c r="AB118" s="35"/>
      <c r="AC118" s="35"/>
      <c r="AD118" s="35"/>
      <c r="AE118" s="35"/>
    </row>
    <row r="119" s="2" customFormat="1" ht="26.25" customHeight="1">
      <c r="A119" s="35"/>
      <c r="B119" s="36"/>
      <c r="C119" s="37"/>
      <c r="D119" s="37"/>
      <c r="E119" s="167" t="str">
        <f>E7</f>
        <v>PD – Areál autobusy Hranečník - Rekonstrukce elektroinstalace a osvětlení</v>
      </c>
      <c r="F119" s="29"/>
      <c r="G119" s="29"/>
      <c r="H119" s="29"/>
      <c r="I119" s="37"/>
      <c r="J119" s="37"/>
      <c r="K119" s="37"/>
      <c r="L119" s="60"/>
      <c r="S119" s="35"/>
      <c r="T119" s="35"/>
      <c r="U119" s="35"/>
      <c r="V119" s="35"/>
      <c r="W119" s="35"/>
      <c r="X119" s="35"/>
      <c r="Y119" s="35"/>
      <c r="Z119" s="35"/>
      <c r="AA119" s="35"/>
      <c r="AB119" s="35"/>
      <c r="AC119" s="35"/>
      <c r="AD119" s="35"/>
      <c r="AE119" s="35"/>
    </row>
    <row r="120" s="2" customFormat="1" ht="12" customHeight="1">
      <c r="A120" s="35"/>
      <c r="B120" s="36"/>
      <c r="C120" s="29" t="s">
        <v>89</v>
      </c>
      <c r="D120" s="37"/>
      <c r="E120" s="37"/>
      <c r="F120" s="37"/>
      <c r="G120" s="37"/>
      <c r="H120" s="37"/>
      <c r="I120" s="37"/>
      <c r="J120" s="37"/>
      <c r="K120" s="37"/>
      <c r="L120" s="60"/>
      <c r="S120" s="35"/>
      <c r="T120" s="35"/>
      <c r="U120" s="35"/>
      <c r="V120" s="35"/>
      <c r="W120" s="35"/>
      <c r="X120" s="35"/>
      <c r="Y120" s="35"/>
      <c r="Z120" s="35"/>
      <c r="AA120" s="35"/>
      <c r="AB120" s="35"/>
      <c r="AC120" s="35"/>
      <c r="AD120" s="35"/>
      <c r="AE120" s="35"/>
    </row>
    <row r="121" s="2" customFormat="1" ht="16.5" customHeight="1">
      <c r="A121" s="35"/>
      <c r="B121" s="36"/>
      <c r="C121" s="37"/>
      <c r="D121" s="37"/>
      <c r="E121" s="73" t="str">
        <f>E9</f>
        <v>04 - Rekonstrukce elektroinstalace v Hale lehké údržby</v>
      </c>
      <c r="F121" s="37"/>
      <c r="G121" s="37"/>
      <c r="H121" s="37"/>
      <c r="I121" s="37"/>
      <c r="J121" s="37"/>
      <c r="K121" s="37"/>
      <c r="L121" s="60"/>
      <c r="S121" s="35"/>
      <c r="T121" s="35"/>
      <c r="U121" s="35"/>
      <c r="V121" s="35"/>
      <c r="W121" s="35"/>
      <c r="X121" s="35"/>
      <c r="Y121" s="35"/>
      <c r="Z121" s="35"/>
      <c r="AA121" s="35"/>
      <c r="AB121" s="35"/>
      <c r="AC121" s="35"/>
      <c r="AD121" s="35"/>
      <c r="AE121" s="35"/>
    </row>
    <row r="122" s="2" customFormat="1" ht="6.96" customHeight="1">
      <c r="A122" s="35"/>
      <c r="B122" s="36"/>
      <c r="C122" s="37"/>
      <c r="D122" s="37"/>
      <c r="E122" s="37"/>
      <c r="F122" s="37"/>
      <c r="G122" s="37"/>
      <c r="H122" s="37"/>
      <c r="I122" s="37"/>
      <c r="J122" s="37"/>
      <c r="K122" s="37"/>
      <c r="L122" s="60"/>
      <c r="S122" s="35"/>
      <c r="T122" s="35"/>
      <c r="U122" s="35"/>
      <c r="V122" s="35"/>
      <c r="W122" s="35"/>
      <c r="X122" s="35"/>
      <c r="Y122" s="35"/>
      <c r="Z122" s="35"/>
      <c r="AA122" s="35"/>
      <c r="AB122" s="35"/>
      <c r="AC122" s="35"/>
      <c r="AD122" s="35"/>
      <c r="AE122" s="35"/>
    </row>
    <row r="123" s="2" customFormat="1" ht="12" customHeight="1">
      <c r="A123" s="35"/>
      <c r="B123" s="36"/>
      <c r="C123" s="29" t="s">
        <v>20</v>
      </c>
      <c r="D123" s="37"/>
      <c r="E123" s="37"/>
      <c r="F123" s="24" t="str">
        <f>F12</f>
        <v>HRANEČNÍK</v>
      </c>
      <c r="G123" s="37"/>
      <c r="H123" s="37"/>
      <c r="I123" s="29" t="s">
        <v>22</v>
      </c>
      <c r="J123" s="76" t="str">
        <f>IF(J12="","",J12)</f>
        <v>13. 10. 2023</v>
      </c>
      <c r="K123" s="37"/>
      <c r="L123" s="60"/>
      <c r="S123" s="35"/>
      <c r="T123" s="35"/>
      <c r="U123" s="35"/>
      <c r="V123" s="35"/>
      <c r="W123" s="35"/>
      <c r="X123" s="35"/>
      <c r="Y123" s="35"/>
      <c r="Z123" s="35"/>
      <c r="AA123" s="35"/>
      <c r="AB123" s="35"/>
      <c r="AC123" s="35"/>
      <c r="AD123" s="35"/>
      <c r="AE123" s="35"/>
    </row>
    <row r="124" s="2" customFormat="1" ht="6.96" customHeight="1">
      <c r="A124" s="35"/>
      <c r="B124" s="36"/>
      <c r="C124" s="37"/>
      <c r="D124" s="37"/>
      <c r="E124" s="37"/>
      <c r="F124" s="37"/>
      <c r="G124" s="37"/>
      <c r="H124" s="37"/>
      <c r="I124" s="37"/>
      <c r="J124" s="37"/>
      <c r="K124" s="37"/>
      <c r="L124" s="60"/>
      <c r="S124" s="35"/>
      <c r="T124" s="35"/>
      <c r="U124" s="35"/>
      <c r="V124" s="35"/>
      <c r="W124" s="35"/>
      <c r="X124" s="35"/>
      <c r="Y124" s="35"/>
      <c r="Z124" s="35"/>
      <c r="AA124" s="35"/>
      <c r="AB124" s="35"/>
      <c r="AC124" s="35"/>
      <c r="AD124" s="35"/>
      <c r="AE124" s="35"/>
    </row>
    <row r="125" s="2" customFormat="1" ht="15.15" customHeight="1">
      <c r="A125" s="35"/>
      <c r="B125" s="36"/>
      <c r="C125" s="29" t="s">
        <v>24</v>
      </c>
      <c r="D125" s="37"/>
      <c r="E125" s="37"/>
      <c r="F125" s="24" t="str">
        <f>E15</f>
        <v>Dopravní podnik Ostrava a.s.</v>
      </c>
      <c r="G125" s="37"/>
      <c r="H125" s="37"/>
      <c r="I125" s="29" t="s">
        <v>32</v>
      </c>
      <c r="J125" s="33" t="str">
        <f>E21</f>
        <v xml:space="preserve"> </v>
      </c>
      <c r="K125" s="37"/>
      <c r="L125" s="60"/>
      <c r="S125" s="35"/>
      <c r="T125" s="35"/>
      <c r="U125" s="35"/>
      <c r="V125" s="35"/>
      <c r="W125" s="35"/>
      <c r="X125" s="35"/>
      <c r="Y125" s="35"/>
      <c r="Z125" s="35"/>
      <c r="AA125" s="35"/>
      <c r="AB125" s="35"/>
      <c r="AC125" s="35"/>
      <c r="AD125" s="35"/>
      <c r="AE125" s="35"/>
    </row>
    <row r="126" s="2" customFormat="1" ht="15.15" customHeight="1">
      <c r="A126" s="35"/>
      <c r="B126" s="36"/>
      <c r="C126" s="29" t="s">
        <v>30</v>
      </c>
      <c r="D126" s="37"/>
      <c r="E126" s="37"/>
      <c r="F126" s="24" t="str">
        <f>IF(E18="","",E18)</f>
        <v>Vyplň údaj</v>
      </c>
      <c r="G126" s="37"/>
      <c r="H126" s="37"/>
      <c r="I126" s="29" t="s">
        <v>35</v>
      </c>
      <c r="J126" s="33" t="str">
        <f>E24</f>
        <v xml:space="preserve"> </v>
      </c>
      <c r="K126" s="37"/>
      <c r="L126" s="60"/>
      <c r="S126" s="35"/>
      <c r="T126" s="35"/>
      <c r="U126" s="35"/>
      <c r="V126" s="35"/>
      <c r="W126" s="35"/>
      <c r="X126" s="35"/>
      <c r="Y126" s="35"/>
      <c r="Z126" s="35"/>
      <c r="AA126" s="35"/>
      <c r="AB126" s="35"/>
      <c r="AC126" s="35"/>
      <c r="AD126" s="35"/>
      <c r="AE126" s="35"/>
    </row>
    <row r="127" s="2" customFormat="1" ht="10.32" customHeight="1">
      <c r="A127" s="35"/>
      <c r="B127" s="36"/>
      <c r="C127" s="37"/>
      <c r="D127" s="37"/>
      <c r="E127" s="37"/>
      <c r="F127" s="37"/>
      <c r="G127" s="37"/>
      <c r="H127" s="37"/>
      <c r="I127" s="37"/>
      <c r="J127" s="37"/>
      <c r="K127" s="37"/>
      <c r="L127" s="60"/>
      <c r="S127" s="35"/>
      <c r="T127" s="35"/>
      <c r="U127" s="35"/>
      <c r="V127" s="35"/>
      <c r="W127" s="35"/>
      <c r="X127" s="35"/>
      <c r="Y127" s="35"/>
      <c r="Z127" s="35"/>
      <c r="AA127" s="35"/>
      <c r="AB127" s="35"/>
      <c r="AC127" s="35"/>
      <c r="AD127" s="35"/>
      <c r="AE127" s="35"/>
    </row>
    <row r="128" s="11" customFormat="1" ht="29.28" customHeight="1">
      <c r="A128" s="184"/>
      <c r="B128" s="185"/>
      <c r="C128" s="186" t="s">
        <v>110</v>
      </c>
      <c r="D128" s="187" t="s">
        <v>62</v>
      </c>
      <c r="E128" s="187" t="s">
        <v>58</v>
      </c>
      <c r="F128" s="187" t="s">
        <v>59</v>
      </c>
      <c r="G128" s="187" t="s">
        <v>111</v>
      </c>
      <c r="H128" s="187" t="s">
        <v>112</v>
      </c>
      <c r="I128" s="187" t="s">
        <v>113</v>
      </c>
      <c r="J128" s="188" t="s">
        <v>93</v>
      </c>
      <c r="K128" s="189" t="s">
        <v>114</v>
      </c>
      <c r="L128" s="190"/>
      <c r="M128" s="97" t="s">
        <v>1</v>
      </c>
      <c r="N128" s="98" t="s">
        <v>41</v>
      </c>
      <c r="O128" s="98" t="s">
        <v>115</v>
      </c>
      <c r="P128" s="98" t="s">
        <v>116</v>
      </c>
      <c r="Q128" s="98" t="s">
        <v>117</v>
      </c>
      <c r="R128" s="98" t="s">
        <v>118</v>
      </c>
      <c r="S128" s="98" t="s">
        <v>119</v>
      </c>
      <c r="T128" s="99" t="s">
        <v>120</v>
      </c>
      <c r="U128" s="184"/>
      <c r="V128" s="184"/>
      <c r="W128" s="184"/>
      <c r="X128" s="184"/>
      <c r="Y128" s="184"/>
      <c r="Z128" s="184"/>
      <c r="AA128" s="184"/>
      <c r="AB128" s="184"/>
      <c r="AC128" s="184"/>
      <c r="AD128" s="184"/>
      <c r="AE128" s="184"/>
    </row>
    <row r="129" s="2" customFormat="1" ht="22.8" customHeight="1">
      <c r="A129" s="35"/>
      <c r="B129" s="36"/>
      <c r="C129" s="104" t="s">
        <v>121</v>
      </c>
      <c r="D129" s="37"/>
      <c r="E129" s="37"/>
      <c r="F129" s="37"/>
      <c r="G129" s="37"/>
      <c r="H129" s="37"/>
      <c r="I129" s="37"/>
      <c r="J129" s="191">
        <f>BK129</f>
        <v>0</v>
      </c>
      <c r="K129" s="37"/>
      <c r="L129" s="41"/>
      <c r="M129" s="100"/>
      <c r="N129" s="192"/>
      <c r="O129" s="101"/>
      <c r="P129" s="193">
        <f>P130+P139+P262+P267+P279</f>
        <v>0</v>
      </c>
      <c r="Q129" s="101"/>
      <c r="R129" s="193">
        <f>R130+R139+R262+R267+R279</f>
        <v>1.6566320000000001</v>
      </c>
      <c r="S129" s="101"/>
      <c r="T129" s="194">
        <f>T130+T139+T262+T267+T279</f>
        <v>0.75017</v>
      </c>
      <c r="U129" s="35"/>
      <c r="V129" s="35"/>
      <c r="W129" s="35"/>
      <c r="X129" s="35"/>
      <c r="Y129" s="35"/>
      <c r="Z129" s="35"/>
      <c r="AA129" s="35"/>
      <c r="AB129" s="35"/>
      <c r="AC129" s="35"/>
      <c r="AD129" s="35"/>
      <c r="AE129" s="35"/>
      <c r="AT129" s="14" t="s">
        <v>76</v>
      </c>
      <c r="AU129" s="14" t="s">
        <v>95</v>
      </c>
      <c r="BK129" s="195">
        <f>BK130+BK139+BK262+BK267+BK279</f>
        <v>0</v>
      </c>
    </row>
    <row r="130" s="12" customFormat="1" ht="25.92" customHeight="1">
      <c r="A130" s="12"/>
      <c r="B130" s="196"/>
      <c r="C130" s="197"/>
      <c r="D130" s="198" t="s">
        <v>76</v>
      </c>
      <c r="E130" s="199" t="s">
        <v>122</v>
      </c>
      <c r="F130" s="199" t="s">
        <v>123</v>
      </c>
      <c r="G130" s="197"/>
      <c r="H130" s="197"/>
      <c r="I130" s="200"/>
      <c r="J130" s="201">
        <f>BK130</f>
        <v>0</v>
      </c>
      <c r="K130" s="197"/>
      <c r="L130" s="202"/>
      <c r="M130" s="203"/>
      <c r="N130" s="204"/>
      <c r="O130" s="204"/>
      <c r="P130" s="205">
        <f>P131</f>
        <v>0</v>
      </c>
      <c r="Q130" s="204"/>
      <c r="R130" s="205">
        <f>R131</f>
        <v>0.0050000000000000001</v>
      </c>
      <c r="S130" s="204"/>
      <c r="T130" s="206">
        <f>T131</f>
        <v>0.75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7" t="s">
        <v>85</v>
      </c>
      <c r="AT130" s="208" t="s">
        <v>76</v>
      </c>
      <c r="AU130" s="208" t="s">
        <v>77</v>
      </c>
      <c r="AY130" s="207" t="s">
        <v>124</v>
      </c>
      <c r="BK130" s="209">
        <f>BK131</f>
        <v>0</v>
      </c>
    </row>
    <row r="131" s="12" customFormat="1" ht="22.8" customHeight="1">
      <c r="A131" s="12"/>
      <c r="B131" s="196"/>
      <c r="C131" s="197"/>
      <c r="D131" s="198" t="s">
        <v>76</v>
      </c>
      <c r="E131" s="210" t="s">
        <v>125</v>
      </c>
      <c r="F131" s="210" t="s">
        <v>126</v>
      </c>
      <c r="G131" s="197"/>
      <c r="H131" s="197"/>
      <c r="I131" s="200"/>
      <c r="J131" s="211">
        <f>BK131</f>
        <v>0</v>
      </c>
      <c r="K131" s="197"/>
      <c r="L131" s="202"/>
      <c r="M131" s="203"/>
      <c r="N131" s="204"/>
      <c r="O131" s="204"/>
      <c r="P131" s="205">
        <f>SUM(P132:P138)</f>
        <v>0</v>
      </c>
      <c r="Q131" s="204"/>
      <c r="R131" s="205">
        <f>SUM(R132:R138)</f>
        <v>0.0050000000000000001</v>
      </c>
      <c r="S131" s="204"/>
      <c r="T131" s="206">
        <f>SUM(T132:T138)</f>
        <v>0.75</v>
      </c>
      <c r="U131" s="12"/>
      <c r="V131" s="12"/>
      <c r="W131" s="12"/>
      <c r="X131" s="12"/>
      <c r="Y131" s="12"/>
      <c r="Z131" s="12"/>
      <c r="AA131" s="12"/>
      <c r="AB131" s="12"/>
      <c r="AC131" s="12"/>
      <c r="AD131" s="12"/>
      <c r="AE131" s="12"/>
      <c r="AR131" s="207" t="s">
        <v>85</v>
      </c>
      <c r="AT131" s="208" t="s">
        <v>76</v>
      </c>
      <c r="AU131" s="208" t="s">
        <v>85</v>
      </c>
      <c r="AY131" s="207" t="s">
        <v>124</v>
      </c>
      <c r="BK131" s="209">
        <f>SUM(BK132:BK138)</f>
        <v>0</v>
      </c>
    </row>
    <row r="132" s="2" customFormat="1" ht="33" customHeight="1">
      <c r="A132" s="35"/>
      <c r="B132" s="36"/>
      <c r="C132" s="212" t="s">
        <v>127</v>
      </c>
      <c r="D132" s="212" t="s">
        <v>128</v>
      </c>
      <c r="E132" s="213" t="s">
        <v>129</v>
      </c>
      <c r="F132" s="214" t="s">
        <v>130</v>
      </c>
      <c r="G132" s="215" t="s">
        <v>131</v>
      </c>
      <c r="H132" s="216">
        <v>250</v>
      </c>
      <c r="I132" s="217"/>
      <c r="J132" s="218">
        <f>ROUND(I132*H132,2)</f>
        <v>0</v>
      </c>
      <c r="K132" s="219"/>
      <c r="L132" s="41"/>
      <c r="M132" s="220" t="s">
        <v>1</v>
      </c>
      <c r="N132" s="221" t="s">
        <v>42</v>
      </c>
      <c r="O132" s="88"/>
      <c r="P132" s="222">
        <f>O132*H132</f>
        <v>0</v>
      </c>
      <c r="Q132" s="222">
        <v>1.0000000000000001E-05</v>
      </c>
      <c r="R132" s="222">
        <f>Q132*H132</f>
        <v>0.0025000000000000001</v>
      </c>
      <c r="S132" s="222">
        <v>0.002</v>
      </c>
      <c r="T132" s="223">
        <f>S132*H132</f>
        <v>0.5</v>
      </c>
      <c r="U132" s="35"/>
      <c r="V132" s="35"/>
      <c r="W132" s="35"/>
      <c r="X132" s="35"/>
      <c r="Y132" s="35"/>
      <c r="Z132" s="35"/>
      <c r="AA132" s="35"/>
      <c r="AB132" s="35"/>
      <c r="AC132" s="35"/>
      <c r="AD132" s="35"/>
      <c r="AE132" s="35"/>
      <c r="AR132" s="224" t="s">
        <v>132</v>
      </c>
      <c r="AT132" s="224" t="s">
        <v>128</v>
      </c>
      <c r="AU132" s="224" t="s">
        <v>87</v>
      </c>
      <c r="AY132" s="14" t="s">
        <v>124</v>
      </c>
      <c r="BE132" s="225">
        <f>IF(N132="základní",J132,0)</f>
        <v>0</v>
      </c>
      <c r="BF132" s="225">
        <f>IF(N132="snížená",J132,0)</f>
        <v>0</v>
      </c>
      <c r="BG132" s="225">
        <f>IF(N132="zákl. přenesená",J132,0)</f>
        <v>0</v>
      </c>
      <c r="BH132" s="225">
        <f>IF(N132="sníž. přenesená",J132,0)</f>
        <v>0</v>
      </c>
      <c r="BI132" s="225">
        <f>IF(N132="nulová",J132,0)</f>
        <v>0</v>
      </c>
      <c r="BJ132" s="14" t="s">
        <v>85</v>
      </c>
      <c r="BK132" s="225">
        <f>ROUND(I132*H132,2)</f>
        <v>0</v>
      </c>
      <c r="BL132" s="14" t="s">
        <v>132</v>
      </c>
      <c r="BM132" s="224" t="s">
        <v>133</v>
      </c>
    </row>
    <row r="133" s="2" customFormat="1" ht="24.15" customHeight="1">
      <c r="A133" s="35"/>
      <c r="B133" s="36"/>
      <c r="C133" s="212" t="s">
        <v>134</v>
      </c>
      <c r="D133" s="212" t="s">
        <v>128</v>
      </c>
      <c r="E133" s="213" t="s">
        <v>135</v>
      </c>
      <c r="F133" s="214" t="s">
        <v>136</v>
      </c>
      <c r="G133" s="215" t="s">
        <v>131</v>
      </c>
      <c r="H133" s="216">
        <v>50</v>
      </c>
      <c r="I133" s="217"/>
      <c r="J133" s="218">
        <f>ROUND(I133*H133,2)</f>
        <v>0</v>
      </c>
      <c r="K133" s="219"/>
      <c r="L133" s="41"/>
      <c r="M133" s="220" t="s">
        <v>1</v>
      </c>
      <c r="N133" s="221" t="s">
        <v>42</v>
      </c>
      <c r="O133" s="88"/>
      <c r="P133" s="222">
        <f>O133*H133</f>
        <v>0</v>
      </c>
      <c r="Q133" s="222">
        <v>5.0000000000000002E-05</v>
      </c>
      <c r="R133" s="222">
        <f>Q133*H133</f>
        <v>0.0025000000000000001</v>
      </c>
      <c r="S133" s="222">
        <v>0.0050000000000000001</v>
      </c>
      <c r="T133" s="223">
        <f>S133*H133</f>
        <v>0.25</v>
      </c>
      <c r="U133" s="35"/>
      <c r="V133" s="35"/>
      <c r="W133" s="35"/>
      <c r="X133" s="35"/>
      <c r="Y133" s="35"/>
      <c r="Z133" s="35"/>
      <c r="AA133" s="35"/>
      <c r="AB133" s="35"/>
      <c r="AC133" s="35"/>
      <c r="AD133" s="35"/>
      <c r="AE133" s="35"/>
      <c r="AR133" s="224" t="s">
        <v>132</v>
      </c>
      <c r="AT133" s="224" t="s">
        <v>128</v>
      </c>
      <c r="AU133" s="224" t="s">
        <v>87</v>
      </c>
      <c r="AY133" s="14" t="s">
        <v>124</v>
      </c>
      <c r="BE133" s="225">
        <f>IF(N133="základní",J133,0)</f>
        <v>0</v>
      </c>
      <c r="BF133" s="225">
        <f>IF(N133="snížená",J133,0)</f>
        <v>0</v>
      </c>
      <c r="BG133" s="225">
        <f>IF(N133="zákl. přenesená",J133,0)</f>
        <v>0</v>
      </c>
      <c r="BH133" s="225">
        <f>IF(N133="sníž. přenesená",J133,0)</f>
        <v>0</v>
      </c>
      <c r="BI133" s="225">
        <f>IF(N133="nulová",J133,0)</f>
        <v>0</v>
      </c>
      <c r="BJ133" s="14" t="s">
        <v>85</v>
      </c>
      <c r="BK133" s="225">
        <f>ROUND(I133*H133,2)</f>
        <v>0</v>
      </c>
      <c r="BL133" s="14" t="s">
        <v>132</v>
      </c>
      <c r="BM133" s="224" t="s">
        <v>137</v>
      </c>
    </row>
    <row r="134" s="2" customFormat="1" ht="33" customHeight="1">
      <c r="A134" s="35"/>
      <c r="B134" s="36"/>
      <c r="C134" s="212" t="s">
        <v>138</v>
      </c>
      <c r="D134" s="212" t="s">
        <v>128</v>
      </c>
      <c r="E134" s="213" t="s">
        <v>139</v>
      </c>
      <c r="F134" s="214" t="s">
        <v>140</v>
      </c>
      <c r="G134" s="215" t="s">
        <v>131</v>
      </c>
      <c r="H134" s="216">
        <v>250</v>
      </c>
      <c r="I134" s="217"/>
      <c r="J134" s="218">
        <f>ROUND(I134*H134,2)</f>
        <v>0</v>
      </c>
      <c r="K134" s="219"/>
      <c r="L134" s="41"/>
      <c r="M134" s="220" t="s">
        <v>1</v>
      </c>
      <c r="N134" s="221" t="s">
        <v>42</v>
      </c>
      <c r="O134" s="88"/>
      <c r="P134" s="222">
        <f>O134*H134</f>
        <v>0</v>
      </c>
      <c r="Q134" s="222">
        <v>0</v>
      </c>
      <c r="R134" s="222">
        <f>Q134*H134</f>
        <v>0</v>
      </c>
      <c r="S134" s="222">
        <v>0</v>
      </c>
      <c r="T134" s="223">
        <f>S134*H134</f>
        <v>0</v>
      </c>
      <c r="U134" s="35"/>
      <c r="V134" s="35"/>
      <c r="W134" s="35"/>
      <c r="X134" s="35"/>
      <c r="Y134" s="35"/>
      <c r="Z134" s="35"/>
      <c r="AA134" s="35"/>
      <c r="AB134" s="35"/>
      <c r="AC134" s="35"/>
      <c r="AD134" s="35"/>
      <c r="AE134" s="35"/>
      <c r="AR134" s="224" t="s">
        <v>132</v>
      </c>
      <c r="AT134" s="224" t="s">
        <v>128</v>
      </c>
      <c r="AU134" s="224" t="s">
        <v>87</v>
      </c>
      <c r="AY134" s="14" t="s">
        <v>124</v>
      </c>
      <c r="BE134" s="225">
        <f>IF(N134="základní",J134,0)</f>
        <v>0</v>
      </c>
      <c r="BF134" s="225">
        <f>IF(N134="snížená",J134,0)</f>
        <v>0</v>
      </c>
      <c r="BG134" s="225">
        <f>IF(N134="zákl. přenesená",J134,0)</f>
        <v>0</v>
      </c>
      <c r="BH134" s="225">
        <f>IF(N134="sníž. přenesená",J134,0)</f>
        <v>0</v>
      </c>
      <c r="BI134" s="225">
        <f>IF(N134="nulová",J134,0)</f>
        <v>0</v>
      </c>
      <c r="BJ134" s="14" t="s">
        <v>85</v>
      </c>
      <c r="BK134" s="225">
        <f>ROUND(I134*H134,2)</f>
        <v>0</v>
      </c>
      <c r="BL134" s="14" t="s">
        <v>132</v>
      </c>
      <c r="BM134" s="224" t="s">
        <v>141</v>
      </c>
    </row>
    <row r="135" s="2" customFormat="1" ht="37.8" customHeight="1">
      <c r="A135" s="35"/>
      <c r="B135" s="36"/>
      <c r="C135" s="212" t="s">
        <v>142</v>
      </c>
      <c r="D135" s="212" t="s">
        <v>128</v>
      </c>
      <c r="E135" s="213" t="s">
        <v>143</v>
      </c>
      <c r="F135" s="214" t="s">
        <v>144</v>
      </c>
      <c r="G135" s="215" t="s">
        <v>131</v>
      </c>
      <c r="H135" s="216">
        <v>50</v>
      </c>
      <c r="I135" s="217"/>
      <c r="J135" s="218">
        <f>ROUND(I135*H135,2)</f>
        <v>0</v>
      </c>
      <c r="K135" s="219"/>
      <c r="L135" s="41"/>
      <c r="M135" s="220" t="s">
        <v>1</v>
      </c>
      <c r="N135" s="221" t="s">
        <v>42</v>
      </c>
      <c r="O135" s="88"/>
      <c r="P135" s="222">
        <f>O135*H135</f>
        <v>0</v>
      </c>
      <c r="Q135" s="222">
        <v>0</v>
      </c>
      <c r="R135" s="222">
        <f>Q135*H135</f>
        <v>0</v>
      </c>
      <c r="S135" s="222">
        <v>0</v>
      </c>
      <c r="T135" s="223">
        <f>S135*H135</f>
        <v>0</v>
      </c>
      <c r="U135" s="35"/>
      <c r="V135" s="35"/>
      <c r="W135" s="35"/>
      <c r="X135" s="35"/>
      <c r="Y135" s="35"/>
      <c r="Z135" s="35"/>
      <c r="AA135" s="35"/>
      <c r="AB135" s="35"/>
      <c r="AC135" s="35"/>
      <c r="AD135" s="35"/>
      <c r="AE135" s="35"/>
      <c r="AR135" s="224" t="s">
        <v>132</v>
      </c>
      <c r="AT135" s="224" t="s">
        <v>128</v>
      </c>
      <c r="AU135" s="224" t="s">
        <v>87</v>
      </c>
      <c r="AY135" s="14" t="s">
        <v>124</v>
      </c>
      <c r="BE135" s="225">
        <f>IF(N135="základní",J135,0)</f>
        <v>0</v>
      </c>
      <c r="BF135" s="225">
        <f>IF(N135="snížená",J135,0)</f>
        <v>0</v>
      </c>
      <c r="BG135" s="225">
        <f>IF(N135="zákl. přenesená",J135,0)</f>
        <v>0</v>
      </c>
      <c r="BH135" s="225">
        <f>IF(N135="sníž. přenesená",J135,0)</f>
        <v>0</v>
      </c>
      <c r="BI135" s="225">
        <f>IF(N135="nulová",J135,0)</f>
        <v>0</v>
      </c>
      <c r="BJ135" s="14" t="s">
        <v>85</v>
      </c>
      <c r="BK135" s="225">
        <f>ROUND(I135*H135,2)</f>
        <v>0</v>
      </c>
      <c r="BL135" s="14" t="s">
        <v>132</v>
      </c>
      <c r="BM135" s="224" t="s">
        <v>145</v>
      </c>
    </row>
    <row r="136" s="2" customFormat="1" ht="37.8" customHeight="1">
      <c r="A136" s="35"/>
      <c r="B136" s="36"/>
      <c r="C136" s="212" t="s">
        <v>146</v>
      </c>
      <c r="D136" s="212" t="s">
        <v>128</v>
      </c>
      <c r="E136" s="213" t="s">
        <v>147</v>
      </c>
      <c r="F136" s="214" t="s">
        <v>148</v>
      </c>
      <c r="G136" s="215" t="s">
        <v>149</v>
      </c>
      <c r="H136" s="216">
        <v>7</v>
      </c>
      <c r="I136" s="217"/>
      <c r="J136" s="218">
        <f>ROUND(I136*H136,2)</f>
        <v>0</v>
      </c>
      <c r="K136" s="219"/>
      <c r="L136" s="41"/>
      <c r="M136" s="220" t="s">
        <v>1</v>
      </c>
      <c r="N136" s="221" t="s">
        <v>42</v>
      </c>
      <c r="O136" s="88"/>
      <c r="P136" s="222">
        <f>O136*H136</f>
        <v>0</v>
      </c>
      <c r="Q136" s="222">
        <v>0</v>
      </c>
      <c r="R136" s="222">
        <f>Q136*H136</f>
        <v>0</v>
      </c>
      <c r="S136" s="222">
        <v>0</v>
      </c>
      <c r="T136" s="223">
        <f>S136*H136</f>
        <v>0</v>
      </c>
      <c r="U136" s="35"/>
      <c r="V136" s="35"/>
      <c r="W136" s="35"/>
      <c r="X136" s="35"/>
      <c r="Y136" s="35"/>
      <c r="Z136" s="35"/>
      <c r="AA136" s="35"/>
      <c r="AB136" s="35"/>
      <c r="AC136" s="35"/>
      <c r="AD136" s="35"/>
      <c r="AE136" s="35"/>
      <c r="AR136" s="224" t="s">
        <v>132</v>
      </c>
      <c r="AT136" s="224" t="s">
        <v>128</v>
      </c>
      <c r="AU136" s="224" t="s">
        <v>87</v>
      </c>
      <c r="AY136" s="14" t="s">
        <v>124</v>
      </c>
      <c r="BE136" s="225">
        <f>IF(N136="základní",J136,0)</f>
        <v>0</v>
      </c>
      <c r="BF136" s="225">
        <f>IF(N136="snížená",J136,0)</f>
        <v>0</v>
      </c>
      <c r="BG136" s="225">
        <f>IF(N136="zákl. přenesená",J136,0)</f>
        <v>0</v>
      </c>
      <c r="BH136" s="225">
        <f>IF(N136="sníž. přenesená",J136,0)</f>
        <v>0</v>
      </c>
      <c r="BI136" s="225">
        <f>IF(N136="nulová",J136,0)</f>
        <v>0</v>
      </c>
      <c r="BJ136" s="14" t="s">
        <v>85</v>
      </c>
      <c r="BK136" s="225">
        <f>ROUND(I136*H136,2)</f>
        <v>0</v>
      </c>
      <c r="BL136" s="14" t="s">
        <v>132</v>
      </c>
      <c r="BM136" s="224" t="s">
        <v>150</v>
      </c>
    </row>
    <row r="137" s="2" customFormat="1" ht="37.8" customHeight="1">
      <c r="A137" s="35"/>
      <c r="B137" s="36"/>
      <c r="C137" s="212" t="s">
        <v>151</v>
      </c>
      <c r="D137" s="212" t="s">
        <v>128</v>
      </c>
      <c r="E137" s="213" t="s">
        <v>152</v>
      </c>
      <c r="F137" s="214" t="s">
        <v>153</v>
      </c>
      <c r="G137" s="215" t="s">
        <v>149</v>
      </c>
      <c r="H137" s="216">
        <v>1</v>
      </c>
      <c r="I137" s="217"/>
      <c r="J137" s="218">
        <f>ROUND(I137*H137,2)</f>
        <v>0</v>
      </c>
      <c r="K137" s="219"/>
      <c r="L137" s="41"/>
      <c r="M137" s="220" t="s">
        <v>1</v>
      </c>
      <c r="N137" s="221" t="s">
        <v>42</v>
      </c>
      <c r="O137" s="88"/>
      <c r="P137" s="222">
        <f>O137*H137</f>
        <v>0</v>
      </c>
      <c r="Q137" s="222">
        <v>0</v>
      </c>
      <c r="R137" s="222">
        <f>Q137*H137</f>
        <v>0</v>
      </c>
      <c r="S137" s="222">
        <v>0</v>
      </c>
      <c r="T137" s="223">
        <f>S137*H137</f>
        <v>0</v>
      </c>
      <c r="U137" s="35"/>
      <c r="V137" s="35"/>
      <c r="W137" s="35"/>
      <c r="X137" s="35"/>
      <c r="Y137" s="35"/>
      <c r="Z137" s="35"/>
      <c r="AA137" s="35"/>
      <c r="AB137" s="35"/>
      <c r="AC137" s="35"/>
      <c r="AD137" s="35"/>
      <c r="AE137" s="35"/>
      <c r="AR137" s="224" t="s">
        <v>132</v>
      </c>
      <c r="AT137" s="224" t="s">
        <v>128</v>
      </c>
      <c r="AU137" s="224" t="s">
        <v>87</v>
      </c>
      <c r="AY137" s="14" t="s">
        <v>124</v>
      </c>
      <c r="BE137" s="225">
        <f>IF(N137="základní",J137,0)</f>
        <v>0</v>
      </c>
      <c r="BF137" s="225">
        <f>IF(N137="snížená",J137,0)</f>
        <v>0</v>
      </c>
      <c r="BG137" s="225">
        <f>IF(N137="zákl. přenesená",J137,0)</f>
        <v>0</v>
      </c>
      <c r="BH137" s="225">
        <f>IF(N137="sníž. přenesená",J137,0)</f>
        <v>0</v>
      </c>
      <c r="BI137" s="225">
        <f>IF(N137="nulová",J137,0)</f>
        <v>0</v>
      </c>
      <c r="BJ137" s="14" t="s">
        <v>85</v>
      </c>
      <c r="BK137" s="225">
        <f>ROUND(I137*H137,2)</f>
        <v>0</v>
      </c>
      <c r="BL137" s="14" t="s">
        <v>132</v>
      </c>
      <c r="BM137" s="224" t="s">
        <v>154</v>
      </c>
    </row>
    <row r="138" s="2" customFormat="1" ht="33" customHeight="1">
      <c r="A138" s="35"/>
      <c r="B138" s="36"/>
      <c r="C138" s="212" t="s">
        <v>155</v>
      </c>
      <c r="D138" s="212" t="s">
        <v>128</v>
      </c>
      <c r="E138" s="213" t="s">
        <v>156</v>
      </c>
      <c r="F138" s="214" t="s">
        <v>157</v>
      </c>
      <c r="G138" s="215" t="s">
        <v>158</v>
      </c>
      <c r="H138" s="216">
        <v>1</v>
      </c>
      <c r="I138" s="217"/>
      <c r="J138" s="218">
        <f>ROUND(I138*H138,2)</f>
        <v>0</v>
      </c>
      <c r="K138" s="219"/>
      <c r="L138" s="41"/>
      <c r="M138" s="220" t="s">
        <v>1</v>
      </c>
      <c r="N138" s="221" t="s">
        <v>42</v>
      </c>
      <c r="O138" s="88"/>
      <c r="P138" s="222">
        <f>O138*H138</f>
        <v>0</v>
      </c>
      <c r="Q138" s="222">
        <v>0</v>
      </c>
      <c r="R138" s="222">
        <f>Q138*H138</f>
        <v>0</v>
      </c>
      <c r="S138" s="222">
        <v>0</v>
      </c>
      <c r="T138" s="223">
        <f>S138*H138</f>
        <v>0</v>
      </c>
      <c r="U138" s="35"/>
      <c r="V138" s="35"/>
      <c r="W138" s="35"/>
      <c r="X138" s="35"/>
      <c r="Y138" s="35"/>
      <c r="Z138" s="35"/>
      <c r="AA138" s="35"/>
      <c r="AB138" s="35"/>
      <c r="AC138" s="35"/>
      <c r="AD138" s="35"/>
      <c r="AE138" s="35"/>
      <c r="AR138" s="224" t="s">
        <v>132</v>
      </c>
      <c r="AT138" s="224" t="s">
        <v>128</v>
      </c>
      <c r="AU138" s="224" t="s">
        <v>87</v>
      </c>
      <c r="AY138" s="14" t="s">
        <v>124</v>
      </c>
      <c r="BE138" s="225">
        <f>IF(N138="základní",J138,0)</f>
        <v>0</v>
      </c>
      <c r="BF138" s="225">
        <f>IF(N138="snížená",J138,0)</f>
        <v>0</v>
      </c>
      <c r="BG138" s="225">
        <f>IF(N138="zákl. přenesená",J138,0)</f>
        <v>0</v>
      </c>
      <c r="BH138" s="225">
        <f>IF(N138="sníž. přenesená",J138,0)</f>
        <v>0</v>
      </c>
      <c r="BI138" s="225">
        <f>IF(N138="nulová",J138,0)</f>
        <v>0</v>
      </c>
      <c r="BJ138" s="14" t="s">
        <v>85</v>
      </c>
      <c r="BK138" s="225">
        <f>ROUND(I138*H138,2)</f>
        <v>0</v>
      </c>
      <c r="BL138" s="14" t="s">
        <v>132</v>
      </c>
      <c r="BM138" s="224" t="s">
        <v>159</v>
      </c>
    </row>
    <row r="139" s="12" customFormat="1" ht="25.92" customHeight="1">
      <c r="A139" s="12"/>
      <c r="B139" s="196"/>
      <c r="C139" s="197"/>
      <c r="D139" s="198" t="s">
        <v>76</v>
      </c>
      <c r="E139" s="199" t="s">
        <v>160</v>
      </c>
      <c r="F139" s="199" t="s">
        <v>161</v>
      </c>
      <c r="G139" s="197"/>
      <c r="H139" s="197"/>
      <c r="I139" s="200"/>
      <c r="J139" s="201">
        <f>BK139</f>
        <v>0</v>
      </c>
      <c r="K139" s="197"/>
      <c r="L139" s="202"/>
      <c r="M139" s="203"/>
      <c r="N139" s="204"/>
      <c r="O139" s="204"/>
      <c r="P139" s="205">
        <f>P140+P252+P257+P260</f>
        <v>0</v>
      </c>
      <c r="Q139" s="204"/>
      <c r="R139" s="205">
        <f>R140+R252+R257+R260</f>
        <v>1.6516320000000002</v>
      </c>
      <c r="S139" s="204"/>
      <c r="T139" s="206">
        <f>T140+T252+T257+T260</f>
        <v>0.00017000000000000001</v>
      </c>
      <c r="U139" s="12"/>
      <c r="V139" s="12"/>
      <c r="W139" s="12"/>
      <c r="X139" s="12"/>
      <c r="Y139" s="12"/>
      <c r="Z139" s="12"/>
      <c r="AA139" s="12"/>
      <c r="AB139" s="12"/>
      <c r="AC139" s="12"/>
      <c r="AD139" s="12"/>
      <c r="AE139" s="12"/>
      <c r="AR139" s="207" t="s">
        <v>87</v>
      </c>
      <c r="AT139" s="208" t="s">
        <v>76</v>
      </c>
      <c r="AU139" s="208" t="s">
        <v>77</v>
      </c>
      <c r="AY139" s="207" t="s">
        <v>124</v>
      </c>
      <c r="BK139" s="209">
        <f>BK140+BK252+BK257+BK260</f>
        <v>0</v>
      </c>
    </row>
    <row r="140" s="12" customFormat="1" ht="22.8" customHeight="1">
      <c r="A140" s="12"/>
      <c r="B140" s="196"/>
      <c r="C140" s="197"/>
      <c r="D140" s="198" t="s">
        <v>76</v>
      </c>
      <c r="E140" s="210" t="s">
        <v>162</v>
      </c>
      <c r="F140" s="210" t="s">
        <v>163</v>
      </c>
      <c r="G140" s="197"/>
      <c r="H140" s="197"/>
      <c r="I140" s="200"/>
      <c r="J140" s="211">
        <f>BK140</f>
        <v>0</v>
      </c>
      <c r="K140" s="197"/>
      <c r="L140" s="202"/>
      <c r="M140" s="203"/>
      <c r="N140" s="204"/>
      <c r="O140" s="204"/>
      <c r="P140" s="205">
        <f>SUM(P141:P251)</f>
        <v>0</v>
      </c>
      <c r="Q140" s="204"/>
      <c r="R140" s="205">
        <f>SUM(R141:R251)</f>
        <v>1.6515320000000002</v>
      </c>
      <c r="S140" s="204"/>
      <c r="T140" s="206">
        <f>SUM(T141:T251)</f>
        <v>0.00017000000000000001</v>
      </c>
      <c r="U140" s="12"/>
      <c r="V140" s="12"/>
      <c r="W140" s="12"/>
      <c r="X140" s="12"/>
      <c r="Y140" s="12"/>
      <c r="Z140" s="12"/>
      <c r="AA140" s="12"/>
      <c r="AB140" s="12"/>
      <c r="AC140" s="12"/>
      <c r="AD140" s="12"/>
      <c r="AE140" s="12"/>
      <c r="AR140" s="207" t="s">
        <v>87</v>
      </c>
      <c r="AT140" s="208" t="s">
        <v>76</v>
      </c>
      <c r="AU140" s="208" t="s">
        <v>85</v>
      </c>
      <c r="AY140" s="207" t="s">
        <v>124</v>
      </c>
      <c r="BK140" s="209">
        <f>SUM(BK141:BK251)</f>
        <v>0</v>
      </c>
    </row>
    <row r="141" s="2" customFormat="1" ht="24.15" customHeight="1">
      <c r="A141" s="35"/>
      <c r="B141" s="36"/>
      <c r="C141" s="212" t="s">
        <v>164</v>
      </c>
      <c r="D141" s="212" t="s">
        <v>128</v>
      </c>
      <c r="E141" s="213" t="s">
        <v>165</v>
      </c>
      <c r="F141" s="214" t="s">
        <v>166</v>
      </c>
      <c r="G141" s="215" t="s">
        <v>131</v>
      </c>
      <c r="H141" s="216">
        <v>155</v>
      </c>
      <c r="I141" s="217"/>
      <c r="J141" s="218">
        <f>ROUND(I141*H141,2)</f>
        <v>0</v>
      </c>
      <c r="K141" s="219"/>
      <c r="L141" s="41"/>
      <c r="M141" s="220" t="s">
        <v>1</v>
      </c>
      <c r="N141" s="221" t="s">
        <v>42</v>
      </c>
      <c r="O141" s="88"/>
      <c r="P141" s="222">
        <f>O141*H141</f>
        <v>0</v>
      </c>
      <c r="Q141" s="222">
        <v>0</v>
      </c>
      <c r="R141" s="222">
        <f>Q141*H141</f>
        <v>0</v>
      </c>
      <c r="S141" s="222">
        <v>0</v>
      </c>
      <c r="T141" s="223">
        <f>S141*H141</f>
        <v>0</v>
      </c>
      <c r="U141" s="35"/>
      <c r="V141" s="35"/>
      <c r="W141" s="35"/>
      <c r="X141" s="35"/>
      <c r="Y141" s="35"/>
      <c r="Z141" s="35"/>
      <c r="AA141" s="35"/>
      <c r="AB141" s="35"/>
      <c r="AC141" s="35"/>
      <c r="AD141" s="35"/>
      <c r="AE141" s="35"/>
      <c r="AR141" s="224" t="s">
        <v>167</v>
      </c>
      <c r="AT141" s="224" t="s">
        <v>128</v>
      </c>
      <c r="AU141" s="224" t="s">
        <v>87</v>
      </c>
      <c r="AY141" s="14" t="s">
        <v>124</v>
      </c>
      <c r="BE141" s="225">
        <f>IF(N141="základní",J141,0)</f>
        <v>0</v>
      </c>
      <c r="BF141" s="225">
        <f>IF(N141="snížená",J141,0)</f>
        <v>0</v>
      </c>
      <c r="BG141" s="225">
        <f>IF(N141="zákl. přenesená",J141,0)</f>
        <v>0</v>
      </c>
      <c r="BH141" s="225">
        <f>IF(N141="sníž. přenesená",J141,0)</f>
        <v>0</v>
      </c>
      <c r="BI141" s="225">
        <f>IF(N141="nulová",J141,0)</f>
        <v>0</v>
      </c>
      <c r="BJ141" s="14" t="s">
        <v>85</v>
      </c>
      <c r="BK141" s="225">
        <f>ROUND(I141*H141,2)</f>
        <v>0</v>
      </c>
      <c r="BL141" s="14" t="s">
        <v>167</v>
      </c>
      <c r="BM141" s="224" t="s">
        <v>168</v>
      </c>
    </row>
    <row r="142" s="2" customFormat="1" ht="24.15" customHeight="1">
      <c r="A142" s="35"/>
      <c r="B142" s="36"/>
      <c r="C142" s="226" t="s">
        <v>169</v>
      </c>
      <c r="D142" s="226" t="s">
        <v>170</v>
      </c>
      <c r="E142" s="227" t="s">
        <v>171</v>
      </c>
      <c r="F142" s="228" t="s">
        <v>172</v>
      </c>
      <c r="G142" s="229" t="s">
        <v>131</v>
      </c>
      <c r="H142" s="230">
        <v>162.75</v>
      </c>
      <c r="I142" s="231"/>
      <c r="J142" s="232">
        <f>ROUND(I142*H142,2)</f>
        <v>0</v>
      </c>
      <c r="K142" s="233"/>
      <c r="L142" s="234"/>
      <c r="M142" s="235" t="s">
        <v>1</v>
      </c>
      <c r="N142" s="236" t="s">
        <v>42</v>
      </c>
      <c r="O142" s="88"/>
      <c r="P142" s="222">
        <f>O142*H142</f>
        <v>0</v>
      </c>
      <c r="Q142" s="222">
        <v>0.00018000000000000001</v>
      </c>
      <c r="R142" s="222">
        <f>Q142*H142</f>
        <v>0.029295000000000002</v>
      </c>
      <c r="S142" s="222">
        <v>0</v>
      </c>
      <c r="T142" s="223">
        <f>S142*H142</f>
        <v>0</v>
      </c>
      <c r="U142" s="35"/>
      <c r="V142" s="35"/>
      <c r="W142" s="35"/>
      <c r="X142" s="35"/>
      <c r="Y142" s="35"/>
      <c r="Z142" s="35"/>
      <c r="AA142" s="35"/>
      <c r="AB142" s="35"/>
      <c r="AC142" s="35"/>
      <c r="AD142" s="35"/>
      <c r="AE142" s="35"/>
      <c r="AR142" s="224" t="s">
        <v>173</v>
      </c>
      <c r="AT142" s="224" t="s">
        <v>170</v>
      </c>
      <c r="AU142" s="224" t="s">
        <v>87</v>
      </c>
      <c r="AY142" s="14" t="s">
        <v>124</v>
      </c>
      <c r="BE142" s="225">
        <f>IF(N142="základní",J142,0)</f>
        <v>0</v>
      </c>
      <c r="BF142" s="225">
        <f>IF(N142="snížená",J142,0)</f>
        <v>0</v>
      </c>
      <c r="BG142" s="225">
        <f>IF(N142="zákl. přenesená",J142,0)</f>
        <v>0</v>
      </c>
      <c r="BH142" s="225">
        <f>IF(N142="sníž. přenesená",J142,0)</f>
        <v>0</v>
      </c>
      <c r="BI142" s="225">
        <f>IF(N142="nulová",J142,0)</f>
        <v>0</v>
      </c>
      <c r="BJ142" s="14" t="s">
        <v>85</v>
      </c>
      <c r="BK142" s="225">
        <f>ROUND(I142*H142,2)</f>
        <v>0</v>
      </c>
      <c r="BL142" s="14" t="s">
        <v>167</v>
      </c>
      <c r="BM142" s="224" t="s">
        <v>174</v>
      </c>
    </row>
    <row r="143" s="2" customFormat="1" ht="24.15" customHeight="1">
      <c r="A143" s="35"/>
      <c r="B143" s="36"/>
      <c r="C143" s="226" t="s">
        <v>175</v>
      </c>
      <c r="D143" s="226" t="s">
        <v>170</v>
      </c>
      <c r="E143" s="227" t="s">
        <v>176</v>
      </c>
      <c r="F143" s="228" t="s">
        <v>177</v>
      </c>
      <c r="G143" s="229" t="s">
        <v>131</v>
      </c>
      <c r="H143" s="230">
        <v>162.75</v>
      </c>
      <c r="I143" s="231"/>
      <c r="J143" s="232">
        <f>ROUND(I143*H143,2)</f>
        <v>0</v>
      </c>
      <c r="K143" s="233"/>
      <c r="L143" s="234"/>
      <c r="M143" s="235" t="s">
        <v>1</v>
      </c>
      <c r="N143" s="236" t="s">
        <v>42</v>
      </c>
      <c r="O143" s="88"/>
      <c r="P143" s="222">
        <f>O143*H143</f>
        <v>0</v>
      </c>
      <c r="Q143" s="222">
        <v>0</v>
      </c>
      <c r="R143" s="222">
        <f>Q143*H143</f>
        <v>0</v>
      </c>
      <c r="S143" s="222">
        <v>0</v>
      </c>
      <c r="T143" s="223">
        <f>S143*H143</f>
        <v>0</v>
      </c>
      <c r="U143" s="35"/>
      <c r="V143" s="35"/>
      <c r="W143" s="35"/>
      <c r="X143" s="35"/>
      <c r="Y143" s="35"/>
      <c r="Z143" s="35"/>
      <c r="AA143" s="35"/>
      <c r="AB143" s="35"/>
      <c r="AC143" s="35"/>
      <c r="AD143" s="35"/>
      <c r="AE143" s="35"/>
      <c r="AR143" s="224" t="s">
        <v>173</v>
      </c>
      <c r="AT143" s="224" t="s">
        <v>170</v>
      </c>
      <c r="AU143" s="224" t="s">
        <v>87</v>
      </c>
      <c r="AY143" s="14" t="s">
        <v>124</v>
      </c>
      <c r="BE143" s="225">
        <f>IF(N143="základní",J143,0)</f>
        <v>0</v>
      </c>
      <c r="BF143" s="225">
        <f>IF(N143="snížená",J143,0)</f>
        <v>0</v>
      </c>
      <c r="BG143" s="225">
        <f>IF(N143="zákl. přenesená",J143,0)</f>
        <v>0</v>
      </c>
      <c r="BH143" s="225">
        <f>IF(N143="sníž. přenesená",J143,0)</f>
        <v>0</v>
      </c>
      <c r="BI143" s="225">
        <f>IF(N143="nulová",J143,0)</f>
        <v>0</v>
      </c>
      <c r="BJ143" s="14" t="s">
        <v>85</v>
      </c>
      <c r="BK143" s="225">
        <f>ROUND(I143*H143,2)</f>
        <v>0</v>
      </c>
      <c r="BL143" s="14" t="s">
        <v>167</v>
      </c>
      <c r="BM143" s="224" t="s">
        <v>178</v>
      </c>
    </row>
    <row r="144" s="2" customFormat="1" ht="24.15" customHeight="1">
      <c r="A144" s="35"/>
      <c r="B144" s="36"/>
      <c r="C144" s="212" t="s">
        <v>179</v>
      </c>
      <c r="D144" s="212" t="s">
        <v>128</v>
      </c>
      <c r="E144" s="213" t="s">
        <v>180</v>
      </c>
      <c r="F144" s="214" t="s">
        <v>181</v>
      </c>
      <c r="G144" s="215" t="s">
        <v>131</v>
      </c>
      <c r="H144" s="216">
        <v>85</v>
      </c>
      <c r="I144" s="217"/>
      <c r="J144" s="218">
        <f>ROUND(I144*H144,2)</f>
        <v>0</v>
      </c>
      <c r="K144" s="219"/>
      <c r="L144" s="41"/>
      <c r="M144" s="220" t="s">
        <v>1</v>
      </c>
      <c r="N144" s="221" t="s">
        <v>42</v>
      </c>
      <c r="O144" s="88"/>
      <c r="P144" s="222">
        <f>O144*H144</f>
        <v>0</v>
      </c>
      <c r="Q144" s="222">
        <v>0</v>
      </c>
      <c r="R144" s="222">
        <f>Q144*H144</f>
        <v>0</v>
      </c>
      <c r="S144" s="222">
        <v>0</v>
      </c>
      <c r="T144" s="223">
        <f>S144*H144</f>
        <v>0</v>
      </c>
      <c r="U144" s="35"/>
      <c r="V144" s="35"/>
      <c r="W144" s="35"/>
      <c r="X144" s="35"/>
      <c r="Y144" s="35"/>
      <c r="Z144" s="35"/>
      <c r="AA144" s="35"/>
      <c r="AB144" s="35"/>
      <c r="AC144" s="35"/>
      <c r="AD144" s="35"/>
      <c r="AE144" s="35"/>
      <c r="AR144" s="224" t="s">
        <v>167</v>
      </c>
      <c r="AT144" s="224" t="s">
        <v>128</v>
      </c>
      <c r="AU144" s="224" t="s">
        <v>87</v>
      </c>
      <c r="AY144" s="14" t="s">
        <v>124</v>
      </c>
      <c r="BE144" s="225">
        <f>IF(N144="základní",J144,0)</f>
        <v>0</v>
      </c>
      <c r="BF144" s="225">
        <f>IF(N144="snížená",J144,0)</f>
        <v>0</v>
      </c>
      <c r="BG144" s="225">
        <f>IF(N144="zákl. přenesená",J144,0)</f>
        <v>0</v>
      </c>
      <c r="BH144" s="225">
        <f>IF(N144="sníž. přenesená",J144,0)</f>
        <v>0</v>
      </c>
      <c r="BI144" s="225">
        <f>IF(N144="nulová",J144,0)</f>
        <v>0</v>
      </c>
      <c r="BJ144" s="14" t="s">
        <v>85</v>
      </c>
      <c r="BK144" s="225">
        <f>ROUND(I144*H144,2)</f>
        <v>0</v>
      </c>
      <c r="BL144" s="14" t="s">
        <v>167</v>
      </c>
      <c r="BM144" s="224" t="s">
        <v>182</v>
      </c>
    </row>
    <row r="145" s="2" customFormat="1" ht="24.15" customHeight="1">
      <c r="A145" s="35"/>
      <c r="B145" s="36"/>
      <c r="C145" s="226" t="s">
        <v>183</v>
      </c>
      <c r="D145" s="226" t="s">
        <v>170</v>
      </c>
      <c r="E145" s="227" t="s">
        <v>184</v>
      </c>
      <c r="F145" s="228" t="s">
        <v>185</v>
      </c>
      <c r="G145" s="229" t="s">
        <v>131</v>
      </c>
      <c r="H145" s="230">
        <v>89.25</v>
      </c>
      <c r="I145" s="231"/>
      <c r="J145" s="232">
        <f>ROUND(I145*H145,2)</f>
        <v>0</v>
      </c>
      <c r="K145" s="233"/>
      <c r="L145" s="234"/>
      <c r="M145" s="235" t="s">
        <v>1</v>
      </c>
      <c r="N145" s="236" t="s">
        <v>42</v>
      </c>
      <c r="O145" s="88"/>
      <c r="P145" s="222">
        <f>O145*H145</f>
        <v>0</v>
      </c>
      <c r="Q145" s="222">
        <v>0.00016000000000000001</v>
      </c>
      <c r="R145" s="222">
        <f>Q145*H145</f>
        <v>0.014280000000000001</v>
      </c>
      <c r="S145" s="222">
        <v>0</v>
      </c>
      <c r="T145" s="223">
        <f>S145*H145</f>
        <v>0</v>
      </c>
      <c r="U145" s="35"/>
      <c r="V145" s="35"/>
      <c r="W145" s="35"/>
      <c r="X145" s="35"/>
      <c r="Y145" s="35"/>
      <c r="Z145" s="35"/>
      <c r="AA145" s="35"/>
      <c r="AB145" s="35"/>
      <c r="AC145" s="35"/>
      <c r="AD145" s="35"/>
      <c r="AE145" s="35"/>
      <c r="AR145" s="224" t="s">
        <v>173</v>
      </c>
      <c r="AT145" s="224" t="s">
        <v>170</v>
      </c>
      <c r="AU145" s="224" t="s">
        <v>87</v>
      </c>
      <c r="AY145" s="14" t="s">
        <v>124</v>
      </c>
      <c r="BE145" s="225">
        <f>IF(N145="základní",J145,0)</f>
        <v>0</v>
      </c>
      <c r="BF145" s="225">
        <f>IF(N145="snížená",J145,0)</f>
        <v>0</v>
      </c>
      <c r="BG145" s="225">
        <f>IF(N145="zákl. přenesená",J145,0)</f>
        <v>0</v>
      </c>
      <c r="BH145" s="225">
        <f>IF(N145="sníž. přenesená",J145,0)</f>
        <v>0</v>
      </c>
      <c r="BI145" s="225">
        <f>IF(N145="nulová",J145,0)</f>
        <v>0</v>
      </c>
      <c r="BJ145" s="14" t="s">
        <v>85</v>
      </c>
      <c r="BK145" s="225">
        <f>ROUND(I145*H145,2)</f>
        <v>0</v>
      </c>
      <c r="BL145" s="14" t="s">
        <v>167</v>
      </c>
      <c r="BM145" s="224" t="s">
        <v>186</v>
      </c>
    </row>
    <row r="146" s="2" customFormat="1" ht="33" customHeight="1">
      <c r="A146" s="35"/>
      <c r="B146" s="36"/>
      <c r="C146" s="212" t="s">
        <v>187</v>
      </c>
      <c r="D146" s="212" t="s">
        <v>128</v>
      </c>
      <c r="E146" s="213" t="s">
        <v>188</v>
      </c>
      <c r="F146" s="214" t="s">
        <v>189</v>
      </c>
      <c r="G146" s="215" t="s">
        <v>131</v>
      </c>
      <c r="H146" s="216">
        <v>110</v>
      </c>
      <c r="I146" s="217"/>
      <c r="J146" s="218">
        <f>ROUND(I146*H146,2)</f>
        <v>0</v>
      </c>
      <c r="K146" s="219"/>
      <c r="L146" s="41"/>
      <c r="M146" s="220" t="s">
        <v>1</v>
      </c>
      <c r="N146" s="221" t="s">
        <v>42</v>
      </c>
      <c r="O146" s="88"/>
      <c r="P146" s="222">
        <f>O146*H146</f>
        <v>0</v>
      </c>
      <c r="Q146" s="222">
        <v>0</v>
      </c>
      <c r="R146" s="222">
        <f>Q146*H146</f>
        <v>0</v>
      </c>
      <c r="S146" s="222">
        <v>0</v>
      </c>
      <c r="T146" s="223">
        <f>S146*H146</f>
        <v>0</v>
      </c>
      <c r="U146" s="35"/>
      <c r="V146" s="35"/>
      <c r="W146" s="35"/>
      <c r="X146" s="35"/>
      <c r="Y146" s="35"/>
      <c r="Z146" s="35"/>
      <c r="AA146" s="35"/>
      <c r="AB146" s="35"/>
      <c r="AC146" s="35"/>
      <c r="AD146" s="35"/>
      <c r="AE146" s="35"/>
      <c r="AR146" s="224" t="s">
        <v>167</v>
      </c>
      <c r="AT146" s="224" t="s">
        <v>128</v>
      </c>
      <c r="AU146" s="224" t="s">
        <v>87</v>
      </c>
      <c r="AY146" s="14" t="s">
        <v>124</v>
      </c>
      <c r="BE146" s="225">
        <f>IF(N146="základní",J146,0)</f>
        <v>0</v>
      </c>
      <c r="BF146" s="225">
        <f>IF(N146="snížená",J146,0)</f>
        <v>0</v>
      </c>
      <c r="BG146" s="225">
        <f>IF(N146="zákl. přenesená",J146,0)</f>
        <v>0</v>
      </c>
      <c r="BH146" s="225">
        <f>IF(N146="sníž. přenesená",J146,0)</f>
        <v>0</v>
      </c>
      <c r="BI146" s="225">
        <f>IF(N146="nulová",J146,0)</f>
        <v>0</v>
      </c>
      <c r="BJ146" s="14" t="s">
        <v>85</v>
      </c>
      <c r="BK146" s="225">
        <f>ROUND(I146*H146,2)</f>
        <v>0</v>
      </c>
      <c r="BL146" s="14" t="s">
        <v>167</v>
      </c>
      <c r="BM146" s="224" t="s">
        <v>190</v>
      </c>
    </row>
    <row r="147" s="2" customFormat="1" ht="33" customHeight="1">
      <c r="A147" s="35"/>
      <c r="B147" s="36"/>
      <c r="C147" s="226" t="s">
        <v>191</v>
      </c>
      <c r="D147" s="226" t="s">
        <v>170</v>
      </c>
      <c r="E147" s="227" t="s">
        <v>192</v>
      </c>
      <c r="F147" s="228" t="s">
        <v>193</v>
      </c>
      <c r="G147" s="229" t="s">
        <v>131</v>
      </c>
      <c r="H147" s="230">
        <v>66</v>
      </c>
      <c r="I147" s="231"/>
      <c r="J147" s="232">
        <f>ROUND(I147*H147,2)</f>
        <v>0</v>
      </c>
      <c r="K147" s="233"/>
      <c r="L147" s="234"/>
      <c r="M147" s="235" t="s">
        <v>1</v>
      </c>
      <c r="N147" s="236" t="s">
        <v>42</v>
      </c>
      <c r="O147" s="88"/>
      <c r="P147" s="222">
        <f>O147*H147</f>
        <v>0</v>
      </c>
      <c r="Q147" s="222">
        <v>0.0010499999999999999</v>
      </c>
      <c r="R147" s="222">
        <f>Q147*H147</f>
        <v>0.0693</v>
      </c>
      <c r="S147" s="222">
        <v>0</v>
      </c>
      <c r="T147" s="223">
        <f>S147*H147</f>
        <v>0</v>
      </c>
      <c r="U147" s="35"/>
      <c r="V147" s="35"/>
      <c r="W147" s="35"/>
      <c r="X147" s="35"/>
      <c r="Y147" s="35"/>
      <c r="Z147" s="35"/>
      <c r="AA147" s="35"/>
      <c r="AB147" s="35"/>
      <c r="AC147" s="35"/>
      <c r="AD147" s="35"/>
      <c r="AE147" s="35"/>
      <c r="AR147" s="224" t="s">
        <v>173</v>
      </c>
      <c r="AT147" s="224" t="s">
        <v>170</v>
      </c>
      <c r="AU147" s="224" t="s">
        <v>87</v>
      </c>
      <c r="AY147" s="14" t="s">
        <v>124</v>
      </c>
      <c r="BE147" s="225">
        <f>IF(N147="základní",J147,0)</f>
        <v>0</v>
      </c>
      <c r="BF147" s="225">
        <f>IF(N147="snížená",J147,0)</f>
        <v>0</v>
      </c>
      <c r="BG147" s="225">
        <f>IF(N147="zákl. přenesená",J147,0)</f>
        <v>0</v>
      </c>
      <c r="BH147" s="225">
        <f>IF(N147="sníž. přenesená",J147,0)</f>
        <v>0</v>
      </c>
      <c r="BI147" s="225">
        <f>IF(N147="nulová",J147,0)</f>
        <v>0</v>
      </c>
      <c r="BJ147" s="14" t="s">
        <v>85</v>
      </c>
      <c r="BK147" s="225">
        <f>ROUND(I147*H147,2)</f>
        <v>0</v>
      </c>
      <c r="BL147" s="14" t="s">
        <v>167</v>
      </c>
      <c r="BM147" s="224" t="s">
        <v>194</v>
      </c>
    </row>
    <row r="148" s="2" customFormat="1" ht="16.5" customHeight="1">
      <c r="A148" s="35"/>
      <c r="B148" s="36"/>
      <c r="C148" s="226" t="s">
        <v>195</v>
      </c>
      <c r="D148" s="226" t="s">
        <v>170</v>
      </c>
      <c r="E148" s="227" t="s">
        <v>196</v>
      </c>
      <c r="F148" s="228" t="s">
        <v>197</v>
      </c>
      <c r="G148" s="229" t="s">
        <v>149</v>
      </c>
      <c r="H148" s="230">
        <v>140</v>
      </c>
      <c r="I148" s="231"/>
      <c r="J148" s="232">
        <f>ROUND(I148*H148,2)</f>
        <v>0</v>
      </c>
      <c r="K148" s="233"/>
      <c r="L148" s="234"/>
      <c r="M148" s="235" t="s">
        <v>1</v>
      </c>
      <c r="N148" s="236" t="s">
        <v>42</v>
      </c>
      <c r="O148" s="88"/>
      <c r="P148" s="222">
        <f>O148*H148</f>
        <v>0</v>
      </c>
      <c r="Q148" s="222">
        <v>0</v>
      </c>
      <c r="R148" s="222">
        <f>Q148*H148</f>
        <v>0</v>
      </c>
      <c r="S148" s="222">
        <v>0</v>
      </c>
      <c r="T148" s="223">
        <f>S148*H148</f>
        <v>0</v>
      </c>
      <c r="U148" s="35"/>
      <c r="V148" s="35"/>
      <c r="W148" s="35"/>
      <c r="X148" s="35"/>
      <c r="Y148" s="35"/>
      <c r="Z148" s="35"/>
      <c r="AA148" s="35"/>
      <c r="AB148" s="35"/>
      <c r="AC148" s="35"/>
      <c r="AD148" s="35"/>
      <c r="AE148" s="35"/>
      <c r="AR148" s="224" t="s">
        <v>173</v>
      </c>
      <c r="AT148" s="224" t="s">
        <v>170</v>
      </c>
      <c r="AU148" s="224" t="s">
        <v>87</v>
      </c>
      <c r="AY148" s="14" t="s">
        <v>124</v>
      </c>
      <c r="BE148" s="225">
        <f>IF(N148="základní",J148,0)</f>
        <v>0</v>
      </c>
      <c r="BF148" s="225">
        <f>IF(N148="snížená",J148,0)</f>
        <v>0</v>
      </c>
      <c r="BG148" s="225">
        <f>IF(N148="zákl. přenesená",J148,0)</f>
        <v>0</v>
      </c>
      <c r="BH148" s="225">
        <f>IF(N148="sníž. přenesená",J148,0)</f>
        <v>0</v>
      </c>
      <c r="BI148" s="225">
        <f>IF(N148="nulová",J148,0)</f>
        <v>0</v>
      </c>
      <c r="BJ148" s="14" t="s">
        <v>85</v>
      </c>
      <c r="BK148" s="225">
        <f>ROUND(I148*H148,2)</f>
        <v>0</v>
      </c>
      <c r="BL148" s="14" t="s">
        <v>167</v>
      </c>
      <c r="BM148" s="224" t="s">
        <v>198</v>
      </c>
    </row>
    <row r="149" s="2" customFormat="1" ht="24.15" customHeight="1">
      <c r="A149" s="35"/>
      <c r="B149" s="36"/>
      <c r="C149" s="226" t="s">
        <v>199</v>
      </c>
      <c r="D149" s="226" t="s">
        <v>170</v>
      </c>
      <c r="E149" s="227" t="s">
        <v>200</v>
      </c>
      <c r="F149" s="228" t="s">
        <v>201</v>
      </c>
      <c r="G149" s="229" t="s">
        <v>131</v>
      </c>
      <c r="H149" s="230">
        <v>49.5</v>
      </c>
      <c r="I149" s="231"/>
      <c r="J149" s="232">
        <f>ROUND(I149*H149,2)</f>
        <v>0</v>
      </c>
      <c r="K149" s="233"/>
      <c r="L149" s="234"/>
      <c r="M149" s="235" t="s">
        <v>1</v>
      </c>
      <c r="N149" s="236" t="s">
        <v>42</v>
      </c>
      <c r="O149" s="88"/>
      <c r="P149" s="222">
        <f>O149*H149</f>
        <v>0</v>
      </c>
      <c r="Q149" s="222">
        <v>0</v>
      </c>
      <c r="R149" s="222">
        <f>Q149*H149</f>
        <v>0</v>
      </c>
      <c r="S149" s="222">
        <v>0</v>
      </c>
      <c r="T149" s="223">
        <f>S149*H149</f>
        <v>0</v>
      </c>
      <c r="U149" s="35"/>
      <c r="V149" s="35"/>
      <c r="W149" s="35"/>
      <c r="X149" s="35"/>
      <c r="Y149" s="35"/>
      <c r="Z149" s="35"/>
      <c r="AA149" s="35"/>
      <c r="AB149" s="35"/>
      <c r="AC149" s="35"/>
      <c r="AD149" s="35"/>
      <c r="AE149" s="35"/>
      <c r="AR149" s="224" t="s">
        <v>173</v>
      </c>
      <c r="AT149" s="224" t="s">
        <v>170</v>
      </c>
      <c r="AU149" s="224" t="s">
        <v>87</v>
      </c>
      <c r="AY149" s="14" t="s">
        <v>124</v>
      </c>
      <c r="BE149" s="225">
        <f>IF(N149="základní",J149,0)</f>
        <v>0</v>
      </c>
      <c r="BF149" s="225">
        <f>IF(N149="snížená",J149,0)</f>
        <v>0</v>
      </c>
      <c r="BG149" s="225">
        <f>IF(N149="zákl. přenesená",J149,0)</f>
        <v>0</v>
      </c>
      <c r="BH149" s="225">
        <f>IF(N149="sníž. přenesená",J149,0)</f>
        <v>0</v>
      </c>
      <c r="BI149" s="225">
        <f>IF(N149="nulová",J149,0)</f>
        <v>0</v>
      </c>
      <c r="BJ149" s="14" t="s">
        <v>85</v>
      </c>
      <c r="BK149" s="225">
        <f>ROUND(I149*H149,2)</f>
        <v>0</v>
      </c>
      <c r="BL149" s="14" t="s">
        <v>167</v>
      </c>
      <c r="BM149" s="224" t="s">
        <v>202</v>
      </c>
    </row>
    <row r="150" s="2" customFormat="1" ht="24.15" customHeight="1">
      <c r="A150" s="35"/>
      <c r="B150" s="36"/>
      <c r="C150" s="212" t="s">
        <v>203</v>
      </c>
      <c r="D150" s="212" t="s">
        <v>128</v>
      </c>
      <c r="E150" s="213" t="s">
        <v>204</v>
      </c>
      <c r="F150" s="214" t="s">
        <v>205</v>
      </c>
      <c r="G150" s="215" t="s">
        <v>131</v>
      </c>
      <c r="H150" s="216">
        <v>1100</v>
      </c>
      <c r="I150" s="217"/>
      <c r="J150" s="218">
        <f>ROUND(I150*H150,2)</f>
        <v>0</v>
      </c>
      <c r="K150" s="219"/>
      <c r="L150" s="41"/>
      <c r="M150" s="220" t="s">
        <v>1</v>
      </c>
      <c r="N150" s="221" t="s">
        <v>42</v>
      </c>
      <c r="O150" s="88"/>
      <c r="P150" s="222">
        <f>O150*H150</f>
        <v>0</v>
      </c>
      <c r="Q150" s="222">
        <v>0</v>
      </c>
      <c r="R150" s="222">
        <f>Q150*H150</f>
        <v>0</v>
      </c>
      <c r="S150" s="222">
        <v>0</v>
      </c>
      <c r="T150" s="223">
        <f>S150*H150</f>
        <v>0</v>
      </c>
      <c r="U150" s="35"/>
      <c r="V150" s="35"/>
      <c r="W150" s="35"/>
      <c r="X150" s="35"/>
      <c r="Y150" s="35"/>
      <c r="Z150" s="35"/>
      <c r="AA150" s="35"/>
      <c r="AB150" s="35"/>
      <c r="AC150" s="35"/>
      <c r="AD150" s="35"/>
      <c r="AE150" s="35"/>
      <c r="AR150" s="224" t="s">
        <v>167</v>
      </c>
      <c r="AT150" s="224" t="s">
        <v>128</v>
      </c>
      <c r="AU150" s="224" t="s">
        <v>87</v>
      </c>
      <c r="AY150" s="14" t="s">
        <v>124</v>
      </c>
      <c r="BE150" s="225">
        <f>IF(N150="základní",J150,0)</f>
        <v>0</v>
      </c>
      <c r="BF150" s="225">
        <f>IF(N150="snížená",J150,0)</f>
        <v>0</v>
      </c>
      <c r="BG150" s="225">
        <f>IF(N150="zákl. přenesená",J150,0)</f>
        <v>0</v>
      </c>
      <c r="BH150" s="225">
        <f>IF(N150="sníž. přenesená",J150,0)</f>
        <v>0</v>
      </c>
      <c r="BI150" s="225">
        <f>IF(N150="nulová",J150,0)</f>
        <v>0</v>
      </c>
      <c r="BJ150" s="14" t="s">
        <v>85</v>
      </c>
      <c r="BK150" s="225">
        <f>ROUND(I150*H150,2)</f>
        <v>0</v>
      </c>
      <c r="BL150" s="14" t="s">
        <v>167</v>
      </c>
      <c r="BM150" s="224" t="s">
        <v>206</v>
      </c>
    </row>
    <row r="151" s="2" customFormat="1" ht="37.8" customHeight="1">
      <c r="A151" s="35"/>
      <c r="B151" s="36"/>
      <c r="C151" s="226" t="s">
        <v>207</v>
      </c>
      <c r="D151" s="226" t="s">
        <v>170</v>
      </c>
      <c r="E151" s="227" t="s">
        <v>208</v>
      </c>
      <c r="F151" s="228" t="s">
        <v>209</v>
      </c>
      <c r="G151" s="229" t="s">
        <v>131</v>
      </c>
      <c r="H151" s="230">
        <v>200.71100000000001</v>
      </c>
      <c r="I151" s="231"/>
      <c r="J151" s="232">
        <f>ROUND(I151*H151,2)</f>
        <v>0</v>
      </c>
      <c r="K151" s="233"/>
      <c r="L151" s="234"/>
      <c r="M151" s="235" t="s">
        <v>1</v>
      </c>
      <c r="N151" s="236" t="s">
        <v>42</v>
      </c>
      <c r="O151" s="88"/>
      <c r="P151" s="222">
        <f>O151*H151</f>
        <v>0</v>
      </c>
      <c r="Q151" s="222">
        <v>0</v>
      </c>
      <c r="R151" s="222">
        <f>Q151*H151</f>
        <v>0</v>
      </c>
      <c r="S151" s="222">
        <v>0</v>
      </c>
      <c r="T151" s="223">
        <f>S151*H151</f>
        <v>0</v>
      </c>
      <c r="U151" s="35"/>
      <c r="V151" s="35"/>
      <c r="W151" s="35"/>
      <c r="X151" s="35"/>
      <c r="Y151" s="35"/>
      <c r="Z151" s="35"/>
      <c r="AA151" s="35"/>
      <c r="AB151" s="35"/>
      <c r="AC151" s="35"/>
      <c r="AD151" s="35"/>
      <c r="AE151" s="35"/>
      <c r="AR151" s="224" t="s">
        <v>173</v>
      </c>
      <c r="AT151" s="224" t="s">
        <v>170</v>
      </c>
      <c r="AU151" s="224" t="s">
        <v>87</v>
      </c>
      <c r="AY151" s="14" t="s">
        <v>124</v>
      </c>
      <c r="BE151" s="225">
        <f>IF(N151="základní",J151,0)</f>
        <v>0</v>
      </c>
      <c r="BF151" s="225">
        <f>IF(N151="snížená",J151,0)</f>
        <v>0</v>
      </c>
      <c r="BG151" s="225">
        <f>IF(N151="zákl. přenesená",J151,0)</f>
        <v>0</v>
      </c>
      <c r="BH151" s="225">
        <f>IF(N151="sníž. přenesená",J151,0)</f>
        <v>0</v>
      </c>
      <c r="BI151" s="225">
        <f>IF(N151="nulová",J151,0)</f>
        <v>0</v>
      </c>
      <c r="BJ151" s="14" t="s">
        <v>85</v>
      </c>
      <c r="BK151" s="225">
        <f>ROUND(I151*H151,2)</f>
        <v>0</v>
      </c>
      <c r="BL151" s="14" t="s">
        <v>167</v>
      </c>
      <c r="BM151" s="224" t="s">
        <v>210</v>
      </c>
    </row>
    <row r="152" s="2" customFormat="1" ht="37.8" customHeight="1">
      <c r="A152" s="35"/>
      <c r="B152" s="36"/>
      <c r="C152" s="226" t="s">
        <v>211</v>
      </c>
      <c r="D152" s="226" t="s">
        <v>170</v>
      </c>
      <c r="E152" s="227" t="s">
        <v>212</v>
      </c>
      <c r="F152" s="228" t="s">
        <v>213</v>
      </c>
      <c r="G152" s="229" t="s">
        <v>131</v>
      </c>
      <c r="H152" s="230">
        <v>963.41200000000003</v>
      </c>
      <c r="I152" s="231"/>
      <c r="J152" s="232">
        <f>ROUND(I152*H152,2)</f>
        <v>0</v>
      </c>
      <c r="K152" s="233"/>
      <c r="L152" s="234"/>
      <c r="M152" s="235" t="s">
        <v>1</v>
      </c>
      <c r="N152" s="236" t="s">
        <v>42</v>
      </c>
      <c r="O152" s="88"/>
      <c r="P152" s="222">
        <f>O152*H152</f>
        <v>0</v>
      </c>
      <c r="Q152" s="222">
        <v>0</v>
      </c>
      <c r="R152" s="222">
        <f>Q152*H152</f>
        <v>0</v>
      </c>
      <c r="S152" s="222">
        <v>0</v>
      </c>
      <c r="T152" s="223">
        <f>S152*H152</f>
        <v>0</v>
      </c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R152" s="224" t="s">
        <v>173</v>
      </c>
      <c r="AT152" s="224" t="s">
        <v>170</v>
      </c>
      <c r="AU152" s="224" t="s">
        <v>87</v>
      </c>
      <c r="AY152" s="14" t="s">
        <v>124</v>
      </c>
      <c r="BE152" s="225">
        <f>IF(N152="základní",J152,0)</f>
        <v>0</v>
      </c>
      <c r="BF152" s="225">
        <f>IF(N152="snížená",J152,0)</f>
        <v>0</v>
      </c>
      <c r="BG152" s="225">
        <f>IF(N152="zákl. přenesená",J152,0)</f>
        <v>0</v>
      </c>
      <c r="BH152" s="225">
        <f>IF(N152="sníž. přenesená",J152,0)</f>
        <v>0</v>
      </c>
      <c r="BI152" s="225">
        <f>IF(N152="nulová",J152,0)</f>
        <v>0</v>
      </c>
      <c r="BJ152" s="14" t="s">
        <v>85</v>
      </c>
      <c r="BK152" s="225">
        <f>ROUND(I152*H152,2)</f>
        <v>0</v>
      </c>
      <c r="BL152" s="14" t="s">
        <v>167</v>
      </c>
      <c r="BM152" s="224" t="s">
        <v>214</v>
      </c>
    </row>
    <row r="153" s="2" customFormat="1" ht="37.8" customHeight="1">
      <c r="A153" s="35"/>
      <c r="B153" s="36"/>
      <c r="C153" s="226" t="s">
        <v>215</v>
      </c>
      <c r="D153" s="226" t="s">
        <v>170</v>
      </c>
      <c r="E153" s="227" t="s">
        <v>216</v>
      </c>
      <c r="F153" s="228" t="s">
        <v>217</v>
      </c>
      <c r="G153" s="229" t="s">
        <v>131</v>
      </c>
      <c r="H153" s="230">
        <v>45.877000000000002</v>
      </c>
      <c r="I153" s="231"/>
      <c r="J153" s="232">
        <f>ROUND(I153*H153,2)</f>
        <v>0</v>
      </c>
      <c r="K153" s="233"/>
      <c r="L153" s="234"/>
      <c r="M153" s="235" t="s">
        <v>1</v>
      </c>
      <c r="N153" s="236" t="s">
        <v>42</v>
      </c>
      <c r="O153" s="88"/>
      <c r="P153" s="222">
        <f>O153*H153</f>
        <v>0</v>
      </c>
      <c r="Q153" s="222">
        <v>0</v>
      </c>
      <c r="R153" s="222">
        <f>Q153*H153</f>
        <v>0</v>
      </c>
      <c r="S153" s="222">
        <v>0</v>
      </c>
      <c r="T153" s="223">
        <f>S153*H153</f>
        <v>0</v>
      </c>
      <c r="U153" s="35"/>
      <c r="V153" s="35"/>
      <c r="W153" s="35"/>
      <c r="X153" s="35"/>
      <c r="Y153" s="35"/>
      <c r="Z153" s="35"/>
      <c r="AA153" s="35"/>
      <c r="AB153" s="35"/>
      <c r="AC153" s="35"/>
      <c r="AD153" s="35"/>
      <c r="AE153" s="35"/>
      <c r="AR153" s="224" t="s">
        <v>173</v>
      </c>
      <c r="AT153" s="224" t="s">
        <v>170</v>
      </c>
      <c r="AU153" s="224" t="s">
        <v>87</v>
      </c>
      <c r="AY153" s="14" t="s">
        <v>124</v>
      </c>
      <c r="BE153" s="225">
        <f>IF(N153="základní",J153,0)</f>
        <v>0</v>
      </c>
      <c r="BF153" s="225">
        <f>IF(N153="snížená",J153,0)</f>
        <v>0</v>
      </c>
      <c r="BG153" s="225">
        <f>IF(N153="zákl. přenesená",J153,0)</f>
        <v>0</v>
      </c>
      <c r="BH153" s="225">
        <f>IF(N153="sníž. přenesená",J153,0)</f>
        <v>0</v>
      </c>
      <c r="BI153" s="225">
        <f>IF(N153="nulová",J153,0)</f>
        <v>0</v>
      </c>
      <c r="BJ153" s="14" t="s">
        <v>85</v>
      </c>
      <c r="BK153" s="225">
        <f>ROUND(I153*H153,2)</f>
        <v>0</v>
      </c>
      <c r="BL153" s="14" t="s">
        <v>167</v>
      </c>
      <c r="BM153" s="224" t="s">
        <v>218</v>
      </c>
    </row>
    <row r="154" s="2" customFormat="1" ht="16.5" customHeight="1">
      <c r="A154" s="35"/>
      <c r="B154" s="36"/>
      <c r="C154" s="212" t="s">
        <v>219</v>
      </c>
      <c r="D154" s="212" t="s">
        <v>128</v>
      </c>
      <c r="E154" s="213" t="s">
        <v>220</v>
      </c>
      <c r="F154" s="214" t="s">
        <v>221</v>
      </c>
      <c r="G154" s="215" t="s">
        <v>149</v>
      </c>
      <c r="H154" s="216">
        <v>40</v>
      </c>
      <c r="I154" s="217"/>
      <c r="J154" s="218">
        <f>ROUND(I154*H154,2)</f>
        <v>0</v>
      </c>
      <c r="K154" s="219"/>
      <c r="L154" s="41"/>
      <c r="M154" s="220" t="s">
        <v>1</v>
      </c>
      <c r="N154" s="221" t="s">
        <v>42</v>
      </c>
      <c r="O154" s="88"/>
      <c r="P154" s="222">
        <f>O154*H154</f>
        <v>0</v>
      </c>
      <c r="Q154" s="222">
        <v>0</v>
      </c>
      <c r="R154" s="222">
        <f>Q154*H154</f>
        <v>0</v>
      </c>
      <c r="S154" s="222">
        <v>0</v>
      </c>
      <c r="T154" s="223">
        <f>S154*H154</f>
        <v>0</v>
      </c>
      <c r="U154" s="35"/>
      <c r="V154" s="35"/>
      <c r="W154" s="35"/>
      <c r="X154" s="35"/>
      <c r="Y154" s="35"/>
      <c r="Z154" s="35"/>
      <c r="AA154" s="35"/>
      <c r="AB154" s="35"/>
      <c r="AC154" s="35"/>
      <c r="AD154" s="35"/>
      <c r="AE154" s="35"/>
      <c r="AR154" s="224" t="s">
        <v>167</v>
      </c>
      <c r="AT154" s="224" t="s">
        <v>128</v>
      </c>
      <c r="AU154" s="224" t="s">
        <v>87</v>
      </c>
      <c r="AY154" s="14" t="s">
        <v>124</v>
      </c>
      <c r="BE154" s="225">
        <f>IF(N154="základní",J154,0)</f>
        <v>0</v>
      </c>
      <c r="BF154" s="225">
        <f>IF(N154="snížená",J154,0)</f>
        <v>0</v>
      </c>
      <c r="BG154" s="225">
        <f>IF(N154="zákl. přenesená",J154,0)</f>
        <v>0</v>
      </c>
      <c r="BH154" s="225">
        <f>IF(N154="sníž. přenesená",J154,0)</f>
        <v>0</v>
      </c>
      <c r="BI154" s="225">
        <f>IF(N154="nulová",J154,0)</f>
        <v>0</v>
      </c>
      <c r="BJ154" s="14" t="s">
        <v>85</v>
      </c>
      <c r="BK154" s="225">
        <f>ROUND(I154*H154,2)</f>
        <v>0</v>
      </c>
      <c r="BL154" s="14" t="s">
        <v>167</v>
      </c>
      <c r="BM154" s="224" t="s">
        <v>222</v>
      </c>
    </row>
    <row r="155" s="2" customFormat="1" ht="24.15" customHeight="1">
      <c r="A155" s="35"/>
      <c r="B155" s="36"/>
      <c r="C155" s="226" t="s">
        <v>223</v>
      </c>
      <c r="D155" s="226" t="s">
        <v>170</v>
      </c>
      <c r="E155" s="227" t="s">
        <v>224</v>
      </c>
      <c r="F155" s="228" t="s">
        <v>225</v>
      </c>
      <c r="G155" s="229" t="s">
        <v>149</v>
      </c>
      <c r="H155" s="230">
        <v>40</v>
      </c>
      <c r="I155" s="231"/>
      <c r="J155" s="232">
        <f>ROUND(I155*H155,2)</f>
        <v>0</v>
      </c>
      <c r="K155" s="233"/>
      <c r="L155" s="234"/>
      <c r="M155" s="235" t="s">
        <v>1</v>
      </c>
      <c r="N155" s="236" t="s">
        <v>42</v>
      </c>
      <c r="O155" s="88"/>
      <c r="P155" s="222">
        <f>O155*H155</f>
        <v>0</v>
      </c>
      <c r="Q155" s="222">
        <v>5.0000000000000002E-05</v>
      </c>
      <c r="R155" s="222">
        <f>Q155*H155</f>
        <v>0.002</v>
      </c>
      <c r="S155" s="222">
        <v>0</v>
      </c>
      <c r="T155" s="223">
        <f>S155*H155</f>
        <v>0</v>
      </c>
      <c r="U155" s="35"/>
      <c r="V155" s="35"/>
      <c r="W155" s="35"/>
      <c r="X155" s="35"/>
      <c r="Y155" s="35"/>
      <c r="Z155" s="35"/>
      <c r="AA155" s="35"/>
      <c r="AB155" s="35"/>
      <c r="AC155" s="35"/>
      <c r="AD155" s="35"/>
      <c r="AE155" s="35"/>
      <c r="AR155" s="224" t="s">
        <v>173</v>
      </c>
      <c r="AT155" s="224" t="s">
        <v>170</v>
      </c>
      <c r="AU155" s="224" t="s">
        <v>87</v>
      </c>
      <c r="AY155" s="14" t="s">
        <v>124</v>
      </c>
      <c r="BE155" s="225">
        <f>IF(N155="základní",J155,0)</f>
        <v>0</v>
      </c>
      <c r="BF155" s="225">
        <f>IF(N155="snížená",J155,0)</f>
        <v>0</v>
      </c>
      <c r="BG155" s="225">
        <f>IF(N155="zákl. přenesená",J155,0)</f>
        <v>0</v>
      </c>
      <c r="BH155" s="225">
        <f>IF(N155="sníž. přenesená",J155,0)</f>
        <v>0</v>
      </c>
      <c r="BI155" s="225">
        <f>IF(N155="nulová",J155,0)</f>
        <v>0</v>
      </c>
      <c r="BJ155" s="14" t="s">
        <v>85</v>
      </c>
      <c r="BK155" s="225">
        <f>ROUND(I155*H155,2)</f>
        <v>0</v>
      </c>
      <c r="BL155" s="14" t="s">
        <v>167</v>
      </c>
      <c r="BM155" s="224" t="s">
        <v>226</v>
      </c>
    </row>
    <row r="156" s="2" customFormat="1" ht="24.15" customHeight="1">
      <c r="A156" s="35"/>
      <c r="B156" s="36"/>
      <c r="C156" s="212" t="s">
        <v>227</v>
      </c>
      <c r="D156" s="212" t="s">
        <v>128</v>
      </c>
      <c r="E156" s="213" t="s">
        <v>228</v>
      </c>
      <c r="F156" s="214" t="s">
        <v>229</v>
      </c>
      <c r="G156" s="215" t="s">
        <v>149</v>
      </c>
      <c r="H156" s="216">
        <v>250</v>
      </c>
      <c r="I156" s="217"/>
      <c r="J156" s="218">
        <f>ROUND(I156*H156,2)</f>
        <v>0</v>
      </c>
      <c r="K156" s="219"/>
      <c r="L156" s="41"/>
      <c r="M156" s="220" t="s">
        <v>1</v>
      </c>
      <c r="N156" s="221" t="s">
        <v>42</v>
      </c>
      <c r="O156" s="88"/>
      <c r="P156" s="222">
        <f>O156*H156</f>
        <v>0</v>
      </c>
      <c r="Q156" s="222">
        <v>0</v>
      </c>
      <c r="R156" s="222">
        <f>Q156*H156</f>
        <v>0</v>
      </c>
      <c r="S156" s="222">
        <v>0</v>
      </c>
      <c r="T156" s="223">
        <f>S156*H156</f>
        <v>0</v>
      </c>
      <c r="U156" s="35"/>
      <c r="V156" s="35"/>
      <c r="W156" s="35"/>
      <c r="X156" s="35"/>
      <c r="Y156" s="35"/>
      <c r="Z156" s="35"/>
      <c r="AA156" s="35"/>
      <c r="AB156" s="35"/>
      <c r="AC156" s="35"/>
      <c r="AD156" s="35"/>
      <c r="AE156" s="35"/>
      <c r="AR156" s="224" t="s">
        <v>167</v>
      </c>
      <c r="AT156" s="224" t="s">
        <v>128</v>
      </c>
      <c r="AU156" s="224" t="s">
        <v>87</v>
      </c>
      <c r="AY156" s="14" t="s">
        <v>124</v>
      </c>
      <c r="BE156" s="225">
        <f>IF(N156="základní",J156,0)</f>
        <v>0</v>
      </c>
      <c r="BF156" s="225">
        <f>IF(N156="snížená",J156,0)</f>
        <v>0</v>
      </c>
      <c r="BG156" s="225">
        <f>IF(N156="zákl. přenesená",J156,0)</f>
        <v>0</v>
      </c>
      <c r="BH156" s="225">
        <f>IF(N156="sníž. přenesená",J156,0)</f>
        <v>0</v>
      </c>
      <c r="BI156" s="225">
        <f>IF(N156="nulová",J156,0)</f>
        <v>0</v>
      </c>
      <c r="BJ156" s="14" t="s">
        <v>85</v>
      </c>
      <c r="BK156" s="225">
        <f>ROUND(I156*H156,2)</f>
        <v>0</v>
      </c>
      <c r="BL156" s="14" t="s">
        <v>167</v>
      </c>
      <c r="BM156" s="224" t="s">
        <v>230</v>
      </c>
    </row>
    <row r="157" s="2" customFormat="1" ht="24.15" customHeight="1">
      <c r="A157" s="35"/>
      <c r="B157" s="36"/>
      <c r="C157" s="226" t="s">
        <v>231</v>
      </c>
      <c r="D157" s="226" t="s">
        <v>170</v>
      </c>
      <c r="E157" s="227" t="s">
        <v>232</v>
      </c>
      <c r="F157" s="228" t="s">
        <v>233</v>
      </c>
      <c r="G157" s="229" t="s">
        <v>149</v>
      </c>
      <c r="H157" s="230">
        <v>250</v>
      </c>
      <c r="I157" s="231"/>
      <c r="J157" s="232">
        <f>ROUND(I157*H157,2)</f>
        <v>0</v>
      </c>
      <c r="K157" s="233"/>
      <c r="L157" s="234"/>
      <c r="M157" s="235" t="s">
        <v>1</v>
      </c>
      <c r="N157" s="236" t="s">
        <v>42</v>
      </c>
      <c r="O157" s="88"/>
      <c r="P157" s="222">
        <f>O157*H157</f>
        <v>0</v>
      </c>
      <c r="Q157" s="222">
        <v>0.00029999999999999997</v>
      </c>
      <c r="R157" s="222">
        <f>Q157*H157</f>
        <v>0.074999999999999997</v>
      </c>
      <c r="S157" s="222">
        <v>0</v>
      </c>
      <c r="T157" s="223">
        <f>S157*H157</f>
        <v>0</v>
      </c>
      <c r="U157" s="35"/>
      <c r="V157" s="35"/>
      <c r="W157" s="35"/>
      <c r="X157" s="35"/>
      <c r="Y157" s="35"/>
      <c r="Z157" s="35"/>
      <c r="AA157" s="35"/>
      <c r="AB157" s="35"/>
      <c r="AC157" s="35"/>
      <c r="AD157" s="35"/>
      <c r="AE157" s="35"/>
      <c r="AR157" s="224" t="s">
        <v>173</v>
      </c>
      <c r="AT157" s="224" t="s">
        <v>170</v>
      </c>
      <c r="AU157" s="224" t="s">
        <v>87</v>
      </c>
      <c r="AY157" s="14" t="s">
        <v>124</v>
      </c>
      <c r="BE157" s="225">
        <f>IF(N157="základní",J157,0)</f>
        <v>0</v>
      </c>
      <c r="BF157" s="225">
        <f>IF(N157="snížená",J157,0)</f>
        <v>0</v>
      </c>
      <c r="BG157" s="225">
        <f>IF(N157="zákl. přenesená",J157,0)</f>
        <v>0</v>
      </c>
      <c r="BH157" s="225">
        <f>IF(N157="sníž. přenesená",J157,0)</f>
        <v>0</v>
      </c>
      <c r="BI157" s="225">
        <f>IF(N157="nulová",J157,0)</f>
        <v>0</v>
      </c>
      <c r="BJ157" s="14" t="s">
        <v>85</v>
      </c>
      <c r="BK157" s="225">
        <f>ROUND(I157*H157,2)</f>
        <v>0</v>
      </c>
      <c r="BL157" s="14" t="s">
        <v>167</v>
      </c>
      <c r="BM157" s="224" t="s">
        <v>234</v>
      </c>
    </row>
    <row r="158" s="2" customFormat="1" ht="24.15" customHeight="1">
      <c r="A158" s="35"/>
      <c r="B158" s="36"/>
      <c r="C158" s="212" t="s">
        <v>235</v>
      </c>
      <c r="D158" s="212" t="s">
        <v>128</v>
      </c>
      <c r="E158" s="213" t="s">
        <v>236</v>
      </c>
      <c r="F158" s="214" t="s">
        <v>237</v>
      </c>
      <c r="G158" s="215" t="s">
        <v>149</v>
      </c>
      <c r="H158" s="216">
        <v>10</v>
      </c>
      <c r="I158" s="217"/>
      <c r="J158" s="218">
        <f>ROUND(I158*H158,2)</f>
        <v>0</v>
      </c>
      <c r="K158" s="219"/>
      <c r="L158" s="41"/>
      <c r="M158" s="220" t="s">
        <v>1</v>
      </c>
      <c r="N158" s="221" t="s">
        <v>42</v>
      </c>
      <c r="O158" s="88"/>
      <c r="P158" s="222">
        <f>O158*H158</f>
        <v>0</v>
      </c>
      <c r="Q158" s="222">
        <v>0</v>
      </c>
      <c r="R158" s="222">
        <f>Q158*H158</f>
        <v>0</v>
      </c>
      <c r="S158" s="222">
        <v>0</v>
      </c>
      <c r="T158" s="223">
        <f>S158*H158</f>
        <v>0</v>
      </c>
      <c r="U158" s="35"/>
      <c r="V158" s="35"/>
      <c r="W158" s="35"/>
      <c r="X158" s="35"/>
      <c r="Y158" s="35"/>
      <c r="Z158" s="35"/>
      <c r="AA158" s="35"/>
      <c r="AB158" s="35"/>
      <c r="AC158" s="35"/>
      <c r="AD158" s="35"/>
      <c r="AE158" s="35"/>
      <c r="AR158" s="224" t="s">
        <v>167</v>
      </c>
      <c r="AT158" s="224" t="s">
        <v>128</v>
      </c>
      <c r="AU158" s="224" t="s">
        <v>87</v>
      </c>
      <c r="AY158" s="14" t="s">
        <v>124</v>
      </c>
      <c r="BE158" s="225">
        <f>IF(N158="základní",J158,0)</f>
        <v>0</v>
      </c>
      <c r="BF158" s="225">
        <f>IF(N158="snížená",J158,0)</f>
        <v>0</v>
      </c>
      <c r="BG158" s="225">
        <f>IF(N158="zákl. přenesená",J158,0)</f>
        <v>0</v>
      </c>
      <c r="BH158" s="225">
        <f>IF(N158="sníž. přenesená",J158,0)</f>
        <v>0</v>
      </c>
      <c r="BI158" s="225">
        <f>IF(N158="nulová",J158,0)</f>
        <v>0</v>
      </c>
      <c r="BJ158" s="14" t="s">
        <v>85</v>
      </c>
      <c r="BK158" s="225">
        <f>ROUND(I158*H158,2)</f>
        <v>0</v>
      </c>
      <c r="BL158" s="14" t="s">
        <v>167</v>
      </c>
      <c r="BM158" s="224" t="s">
        <v>238</v>
      </c>
    </row>
    <row r="159" s="2" customFormat="1" ht="24.15" customHeight="1">
      <c r="A159" s="35"/>
      <c r="B159" s="36"/>
      <c r="C159" s="226" t="s">
        <v>239</v>
      </c>
      <c r="D159" s="226" t="s">
        <v>170</v>
      </c>
      <c r="E159" s="227" t="s">
        <v>240</v>
      </c>
      <c r="F159" s="228" t="s">
        <v>241</v>
      </c>
      <c r="G159" s="229" t="s">
        <v>149</v>
      </c>
      <c r="H159" s="230">
        <v>10</v>
      </c>
      <c r="I159" s="231"/>
      <c r="J159" s="232">
        <f>ROUND(I159*H159,2)</f>
        <v>0</v>
      </c>
      <c r="K159" s="233"/>
      <c r="L159" s="234"/>
      <c r="M159" s="235" t="s">
        <v>1</v>
      </c>
      <c r="N159" s="236" t="s">
        <v>42</v>
      </c>
      <c r="O159" s="88"/>
      <c r="P159" s="222">
        <f>O159*H159</f>
        <v>0</v>
      </c>
      <c r="Q159" s="222">
        <v>0.00091</v>
      </c>
      <c r="R159" s="222">
        <f>Q159*H159</f>
        <v>0.0091000000000000004</v>
      </c>
      <c r="S159" s="222">
        <v>0</v>
      </c>
      <c r="T159" s="223">
        <f>S159*H159</f>
        <v>0</v>
      </c>
      <c r="U159" s="35"/>
      <c r="V159" s="35"/>
      <c r="W159" s="35"/>
      <c r="X159" s="35"/>
      <c r="Y159" s="35"/>
      <c r="Z159" s="35"/>
      <c r="AA159" s="35"/>
      <c r="AB159" s="35"/>
      <c r="AC159" s="35"/>
      <c r="AD159" s="35"/>
      <c r="AE159" s="35"/>
      <c r="AR159" s="224" t="s">
        <v>173</v>
      </c>
      <c r="AT159" s="224" t="s">
        <v>170</v>
      </c>
      <c r="AU159" s="224" t="s">
        <v>87</v>
      </c>
      <c r="AY159" s="14" t="s">
        <v>124</v>
      </c>
      <c r="BE159" s="225">
        <f>IF(N159="základní",J159,0)</f>
        <v>0</v>
      </c>
      <c r="BF159" s="225">
        <f>IF(N159="snížená",J159,0)</f>
        <v>0</v>
      </c>
      <c r="BG159" s="225">
        <f>IF(N159="zákl. přenesená",J159,0)</f>
        <v>0</v>
      </c>
      <c r="BH159" s="225">
        <f>IF(N159="sníž. přenesená",J159,0)</f>
        <v>0</v>
      </c>
      <c r="BI159" s="225">
        <f>IF(N159="nulová",J159,0)</f>
        <v>0</v>
      </c>
      <c r="BJ159" s="14" t="s">
        <v>85</v>
      </c>
      <c r="BK159" s="225">
        <f>ROUND(I159*H159,2)</f>
        <v>0</v>
      </c>
      <c r="BL159" s="14" t="s">
        <v>167</v>
      </c>
      <c r="BM159" s="224" t="s">
        <v>242</v>
      </c>
    </row>
    <row r="160" s="2" customFormat="1" ht="33" customHeight="1">
      <c r="A160" s="35"/>
      <c r="B160" s="36"/>
      <c r="C160" s="212" t="s">
        <v>243</v>
      </c>
      <c r="D160" s="212" t="s">
        <v>128</v>
      </c>
      <c r="E160" s="213" t="s">
        <v>244</v>
      </c>
      <c r="F160" s="214" t="s">
        <v>245</v>
      </c>
      <c r="G160" s="215" t="s">
        <v>131</v>
      </c>
      <c r="H160" s="216">
        <v>300</v>
      </c>
      <c r="I160" s="217"/>
      <c r="J160" s="218">
        <f>ROUND(I160*H160,2)</f>
        <v>0</v>
      </c>
      <c r="K160" s="219"/>
      <c r="L160" s="41"/>
      <c r="M160" s="220" t="s">
        <v>1</v>
      </c>
      <c r="N160" s="221" t="s">
        <v>42</v>
      </c>
      <c r="O160" s="88"/>
      <c r="P160" s="222">
        <f>O160*H160</f>
        <v>0</v>
      </c>
      <c r="Q160" s="222">
        <v>0</v>
      </c>
      <c r="R160" s="222">
        <f>Q160*H160</f>
        <v>0</v>
      </c>
      <c r="S160" s="222">
        <v>0</v>
      </c>
      <c r="T160" s="223">
        <f>S160*H160</f>
        <v>0</v>
      </c>
      <c r="U160" s="35"/>
      <c r="V160" s="35"/>
      <c r="W160" s="35"/>
      <c r="X160" s="35"/>
      <c r="Y160" s="35"/>
      <c r="Z160" s="35"/>
      <c r="AA160" s="35"/>
      <c r="AB160" s="35"/>
      <c r="AC160" s="35"/>
      <c r="AD160" s="35"/>
      <c r="AE160" s="35"/>
      <c r="AR160" s="224" t="s">
        <v>167</v>
      </c>
      <c r="AT160" s="224" t="s">
        <v>128</v>
      </c>
      <c r="AU160" s="224" t="s">
        <v>87</v>
      </c>
      <c r="AY160" s="14" t="s">
        <v>124</v>
      </c>
      <c r="BE160" s="225">
        <f>IF(N160="základní",J160,0)</f>
        <v>0</v>
      </c>
      <c r="BF160" s="225">
        <f>IF(N160="snížená",J160,0)</f>
        <v>0</v>
      </c>
      <c r="BG160" s="225">
        <f>IF(N160="zákl. přenesená",J160,0)</f>
        <v>0</v>
      </c>
      <c r="BH160" s="225">
        <f>IF(N160="sníž. přenesená",J160,0)</f>
        <v>0</v>
      </c>
      <c r="BI160" s="225">
        <f>IF(N160="nulová",J160,0)</f>
        <v>0</v>
      </c>
      <c r="BJ160" s="14" t="s">
        <v>85</v>
      </c>
      <c r="BK160" s="225">
        <f>ROUND(I160*H160,2)</f>
        <v>0</v>
      </c>
      <c r="BL160" s="14" t="s">
        <v>167</v>
      </c>
      <c r="BM160" s="224" t="s">
        <v>246</v>
      </c>
    </row>
    <row r="161" s="2" customFormat="1" ht="33" customHeight="1">
      <c r="A161" s="35"/>
      <c r="B161" s="36"/>
      <c r="C161" s="212" t="s">
        <v>247</v>
      </c>
      <c r="D161" s="212" t="s">
        <v>128</v>
      </c>
      <c r="E161" s="213" t="s">
        <v>248</v>
      </c>
      <c r="F161" s="214" t="s">
        <v>249</v>
      </c>
      <c r="G161" s="215" t="s">
        <v>131</v>
      </c>
      <c r="H161" s="216">
        <v>650</v>
      </c>
      <c r="I161" s="217"/>
      <c r="J161" s="218">
        <f>ROUND(I161*H161,2)</f>
        <v>0</v>
      </c>
      <c r="K161" s="219"/>
      <c r="L161" s="41"/>
      <c r="M161" s="220" t="s">
        <v>1</v>
      </c>
      <c r="N161" s="221" t="s">
        <v>42</v>
      </c>
      <c r="O161" s="88"/>
      <c r="P161" s="222">
        <f>O161*H161</f>
        <v>0</v>
      </c>
      <c r="Q161" s="222">
        <v>0</v>
      </c>
      <c r="R161" s="222">
        <f>Q161*H161</f>
        <v>0</v>
      </c>
      <c r="S161" s="222">
        <v>0</v>
      </c>
      <c r="T161" s="223">
        <f>S161*H161</f>
        <v>0</v>
      </c>
      <c r="U161" s="35"/>
      <c r="V161" s="35"/>
      <c r="W161" s="35"/>
      <c r="X161" s="35"/>
      <c r="Y161" s="35"/>
      <c r="Z161" s="35"/>
      <c r="AA161" s="35"/>
      <c r="AB161" s="35"/>
      <c r="AC161" s="35"/>
      <c r="AD161" s="35"/>
      <c r="AE161" s="35"/>
      <c r="AR161" s="224" t="s">
        <v>167</v>
      </c>
      <c r="AT161" s="224" t="s">
        <v>128</v>
      </c>
      <c r="AU161" s="224" t="s">
        <v>87</v>
      </c>
      <c r="AY161" s="14" t="s">
        <v>124</v>
      </c>
      <c r="BE161" s="225">
        <f>IF(N161="základní",J161,0)</f>
        <v>0</v>
      </c>
      <c r="BF161" s="225">
        <f>IF(N161="snížená",J161,0)</f>
        <v>0</v>
      </c>
      <c r="BG161" s="225">
        <f>IF(N161="zákl. přenesená",J161,0)</f>
        <v>0</v>
      </c>
      <c r="BH161" s="225">
        <f>IF(N161="sníž. přenesená",J161,0)</f>
        <v>0</v>
      </c>
      <c r="BI161" s="225">
        <f>IF(N161="nulová",J161,0)</f>
        <v>0</v>
      </c>
      <c r="BJ161" s="14" t="s">
        <v>85</v>
      </c>
      <c r="BK161" s="225">
        <f>ROUND(I161*H161,2)</f>
        <v>0</v>
      </c>
      <c r="BL161" s="14" t="s">
        <v>167</v>
      </c>
      <c r="BM161" s="224" t="s">
        <v>250</v>
      </c>
    </row>
    <row r="162" s="2" customFormat="1" ht="16.5" customHeight="1">
      <c r="A162" s="35"/>
      <c r="B162" s="36"/>
      <c r="C162" s="226" t="s">
        <v>251</v>
      </c>
      <c r="D162" s="226" t="s">
        <v>170</v>
      </c>
      <c r="E162" s="227" t="s">
        <v>252</v>
      </c>
      <c r="F162" s="228" t="s">
        <v>253</v>
      </c>
      <c r="G162" s="229" t="s">
        <v>131</v>
      </c>
      <c r="H162" s="230">
        <v>227.69999999999999</v>
      </c>
      <c r="I162" s="231"/>
      <c r="J162" s="232">
        <f>ROUND(I162*H162,2)</f>
        <v>0</v>
      </c>
      <c r="K162" s="233"/>
      <c r="L162" s="234"/>
      <c r="M162" s="235" t="s">
        <v>1</v>
      </c>
      <c r="N162" s="236" t="s">
        <v>42</v>
      </c>
      <c r="O162" s="88"/>
      <c r="P162" s="222">
        <f>O162*H162</f>
        <v>0</v>
      </c>
      <c r="Q162" s="222">
        <v>0</v>
      </c>
      <c r="R162" s="222">
        <f>Q162*H162</f>
        <v>0</v>
      </c>
      <c r="S162" s="222">
        <v>0</v>
      </c>
      <c r="T162" s="223">
        <f>S162*H162</f>
        <v>0</v>
      </c>
      <c r="U162" s="35"/>
      <c r="V162" s="35"/>
      <c r="W162" s="35"/>
      <c r="X162" s="35"/>
      <c r="Y162" s="35"/>
      <c r="Z162" s="35"/>
      <c r="AA162" s="35"/>
      <c r="AB162" s="35"/>
      <c r="AC162" s="35"/>
      <c r="AD162" s="35"/>
      <c r="AE162" s="35"/>
      <c r="AR162" s="224" t="s">
        <v>173</v>
      </c>
      <c r="AT162" s="224" t="s">
        <v>170</v>
      </c>
      <c r="AU162" s="224" t="s">
        <v>87</v>
      </c>
      <c r="AY162" s="14" t="s">
        <v>124</v>
      </c>
      <c r="BE162" s="225">
        <f>IF(N162="základní",J162,0)</f>
        <v>0</v>
      </c>
      <c r="BF162" s="225">
        <f>IF(N162="snížená",J162,0)</f>
        <v>0</v>
      </c>
      <c r="BG162" s="225">
        <f>IF(N162="zákl. přenesená",J162,0)</f>
        <v>0</v>
      </c>
      <c r="BH162" s="225">
        <f>IF(N162="sníž. přenesená",J162,0)</f>
        <v>0</v>
      </c>
      <c r="BI162" s="225">
        <f>IF(N162="nulová",J162,0)</f>
        <v>0</v>
      </c>
      <c r="BJ162" s="14" t="s">
        <v>85</v>
      </c>
      <c r="BK162" s="225">
        <f>ROUND(I162*H162,2)</f>
        <v>0</v>
      </c>
      <c r="BL162" s="14" t="s">
        <v>167</v>
      </c>
      <c r="BM162" s="224" t="s">
        <v>254</v>
      </c>
    </row>
    <row r="163" s="2" customFormat="1" ht="24.15" customHeight="1">
      <c r="A163" s="35"/>
      <c r="B163" s="36"/>
      <c r="C163" s="226" t="s">
        <v>255</v>
      </c>
      <c r="D163" s="226" t="s">
        <v>170</v>
      </c>
      <c r="E163" s="227" t="s">
        <v>256</v>
      </c>
      <c r="F163" s="228" t="s">
        <v>257</v>
      </c>
      <c r="G163" s="229" t="s">
        <v>131</v>
      </c>
      <c r="H163" s="230">
        <v>158.69999999999999</v>
      </c>
      <c r="I163" s="231"/>
      <c r="J163" s="232">
        <f>ROUND(I163*H163,2)</f>
        <v>0</v>
      </c>
      <c r="K163" s="233"/>
      <c r="L163" s="234"/>
      <c r="M163" s="235" t="s">
        <v>1</v>
      </c>
      <c r="N163" s="236" t="s">
        <v>42</v>
      </c>
      <c r="O163" s="88"/>
      <c r="P163" s="222">
        <f>O163*H163</f>
        <v>0</v>
      </c>
      <c r="Q163" s="222">
        <v>0.0017899999999999999</v>
      </c>
      <c r="R163" s="222">
        <f>Q163*H163</f>
        <v>0.28407299999999996</v>
      </c>
      <c r="S163" s="222">
        <v>0</v>
      </c>
      <c r="T163" s="223">
        <f>S163*H163</f>
        <v>0</v>
      </c>
      <c r="U163" s="35"/>
      <c r="V163" s="35"/>
      <c r="W163" s="35"/>
      <c r="X163" s="35"/>
      <c r="Y163" s="35"/>
      <c r="Z163" s="35"/>
      <c r="AA163" s="35"/>
      <c r="AB163" s="35"/>
      <c r="AC163" s="35"/>
      <c r="AD163" s="35"/>
      <c r="AE163" s="35"/>
      <c r="AR163" s="224" t="s">
        <v>173</v>
      </c>
      <c r="AT163" s="224" t="s">
        <v>170</v>
      </c>
      <c r="AU163" s="224" t="s">
        <v>87</v>
      </c>
      <c r="AY163" s="14" t="s">
        <v>124</v>
      </c>
      <c r="BE163" s="225">
        <f>IF(N163="základní",J163,0)</f>
        <v>0</v>
      </c>
      <c r="BF163" s="225">
        <f>IF(N163="snížená",J163,0)</f>
        <v>0</v>
      </c>
      <c r="BG163" s="225">
        <f>IF(N163="zákl. přenesená",J163,0)</f>
        <v>0</v>
      </c>
      <c r="BH163" s="225">
        <f>IF(N163="sníž. přenesená",J163,0)</f>
        <v>0</v>
      </c>
      <c r="BI163" s="225">
        <f>IF(N163="nulová",J163,0)</f>
        <v>0</v>
      </c>
      <c r="BJ163" s="14" t="s">
        <v>85</v>
      </c>
      <c r="BK163" s="225">
        <f>ROUND(I163*H163,2)</f>
        <v>0</v>
      </c>
      <c r="BL163" s="14" t="s">
        <v>167</v>
      </c>
      <c r="BM163" s="224" t="s">
        <v>258</v>
      </c>
    </row>
    <row r="164" s="2" customFormat="1" ht="24.15" customHeight="1">
      <c r="A164" s="35"/>
      <c r="B164" s="36"/>
      <c r="C164" s="226" t="s">
        <v>259</v>
      </c>
      <c r="D164" s="226" t="s">
        <v>170</v>
      </c>
      <c r="E164" s="227" t="s">
        <v>260</v>
      </c>
      <c r="F164" s="228" t="s">
        <v>261</v>
      </c>
      <c r="G164" s="229" t="s">
        <v>131</v>
      </c>
      <c r="H164" s="230">
        <v>248.40000000000001</v>
      </c>
      <c r="I164" s="231"/>
      <c r="J164" s="232">
        <f>ROUND(I164*H164,2)</f>
        <v>0</v>
      </c>
      <c r="K164" s="233"/>
      <c r="L164" s="234"/>
      <c r="M164" s="235" t="s">
        <v>1</v>
      </c>
      <c r="N164" s="236" t="s">
        <v>42</v>
      </c>
      <c r="O164" s="88"/>
      <c r="P164" s="222">
        <f>O164*H164</f>
        <v>0</v>
      </c>
      <c r="Q164" s="222">
        <v>0.0023900000000000002</v>
      </c>
      <c r="R164" s="222">
        <f>Q164*H164</f>
        <v>0.59367600000000009</v>
      </c>
      <c r="S164" s="222">
        <v>0</v>
      </c>
      <c r="T164" s="223">
        <f>S164*H164</f>
        <v>0</v>
      </c>
      <c r="U164" s="35"/>
      <c r="V164" s="35"/>
      <c r="W164" s="35"/>
      <c r="X164" s="35"/>
      <c r="Y164" s="35"/>
      <c r="Z164" s="35"/>
      <c r="AA164" s="35"/>
      <c r="AB164" s="35"/>
      <c r="AC164" s="35"/>
      <c r="AD164" s="35"/>
      <c r="AE164" s="35"/>
      <c r="AR164" s="224" t="s">
        <v>173</v>
      </c>
      <c r="AT164" s="224" t="s">
        <v>170</v>
      </c>
      <c r="AU164" s="224" t="s">
        <v>87</v>
      </c>
      <c r="AY164" s="14" t="s">
        <v>124</v>
      </c>
      <c r="BE164" s="225">
        <f>IF(N164="základní",J164,0)</f>
        <v>0</v>
      </c>
      <c r="BF164" s="225">
        <f>IF(N164="snížená",J164,0)</f>
        <v>0</v>
      </c>
      <c r="BG164" s="225">
        <f>IF(N164="zákl. přenesená",J164,0)</f>
        <v>0</v>
      </c>
      <c r="BH164" s="225">
        <f>IF(N164="sníž. přenesená",J164,0)</f>
        <v>0</v>
      </c>
      <c r="BI164" s="225">
        <f>IF(N164="nulová",J164,0)</f>
        <v>0</v>
      </c>
      <c r="BJ164" s="14" t="s">
        <v>85</v>
      </c>
      <c r="BK164" s="225">
        <f>ROUND(I164*H164,2)</f>
        <v>0</v>
      </c>
      <c r="BL164" s="14" t="s">
        <v>167</v>
      </c>
      <c r="BM164" s="224" t="s">
        <v>262</v>
      </c>
    </row>
    <row r="165" s="2" customFormat="1" ht="24.15" customHeight="1">
      <c r="A165" s="35"/>
      <c r="B165" s="36"/>
      <c r="C165" s="226" t="s">
        <v>263</v>
      </c>
      <c r="D165" s="226" t="s">
        <v>170</v>
      </c>
      <c r="E165" s="227" t="s">
        <v>264</v>
      </c>
      <c r="F165" s="228" t="s">
        <v>265</v>
      </c>
      <c r="G165" s="229" t="s">
        <v>131</v>
      </c>
      <c r="H165" s="230">
        <v>193.19999999999999</v>
      </c>
      <c r="I165" s="231"/>
      <c r="J165" s="232">
        <f>ROUND(I165*H165,2)</f>
        <v>0</v>
      </c>
      <c r="K165" s="233"/>
      <c r="L165" s="234"/>
      <c r="M165" s="235" t="s">
        <v>1</v>
      </c>
      <c r="N165" s="236" t="s">
        <v>42</v>
      </c>
      <c r="O165" s="88"/>
      <c r="P165" s="222">
        <f>O165*H165</f>
        <v>0</v>
      </c>
      <c r="Q165" s="222">
        <v>0.0027399999999999998</v>
      </c>
      <c r="R165" s="222">
        <f>Q165*H165</f>
        <v>0.52936799999999995</v>
      </c>
      <c r="S165" s="222">
        <v>0</v>
      </c>
      <c r="T165" s="223">
        <f>S165*H165</f>
        <v>0</v>
      </c>
      <c r="U165" s="35"/>
      <c r="V165" s="35"/>
      <c r="W165" s="35"/>
      <c r="X165" s="35"/>
      <c r="Y165" s="35"/>
      <c r="Z165" s="35"/>
      <c r="AA165" s="35"/>
      <c r="AB165" s="35"/>
      <c r="AC165" s="35"/>
      <c r="AD165" s="35"/>
      <c r="AE165" s="35"/>
      <c r="AR165" s="224" t="s">
        <v>173</v>
      </c>
      <c r="AT165" s="224" t="s">
        <v>170</v>
      </c>
      <c r="AU165" s="224" t="s">
        <v>87</v>
      </c>
      <c r="AY165" s="14" t="s">
        <v>124</v>
      </c>
      <c r="BE165" s="225">
        <f>IF(N165="základní",J165,0)</f>
        <v>0</v>
      </c>
      <c r="BF165" s="225">
        <f>IF(N165="snížená",J165,0)</f>
        <v>0</v>
      </c>
      <c r="BG165" s="225">
        <f>IF(N165="zákl. přenesená",J165,0)</f>
        <v>0</v>
      </c>
      <c r="BH165" s="225">
        <f>IF(N165="sníž. přenesená",J165,0)</f>
        <v>0</v>
      </c>
      <c r="BI165" s="225">
        <f>IF(N165="nulová",J165,0)</f>
        <v>0</v>
      </c>
      <c r="BJ165" s="14" t="s">
        <v>85</v>
      </c>
      <c r="BK165" s="225">
        <f>ROUND(I165*H165,2)</f>
        <v>0</v>
      </c>
      <c r="BL165" s="14" t="s">
        <v>167</v>
      </c>
      <c r="BM165" s="224" t="s">
        <v>266</v>
      </c>
    </row>
    <row r="166" s="2" customFormat="1" ht="16.5" customHeight="1">
      <c r="A166" s="35"/>
      <c r="B166" s="36"/>
      <c r="C166" s="226" t="s">
        <v>267</v>
      </c>
      <c r="D166" s="226" t="s">
        <v>170</v>
      </c>
      <c r="E166" s="227" t="s">
        <v>268</v>
      </c>
      <c r="F166" s="228" t="s">
        <v>269</v>
      </c>
      <c r="G166" s="229" t="s">
        <v>131</v>
      </c>
      <c r="H166" s="230">
        <v>69</v>
      </c>
      <c r="I166" s="231"/>
      <c r="J166" s="232">
        <f>ROUND(I166*H166,2)</f>
        <v>0</v>
      </c>
      <c r="K166" s="233"/>
      <c r="L166" s="234"/>
      <c r="M166" s="235" t="s">
        <v>1</v>
      </c>
      <c r="N166" s="236" t="s">
        <v>42</v>
      </c>
      <c r="O166" s="88"/>
      <c r="P166" s="222">
        <f>O166*H166</f>
        <v>0</v>
      </c>
      <c r="Q166" s="222">
        <v>0</v>
      </c>
      <c r="R166" s="222">
        <f>Q166*H166</f>
        <v>0</v>
      </c>
      <c r="S166" s="222">
        <v>0</v>
      </c>
      <c r="T166" s="223">
        <f>S166*H166</f>
        <v>0</v>
      </c>
      <c r="U166" s="35"/>
      <c r="V166" s="35"/>
      <c r="W166" s="35"/>
      <c r="X166" s="35"/>
      <c r="Y166" s="35"/>
      <c r="Z166" s="35"/>
      <c r="AA166" s="35"/>
      <c r="AB166" s="35"/>
      <c r="AC166" s="35"/>
      <c r="AD166" s="35"/>
      <c r="AE166" s="35"/>
      <c r="AR166" s="224" t="s">
        <v>173</v>
      </c>
      <c r="AT166" s="224" t="s">
        <v>170</v>
      </c>
      <c r="AU166" s="224" t="s">
        <v>87</v>
      </c>
      <c r="AY166" s="14" t="s">
        <v>124</v>
      </c>
      <c r="BE166" s="225">
        <f>IF(N166="základní",J166,0)</f>
        <v>0</v>
      </c>
      <c r="BF166" s="225">
        <f>IF(N166="snížená",J166,0)</f>
        <v>0</v>
      </c>
      <c r="BG166" s="225">
        <f>IF(N166="zákl. přenesená",J166,0)</f>
        <v>0</v>
      </c>
      <c r="BH166" s="225">
        <f>IF(N166="sníž. přenesená",J166,0)</f>
        <v>0</v>
      </c>
      <c r="BI166" s="225">
        <f>IF(N166="nulová",J166,0)</f>
        <v>0</v>
      </c>
      <c r="BJ166" s="14" t="s">
        <v>85</v>
      </c>
      <c r="BK166" s="225">
        <f>ROUND(I166*H166,2)</f>
        <v>0</v>
      </c>
      <c r="BL166" s="14" t="s">
        <v>167</v>
      </c>
      <c r="BM166" s="224" t="s">
        <v>270</v>
      </c>
    </row>
    <row r="167" s="2" customFormat="1" ht="33" customHeight="1">
      <c r="A167" s="35"/>
      <c r="B167" s="36"/>
      <c r="C167" s="212" t="s">
        <v>271</v>
      </c>
      <c r="D167" s="212" t="s">
        <v>128</v>
      </c>
      <c r="E167" s="213" t="s">
        <v>272</v>
      </c>
      <c r="F167" s="214" t="s">
        <v>273</v>
      </c>
      <c r="G167" s="215" t="s">
        <v>131</v>
      </c>
      <c r="H167" s="216">
        <v>300</v>
      </c>
      <c r="I167" s="217"/>
      <c r="J167" s="218">
        <f>ROUND(I167*H167,2)</f>
        <v>0</v>
      </c>
      <c r="K167" s="219"/>
      <c r="L167" s="41"/>
      <c r="M167" s="220" t="s">
        <v>1</v>
      </c>
      <c r="N167" s="221" t="s">
        <v>42</v>
      </c>
      <c r="O167" s="88"/>
      <c r="P167" s="222">
        <f>O167*H167</f>
        <v>0</v>
      </c>
      <c r="Q167" s="222">
        <v>0</v>
      </c>
      <c r="R167" s="222">
        <f>Q167*H167</f>
        <v>0</v>
      </c>
      <c r="S167" s="222">
        <v>0</v>
      </c>
      <c r="T167" s="223">
        <f>S167*H167</f>
        <v>0</v>
      </c>
      <c r="U167" s="35"/>
      <c r="V167" s="35"/>
      <c r="W167" s="35"/>
      <c r="X167" s="35"/>
      <c r="Y167" s="35"/>
      <c r="Z167" s="35"/>
      <c r="AA167" s="35"/>
      <c r="AB167" s="35"/>
      <c r="AC167" s="35"/>
      <c r="AD167" s="35"/>
      <c r="AE167" s="35"/>
      <c r="AR167" s="224" t="s">
        <v>167</v>
      </c>
      <c r="AT167" s="224" t="s">
        <v>128</v>
      </c>
      <c r="AU167" s="224" t="s">
        <v>87</v>
      </c>
      <c r="AY167" s="14" t="s">
        <v>124</v>
      </c>
      <c r="BE167" s="225">
        <f>IF(N167="základní",J167,0)</f>
        <v>0</v>
      </c>
      <c r="BF167" s="225">
        <f>IF(N167="snížená",J167,0)</f>
        <v>0</v>
      </c>
      <c r="BG167" s="225">
        <f>IF(N167="zákl. přenesená",J167,0)</f>
        <v>0</v>
      </c>
      <c r="BH167" s="225">
        <f>IF(N167="sníž. přenesená",J167,0)</f>
        <v>0</v>
      </c>
      <c r="BI167" s="225">
        <f>IF(N167="nulová",J167,0)</f>
        <v>0</v>
      </c>
      <c r="BJ167" s="14" t="s">
        <v>85</v>
      </c>
      <c r="BK167" s="225">
        <f>ROUND(I167*H167,2)</f>
        <v>0</v>
      </c>
      <c r="BL167" s="14" t="s">
        <v>167</v>
      </c>
      <c r="BM167" s="224" t="s">
        <v>274</v>
      </c>
    </row>
    <row r="168" s="2" customFormat="1" ht="33" customHeight="1">
      <c r="A168" s="35"/>
      <c r="B168" s="36"/>
      <c r="C168" s="212" t="s">
        <v>275</v>
      </c>
      <c r="D168" s="212" t="s">
        <v>128</v>
      </c>
      <c r="E168" s="213" t="s">
        <v>276</v>
      </c>
      <c r="F168" s="214" t="s">
        <v>277</v>
      </c>
      <c r="G168" s="215" t="s">
        <v>131</v>
      </c>
      <c r="H168" s="216">
        <v>8555</v>
      </c>
      <c r="I168" s="217"/>
      <c r="J168" s="218">
        <f>ROUND(I168*H168,2)</f>
        <v>0</v>
      </c>
      <c r="K168" s="219"/>
      <c r="L168" s="41"/>
      <c r="M168" s="220" t="s">
        <v>1</v>
      </c>
      <c r="N168" s="221" t="s">
        <v>42</v>
      </c>
      <c r="O168" s="88"/>
      <c r="P168" s="222">
        <f>O168*H168</f>
        <v>0</v>
      </c>
      <c r="Q168" s="222">
        <v>0</v>
      </c>
      <c r="R168" s="222">
        <f>Q168*H168</f>
        <v>0</v>
      </c>
      <c r="S168" s="222">
        <v>0</v>
      </c>
      <c r="T168" s="223">
        <f>S168*H168</f>
        <v>0</v>
      </c>
      <c r="U168" s="35"/>
      <c r="V168" s="35"/>
      <c r="W168" s="35"/>
      <c r="X168" s="35"/>
      <c r="Y168" s="35"/>
      <c r="Z168" s="35"/>
      <c r="AA168" s="35"/>
      <c r="AB168" s="35"/>
      <c r="AC168" s="35"/>
      <c r="AD168" s="35"/>
      <c r="AE168" s="35"/>
      <c r="AR168" s="224" t="s">
        <v>167</v>
      </c>
      <c r="AT168" s="224" t="s">
        <v>128</v>
      </c>
      <c r="AU168" s="224" t="s">
        <v>87</v>
      </c>
      <c r="AY168" s="14" t="s">
        <v>124</v>
      </c>
      <c r="BE168" s="225">
        <f>IF(N168="základní",J168,0)</f>
        <v>0</v>
      </c>
      <c r="BF168" s="225">
        <f>IF(N168="snížená",J168,0)</f>
        <v>0</v>
      </c>
      <c r="BG168" s="225">
        <f>IF(N168="zákl. přenesená",J168,0)</f>
        <v>0</v>
      </c>
      <c r="BH168" s="225">
        <f>IF(N168="sníž. přenesená",J168,0)</f>
        <v>0</v>
      </c>
      <c r="BI168" s="225">
        <f>IF(N168="nulová",J168,0)</f>
        <v>0</v>
      </c>
      <c r="BJ168" s="14" t="s">
        <v>85</v>
      </c>
      <c r="BK168" s="225">
        <f>ROUND(I168*H168,2)</f>
        <v>0</v>
      </c>
      <c r="BL168" s="14" t="s">
        <v>167</v>
      </c>
      <c r="BM168" s="224" t="s">
        <v>278</v>
      </c>
    </row>
    <row r="169" s="2" customFormat="1" ht="16.5" customHeight="1">
      <c r="A169" s="35"/>
      <c r="B169" s="36"/>
      <c r="C169" s="226" t="s">
        <v>279</v>
      </c>
      <c r="D169" s="226" t="s">
        <v>170</v>
      </c>
      <c r="E169" s="227" t="s">
        <v>280</v>
      </c>
      <c r="F169" s="228" t="s">
        <v>281</v>
      </c>
      <c r="G169" s="229" t="s">
        <v>131</v>
      </c>
      <c r="H169" s="230">
        <v>1220.9449999999999</v>
      </c>
      <c r="I169" s="231"/>
      <c r="J169" s="232">
        <f>ROUND(I169*H169,2)</f>
        <v>0</v>
      </c>
      <c r="K169" s="233"/>
      <c r="L169" s="234"/>
      <c r="M169" s="235" t="s">
        <v>1</v>
      </c>
      <c r="N169" s="236" t="s">
        <v>42</v>
      </c>
      <c r="O169" s="88"/>
      <c r="P169" s="222">
        <f>O169*H169</f>
        <v>0</v>
      </c>
      <c r="Q169" s="222">
        <v>0</v>
      </c>
      <c r="R169" s="222">
        <f>Q169*H169</f>
        <v>0</v>
      </c>
      <c r="S169" s="222">
        <v>0</v>
      </c>
      <c r="T169" s="223">
        <f>S169*H169</f>
        <v>0</v>
      </c>
      <c r="U169" s="35"/>
      <c r="V169" s="35"/>
      <c r="W169" s="35"/>
      <c r="X169" s="35"/>
      <c r="Y169" s="35"/>
      <c r="Z169" s="35"/>
      <c r="AA169" s="35"/>
      <c r="AB169" s="35"/>
      <c r="AC169" s="35"/>
      <c r="AD169" s="35"/>
      <c r="AE169" s="35"/>
      <c r="AR169" s="224" t="s">
        <v>173</v>
      </c>
      <c r="AT169" s="224" t="s">
        <v>170</v>
      </c>
      <c r="AU169" s="224" t="s">
        <v>87</v>
      </c>
      <c r="AY169" s="14" t="s">
        <v>124</v>
      </c>
      <c r="BE169" s="225">
        <f>IF(N169="základní",J169,0)</f>
        <v>0</v>
      </c>
      <c r="BF169" s="225">
        <f>IF(N169="snížená",J169,0)</f>
        <v>0</v>
      </c>
      <c r="BG169" s="225">
        <f>IF(N169="zákl. přenesená",J169,0)</f>
        <v>0</v>
      </c>
      <c r="BH169" s="225">
        <f>IF(N169="sníž. přenesená",J169,0)</f>
        <v>0</v>
      </c>
      <c r="BI169" s="225">
        <f>IF(N169="nulová",J169,0)</f>
        <v>0</v>
      </c>
      <c r="BJ169" s="14" t="s">
        <v>85</v>
      </c>
      <c r="BK169" s="225">
        <f>ROUND(I169*H169,2)</f>
        <v>0</v>
      </c>
      <c r="BL169" s="14" t="s">
        <v>167</v>
      </c>
      <c r="BM169" s="224" t="s">
        <v>282</v>
      </c>
    </row>
    <row r="170" s="2" customFormat="1" ht="16.5" customHeight="1">
      <c r="A170" s="35"/>
      <c r="B170" s="36"/>
      <c r="C170" s="226" t="s">
        <v>283</v>
      </c>
      <c r="D170" s="226" t="s">
        <v>170</v>
      </c>
      <c r="E170" s="227" t="s">
        <v>284</v>
      </c>
      <c r="F170" s="228" t="s">
        <v>285</v>
      </c>
      <c r="G170" s="229" t="s">
        <v>131</v>
      </c>
      <c r="H170" s="230">
        <v>591.19500000000005</v>
      </c>
      <c r="I170" s="231"/>
      <c r="J170" s="232">
        <f>ROUND(I170*H170,2)</f>
        <v>0</v>
      </c>
      <c r="K170" s="233"/>
      <c r="L170" s="234"/>
      <c r="M170" s="235" t="s">
        <v>1</v>
      </c>
      <c r="N170" s="236" t="s">
        <v>42</v>
      </c>
      <c r="O170" s="88"/>
      <c r="P170" s="222">
        <f>O170*H170</f>
        <v>0</v>
      </c>
      <c r="Q170" s="222">
        <v>0</v>
      </c>
      <c r="R170" s="222">
        <f>Q170*H170</f>
        <v>0</v>
      </c>
      <c r="S170" s="222">
        <v>0</v>
      </c>
      <c r="T170" s="223">
        <f>S170*H170</f>
        <v>0</v>
      </c>
      <c r="U170" s="35"/>
      <c r="V170" s="35"/>
      <c r="W170" s="35"/>
      <c r="X170" s="35"/>
      <c r="Y170" s="35"/>
      <c r="Z170" s="35"/>
      <c r="AA170" s="35"/>
      <c r="AB170" s="35"/>
      <c r="AC170" s="35"/>
      <c r="AD170" s="35"/>
      <c r="AE170" s="35"/>
      <c r="AR170" s="224" t="s">
        <v>173</v>
      </c>
      <c r="AT170" s="224" t="s">
        <v>170</v>
      </c>
      <c r="AU170" s="224" t="s">
        <v>87</v>
      </c>
      <c r="AY170" s="14" t="s">
        <v>124</v>
      </c>
      <c r="BE170" s="225">
        <f>IF(N170="základní",J170,0)</f>
        <v>0</v>
      </c>
      <c r="BF170" s="225">
        <f>IF(N170="snížená",J170,0)</f>
        <v>0</v>
      </c>
      <c r="BG170" s="225">
        <f>IF(N170="zákl. přenesená",J170,0)</f>
        <v>0</v>
      </c>
      <c r="BH170" s="225">
        <f>IF(N170="sníž. přenesená",J170,0)</f>
        <v>0</v>
      </c>
      <c r="BI170" s="225">
        <f>IF(N170="nulová",J170,0)</f>
        <v>0</v>
      </c>
      <c r="BJ170" s="14" t="s">
        <v>85</v>
      </c>
      <c r="BK170" s="225">
        <f>ROUND(I170*H170,2)</f>
        <v>0</v>
      </c>
      <c r="BL170" s="14" t="s">
        <v>167</v>
      </c>
      <c r="BM170" s="224" t="s">
        <v>286</v>
      </c>
    </row>
    <row r="171" s="2" customFormat="1" ht="16.5" customHeight="1">
      <c r="A171" s="35"/>
      <c r="B171" s="36"/>
      <c r="C171" s="226" t="s">
        <v>287</v>
      </c>
      <c r="D171" s="226" t="s">
        <v>170</v>
      </c>
      <c r="E171" s="227" t="s">
        <v>288</v>
      </c>
      <c r="F171" s="228" t="s">
        <v>289</v>
      </c>
      <c r="G171" s="229" t="s">
        <v>131</v>
      </c>
      <c r="H171" s="230">
        <v>89.963999999999999</v>
      </c>
      <c r="I171" s="231"/>
      <c r="J171" s="232">
        <f>ROUND(I171*H171,2)</f>
        <v>0</v>
      </c>
      <c r="K171" s="233"/>
      <c r="L171" s="234"/>
      <c r="M171" s="235" t="s">
        <v>1</v>
      </c>
      <c r="N171" s="236" t="s">
        <v>42</v>
      </c>
      <c r="O171" s="88"/>
      <c r="P171" s="222">
        <f>O171*H171</f>
        <v>0</v>
      </c>
      <c r="Q171" s="222">
        <v>0</v>
      </c>
      <c r="R171" s="222">
        <f>Q171*H171</f>
        <v>0</v>
      </c>
      <c r="S171" s="222">
        <v>0</v>
      </c>
      <c r="T171" s="223">
        <f>S171*H171</f>
        <v>0</v>
      </c>
      <c r="U171" s="35"/>
      <c r="V171" s="35"/>
      <c r="W171" s="35"/>
      <c r="X171" s="35"/>
      <c r="Y171" s="35"/>
      <c r="Z171" s="35"/>
      <c r="AA171" s="35"/>
      <c r="AB171" s="35"/>
      <c r="AC171" s="35"/>
      <c r="AD171" s="35"/>
      <c r="AE171" s="35"/>
      <c r="AR171" s="224" t="s">
        <v>173</v>
      </c>
      <c r="AT171" s="224" t="s">
        <v>170</v>
      </c>
      <c r="AU171" s="224" t="s">
        <v>87</v>
      </c>
      <c r="AY171" s="14" t="s">
        <v>124</v>
      </c>
      <c r="BE171" s="225">
        <f>IF(N171="základní",J171,0)</f>
        <v>0</v>
      </c>
      <c r="BF171" s="225">
        <f>IF(N171="snížená",J171,0)</f>
        <v>0</v>
      </c>
      <c r="BG171" s="225">
        <f>IF(N171="zákl. přenesená",J171,0)</f>
        <v>0</v>
      </c>
      <c r="BH171" s="225">
        <f>IF(N171="sníž. přenesená",J171,0)</f>
        <v>0</v>
      </c>
      <c r="BI171" s="225">
        <f>IF(N171="nulová",J171,0)</f>
        <v>0</v>
      </c>
      <c r="BJ171" s="14" t="s">
        <v>85</v>
      </c>
      <c r="BK171" s="225">
        <f>ROUND(I171*H171,2)</f>
        <v>0</v>
      </c>
      <c r="BL171" s="14" t="s">
        <v>167</v>
      </c>
      <c r="BM171" s="224" t="s">
        <v>290</v>
      </c>
    </row>
    <row r="172" s="2" customFormat="1" ht="16.5" customHeight="1">
      <c r="A172" s="35"/>
      <c r="B172" s="36"/>
      <c r="C172" s="226" t="s">
        <v>291</v>
      </c>
      <c r="D172" s="226" t="s">
        <v>170</v>
      </c>
      <c r="E172" s="227" t="s">
        <v>292</v>
      </c>
      <c r="F172" s="228" t="s">
        <v>293</v>
      </c>
      <c r="G172" s="229" t="s">
        <v>131</v>
      </c>
      <c r="H172" s="230">
        <v>3257.9969999999998</v>
      </c>
      <c r="I172" s="231"/>
      <c r="J172" s="232">
        <f>ROUND(I172*H172,2)</f>
        <v>0</v>
      </c>
      <c r="K172" s="233"/>
      <c r="L172" s="234"/>
      <c r="M172" s="235" t="s">
        <v>1</v>
      </c>
      <c r="N172" s="236" t="s">
        <v>42</v>
      </c>
      <c r="O172" s="88"/>
      <c r="P172" s="222">
        <f>O172*H172</f>
        <v>0</v>
      </c>
      <c r="Q172" s="222">
        <v>0</v>
      </c>
      <c r="R172" s="222">
        <f>Q172*H172</f>
        <v>0</v>
      </c>
      <c r="S172" s="222">
        <v>0</v>
      </c>
      <c r="T172" s="223">
        <f>S172*H172</f>
        <v>0</v>
      </c>
      <c r="U172" s="35"/>
      <c r="V172" s="35"/>
      <c r="W172" s="35"/>
      <c r="X172" s="35"/>
      <c r="Y172" s="35"/>
      <c r="Z172" s="35"/>
      <c r="AA172" s="35"/>
      <c r="AB172" s="35"/>
      <c r="AC172" s="35"/>
      <c r="AD172" s="35"/>
      <c r="AE172" s="35"/>
      <c r="AR172" s="224" t="s">
        <v>173</v>
      </c>
      <c r="AT172" s="224" t="s">
        <v>170</v>
      </c>
      <c r="AU172" s="224" t="s">
        <v>87</v>
      </c>
      <c r="AY172" s="14" t="s">
        <v>124</v>
      </c>
      <c r="BE172" s="225">
        <f>IF(N172="základní",J172,0)</f>
        <v>0</v>
      </c>
      <c r="BF172" s="225">
        <f>IF(N172="snížená",J172,0)</f>
        <v>0</v>
      </c>
      <c r="BG172" s="225">
        <f>IF(N172="zákl. přenesená",J172,0)</f>
        <v>0</v>
      </c>
      <c r="BH172" s="225">
        <f>IF(N172="sníž. přenesená",J172,0)</f>
        <v>0</v>
      </c>
      <c r="BI172" s="225">
        <f>IF(N172="nulová",J172,0)</f>
        <v>0</v>
      </c>
      <c r="BJ172" s="14" t="s">
        <v>85</v>
      </c>
      <c r="BK172" s="225">
        <f>ROUND(I172*H172,2)</f>
        <v>0</v>
      </c>
      <c r="BL172" s="14" t="s">
        <v>167</v>
      </c>
      <c r="BM172" s="224" t="s">
        <v>294</v>
      </c>
    </row>
    <row r="173" s="2" customFormat="1" ht="16.5" customHeight="1">
      <c r="A173" s="35"/>
      <c r="B173" s="36"/>
      <c r="C173" s="226" t="s">
        <v>295</v>
      </c>
      <c r="D173" s="226" t="s">
        <v>170</v>
      </c>
      <c r="E173" s="227" t="s">
        <v>296</v>
      </c>
      <c r="F173" s="228" t="s">
        <v>297</v>
      </c>
      <c r="G173" s="229" t="s">
        <v>131</v>
      </c>
      <c r="H173" s="230">
        <v>2885.2869999999998</v>
      </c>
      <c r="I173" s="231"/>
      <c r="J173" s="232">
        <f>ROUND(I173*H173,2)</f>
        <v>0</v>
      </c>
      <c r="K173" s="233"/>
      <c r="L173" s="234"/>
      <c r="M173" s="235" t="s">
        <v>1</v>
      </c>
      <c r="N173" s="236" t="s">
        <v>42</v>
      </c>
      <c r="O173" s="88"/>
      <c r="P173" s="222">
        <f>O173*H173</f>
        <v>0</v>
      </c>
      <c r="Q173" s="222">
        <v>0</v>
      </c>
      <c r="R173" s="222">
        <f>Q173*H173</f>
        <v>0</v>
      </c>
      <c r="S173" s="222">
        <v>0</v>
      </c>
      <c r="T173" s="223">
        <f>S173*H173</f>
        <v>0</v>
      </c>
      <c r="U173" s="35"/>
      <c r="V173" s="35"/>
      <c r="W173" s="35"/>
      <c r="X173" s="35"/>
      <c r="Y173" s="35"/>
      <c r="Z173" s="35"/>
      <c r="AA173" s="35"/>
      <c r="AB173" s="35"/>
      <c r="AC173" s="35"/>
      <c r="AD173" s="35"/>
      <c r="AE173" s="35"/>
      <c r="AR173" s="224" t="s">
        <v>173</v>
      </c>
      <c r="AT173" s="224" t="s">
        <v>170</v>
      </c>
      <c r="AU173" s="224" t="s">
        <v>87</v>
      </c>
      <c r="AY173" s="14" t="s">
        <v>124</v>
      </c>
      <c r="BE173" s="225">
        <f>IF(N173="základní",J173,0)</f>
        <v>0</v>
      </c>
      <c r="BF173" s="225">
        <f>IF(N173="snížená",J173,0)</f>
        <v>0</v>
      </c>
      <c r="BG173" s="225">
        <f>IF(N173="zákl. přenesená",J173,0)</f>
        <v>0</v>
      </c>
      <c r="BH173" s="225">
        <f>IF(N173="sníž. přenesená",J173,0)</f>
        <v>0</v>
      </c>
      <c r="BI173" s="225">
        <f>IF(N173="nulová",J173,0)</f>
        <v>0</v>
      </c>
      <c r="BJ173" s="14" t="s">
        <v>85</v>
      </c>
      <c r="BK173" s="225">
        <f>ROUND(I173*H173,2)</f>
        <v>0</v>
      </c>
      <c r="BL173" s="14" t="s">
        <v>167</v>
      </c>
      <c r="BM173" s="224" t="s">
        <v>298</v>
      </c>
    </row>
    <row r="174" s="2" customFormat="1" ht="16.5" customHeight="1">
      <c r="A174" s="35"/>
      <c r="B174" s="36"/>
      <c r="C174" s="226" t="s">
        <v>299</v>
      </c>
      <c r="D174" s="226" t="s">
        <v>170</v>
      </c>
      <c r="E174" s="227" t="s">
        <v>300</v>
      </c>
      <c r="F174" s="228" t="s">
        <v>301</v>
      </c>
      <c r="G174" s="229" t="s">
        <v>131</v>
      </c>
      <c r="H174" s="230">
        <v>520.50800000000004</v>
      </c>
      <c r="I174" s="231"/>
      <c r="J174" s="232">
        <f>ROUND(I174*H174,2)</f>
        <v>0</v>
      </c>
      <c r="K174" s="233"/>
      <c r="L174" s="234"/>
      <c r="M174" s="235" t="s">
        <v>1</v>
      </c>
      <c r="N174" s="236" t="s">
        <v>42</v>
      </c>
      <c r="O174" s="88"/>
      <c r="P174" s="222">
        <f>O174*H174</f>
        <v>0</v>
      </c>
      <c r="Q174" s="222">
        <v>0</v>
      </c>
      <c r="R174" s="222">
        <f>Q174*H174</f>
        <v>0</v>
      </c>
      <c r="S174" s="222">
        <v>0</v>
      </c>
      <c r="T174" s="223">
        <f>S174*H174</f>
        <v>0</v>
      </c>
      <c r="U174" s="35"/>
      <c r="V174" s="35"/>
      <c r="W174" s="35"/>
      <c r="X174" s="35"/>
      <c r="Y174" s="35"/>
      <c r="Z174" s="35"/>
      <c r="AA174" s="35"/>
      <c r="AB174" s="35"/>
      <c r="AC174" s="35"/>
      <c r="AD174" s="35"/>
      <c r="AE174" s="35"/>
      <c r="AR174" s="224" t="s">
        <v>173</v>
      </c>
      <c r="AT174" s="224" t="s">
        <v>170</v>
      </c>
      <c r="AU174" s="224" t="s">
        <v>87</v>
      </c>
      <c r="AY174" s="14" t="s">
        <v>124</v>
      </c>
      <c r="BE174" s="225">
        <f>IF(N174="základní",J174,0)</f>
        <v>0</v>
      </c>
      <c r="BF174" s="225">
        <f>IF(N174="snížená",J174,0)</f>
        <v>0</v>
      </c>
      <c r="BG174" s="225">
        <f>IF(N174="zákl. přenesená",J174,0)</f>
        <v>0</v>
      </c>
      <c r="BH174" s="225">
        <f>IF(N174="sníž. přenesená",J174,0)</f>
        <v>0</v>
      </c>
      <c r="BI174" s="225">
        <f>IF(N174="nulová",J174,0)</f>
        <v>0</v>
      </c>
      <c r="BJ174" s="14" t="s">
        <v>85</v>
      </c>
      <c r="BK174" s="225">
        <f>ROUND(I174*H174,2)</f>
        <v>0</v>
      </c>
      <c r="BL174" s="14" t="s">
        <v>167</v>
      </c>
      <c r="BM174" s="224" t="s">
        <v>302</v>
      </c>
    </row>
    <row r="175" s="2" customFormat="1" ht="16.5" customHeight="1">
      <c r="A175" s="35"/>
      <c r="B175" s="36"/>
      <c r="C175" s="226" t="s">
        <v>303</v>
      </c>
      <c r="D175" s="226" t="s">
        <v>170</v>
      </c>
      <c r="E175" s="227" t="s">
        <v>304</v>
      </c>
      <c r="F175" s="228" t="s">
        <v>305</v>
      </c>
      <c r="G175" s="229" t="s">
        <v>131</v>
      </c>
      <c r="H175" s="230">
        <v>1619.3589999999999</v>
      </c>
      <c r="I175" s="231"/>
      <c r="J175" s="232">
        <f>ROUND(I175*H175,2)</f>
        <v>0</v>
      </c>
      <c r="K175" s="233"/>
      <c r="L175" s="234"/>
      <c r="M175" s="235" t="s">
        <v>1</v>
      </c>
      <c r="N175" s="236" t="s">
        <v>42</v>
      </c>
      <c r="O175" s="88"/>
      <c r="P175" s="222">
        <f>O175*H175</f>
        <v>0</v>
      </c>
      <c r="Q175" s="222">
        <v>0</v>
      </c>
      <c r="R175" s="222">
        <f>Q175*H175</f>
        <v>0</v>
      </c>
      <c r="S175" s="222">
        <v>0</v>
      </c>
      <c r="T175" s="223">
        <f>S175*H175</f>
        <v>0</v>
      </c>
      <c r="U175" s="35"/>
      <c r="V175" s="35"/>
      <c r="W175" s="35"/>
      <c r="X175" s="35"/>
      <c r="Y175" s="35"/>
      <c r="Z175" s="35"/>
      <c r="AA175" s="35"/>
      <c r="AB175" s="35"/>
      <c r="AC175" s="35"/>
      <c r="AD175" s="35"/>
      <c r="AE175" s="35"/>
      <c r="AR175" s="224" t="s">
        <v>173</v>
      </c>
      <c r="AT175" s="224" t="s">
        <v>170</v>
      </c>
      <c r="AU175" s="224" t="s">
        <v>87</v>
      </c>
      <c r="AY175" s="14" t="s">
        <v>124</v>
      </c>
      <c r="BE175" s="225">
        <f>IF(N175="základní",J175,0)</f>
        <v>0</v>
      </c>
      <c r="BF175" s="225">
        <f>IF(N175="snížená",J175,0)</f>
        <v>0</v>
      </c>
      <c r="BG175" s="225">
        <f>IF(N175="zákl. přenesená",J175,0)</f>
        <v>0</v>
      </c>
      <c r="BH175" s="225">
        <f>IF(N175="sníž. přenesená",J175,0)</f>
        <v>0</v>
      </c>
      <c r="BI175" s="225">
        <f>IF(N175="nulová",J175,0)</f>
        <v>0</v>
      </c>
      <c r="BJ175" s="14" t="s">
        <v>85</v>
      </c>
      <c r="BK175" s="225">
        <f>ROUND(I175*H175,2)</f>
        <v>0</v>
      </c>
      <c r="BL175" s="14" t="s">
        <v>167</v>
      </c>
      <c r="BM175" s="224" t="s">
        <v>306</v>
      </c>
    </row>
    <row r="176" s="2" customFormat="1" ht="16.5" customHeight="1">
      <c r="A176" s="35"/>
      <c r="B176" s="36"/>
      <c r="C176" s="226" t="s">
        <v>307</v>
      </c>
      <c r="D176" s="226" t="s">
        <v>170</v>
      </c>
      <c r="E176" s="227" t="s">
        <v>308</v>
      </c>
      <c r="F176" s="228" t="s">
        <v>309</v>
      </c>
      <c r="G176" s="229" t="s">
        <v>131</v>
      </c>
      <c r="H176" s="230">
        <v>424.118</v>
      </c>
      <c r="I176" s="231"/>
      <c r="J176" s="232">
        <f>ROUND(I176*H176,2)</f>
        <v>0</v>
      </c>
      <c r="K176" s="233"/>
      <c r="L176" s="234"/>
      <c r="M176" s="235" t="s">
        <v>1</v>
      </c>
      <c r="N176" s="236" t="s">
        <v>42</v>
      </c>
      <c r="O176" s="88"/>
      <c r="P176" s="222">
        <f>O176*H176</f>
        <v>0</v>
      </c>
      <c r="Q176" s="222">
        <v>0</v>
      </c>
      <c r="R176" s="222">
        <f>Q176*H176</f>
        <v>0</v>
      </c>
      <c r="S176" s="222">
        <v>0</v>
      </c>
      <c r="T176" s="223">
        <f>S176*H176</f>
        <v>0</v>
      </c>
      <c r="U176" s="35"/>
      <c r="V176" s="35"/>
      <c r="W176" s="35"/>
      <c r="X176" s="35"/>
      <c r="Y176" s="35"/>
      <c r="Z176" s="35"/>
      <c r="AA176" s="35"/>
      <c r="AB176" s="35"/>
      <c r="AC176" s="35"/>
      <c r="AD176" s="35"/>
      <c r="AE176" s="35"/>
      <c r="AR176" s="224" t="s">
        <v>173</v>
      </c>
      <c r="AT176" s="224" t="s">
        <v>170</v>
      </c>
      <c r="AU176" s="224" t="s">
        <v>87</v>
      </c>
      <c r="AY176" s="14" t="s">
        <v>124</v>
      </c>
      <c r="BE176" s="225">
        <f>IF(N176="základní",J176,0)</f>
        <v>0</v>
      </c>
      <c r="BF176" s="225">
        <f>IF(N176="snížená",J176,0)</f>
        <v>0</v>
      </c>
      <c r="BG176" s="225">
        <f>IF(N176="zákl. přenesená",J176,0)</f>
        <v>0</v>
      </c>
      <c r="BH176" s="225">
        <f>IF(N176="sníž. přenesená",J176,0)</f>
        <v>0</v>
      </c>
      <c r="BI176" s="225">
        <f>IF(N176="nulová",J176,0)</f>
        <v>0</v>
      </c>
      <c r="BJ176" s="14" t="s">
        <v>85</v>
      </c>
      <c r="BK176" s="225">
        <f>ROUND(I176*H176,2)</f>
        <v>0</v>
      </c>
      <c r="BL176" s="14" t="s">
        <v>167</v>
      </c>
      <c r="BM176" s="224" t="s">
        <v>310</v>
      </c>
    </row>
    <row r="177" s="2" customFormat="1" ht="24.15" customHeight="1">
      <c r="A177" s="35"/>
      <c r="B177" s="36"/>
      <c r="C177" s="212" t="s">
        <v>311</v>
      </c>
      <c r="D177" s="212" t="s">
        <v>128</v>
      </c>
      <c r="E177" s="213" t="s">
        <v>312</v>
      </c>
      <c r="F177" s="214" t="s">
        <v>313</v>
      </c>
      <c r="G177" s="215" t="s">
        <v>149</v>
      </c>
      <c r="H177" s="216">
        <v>8</v>
      </c>
      <c r="I177" s="217"/>
      <c r="J177" s="218">
        <f>ROUND(I177*H177,2)</f>
        <v>0</v>
      </c>
      <c r="K177" s="219"/>
      <c r="L177" s="41"/>
      <c r="M177" s="220" t="s">
        <v>1</v>
      </c>
      <c r="N177" s="221" t="s">
        <v>42</v>
      </c>
      <c r="O177" s="88"/>
      <c r="P177" s="222">
        <f>O177*H177</f>
        <v>0</v>
      </c>
      <c r="Q177" s="222">
        <v>0</v>
      </c>
      <c r="R177" s="222">
        <f>Q177*H177</f>
        <v>0</v>
      </c>
      <c r="S177" s="222">
        <v>0</v>
      </c>
      <c r="T177" s="223">
        <f>S177*H177</f>
        <v>0</v>
      </c>
      <c r="U177" s="35"/>
      <c r="V177" s="35"/>
      <c r="W177" s="35"/>
      <c r="X177" s="35"/>
      <c r="Y177" s="35"/>
      <c r="Z177" s="35"/>
      <c r="AA177" s="35"/>
      <c r="AB177" s="35"/>
      <c r="AC177" s="35"/>
      <c r="AD177" s="35"/>
      <c r="AE177" s="35"/>
      <c r="AR177" s="224" t="s">
        <v>167</v>
      </c>
      <c r="AT177" s="224" t="s">
        <v>128</v>
      </c>
      <c r="AU177" s="224" t="s">
        <v>87</v>
      </c>
      <c r="AY177" s="14" t="s">
        <v>124</v>
      </c>
      <c r="BE177" s="225">
        <f>IF(N177="základní",J177,0)</f>
        <v>0</v>
      </c>
      <c r="BF177" s="225">
        <f>IF(N177="snížená",J177,0)</f>
        <v>0</v>
      </c>
      <c r="BG177" s="225">
        <f>IF(N177="zákl. přenesená",J177,0)</f>
        <v>0</v>
      </c>
      <c r="BH177" s="225">
        <f>IF(N177="sníž. přenesená",J177,0)</f>
        <v>0</v>
      </c>
      <c r="BI177" s="225">
        <f>IF(N177="nulová",J177,0)</f>
        <v>0</v>
      </c>
      <c r="BJ177" s="14" t="s">
        <v>85</v>
      </c>
      <c r="BK177" s="225">
        <f>ROUND(I177*H177,2)</f>
        <v>0</v>
      </c>
      <c r="BL177" s="14" t="s">
        <v>167</v>
      </c>
      <c r="BM177" s="224" t="s">
        <v>314</v>
      </c>
    </row>
    <row r="178" s="2" customFormat="1" ht="37.8" customHeight="1">
      <c r="A178" s="35"/>
      <c r="B178" s="36"/>
      <c r="C178" s="226" t="s">
        <v>315</v>
      </c>
      <c r="D178" s="226" t="s">
        <v>170</v>
      </c>
      <c r="E178" s="227" t="s">
        <v>316</v>
      </c>
      <c r="F178" s="228" t="s">
        <v>317</v>
      </c>
      <c r="G178" s="229" t="s">
        <v>149</v>
      </c>
      <c r="H178" s="230">
        <v>8</v>
      </c>
      <c r="I178" s="231"/>
      <c r="J178" s="232">
        <f>ROUND(I178*H178,2)</f>
        <v>0</v>
      </c>
      <c r="K178" s="233"/>
      <c r="L178" s="234"/>
      <c r="M178" s="235" t="s">
        <v>1</v>
      </c>
      <c r="N178" s="236" t="s">
        <v>42</v>
      </c>
      <c r="O178" s="88"/>
      <c r="P178" s="222">
        <f>O178*H178</f>
        <v>0</v>
      </c>
      <c r="Q178" s="222">
        <v>0</v>
      </c>
      <c r="R178" s="222">
        <f>Q178*H178</f>
        <v>0</v>
      </c>
      <c r="S178" s="222">
        <v>0</v>
      </c>
      <c r="T178" s="223">
        <f>S178*H178</f>
        <v>0</v>
      </c>
      <c r="U178" s="35"/>
      <c r="V178" s="35"/>
      <c r="W178" s="35"/>
      <c r="X178" s="35"/>
      <c r="Y178" s="35"/>
      <c r="Z178" s="35"/>
      <c r="AA178" s="35"/>
      <c r="AB178" s="35"/>
      <c r="AC178" s="35"/>
      <c r="AD178" s="35"/>
      <c r="AE178" s="35"/>
      <c r="AR178" s="224" t="s">
        <v>173</v>
      </c>
      <c r="AT178" s="224" t="s">
        <v>170</v>
      </c>
      <c r="AU178" s="224" t="s">
        <v>87</v>
      </c>
      <c r="AY178" s="14" t="s">
        <v>124</v>
      </c>
      <c r="BE178" s="225">
        <f>IF(N178="základní",J178,0)</f>
        <v>0</v>
      </c>
      <c r="BF178" s="225">
        <f>IF(N178="snížená",J178,0)</f>
        <v>0</v>
      </c>
      <c r="BG178" s="225">
        <f>IF(N178="zákl. přenesená",J178,0)</f>
        <v>0</v>
      </c>
      <c r="BH178" s="225">
        <f>IF(N178="sníž. přenesená",J178,0)</f>
        <v>0</v>
      </c>
      <c r="BI178" s="225">
        <f>IF(N178="nulová",J178,0)</f>
        <v>0</v>
      </c>
      <c r="BJ178" s="14" t="s">
        <v>85</v>
      </c>
      <c r="BK178" s="225">
        <f>ROUND(I178*H178,2)</f>
        <v>0</v>
      </c>
      <c r="BL178" s="14" t="s">
        <v>167</v>
      </c>
      <c r="BM178" s="224" t="s">
        <v>318</v>
      </c>
    </row>
    <row r="179" s="2" customFormat="1" ht="24.15" customHeight="1">
      <c r="A179" s="35"/>
      <c r="B179" s="36"/>
      <c r="C179" s="212" t="s">
        <v>319</v>
      </c>
      <c r="D179" s="212" t="s">
        <v>128</v>
      </c>
      <c r="E179" s="213" t="s">
        <v>320</v>
      </c>
      <c r="F179" s="214" t="s">
        <v>321</v>
      </c>
      <c r="G179" s="215" t="s">
        <v>149</v>
      </c>
      <c r="H179" s="216">
        <v>1</v>
      </c>
      <c r="I179" s="217"/>
      <c r="J179" s="218">
        <f>ROUND(I179*H179,2)</f>
        <v>0</v>
      </c>
      <c r="K179" s="219"/>
      <c r="L179" s="41"/>
      <c r="M179" s="220" t="s">
        <v>1</v>
      </c>
      <c r="N179" s="221" t="s">
        <v>42</v>
      </c>
      <c r="O179" s="88"/>
      <c r="P179" s="222">
        <f>O179*H179</f>
        <v>0</v>
      </c>
      <c r="Q179" s="222">
        <v>0</v>
      </c>
      <c r="R179" s="222">
        <f>Q179*H179</f>
        <v>0</v>
      </c>
      <c r="S179" s="222">
        <v>0</v>
      </c>
      <c r="T179" s="223">
        <f>S179*H179</f>
        <v>0</v>
      </c>
      <c r="U179" s="35"/>
      <c r="V179" s="35"/>
      <c r="W179" s="35"/>
      <c r="X179" s="35"/>
      <c r="Y179" s="35"/>
      <c r="Z179" s="35"/>
      <c r="AA179" s="35"/>
      <c r="AB179" s="35"/>
      <c r="AC179" s="35"/>
      <c r="AD179" s="35"/>
      <c r="AE179" s="35"/>
      <c r="AR179" s="224" t="s">
        <v>167</v>
      </c>
      <c r="AT179" s="224" t="s">
        <v>128</v>
      </c>
      <c r="AU179" s="224" t="s">
        <v>87</v>
      </c>
      <c r="AY179" s="14" t="s">
        <v>124</v>
      </c>
      <c r="BE179" s="225">
        <f>IF(N179="základní",J179,0)</f>
        <v>0</v>
      </c>
      <c r="BF179" s="225">
        <f>IF(N179="snížená",J179,0)</f>
        <v>0</v>
      </c>
      <c r="BG179" s="225">
        <f>IF(N179="zákl. přenesená",J179,0)</f>
        <v>0</v>
      </c>
      <c r="BH179" s="225">
        <f>IF(N179="sníž. přenesená",J179,0)</f>
        <v>0</v>
      </c>
      <c r="BI179" s="225">
        <f>IF(N179="nulová",J179,0)</f>
        <v>0</v>
      </c>
      <c r="BJ179" s="14" t="s">
        <v>85</v>
      </c>
      <c r="BK179" s="225">
        <f>ROUND(I179*H179,2)</f>
        <v>0</v>
      </c>
      <c r="BL179" s="14" t="s">
        <v>167</v>
      </c>
      <c r="BM179" s="224" t="s">
        <v>322</v>
      </c>
    </row>
    <row r="180" s="2" customFormat="1" ht="24.15" customHeight="1">
      <c r="A180" s="35"/>
      <c r="B180" s="36"/>
      <c r="C180" s="226" t="s">
        <v>323</v>
      </c>
      <c r="D180" s="226" t="s">
        <v>170</v>
      </c>
      <c r="E180" s="227" t="s">
        <v>324</v>
      </c>
      <c r="F180" s="228" t="s">
        <v>325</v>
      </c>
      <c r="G180" s="229" t="s">
        <v>149</v>
      </c>
      <c r="H180" s="230">
        <v>1</v>
      </c>
      <c r="I180" s="231"/>
      <c r="J180" s="232">
        <f>ROUND(I180*H180,2)</f>
        <v>0</v>
      </c>
      <c r="K180" s="233"/>
      <c r="L180" s="234"/>
      <c r="M180" s="235" t="s">
        <v>1</v>
      </c>
      <c r="N180" s="236" t="s">
        <v>42</v>
      </c>
      <c r="O180" s="88"/>
      <c r="P180" s="222">
        <f>O180*H180</f>
        <v>0</v>
      </c>
      <c r="Q180" s="222">
        <v>0</v>
      </c>
      <c r="R180" s="222">
        <f>Q180*H180</f>
        <v>0</v>
      </c>
      <c r="S180" s="222">
        <v>0</v>
      </c>
      <c r="T180" s="223">
        <f>S180*H180</f>
        <v>0</v>
      </c>
      <c r="U180" s="35"/>
      <c r="V180" s="35"/>
      <c r="W180" s="35"/>
      <c r="X180" s="35"/>
      <c r="Y180" s="35"/>
      <c r="Z180" s="35"/>
      <c r="AA180" s="35"/>
      <c r="AB180" s="35"/>
      <c r="AC180" s="35"/>
      <c r="AD180" s="35"/>
      <c r="AE180" s="35"/>
      <c r="AR180" s="224" t="s">
        <v>173</v>
      </c>
      <c r="AT180" s="224" t="s">
        <v>170</v>
      </c>
      <c r="AU180" s="224" t="s">
        <v>87</v>
      </c>
      <c r="AY180" s="14" t="s">
        <v>124</v>
      </c>
      <c r="BE180" s="225">
        <f>IF(N180="základní",J180,0)</f>
        <v>0</v>
      </c>
      <c r="BF180" s="225">
        <f>IF(N180="snížená",J180,0)</f>
        <v>0</v>
      </c>
      <c r="BG180" s="225">
        <f>IF(N180="zákl. přenesená",J180,0)</f>
        <v>0</v>
      </c>
      <c r="BH180" s="225">
        <f>IF(N180="sníž. přenesená",J180,0)</f>
        <v>0</v>
      </c>
      <c r="BI180" s="225">
        <f>IF(N180="nulová",J180,0)</f>
        <v>0</v>
      </c>
      <c r="BJ180" s="14" t="s">
        <v>85</v>
      </c>
      <c r="BK180" s="225">
        <f>ROUND(I180*H180,2)</f>
        <v>0</v>
      </c>
      <c r="BL180" s="14" t="s">
        <v>167</v>
      </c>
      <c r="BM180" s="224" t="s">
        <v>326</v>
      </c>
    </row>
    <row r="181" s="2" customFormat="1" ht="24.15" customHeight="1">
      <c r="A181" s="35"/>
      <c r="B181" s="36"/>
      <c r="C181" s="212" t="s">
        <v>327</v>
      </c>
      <c r="D181" s="212" t="s">
        <v>128</v>
      </c>
      <c r="E181" s="213" t="s">
        <v>328</v>
      </c>
      <c r="F181" s="214" t="s">
        <v>329</v>
      </c>
      <c r="G181" s="215" t="s">
        <v>149</v>
      </c>
      <c r="H181" s="216">
        <v>7</v>
      </c>
      <c r="I181" s="217"/>
      <c r="J181" s="218">
        <f>ROUND(I181*H181,2)</f>
        <v>0</v>
      </c>
      <c r="K181" s="219"/>
      <c r="L181" s="41"/>
      <c r="M181" s="220" t="s">
        <v>1</v>
      </c>
      <c r="N181" s="221" t="s">
        <v>42</v>
      </c>
      <c r="O181" s="88"/>
      <c r="P181" s="222">
        <f>O181*H181</f>
        <v>0</v>
      </c>
      <c r="Q181" s="222">
        <v>0</v>
      </c>
      <c r="R181" s="222">
        <f>Q181*H181</f>
        <v>0</v>
      </c>
      <c r="S181" s="222">
        <v>0</v>
      </c>
      <c r="T181" s="223">
        <f>S181*H181</f>
        <v>0</v>
      </c>
      <c r="U181" s="35"/>
      <c r="V181" s="35"/>
      <c r="W181" s="35"/>
      <c r="X181" s="35"/>
      <c r="Y181" s="35"/>
      <c r="Z181" s="35"/>
      <c r="AA181" s="35"/>
      <c r="AB181" s="35"/>
      <c r="AC181" s="35"/>
      <c r="AD181" s="35"/>
      <c r="AE181" s="35"/>
      <c r="AR181" s="224" t="s">
        <v>167</v>
      </c>
      <c r="AT181" s="224" t="s">
        <v>128</v>
      </c>
      <c r="AU181" s="224" t="s">
        <v>87</v>
      </c>
      <c r="AY181" s="14" t="s">
        <v>124</v>
      </c>
      <c r="BE181" s="225">
        <f>IF(N181="základní",J181,0)</f>
        <v>0</v>
      </c>
      <c r="BF181" s="225">
        <f>IF(N181="snížená",J181,0)</f>
        <v>0</v>
      </c>
      <c r="BG181" s="225">
        <f>IF(N181="zákl. přenesená",J181,0)</f>
        <v>0</v>
      </c>
      <c r="BH181" s="225">
        <f>IF(N181="sníž. přenesená",J181,0)</f>
        <v>0</v>
      </c>
      <c r="BI181" s="225">
        <f>IF(N181="nulová",J181,0)</f>
        <v>0</v>
      </c>
      <c r="BJ181" s="14" t="s">
        <v>85</v>
      </c>
      <c r="BK181" s="225">
        <f>ROUND(I181*H181,2)</f>
        <v>0</v>
      </c>
      <c r="BL181" s="14" t="s">
        <v>167</v>
      </c>
      <c r="BM181" s="224" t="s">
        <v>330</v>
      </c>
    </row>
    <row r="182" s="2" customFormat="1" ht="16.5" customHeight="1">
      <c r="A182" s="35"/>
      <c r="B182" s="36"/>
      <c r="C182" s="226" t="s">
        <v>331</v>
      </c>
      <c r="D182" s="226" t="s">
        <v>170</v>
      </c>
      <c r="E182" s="227" t="s">
        <v>332</v>
      </c>
      <c r="F182" s="228" t="s">
        <v>333</v>
      </c>
      <c r="G182" s="229" t="s">
        <v>149</v>
      </c>
      <c r="H182" s="230">
        <v>1</v>
      </c>
      <c r="I182" s="231"/>
      <c r="J182" s="232">
        <f>ROUND(I182*H182,2)</f>
        <v>0</v>
      </c>
      <c r="K182" s="233"/>
      <c r="L182" s="234"/>
      <c r="M182" s="235" t="s">
        <v>1</v>
      </c>
      <c r="N182" s="236" t="s">
        <v>42</v>
      </c>
      <c r="O182" s="88"/>
      <c r="P182" s="222">
        <f>O182*H182</f>
        <v>0</v>
      </c>
      <c r="Q182" s="222">
        <v>0</v>
      </c>
      <c r="R182" s="222">
        <f>Q182*H182</f>
        <v>0</v>
      </c>
      <c r="S182" s="222">
        <v>0</v>
      </c>
      <c r="T182" s="223">
        <f>S182*H182</f>
        <v>0</v>
      </c>
      <c r="U182" s="35"/>
      <c r="V182" s="35"/>
      <c r="W182" s="35"/>
      <c r="X182" s="35"/>
      <c r="Y182" s="35"/>
      <c r="Z182" s="35"/>
      <c r="AA182" s="35"/>
      <c r="AB182" s="35"/>
      <c r="AC182" s="35"/>
      <c r="AD182" s="35"/>
      <c r="AE182" s="35"/>
      <c r="AR182" s="224" t="s">
        <v>173</v>
      </c>
      <c r="AT182" s="224" t="s">
        <v>170</v>
      </c>
      <c r="AU182" s="224" t="s">
        <v>87</v>
      </c>
      <c r="AY182" s="14" t="s">
        <v>124</v>
      </c>
      <c r="BE182" s="225">
        <f>IF(N182="základní",J182,0)</f>
        <v>0</v>
      </c>
      <c r="BF182" s="225">
        <f>IF(N182="snížená",J182,0)</f>
        <v>0</v>
      </c>
      <c r="BG182" s="225">
        <f>IF(N182="zákl. přenesená",J182,0)</f>
        <v>0</v>
      </c>
      <c r="BH182" s="225">
        <f>IF(N182="sníž. přenesená",J182,0)</f>
        <v>0</v>
      </c>
      <c r="BI182" s="225">
        <f>IF(N182="nulová",J182,0)</f>
        <v>0</v>
      </c>
      <c r="BJ182" s="14" t="s">
        <v>85</v>
      </c>
      <c r="BK182" s="225">
        <f>ROUND(I182*H182,2)</f>
        <v>0</v>
      </c>
      <c r="BL182" s="14" t="s">
        <v>167</v>
      </c>
      <c r="BM182" s="224" t="s">
        <v>334</v>
      </c>
    </row>
    <row r="183" s="2" customFormat="1" ht="24.15" customHeight="1">
      <c r="A183" s="35"/>
      <c r="B183" s="36"/>
      <c r="C183" s="226" t="s">
        <v>335</v>
      </c>
      <c r="D183" s="226" t="s">
        <v>170</v>
      </c>
      <c r="E183" s="227" t="s">
        <v>336</v>
      </c>
      <c r="F183" s="228" t="s">
        <v>337</v>
      </c>
      <c r="G183" s="229" t="s">
        <v>149</v>
      </c>
      <c r="H183" s="230">
        <v>1</v>
      </c>
      <c r="I183" s="231"/>
      <c r="J183" s="232">
        <f>ROUND(I183*H183,2)</f>
        <v>0</v>
      </c>
      <c r="K183" s="233"/>
      <c r="L183" s="234"/>
      <c r="M183" s="235" t="s">
        <v>1</v>
      </c>
      <c r="N183" s="236" t="s">
        <v>42</v>
      </c>
      <c r="O183" s="88"/>
      <c r="P183" s="222">
        <f>O183*H183</f>
        <v>0</v>
      </c>
      <c r="Q183" s="222">
        <v>0</v>
      </c>
      <c r="R183" s="222">
        <f>Q183*H183</f>
        <v>0</v>
      </c>
      <c r="S183" s="222">
        <v>0</v>
      </c>
      <c r="T183" s="223">
        <f>S183*H183</f>
        <v>0</v>
      </c>
      <c r="U183" s="35"/>
      <c r="V183" s="35"/>
      <c r="W183" s="35"/>
      <c r="X183" s="35"/>
      <c r="Y183" s="35"/>
      <c r="Z183" s="35"/>
      <c r="AA183" s="35"/>
      <c r="AB183" s="35"/>
      <c r="AC183" s="35"/>
      <c r="AD183" s="35"/>
      <c r="AE183" s="35"/>
      <c r="AR183" s="224" t="s">
        <v>173</v>
      </c>
      <c r="AT183" s="224" t="s">
        <v>170</v>
      </c>
      <c r="AU183" s="224" t="s">
        <v>87</v>
      </c>
      <c r="AY183" s="14" t="s">
        <v>124</v>
      </c>
      <c r="BE183" s="225">
        <f>IF(N183="základní",J183,0)</f>
        <v>0</v>
      </c>
      <c r="BF183" s="225">
        <f>IF(N183="snížená",J183,0)</f>
        <v>0</v>
      </c>
      <c r="BG183" s="225">
        <f>IF(N183="zákl. přenesená",J183,0)</f>
        <v>0</v>
      </c>
      <c r="BH183" s="225">
        <f>IF(N183="sníž. přenesená",J183,0)</f>
        <v>0</v>
      </c>
      <c r="BI183" s="225">
        <f>IF(N183="nulová",J183,0)</f>
        <v>0</v>
      </c>
      <c r="BJ183" s="14" t="s">
        <v>85</v>
      </c>
      <c r="BK183" s="225">
        <f>ROUND(I183*H183,2)</f>
        <v>0</v>
      </c>
      <c r="BL183" s="14" t="s">
        <v>167</v>
      </c>
      <c r="BM183" s="224" t="s">
        <v>338</v>
      </c>
    </row>
    <row r="184" s="2" customFormat="1" ht="24.15" customHeight="1">
      <c r="A184" s="35"/>
      <c r="B184" s="36"/>
      <c r="C184" s="226" t="s">
        <v>339</v>
      </c>
      <c r="D184" s="226" t="s">
        <v>170</v>
      </c>
      <c r="E184" s="227" t="s">
        <v>340</v>
      </c>
      <c r="F184" s="228" t="s">
        <v>341</v>
      </c>
      <c r="G184" s="229" t="s">
        <v>149</v>
      </c>
      <c r="H184" s="230">
        <v>1</v>
      </c>
      <c r="I184" s="231"/>
      <c r="J184" s="232">
        <f>ROUND(I184*H184,2)</f>
        <v>0</v>
      </c>
      <c r="K184" s="233"/>
      <c r="L184" s="234"/>
      <c r="M184" s="235" t="s">
        <v>1</v>
      </c>
      <c r="N184" s="236" t="s">
        <v>42</v>
      </c>
      <c r="O184" s="88"/>
      <c r="P184" s="222">
        <f>O184*H184</f>
        <v>0</v>
      </c>
      <c r="Q184" s="222">
        <v>0</v>
      </c>
      <c r="R184" s="222">
        <f>Q184*H184</f>
        <v>0</v>
      </c>
      <c r="S184" s="222">
        <v>0</v>
      </c>
      <c r="T184" s="223">
        <f>S184*H184</f>
        <v>0</v>
      </c>
      <c r="U184" s="35"/>
      <c r="V184" s="35"/>
      <c r="W184" s="35"/>
      <c r="X184" s="35"/>
      <c r="Y184" s="35"/>
      <c r="Z184" s="35"/>
      <c r="AA184" s="35"/>
      <c r="AB184" s="35"/>
      <c r="AC184" s="35"/>
      <c r="AD184" s="35"/>
      <c r="AE184" s="35"/>
      <c r="AR184" s="224" t="s">
        <v>173</v>
      </c>
      <c r="AT184" s="224" t="s">
        <v>170</v>
      </c>
      <c r="AU184" s="224" t="s">
        <v>87</v>
      </c>
      <c r="AY184" s="14" t="s">
        <v>124</v>
      </c>
      <c r="BE184" s="225">
        <f>IF(N184="základní",J184,0)</f>
        <v>0</v>
      </c>
      <c r="BF184" s="225">
        <f>IF(N184="snížená",J184,0)</f>
        <v>0</v>
      </c>
      <c r="BG184" s="225">
        <f>IF(N184="zákl. přenesená",J184,0)</f>
        <v>0</v>
      </c>
      <c r="BH184" s="225">
        <f>IF(N184="sníž. přenesená",J184,0)</f>
        <v>0</v>
      </c>
      <c r="BI184" s="225">
        <f>IF(N184="nulová",J184,0)</f>
        <v>0</v>
      </c>
      <c r="BJ184" s="14" t="s">
        <v>85</v>
      </c>
      <c r="BK184" s="225">
        <f>ROUND(I184*H184,2)</f>
        <v>0</v>
      </c>
      <c r="BL184" s="14" t="s">
        <v>167</v>
      </c>
      <c r="BM184" s="224" t="s">
        <v>342</v>
      </c>
    </row>
    <row r="185" s="2" customFormat="1" ht="24.15" customHeight="1">
      <c r="A185" s="35"/>
      <c r="B185" s="36"/>
      <c r="C185" s="226" t="s">
        <v>343</v>
      </c>
      <c r="D185" s="226" t="s">
        <v>170</v>
      </c>
      <c r="E185" s="227" t="s">
        <v>344</v>
      </c>
      <c r="F185" s="228" t="s">
        <v>345</v>
      </c>
      <c r="G185" s="229" t="s">
        <v>149</v>
      </c>
      <c r="H185" s="230">
        <v>1</v>
      </c>
      <c r="I185" s="231"/>
      <c r="J185" s="232">
        <f>ROUND(I185*H185,2)</f>
        <v>0</v>
      </c>
      <c r="K185" s="233"/>
      <c r="L185" s="234"/>
      <c r="M185" s="235" t="s">
        <v>1</v>
      </c>
      <c r="N185" s="236" t="s">
        <v>42</v>
      </c>
      <c r="O185" s="88"/>
      <c r="P185" s="222">
        <f>O185*H185</f>
        <v>0</v>
      </c>
      <c r="Q185" s="222">
        <v>0</v>
      </c>
      <c r="R185" s="222">
        <f>Q185*H185</f>
        <v>0</v>
      </c>
      <c r="S185" s="222">
        <v>0</v>
      </c>
      <c r="T185" s="223">
        <f>S185*H185</f>
        <v>0</v>
      </c>
      <c r="U185" s="35"/>
      <c r="V185" s="35"/>
      <c r="W185" s="35"/>
      <c r="X185" s="35"/>
      <c r="Y185" s="35"/>
      <c r="Z185" s="35"/>
      <c r="AA185" s="35"/>
      <c r="AB185" s="35"/>
      <c r="AC185" s="35"/>
      <c r="AD185" s="35"/>
      <c r="AE185" s="35"/>
      <c r="AR185" s="224" t="s">
        <v>173</v>
      </c>
      <c r="AT185" s="224" t="s">
        <v>170</v>
      </c>
      <c r="AU185" s="224" t="s">
        <v>87</v>
      </c>
      <c r="AY185" s="14" t="s">
        <v>124</v>
      </c>
      <c r="BE185" s="225">
        <f>IF(N185="základní",J185,0)</f>
        <v>0</v>
      </c>
      <c r="BF185" s="225">
        <f>IF(N185="snížená",J185,0)</f>
        <v>0</v>
      </c>
      <c r="BG185" s="225">
        <f>IF(N185="zákl. přenesená",J185,0)</f>
        <v>0</v>
      </c>
      <c r="BH185" s="225">
        <f>IF(N185="sníž. přenesená",J185,0)</f>
        <v>0</v>
      </c>
      <c r="BI185" s="225">
        <f>IF(N185="nulová",J185,0)</f>
        <v>0</v>
      </c>
      <c r="BJ185" s="14" t="s">
        <v>85</v>
      </c>
      <c r="BK185" s="225">
        <f>ROUND(I185*H185,2)</f>
        <v>0</v>
      </c>
      <c r="BL185" s="14" t="s">
        <v>167</v>
      </c>
      <c r="BM185" s="224" t="s">
        <v>346</v>
      </c>
    </row>
    <row r="186" s="2" customFormat="1" ht="16.5" customHeight="1">
      <c r="A186" s="35"/>
      <c r="B186" s="36"/>
      <c r="C186" s="226" t="s">
        <v>347</v>
      </c>
      <c r="D186" s="226" t="s">
        <v>170</v>
      </c>
      <c r="E186" s="227" t="s">
        <v>348</v>
      </c>
      <c r="F186" s="228" t="s">
        <v>349</v>
      </c>
      <c r="G186" s="229" t="s">
        <v>149</v>
      </c>
      <c r="H186" s="230">
        <v>1</v>
      </c>
      <c r="I186" s="231"/>
      <c r="J186" s="232">
        <f>ROUND(I186*H186,2)</f>
        <v>0</v>
      </c>
      <c r="K186" s="233"/>
      <c r="L186" s="234"/>
      <c r="M186" s="235" t="s">
        <v>1</v>
      </c>
      <c r="N186" s="236" t="s">
        <v>42</v>
      </c>
      <c r="O186" s="88"/>
      <c r="P186" s="222">
        <f>O186*H186</f>
        <v>0</v>
      </c>
      <c r="Q186" s="222">
        <v>0</v>
      </c>
      <c r="R186" s="222">
        <f>Q186*H186</f>
        <v>0</v>
      </c>
      <c r="S186" s="222">
        <v>0</v>
      </c>
      <c r="T186" s="223">
        <f>S186*H186</f>
        <v>0</v>
      </c>
      <c r="U186" s="35"/>
      <c r="V186" s="35"/>
      <c r="W186" s="35"/>
      <c r="X186" s="35"/>
      <c r="Y186" s="35"/>
      <c r="Z186" s="35"/>
      <c r="AA186" s="35"/>
      <c r="AB186" s="35"/>
      <c r="AC186" s="35"/>
      <c r="AD186" s="35"/>
      <c r="AE186" s="35"/>
      <c r="AR186" s="224" t="s">
        <v>173</v>
      </c>
      <c r="AT186" s="224" t="s">
        <v>170</v>
      </c>
      <c r="AU186" s="224" t="s">
        <v>87</v>
      </c>
      <c r="AY186" s="14" t="s">
        <v>124</v>
      </c>
      <c r="BE186" s="225">
        <f>IF(N186="základní",J186,0)</f>
        <v>0</v>
      </c>
      <c r="BF186" s="225">
        <f>IF(N186="snížená",J186,0)</f>
        <v>0</v>
      </c>
      <c r="BG186" s="225">
        <f>IF(N186="zákl. přenesená",J186,0)</f>
        <v>0</v>
      </c>
      <c r="BH186" s="225">
        <f>IF(N186="sníž. přenesená",J186,0)</f>
        <v>0</v>
      </c>
      <c r="BI186" s="225">
        <f>IF(N186="nulová",J186,0)</f>
        <v>0</v>
      </c>
      <c r="BJ186" s="14" t="s">
        <v>85</v>
      </c>
      <c r="BK186" s="225">
        <f>ROUND(I186*H186,2)</f>
        <v>0</v>
      </c>
      <c r="BL186" s="14" t="s">
        <v>167</v>
      </c>
      <c r="BM186" s="224" t="s">
        <v>350</v>
      </c>
    </row>
    <row r="187" s="2" customFormat="1" ht="16.5" customHeight="1">
      <c r="A187" s="35"/>
      <c r="B187" s="36"/>
      <c r="C187" s="226" t="s">
        <v>351</v>
      </c>
      <c r="D187" s="226" t="s">
        <v>170</v>
      </c>
      <c r="E187" s="227" t="s">
        <v>352</v>
      </c>
      <c r="F187" s="228" t="s">
        <v>353</v>
      </c>
      <c r="G187" s="229" t="s">
        <v>149</v>
      </c>
      <c r="H187" s="230">
        <v>1</v>
      </c>
      <c r="I187" s="231"/>
      <c r="J187" s="232">
        <f>ROUND(I187*H187,2)</f>
        <v>0</v>
      </c>
      <c r="K187" s="233"/>
      <c r="L187" s="234"/>
      <c r="M187" s="235" t="s">
        <v>1</v>
      </c>
      <c r="N187" s="236" t="s">
        <v>42</v>
      </c>
      <c r="O187" s="88"/>
      <c r="P187" s="222">
        <f>O187*H187</f>
        <v>0</v>
      </c>
      <c r="Q187" s="222">
        <v>0</v>
      </c>
      <c r="R187" s="222">
        <f>Q187*H187</f>
        <v>0</v>
      </c>
      <c r="S187" s="222">
        <v>0</v>
      </c>
      <c r="T187" s="223">
        <f>S187*H187</f>
        <v>0</v>
      </c>
      <c r="U187" s="35"/>
      <c r="V187" s="35"/>
      <c r="W187" s="35"/>
      <c r="X187" s="35"/>
      <c r="Y187" s="35"/>
      <c r="Z187" s="35"/>
      <c r="AA187" s="35"/>
      <c r="AB187" s="35"/>
      <c r="AC187" s="35"/>
      <c r="AD187" s="35"/>
      <c r="AE187" s="35"/>
      <c r="AR187" s="224" t="s">
        <v>173</v>
      </c>
      <c r="AT187" s="224" t="s">
        <v>170</v>
      </c>
      <c r="AU187" s="224" t="s">
        <v>87</v>
      </c>
      <c r="AY187" s="14" t="s">
        <v>124</v>
      </c>
      <c r="BE187" s="225">
        <f>IF(N187="základní",J187,0)</f>
        <v>0</v>
      </c>
      <c r="BF187" s="225">
        <f>IF(N187="snížená",J187,0)</f>
        <v>0</v>
      </c>
      <c r="BG187" s="225">
        <f>IF(N187="zákl. přenesená",J187,0)</f>
        <v>0</v>
      </c>
      <c r="BH187" s="225">
        <f>IF(N187="sníž. přenesená",J187,0)</f>
        <v>0</v>
      </c>
      <c r="BI187" s="225">
        <f>IF(N187="nulová",J187,0)</f>
        <v>0</v>
      </c>
      <c r="BJ187" s="14" t="s">
        <v>85</v>
      </c>
      <c r="BK187" s="225">
        <f>ROUND(I187*H187,2)</f>
        <v>0</v>
      </c>
      <c r="BL187" s="14" t="s">
        <v>167</v>
      </c>
      <c r="BM187" s="224" t="s">
        <v>354</v>
      </c>
    </row>
    <row r="188" s="2" customFormat="1" ht="16.5" customHeight="1">
      <c r="A188" s="35"/>
      <c r="B188" s="36"/>
      <c r="C188" s="226" t="s">
        <v>355</v>
      </c>
      <c r="D188" s="226" t="s">
        <v>170</v>
      </c>
      <c r="E188" s="227" t="s">
        <v>356</v>
      </c>
      <c r="F188" s="228" t="s">
        <v>357</v>
      </c>
      <c r="G188" s="229" t="s">
        <v>149</v>
      </c>
      <c r="H188" s="230">
        <v>1</v>
      </c>
      <c r="I188" s="231"/>
      <c r="J188" s="232">
        <f>ROUND(I188*H188,2)</f>
        <v>0</v>
      </c>
      <c r="K188" s="233"/>
      <c r="L188" s="234"/>
      <c r="M188" s="235" t="s">
        <v>1</v>
      </c>
      <c r="N188" s="236" t="s">
        <v>42</v>
      </c>
      <c r="O188" s="88"/>
      <c r="P188" s="222">
        <f>O188*H188</f>
        <v>0</v>
      </c>
      <c r="Q188" s="222">
        <v>0</v>
      </c>
      <c r="R188" s="222">
        <f>Q188*H188</f>
        <v>0</v>
      </c>
      <c r="S188" s="222">
        <v>0</v>
      </c>
      <c r="T188" s="223">
        <f>S188*H188</f>
        <v>0</v>
      </c>
      <c r="U188" s="35"/>
      <c r="V188" s="35"/>
      <c r="W188" s="35"/>
      <c r="X188" s="35"/>
      <c r="Y188" s="35"/>
      <c r="Z188" s="35"/>
      <c r="AA188" s="35"/>
      <c r="AB188" s="35"/>
      <c r="AC188" s="35"/>
      <c r="AD188" s="35"/>
      <c r="AE188" s="35"/>
      <c r="AR188" s="224" t="s">
        <v>173</v>
      </c>
      <c r="AT188" s="224" t="s">
        <v>170</v>
      </c>
      <c r="AU188" s="224" t="s">
        <v>87</v>
      </c>
      <c r="AY188" s="14" t="s">
        <v>124</v>
      </c>
      <c r="BE188" s="225">
        <f>IF(N188="základní",J188,0)</f>
        <v>0</v>
      </c>
      <c r="BF188" s="225">
        <f>IF(N188="snížená",J188,0)</f>
        <v>0</v>
      </c>
      <c r="BG188" s="225">
        <f>IF(N188="zákl. přenesená",J188,0)</f>
        <v>0</v>
      </c>
      <c r="BH188" s="225">
        <f>IF(N188="sníž. přenesená",J188,0)</f>
        <v>0</v>
      </c>
      <c r="BI188" s="225">
        <f>IF(N188="nulová",J188,0)</f>
        <v>0</v>
      </c>
      <c r="BJ188" s="14" t="s">
        <v>85</v>
      </c>
      <c r="BK188" s="225">
        <f>ROUND(I188*H188,2)</f>
        <v>0</v>
      </c>
      <c r="BL188" s="14" t="s">
        <v>167</v>
      </c>
      <c r="BM188" s="224" t="s">
        <v>358</v>
      </c>
    </row>
    <row r="189" s="2" customFormat="1" ht="21.75" customHeight="1">
      <c r="A189" s="35"/>
      <c r="B189" s="36"/>
      <c r="C189" s="226" t="s">
        <v>359</v>
      </c>
      <c r="D189" s="226" t="s">
        <v>170</v>
      </c>
      <c r="E189" s="227" t="s">
        <v>360</v>
      </c>
      <c r="F189" s="228" t="s">
        <v>361</v>
      </c>
      <c r="G189" s="229" t="s">
        <v>149</v>
      </c>
      <c r="H189" s="230">
        <v>1</v>
      </c>
      <c r="I189" s="231"/>
      <c r="J189" s="232">
        <f>ROUND(I189*H189,2)</f>
        <v>0</v>
      </c>
      <c r="K189" s="233"/>
      <c r="L189" s="234"/>
      <c r="M189" s="235" t="s">
        <v>1</v>
      </c>
      <c r="N189" s="236" t="s">
        <v>42</v>
      </c>
      <c r="O189" s="88"/>
      <c r="P189" s="222">
        <f>O189*H189</f>
        <v>0</v>
      </c>
      <c r="Q189" s="222">
        <v>0</v>
      </c>
      <c r="R189" s="222">
        <f>Q189*H189</f>
        <v>0</v>
      </c>
      <c r="S189" s="222">
        <v>0</v>
      </c>
      <c r="T189" s="223">
        <f>S189*H189</f>
        <v>0</v>
      </c>
      <c r="U189" s="35"/>
      <c r="V189" s="35"/>
      <c r="W189" s="35"/>
      <c r="X189" s="35"/>
      <c r="Y189" s="35"/>
      <c r="Z189" s="35"/>
      <c r="AA189" s="35"/>
      <c r="AB189" s="35"/>
      <c r="AC189" s="35"/>
      <c r="AD189" s="35"/>
      <c r="AE189" s="35"/>
      <c r="AR189" s="224" t="s">
        <v>173</v>
      </c>
      <c r="AT189" s="224" t="s">
        <v>170</v>
      </c>
      <c r="AU189" s="224" t="s">
        <v>87</v>
      </c>
      <c r="AY189" s="14" t="s">
        <v>124</v>
      </c>
      <c r="BE189" s="225">
        <f>IF(N189="základní",J189,0)</f>
        <v>0</v>
      </c>
      <c r="BF189" s="225">
        <f>IF(N189="snížená",J189,0)</f>
        <v>0</v>
      </c>
      <c r="BG189" s="225">
        <f>IF(N189="zákl. přenesená",J189,0)</f>
        <v>0</v>
      </c>
      <c r="BH189" s="225">
        <f>IF(N189="sníž. přenesená",J189,0)</f>
        <v>0</v>
      </c>
      <c r="BI189" s="225">
        <f>IF(N189="nulová",J189,0)</f>
        <v>0</v>
      </c>
      <c r="BJ189" s="14" t="s">
        <v>85</v>
      </c>
      <c r="BK189" s="225">
        <f>ROUND(I189*H189,2)</f>
        <v>0</v>
      </c>
      <c r="BL189" s="14" t="s">
        <v>167</v>
      </c>
      <c r="BM189" s="224" t="s">
        <v>362</v>
      </c>
    </row>
    <row r="190" s="2" customFormat="1" ht="33" customHeight="1">
      <c r="A190" s="35"/>
      <c r="B190" s="36"/>
      <c r="C190" s="212" t="s">
        <v>363</v>
      </c>
      <c r="D190" s="212" t="s">
        <v>128</v>
      </c>
      <c r="E190" s="213" t="s">
        <v>364</v>
      </c>
      <c r="F190" s="214" t="s">
        <v>365</v>
      </c>
      <c r="G190" s="215" t="s">
        <v>149</v>
      </c>
      <c r="H190" s="216">
        <v>6</v>
      </c>
      <c r="I190" s="217"/>
      <c r="J190" s="218">
        <f>ROUND(I190*H190,2)</f>
        <v>0</v>
      </c>
      <c r="K190" s="219"/>
      <c r="L190" s="41"/>
      <c r="M190" s="220" t="s">
        <v>1</v>
      </c>
      <c r="N190" s="221" t="s">
        <v>42</v>
      </c>
      <c r="O190" s="88"/>
      <c r="P190" s="222">
        <f>O190*H190</f>
        <v>0</v>
      </c>
      <c r="Q190" s="222">
        <v>0</v>
      </c>
      <c r="R190" s="222">
        <f>Q190*H190</f>
        <v>0</v>
      </c>
      <c r="S190" s="222">
        <v>0</v>
      </c>
      <c r="T190" s="223">
        <f>S190*H190</f>
        <v>0</v>
      </c>
      <c r="U190" s="35"/>
      <c r="V190" s="35"/>
      <c r="W190" s="35"/>
      <c r="X190" s="35"/>
      <c r="Y190" s="35"/>
      <c r="Z190" s="35"/>
      <c r="AA190" s="35"/>
      <c r="AB190" s="35"/>
      <c r="AC190" s="35"/>
      <c r="AD190" s="35"/>
      <c r="AE190" s="35"/>
      <c r="AR190" s="224" t="s">
        <v>167</v>
      </c>
      <c r="AT190" s="224" t="s">
        <v>128</v>
      </c>
      <c r="AU190" s="224" t="s">
        <v>87</v>
      </c>
      <c r="AY190" s="14" t="s">
        <v>124</v>
      </c>
      <c r="BE190" s="225">
        <f>IF(N190="základní",J190,0)</f>
        <v>0</v>
      </c>
      <c r="BF190" s="225">
        <f>IF(N190="snížená",J190,0)</f>
        <v>0</v>
      </c>
      <c r="BG190" s="225">
        <f>IF(N190="zákl. přenesená",J190,0)</f>
        <v>0</v>
      </c>
      <c r="BH190" s="225">
        <f>IF(N190="sníž. přenesená",J190,0)</f>
        <v>0</v>
      </c>
      <c r="BI190" s="225">
        <f>IF(N190="nulová",J190,0)</f>
        <v>0</v>
      </c>
      <c r="BJ190" s="14" t="s">
        <v>85</v>
      </c>
      <c r="BK190" s="225">
        <f>ROUND(I190*H190,2)</f>
        <v>0</v>
      </c>
      <c r="BL190" s="14" t="s">
        <v>167</v>
      </c>
      <c r="BM190" s="224" t="s">
        <v>366</v>
      </c>
    </row>
    <row r="191" s="2" customFormat="1" ht="16.5" customHeight="1">
      <c r="A191" s="35"/>
      <c r="B191" s="36"/>
      <c r="C191" s="226" t="s">
        <v>367</v>
      </c>
      <c r="D191" s="226" t="s">
        <v>170</v>
      </c>
      <c r="E191" s="227" t="s">
        <v>368</v>
      </c>
      <c r="F191" s="228" t="s">
        <v>369</v>
      </c>
      <c r="G191" s="229" t="s">
        <v>149</v>
      </c>
      <c r="H191" s="230">
        <v>6</v>
      </c>
      <c r="I191" s="231"/>
      <c r="J191" s="232">
        <f>ROUND(I191*H191,2)</f>
        <v>0</v>
      </c>
      <c r="K191" s="233"/>
      <c r="L191" s="234"/>
      <c r="M191" s="235" t="s">
        <v>1</v>
      </c>
      <c r="N191" s="236" t="s">
        <v>42</v>
      </c>
      <c r="O191" s="88"/>
      <c r="P191" s="222">
        <f>O191*H191</f>
        <v>0</v>
      </c>
      <c r="Q191" s="222">
        <v>0</v>
      </c>
      <c r="R191" s="222">
        <f>Q191*H191</f>
        <v>0</v>
      </c>
      <c r="S191" s="222">
        <v>0</v>
      </c>
      <c r="T191" s="223">
        <f>S191*H191</f>
        <v>0</v>
      </c>
      <c r="U191" s="35"/>
      <c r="V191" s="35"/>
      <c r="W191" s="35"/>
      <c r="X191" s="35"/>
      <c r="Y191" s="35"/>
      <c r="Z191" s="35"/>
      <c r="AA191" s="35"/>
      <c r="AB191" s="35"/>
      <c r="AC191" s="35"/>
      <c r="AD191" s="35"/>
      <c r="AE191" s="35"/>
      <c r="AR191" s="224" t="s">
        <v>173</v>
      </c>
      <c r="AT191" s="224" t="s">
        <v>170</v>
      </c>
      <c r="AU191" s="224" t="s">
        <v>87</v>
      </c>
      <c r="AY191" s="14" t="s">
        <v>124</v>
      </c>
      <c r="BE191" s="225">
        <f>IF(N191="základní",J191,0)</f>
        <v>0</v>
      </c>
      <c r="BF191" s="225">
        <f>IF(N191="snížená",J191,0)</f>
        <v>0</v>
      </c>
      <c r="BG191" s="225">
        <f>IF(N191="zákl. přenesená",J191,0)</f>
        <v>0</v>
      </c>
      <c r="BH191" s="225">
        <f>IF(N191="sníž. přenesená",J191,0)</f>
        <v>0</v>
      </c>
      <c r="BI191" s="225">
        <f>IF(N191="nulová",J191,0)</f>
        <v>0</v>
      </c>
      <c r="BJ191" s="14" t="s">
        <v>85</v>
      </c>
      <c r="BK191" s="225">
        <f>ROUND(I191*H191,2)</f>
        <v>0</v>
      </c>
      <c r="BL191" s="14" t="s">
        <v>167</v>
      </c>
      <c r="BM191" s="224" t="s">
        <v>370</v>
      </c>
    </row>
    <row r="192" s="2" customFormat="1" ht="24.15" customHeight="1">
      <c r="A192" s="35"/>
      <c r="B192" s="36"/>
      <c r="C192" s="212" t="s">
        <v>371</v>
      </c>
      <c r="D192" s="212" t="s">
        <v>128</v>
      </c>
      <c r="E192" s="213" t="s">
        <v>372</v>
      </c>
      <c r="F192" s="214" t="s">
        <v>373</v>
      </c>
      <c r="G192" s="215" t="s">
        <v>149</v>
      </c>
      <c r="H192" s="216">
        <v>8</v>
      </c>
      <c r="I192" s="217"/>
      <c r="J192" s="218">
        <f>ROUND(I192*H192,2)</f>
        <v>0</v>
      </c>
      <c r="K192" s="219"/>
      <c r="L192" s="41"/>
      <c r="M192" s="220" t="s">
        <v>1</v>
      </c>
      <c r="N192" s="221" t="s">
        <v>42</v>
      </c>
      <c r="O192" s="88"/>
      <c r="P192" s="222">
        <f>O192*H192</f>
        <v>0</v>
      </c>
      <c r="Q192" s="222">
        <v>0</v>
      </c>
      <c r="R192" s="222">
        <f>Q192*H192</f>
        <v>0</v>
      </c>
      <c r="S192" s="222">
        <v>0</v>
      </c>
      <c r="T192" s="223">
        <f>S192*H192</f>
        <v>0</v>
      </c>
      <c r="U192" s="35"/>
      <c r="V192" s="35"/>
      <c r="W192" s="35"/>
      <c r="X192" s="35"/>
      <c r="Y192" s="35"/>
      <c r="Z192" s="35"/>
      <c r="AA192" s="35"/>
      <c r="AB192" s="35"/>
      <c r="AC192" s="35"/>
      <c r="AD192" s="35"/>
      <c r="AE192" s="35"/>
      <c r="AR192" s="224" t="s">
        <v>167</v>
      </c>
      <c r="AT192" s="224" t="s">
        <v>128</v>
      </c>
      <c r="AU192" s="224" t="s">
        <v>87</v>
      </c>
      <c r="AY192" s="14" t="s">
        <v>124</v>
      </c>
      <c r="BE192" s="225">
        <f>IF(N192="základní",J192,0)</f>
        <v>0</v>
      </c>
      <c r="BF192" s="225">
        <f>IF(N192="snížená",J192,0)</f>
        <v>0</v>
      </c>
      <c r="BG192" s="225">
        <f>IF(N192="zákl. přenesená",J192,0)</f>
        <v>0</v>
      </c>
      <c r="BH192" s="225">
        <f>IF(N192="sníž. přenesená",J192,0)</f>
        <v>0</v>
      </c>
      <c r="BI192" s="225">
        <f>IF(N192="nulová",J192,0)</f>
        <v>0</v>
      </c>
      <c r="BJ192" s="14" t="s">
        <v>85</v>
      </c>
      <c r="BK192" s="225">
        <f>ROUND(I192*H192,2)</f>
        <v>0</v>
      </c>
      <c r="BL192" s="14" t="s">
        <v>167</v>
      </c>
      <c r="BM192" s="224" t="s">
        <v>374</v>
      </c>
    </row>
    <row r="193" s="2" customFormat="1" ht="16.5" customHeight="1">
      <c r="A193" s="35"/>
      <c r="B193" s="36"/>
      <c r="C193" s="226" t="s">
        <v>375</v>
      </c>
      <c r="D193" s="226" t="s">
        <v>170</v>
      </c>
      <c r="E193" s="227" t="s">
        <v>376</v>
      </c>
      <c r="F193" s="228" t="s">
        <v>377</v>
      </c>
      <c r="G193" s="229" t="s">
        <v>149</v>
      </c>
      <c r="H193" s="230">
        <v>8</v>
      </c>
      <c r="I193" s="231"/>
      <c r="J193" s="232">
        <f>ROUND(I193*H193,2)</f>
        <v>0</v>
      </c>
      <c r="K193" s="233"/>
      <c r="L193" s="234"/>
      <c r="M193" s="235" t="s">
        <v>1</v>
      </c>
      <c r="N193" s="236" t="s">
        <v>42</v>
      </c>
      <c r="O193" s="88"/>
      <c r="P193" s="222">
        <f>O193*H193</f>
        <v>0</v>
      </c>
      <c r="Q193" s="222">
        <v>0.00050000000000000001</v>
      </c>
      <c r="R193" s="222">
        <f>Q193*H193</f>
        <v>0.0040000000000000001</v>
      </c>
      <c r="S193" s="222">
        <v>0</v>
      </c>
      <c r="T193" s="223">
        <f>S193*H193</f>
        <v>0</v>
      </c>
      <c r="U193" s="35"/>
      <c r="V193" s="35"/>
      <c r="W193" s="35"/>
      <c r="X193" s="35"/>
      <c r="Y193" s="35"/>
      <c r="Z193" s="35"/>
      <c r="AA193" s="35"/>
      <c r="AB193" s="35"/>
      <c r="AC193" s="35"/>
      <c r="AD193" s="35"/>
      <c r="AE193" s="35"/>
      <c r="AR193" s="224" t="s">
        <v>173</v>
      </c>
      <c r="AT193" s="224" t="s">
        <v>170</v>
      </c>
      <c r="AU193" s="224" t="s">
        <v>87</v>
      </c>
      <c r="AY193" s="14" t="s">
        <v>124</v>
      </c>
      <c r="BE193" s="225">
        <f>IF(N193="základní",J193,0)</f>
        <v>0</v>
      </c>
      <c r="BF193" s="225">
        <f>IF(N193="snížená",J193,0)</f>
        <v>0</v>
      </c>
      <c r="BG193" s="225">
        <f>IF(N193="zákl. přenesená",J193,0)</f>
        <v>0</v>
      </c>
      <c r="BH193" s="225">
        <f>IF(N193="sníž. přenesená",J193,0)</f>
        <v>0</v>
      </c>
      <c r="BI193" s="225">
        <f>IF(N193="nulová",J193,0)</f>
        <v>0</v>
      </c>
      <c r="BJ193" s="14" t="s">
        <v>85</v>
      </c>
      <c r="BK193" s="225">
        <f>ROUND(I193*H193,2)</f>
        <v>0</v>
      </c>
      <c r="BL193" s="14" t="s">
        <v>167</v>
      </c>
      <c r="BM193" s="224" t="s">
        <v>378</v>
      </c>
    </row>
    <row r="194" s="2" customFormat="1" ht="16.5" customHeight="1">
      <c r="A194" s="35"/>
      <c r="B194" s="36"/>
      <c r="C194" s="226" t="s">
        <v>379</v>
      </c>
      <c r="D194" s="226" t="s">
        <v>170</v>
      </c>
      <c r="E194" s="227" t="s">
        <v>380</v>
      </c>
      <c r="F194" s="228" t="s">
        <v>381</v>
      </c>
      <c r="G194" s="229" t="s">
        <v>149</v>
      </c>
      <c r="H194" s="230">
        <v>8</v>
      </c>
      <c r="I194" s="231"/>
      <c r="J194" s="232">
        <f>ROUND(I194*H194,2)</f>
        <v>0</v>
      </c>
      <c r="K194" s="233"/>
      <c r="L194" s="234"/>
      <c r="M194" s="235" t="s">
        <v>1</v>
      </c>
      <c r="N194" s="236" t="s">
        <v>42</v>
      </c>
      <c r="O194" s="88"/>
      <c r="P194" s="222">
        <f>O194*H194</f>
        <v>0</v>
      </c>
      <c r="Q194" s="222">
        <v>0</v>
      </c>
      <c r="R194" s="222">
        <f>Q194*H194</f>
        <v>0</v>
      </c>
      <c r="S194" s="222">
        <v>0</v>
      </c>
      <c r="T194" s="223">
        <f>S194*H194</f>
        <v>0</v>
      </c>
      <c r="U194" s="35"/>
      <c r="V194" s="35"/>
      <c r="W194" s="35"/>
      <c r="X194" s="35"/>
      <c r="Y194" s="35"/>
      <c r="Z194" s="35"/>
      <c r="AA194" s="35"/>
      <c r="AB194" s="35"/>
      <c r="AC194" s="35"/>
      <c r="AD194" s="35"/>
      <c r="AE194" s="35"/>
      <c r="AR194" s="224" t="s">
        <v>173</v>
      </c>
      <c r="AT194" s="224" t="s">
        <v>170</v>
      </c>
      <c r="AU194" s="224" t="s">
        <v>87</v>
      </c>
      <c r="AY194" s="14" t="s">
        <v>124</v>
      </c>
      <c r="BE194" s="225">
        <f>IF(N194="základní",J194,0)</f>
        <v>0</v>
      </c>
      <c r="BF194" s="225">
        <f>IF(N194="snížená",J194,0)</f>
        <v>0</v>
      </c>
      <c r="BG194" s="225">
        <f>IF(N194="zákl. přenesená",J194,0)</f>
        <v>0</v>
      </c>
      <c r="BH194" s="225">
        <f>IF(N194="sníž. přenesená",J194,0)</f>
        <v>0</v>
      </c>
      <c r="BI194" s="225">
        <f>IF(N194="nulová",J194,0)</f>
        <v>0</v>
      </c>
      <c r="BJ194" s="14" t="s">
        <v>85</v>
      </c>
      <c r="BK194" s="225">
        <f>ROUND(I194*H194,2)</f>
        <v>0</v>
      </c>
      <c r="BL194" s="14" t="s">
        <v>167</v>
      </c>
      <c r="BM194" s="224" t="s">
        <v>382</v>
      </c>
    </row>
    <row r="195" s="2" customFormat="1" ht="33" customHeight="1">
      <c r="A195" s="35"/>
      <c r="B195" s="36"/>
      <c r="C195" s="212" t="s">
        <v>383</v>
      </c>
      <c r="D195" s="212" t="s">
        <v>128</v>
      </c>
      <c r="E195" s="213" t="s">
        <v>384</v>
      </c>
      <c r="F195" s="214" t="s">
        <v>385</v>
      </c>
      <c r="G195" s="215" t="s">
        <v>149</v>
      </c>
      <c r="H195" s="216">
        <v>28</v>
      </c>
      <c r="I195" s="217"/>
      <c r="J195" s="218">
        <f>ROUND(I195*H195,2)</f>
        <v>0</v>
      </c>
      <c r="K195" s="219"/>
      <c r="L195" s="41"/>
      <c r="M195" s="220" t="s">
        <v>1</v>
      </c>
      <c r="N195" s="221" t="s">
        <v>42</v>
      </c>
      <c r="O195" s="88"/>
      <c r="P195" s="222">
        <f>O195*H195</f>
        <v>0</v>
      </c>
      <c r="Q195" s="222">
        <v>0</v>
      </c>
      <c r="R195" s="222">
        <f>Q195*H195</f>
        <v>0</v>
      </c>
      <c r="S195" s="222">
        <v>0</v>
      </c>
      <c r="T195" s="223">
        <f>S195*H195</f>
        <v>0</v>
      </c>
      <c r="U195" s="35"/>
      <c r="V195" s="35"/>
      <c r="W195" s="35"/>
      <c r="X195" s="35"/>
      <c r="Y195" s="35"/>
      <c r="Z195" s="35"/>
      <c r="AA195" s="35"/>
      <c r="AB195" s="35"/>
      <c r="AC195" s="35"/>
      <c r="AD195" s="35"/>
      <c r="AE195" s="35"/>
      <c r="AR195" s="224" t="s">
        <v>167</v>
      </c>
      <c r="AT195" s="224" t="s">
        <v>128</v>
      </c>
      <c r="AU195" s="224" t="s">
        <v>87</v>
      </c>
      <c r="AY195" s="14" t="s">
        <v>124</v>
      </c>
      <c r="BE195" s="225">
        <f>IF(N195="základní",J195,0)</f>
        <v>0</v>
      </c>
      <c r="BF195" s="225">
        <f>IF(N195="snížená",J195,0)</f>
        <v>0</v>
      </c>
      <c r="BG195" s="225">
        <f>IF(N195="zákl. přenesená",J195,0)</f>
        <v>0</v>
      </c>
      <c r="BH195" s="225">
        <f>IF(N195="sníž. přenesená",J195,0)</f>
        <v>0</v>
      </c>
      <c r="BI195" s="225">
        <f>IF(N195="nulová",J195,0)</f>
        <v>0</v>
      </c>
      <c r="BJ195" s="14" t="s">
        <v>85</v>
      </c>
      <c r="BK195" s="225">
        <f>ROUND(I195*H195,2)</f>
        <v>0</v>
      </c>
      <c r="BL195" s="14" t="s">
        <v>167</v>
      </c>
      <c r="BM195" s="224" t="s">
        <v>386</v>
      </c>
    </row>
    <row r="196" s="2" customFormat="1" ht="24.15" customHeight="1">
      <c r="A196" s="35"/>
      <c r="B196" s="36"/>
      <c r="C196" s="226" t="s">
        <v>387</v>
      </c>
      <c r="D196" s="226" t="s">
        <v>170</v>
      </c>
      <c r="E196" s="227" t="s">
        <v>388</v>
      </c>
      <c r="F196" s="228" t="s">
        <v>389</v>
      </c>
      <c r="G196" s="229" t="s">
        <v>149</v>
      </c>
      <c r="H196" s="230">
        <v>28</v>
      </c>
      <c r="I196" s="231"/>
      <c r="J196" s="232">
        <f>ROUND(I196*H196,2)</f>
        <v>0</v>
      </c>
      <c r="K196" s="233"/>
      <c r="L196" s="234"/>
      <c r="M196" s="235" t="s">
        <v>1</v>
      </c>
      <c r="N196" s="236" t="s">
        <v>42</v>
      </c>
      <c r="O196" s="88"/>
      <c r="P196" s="222">
        <f>O196*H196</f>
        <v>0</v>
      </c>
      <c r="Q196" s="222">
        <v>0</v>
      </c>
      <c r="R196" s="222">
        <f>Q196*H196</f>
        <v>0</v>
      </c>
      <c r="S196" s="222">
        <v>0</v>
      </c>
      <c r="T196" s="223">
        <f>S196*H196</f>
        <v>0</v>
      </c>
      <c r="U196" s="35"/>
      <c r="V196" s="35"/>
      <c r="W196" s="35"/>
      <c r="X196" s="35"/>
      <c r="Y196" s="35"/>
      <c r="Z196" s="35"/>
      <c r="AA196" s="35"/>
      <c r="AB196" s="35"/>
      <c r="AC196" s="35"/>
      <c r="AD196" s="35"/>
      <c r="AE196" s="35"/>
      <c r="AR196" s="224" t="s">
        <v>173</v>
      </c>
      <c r="AT196" s="224" t="s">
        <v>170</v>
      </c>
      <c r="AU196" s="224" t="s">
        <v>87</v>
      </c>
      <c r="AY196" s="14" t="s">
        <v>124</v>
      </c>
      <c r="BE196" s="225">
        <f>IF(N196="základní",J196,0)</f>
        <v>0</v>
      </c>
      <c r="BF196" s="225">
        <f>IF(N196="snížená",J196,0)</f>
        <v>0</v>
      </c>
      <c r="BG196" s="225">
        <f>IF(N196="zákl. přenesená",J196,0)</f>
        <v>0</v>
      </c>
      <c r="BH196" s="225">
        <f>IF(N196="sníž. přenesená",J196,0)</f>
        <v>0</v>
      </c>
      <c r="BI196" s="225">
        <f>IF(N196="nulová",J196,0)</f>
        <v>0</v>
      </c>
      <c r="BJ196" s="14" t="s">
        <v>85</v>
      </c>
      <c r="BK196" s="225">
        <f>ROUND(I196*H196,2)</f>
        <v>0</v>
      </c>
      <c r="BL196" s="14" t="s">
        <v>167</v>
      </c>
      <c r="BM196" s="224" t="s">
        <v>390</v>
      </c>
    </row>
    <row r="197" s="2" customFormat="1" ht="37.8" customHeight="1">
      <c r="A197" s="35"/>
      <c r="B197" s="36"/>
      <c r="C197" s="212" t="s">
        <v>391</v>
      </c>
      <c r="D197" s="212" t="s">
        <v>128</v>
      </c>
      <c r="E197" s="213" t="s">
        <v>392</v>
      </c>
      <c r="F197" s="214" t="s">
        <v>393</v>
      </c>
      <c r="G197" s="215" t="s">
        <v>149</v>
      </c>
      <c r="H197" s="216">
        <v>123</v>
      </c>
      <c r="I197" s="217"/>
      <c r="J197" s="218">
        <f>ROUND(I197*H197,2)</f>
        <v>0</v>
      </c>
      <c r="K197" s="219"/>
      <c r="L197" s="41"/>
      <c r="M197" s="220" t="s">
        <v>1</v>
      </c>
      <c r="N197" s="221" t="s">
        <v>42</v>
      </c>
      <c r="O197" s="88"/>
      <c r="P197" s="222">
        <f>O197*H197</f>
        <v>0</v>
      </c>
      <c r="Q197" s="222">
        <v>0</v>
      </c>
      <c r="R197" s="222">
        <f>Q197*H197</f>
        <v>0</v>
      </c>
      <c r="S197" s="222">
        <v>0</v>
      </c>
      <c r="T197" s="223">
        <f>S197*H197</f>
        <v>0</v>
      </c>
      <c r="U197" s="35"/>
      <c r="V197" s="35"/>
      <c r="W197" s="35"/>
      <c r="X197" s="35"/>
      <c r="Y197" s="35"/>
      <c r="Z197" s="35"/>
      <c r="AA197" s="35"/>
      <c r="AB197" s="35"/>
      <c r="AC197" s="35"/>
      <c r="AD197" s="35"/>
      <c r="AE197" s="35"/>
      <c r="AR197" s="224" t="s">
        <v>167</v>
      </c>
      <c r="AT197" s="224" t="s">
        <v>128</v>
      </c>
      <c r="AU197" s="224" t="s">
        <v>87</v>
      </c>
      <c r="AY197" s="14" t="s">
        <v>124</v>
      </c>
      <c r="BE197" s="225">
        <f>IF(N197="základní",J197,0)</f>
        <v>0</v>
      </c>
      <c r="BF197" s="225">
        <f>IF(N197="snížená",J197,0)</f>
        <v>0</v>
      </c>
      <c r="BG197" s="225">
        <f>IF(N197="zákl. přenesená",J197,0)</f>
        <v>0</v>
      </c>
      <c r="BH197" s="225">
        <f>IF(N197="sníž. přenesená",J197,0)</f>
        <v>0</v>
      </c>
      <c r="BI197" s="225">
        <f>IF(N197="nulová",J197,0)</f>
        <v>0</v>
      </c>
      <c r="BJ197" s="14" t="s">
        <v>85</v>
      </c>
      <c r="BK197" s="225">
        <f>ROUND(I197*H197,2)</f>
        <v>0</v>
      </c>
      <c r="BL197" s="14" t="s">
        <v>167</v>
      </c>
      <c r="BM197" s="224" t="s">
        <v>394</v>
      </c>
    </row>
    <row r="198" s="2" customFormat="1" ht="37.8" customHeight="1">
      <c r="A198" s="35"/>
      <c r="B198" s="36"/>
      <c r="C198" s="226" t="s">
        <v>395</v>
      </c>
      <c r="D198" s="226" t="s">
        <v>170</v>
      </c>
      <c r="E198" s="227" t="s">
        <v>396</v>
      </c>
      <c r="F198" s="228" t="s">
        <v>397</v>
      </c>
      <c r="G198" s="229" t="s">
        <v>149</v>
      </c>
      <c r="H198" s="230">
        <v>123</v>
      </c>
      <c r="I198" s="231"/>
      <c r="J198" s="232">
        <f>ROUND(I198*H198,2)</f>
        <v>0</v>
      </c>
      <c r="K198" s="233"/>
      <c r="L198" s="234"/>
      <c r="M198" s="235" t="s">
        <v>1</v>
      </c>
      <c r="N198" s="236" t="s">
        <v>42</v>
      </c>
      <c r="O198" s="88"/>
      <c r="P198" s="222">
        <f>O198*H198</f>
        <v>0</v>
      </c>
      <c r="Q198" s="222">
        <v>0</v>
      </c>
      <c r="R198" s="222">
        <f>Q198*H198</f>
        <v>0</v>
      </c>
      <c r="S198" s="222">
        <v>0</v>
      </c>
      <c r="T198" s="223">
        <f>S198*H198</f>
        <v>0</v>
      </c>
      <c r="U198" s="35"/>
      <c r="V198" s="35"/>
      <c r="W198" s="35"/>
      <c r="X198" s="35"/>
      <c r="Y198" s="35"/>
      <c r="Z198" s="35"/>
      <c r="AA198" s="35"/>
      <c r="AB198" s="35"/>
      <c r="AC198" s="35"/>
      <c r="AD198" s="35"/>
      <c r="AE198" s="35"/>
      <c r="AR198" s="224" t="s">
        <v>173</v>
      </c>
      <c r="AT198" s="224" t="s">
        <v>170</v>
      </c>
      <c r="AU198" s="224" t="s">
        <v>87</v>
      </c>
      <c r="AY198" s="14" t="s">
        <v>124</v>
      </c>
      <c r="BE198" s="225">
        <f>IF(N198="základní",J198,0)</f>
        <v>0</v>
      </c>
      <c r="BF198" s="225">
        <f>IF(N198="snížená",J198,0)</f>
        <v>0</v>
      </c>
      <c r="BG198" s="225">
        <f>IF(N198="zákl. přenesená",J198,0)</f>
        <v>0</v>
      </c>
      <c r="BH198" s="225">
        <f>IF(N198="sníž. přenesená",J198,0)</f>
        <v>0</v>
      </c>
      <c r="BI198" s="225">
        <f>IF(N198="nulová",J198,0)</f>
        <v>0</v>
      </c>
      <c r="BJ198" s="14" t="s">
        <v>85</v>
      </c>
      <c r="BK198" s="225">
        <f>ROUND(I198*H198,2)</f>
        <v>0</v>
      </c>
      <c r="BL198" s="14" t="s">
        <v>167</v>
      </c>
      <c r="BM198" s="224" t="s">
        <v>398</v>
      </c>
    </row>
    <row r="199" s="2" customFormat="1" ht="37.8" customHeight="1">
      <c r="A199" s="35"/>
      <c r="B199" s="36"/>
      <c r="C199" s="212" t="s">
        <v>399</v>
      </c>
      <c r="D199" s="212" t="s">
        <v>128</v>
      </c>
      <c r="E199" s="213" t="s">
        <v>400</v>
      </c>
      <c r="F199" s="214" t="s">
        <v>401</v>
      </c>
      <c r="G199" s="215" t="s">
        <v>149</v>
      </c>
      <c r="H199" s="216">
        <v>26</v>
      </c>
      <c r="I199" s="217"/>
      <c r="J199" s="218">
        <f>ROUND(I199*H199,2)</f>
        <v>0</v>
      </c>
      <c r="K199" s="219"/>
      <c r="L199" s="41"/>
      <c r="M199" s="220" t="s">
        <v>1</v>
      </c>
      <c r="N199" s="221" t="s">
        <v>42</v>
      </c>
      <c r="O199" s="88"/>
      <c r="P199" s="222">
        <f>O199*H199</f>
        <v>0</v>
      </c>
      <c r="Q199" s="222">
        <v>0</v>
      </c>
      <c r="R199" s="222">
        <f>Q199*H199</f>
        <v>0</v>
      </c>
      <c r="S199" s="222">
        <v>0</v>
      </c>
      <c r="T199" s="223">
        <f>S199*H199</f>
        <v>0</v>
      </c>
      <c r="U199" s="35"/>
      <c r="V199" s="35"/>
      <c r="W199" s="35"/>
      <c r="X199" s="35"/>
      <c r="Y199" s="35"/>
      <c r="Z199" s="35"/>
      <c r="AA199" s="35"/>
      <c r="AB199" s="35"/>
      <c r="AC199" s="35"/>
      <c r="AD199" s="35"/>
      <c r="AE199" s="35"/>
      <c r="AR199" s="224" t="s">
        <v>167</v>
      </c>
      <c r="AT199" s="224" t="s">
        <v>128</v>
      </c>
      <c r="AU199" s="224" t="s">
        <v>87</v>
      </c>
      <c r="AY199" s="14" t="s">
        <v>124</v>
      </c>
      <c r="BE199" s="225">
        <f>IF(N199="základní",J199,0)</f>
        <v>0</v>
      </c>
      <c r="BF199" s="225">
        <f>IF(N199="snížená",J199,0)</f>
        <v>0</v>
      </c>
      <c r="BG199" s="225">
        <f>IF(N199="zákl. přenesená",J199,0)</f>
        <v>0</v>
      </c>
      <c r="BH199" s="225">
        <f>IF(N199="sníž. přenesená",J199,0)</f>
        <v>0</v>
      </c>
      <c r="BI199" s="225">
        <f>IF(N199="nulová",J199,0)</f>
        <v>0</v>
      </c>
      <c r="BJ199" s="14" t="s">
        <v>85</v>
      </c>
      <c r="BK199" s="225">
        <f>ROUND(I199*H199,2)</f>
        <v>0</v>
      </c>
      <c r="BL199" s="14" t="s">
        <v>167</v>
      </c>
      <c r="BM199" s="224" t="s">
        <v>402</v>
      </c>
    </row>
    <row r="200" s="2" customFormat="1" ht="24.15" customHeight="1">
      <c r="A200" s="35"/>
      <c r="B200" s="36"/>
      <c r="C200" s="226" t="s">
        <v>403</v>
      </c>
      <c r="D200" s="226" t="s">
        <v>170</v>
      </c>
      <c r="E200" s="227" t="s">
        <v>404</v>
      </c>
      <c r="F200" s="228" t="s">
        <v>405</v>
      </c>
      <c r="G200" s="229" t="s">
        <v>149</v>
      </c>
      <c r="H200" s="230">
        <v>24</v>
      </c>
      <c r="I200" s="231"/>
      <c r="J200" s="232">
        <f>ROUND(I200*H200,2)</f>
        <v>0</v>
      </c>
      <c r="K200" s="233"/>
      <c r="L200" s="234"/>
      <c r="M200" s="235" t="s">
        <v>1</v>
      </c>
      <c r="N200" s="236" t="s">
        <v>42</v>
      </c>
      <c r="O200" s="88"/>
      <c r="P200" s="222">
        <f>O200*H200</f>
        <v>0</v>
      </c>
      <c r="Q200" s="222">
        <v>0</v>
      </c>
      <c r="R200" s="222">
        <f>Q200*H200</f>
        <v>0</v>
      </c>
      <c r="S200" s="222">
        <v>0</v>
      </c>
      <c r="T200" s="223">
        <f>S200*H200</f>
        <v>0</v>
      </c>
      <c r="U200" s="35"/>
      <c r="V200" s="35"/>
      <c r="W200" s="35"/>
      <c r="X200" s="35"/>
      <c r="Y200" s="35"/>
      <c r="Z200" s="35"/>
      <c r="AA200" s="35"/>
      <c r="AB200" s="35"/>
      <c r="AC200" s="35"/>
      <c r="AD200" s="35"/>
      <c r="AE200" s="35"/>
      <c r="AR200" s="224" t="s">
        <v>173</v>
      </c>
      <c r="AT200" s="224" t="s">
        <v>170</v>
      </c>
      <c r="AU200" s="224" t="s">
        <v>87</v>
      </c>
      <c r="AY200" s="14" t="s">
        <v>124</v>
      </c>
      <c r="BE200" s="225">
        <f>IF(N200="základní",J200,0)</f>
        <v>0</v>
      </c>
      <c r="BF200" s="225">
        <f>IF(N200="snížená",J200,0)</f>
        <v>0</v>
      </c>
      <c r="BG200" s="225">
        <f>IF(N200="zákl. přenesená",J200,0)</f>
        <v>0</v>
      </c>
      <c r="BH200" s="225">
        <f>IF(N200="sníž. přenesená",J200,0)</f>
        <v>0</v>
      </c>
      <c r="BI200" s="225">
        <f>IF(N200="nulová",J200,0)</f>
        <v>0</v>
      </c>
      <c r="BJ200" s="14" t="s">
        <v>85</v>
      </c>
      <c r="BK200" s="225">
        <f>ROUND(I200*H200,2)</f>
        <v>0</v>
      </c>
      <c r="BL200" s="14" t="s">
        <v>167</v>
      </c>
      <c r="BM200" s="224" t="s">
        <v>406</v>
      </c>
    </row>
    <row r="201" s="2" customFormat="1" ht="24.15" customHeight="1">
      <c r="A201" s="35"/>
      <c r="B201" s="36"/>
      <c r="C201" s="226" t="s">
        <v>407</v>
      </c>
      <c r="D201" s="226" t="s">
        <v>170</v>
      </c>
      <c r="E201" s="227" t="s">
        <v>408</v>
      </c>
      <c r="F201" s="228" t="s">
        <v>409</v>
      </c>
      <c r="G201" s="229" t="s">
        <v>149</v>
      </c>
      <c r="H201" s="230">
        <v>1</v>
      </c>
      <c r="I201" s="231"/>
      <c r="J201" s="232">
        <f>ROUND(I201*H201,2)</f>
        <v>0</v>
      </c>
      <c r="K201" s="233"/>
      <c r="L201" s="234"/>
      <c r="M201" s="235" t="s">
        <v>1</v>
      </c>
      <c r="N201" s="236" t="s">
        <v>42</v>
      </c>
      <c r="O201" s="88"/>
      <c r="P201" s="222">
        <f>O201*H201</f>
        <v>0</v>
      </c>
      <c r="Q201" s="222">
        <v>0</v>
      </c>
      <c r="R201" s="222">
        <f>Q201*H201</f>
        <v>0</v>
      </c>
      <c r="S201" s="222">
        <v>0</v>
      </c>
      <c r="T201" s="223">
        <f>S201*H201</f>
        <v>0</v>
      </c>
      <c r="U201" s="35"/>
      <c r="V201" s="35"/>
      <c r="W201" s="35"/>
      <c r="X201" s="35"/>
      <c r="Y201" s="35"/>
      <c r="Z201" s="35"/>
      <c r="AA201" s="35"/>
      <c r="AB201" s="35"/>
      <c r="AC201" s="35"/>
      <c r="AD201" s="35"/>
      <c r="AE201" s="35"/>
      <c r="AR201" s="224" t="s">
        <v>173</v>
      </c>
      <c r="AT201" s="224" t="s">
        <v>170</v>
      </c>
      <c r="AU201" s="224" t="s">
        <v>87</v>
      </c>
      <c r="AY201" s="14" t="s">
        <v>124</v>
      </c>
      <c r="BE201" s="225">
        <f>IF(N201="základní",J201,0)</f>
        <v>0</v>
      </c>
      <c r="BF201" s="225">
        <f>IF(N201="snížená",J201,0)</f>
        <v>0</v>
      </c>
      <c r="BG201" s="225">
        <f>IF(N201="zákl. přenesená",J201,0)</f>
        <v>0</v>
      </c>
      <c r="BH201" s="225">
        <f>IF(N201="sníž. přenesená",J201,0)</f>
        <v>0</v>
      </c>
      <c r="BI201" s="225">
        <f>IF(N201="nulová",J201,0)</f>
        <v>0</v>
      </c>
      <c r="BJ201" s="14" t="s">
        <v>85</v>
      </c>
      <c r="BK201" s="225">
        <f>ROUND(I201*H201,2)</f>
        <v>0</v>
      </c>
      <c r="BL201" s="14" t="s">
        <v>167</v>
      </c>
      <c r="BM201" s="224" t="s">
        <v>410</v>
      </c>
    </row>
    <row r="202" s="2" customFormat="1" ht="24.15" customHeight="1">
      <c r="A202" s="35"/>
      <c r="B202" s="36"/>
      <c r="C202" s="226" t="s">
        <v>411</v>
      </c>
      <c r="D202" s="226" t="s">
        <v>170</v>
      </c>
      <c r="E202" s="227" t="s">
        <v>412</v>
      </c>
      <c r="F202" s="228" t="s">
        <v>413</v>
      </c>
      <c r="G202" s="229" t="s">
        <v>149</v>
      </c>
      <c r="H202" s="230">
        <v>1</v>
      </c>
      <c r="I202" s="231"/>
      <c r="J202" s="232">
        <f>ROUND(I202*H202,2)</f>
        <v>0</v>
      </c>
      <c r="K202" s="233"/>
      <c r="L202" s="234"/>
      <c r="M202" s="235" t="s">
        <v>1</v>
      </c>
      <c r="N202" s="236" t="s">
        <v>42</v>
      </c>
      <c r="O202" s="88"/>
      <c r="P202" s="222">
        <f>O202*H202</f>
        <v>0</v>
      </c>
      <c r="Q202" s="222">
        <v>0</v>
      </c>
      <c r="R202" s="222">
        <f>Q202*H202</f>
        <v>0</v>
      </c>
      <c r="S202" s="222">
        <v>0</v>
      </c>
      <c r="T202" s="223">
        <f>S202*H202</f>
        <v>0</v>
      </c>
      <c r="U202" s="35"/>
      <c r="V202" s="35"/>
      <c r="W202" s="35"/>
      <c r="X202" s="35"/>
      <c r="Y202" s="35"/>
      <c r="Z202" s="35"/>
      <c r="AA202" s="35"/>
      <c r="AB202" s="35"/>
      <c r="AC202" s="35"/>
      <c r="AD202" s="35"/>
      <c r="AE202" s="35"/>
      <c r="AR202" s="224" t="s">
        <v>173</v>
      </c>
      <c r="AT202" s="224" t="s">
        <v>170</v>
      </c>
      <c r="AU202" s="224" t="s">
        <v>87</v>
      </c>
      <c r="AY202" s="14" t="s">
        <v>124</v>
      </c>
      <c r="BE202" s="225">
        <f>IF(N202="základní",J202,0)</f>
        <v>0</v>
      </c>
      <c r="BF202" s="225">
        <f>IF(N202="snížená",J202,0)</f>
        <v>0</v>
      </c>
      <c r="BG202" s="225">
        <f>IF(N202="zákl. přenesená",J202,0)</f>
        <v>0</v>
      </c>
      <c r="BH202" s="225">
        <f>IF(N202="sníž. přenesená",J202,0)</f>
        <v>0</v>
      </c>
      <c r="BI202" s="225">
        <f>IF(N202="nulová",J202,0)</f>
        <v>0</v>
      </c>
      <c r="BJ202" s="14" t="s">
        <v>85</v>
      </c>
      <c r="BK202" s="225">
        <f>ROUND(I202*H202,2)</f>
        <v>0</v>
      </c>
      <c r="BL202" s="14" t="s">
        <v>167</v>
      </c>
      <c r="BM202" s="224" t="s">
        <v>414</v>
      </c>
    </row>
    <row r="203" s="2" customFormat="1" ht="33" customHeight="1">
      <c r="A203" s="35"/>
      <c r="B203" s="36"/>
      <c r="C203" s="212" t="s">
        <v>415</v>
      </c>
      <c r="D203" s="212" t="s">
        <v>128</v>
      </c>
      <c r="E203" s="213" t="s">
        <v>416</v>
      </c>
      <c r="F203" s="214" t="s">
        <v>417</v>
      </c>
      <c r="G203" s="215" t="s">
        <v>149</v>
      </c>
      <c r="H203" s="216">
        <v>8</v>
      </c>
      <c r="I203" s="217"/>
      <c r="J203" s="218">
        <f>ROUND(I203*H203,2)</f>
        <v>0</v>
      </c>
      <c r="K203" s="219"/>
      <c r="L203" s="41"/>
      <c r="M203" s="220" t="s">
        <v>1</v>
      </c>
      <c r="N203" s="221" t="s">
        <v>42</v>
      </c>
      <c r="O203" s="88"/>
      <c r="P203" s="222">
        <f>O203*H203</f>
        <v>0</v>
      </c>
      <c r="Q203" s="222">
        <v>0</v>
      </c>
      <c r="R203" s="222">
        <f>Q203*H203</f>
        <v>0</v>
      </c>
      <c r="S203" s="222">
        <v>0</v>
      </c>
      <c r="T203" s="223">
        <f>S203*H203</f>
        <v>0</v>
      </c>
      <c r="U203" s="35"/>
      <c r="V203" s="35"/>
      <c r="W203" s="35"/>
      <c r="X203" s="35"/>
      <c r="Y203" s="35"/>
      <c r="Z203" s="35"/>
      <c r="AA203" s="35"/>
      <c r="AB203" s="35"/>
      <c r="AC203" s="35"/>
      <c r="AD203" s="35"/>
      <c r="AE203" s="35"/>
      <c r="AR203" s="224" t="s">
        <v>167</v>
      </c>
      <c r="AT203" s="224" t="s">
        <v>128</v>
      </c>
      <c r="AU203" s="224" t="s">
        <v>87</v>
      </c>
      <c r="AY203" s="14" t="s">
        <v>124</v>
      </c>
      <c r="BE203" s="225">
        <f>IF(N203="základní",J203,0)</f>
        <v>0</v>
      </c>
      <c r="BF203" s="225">
        <f>IF(N203="snížená",J203,0)</f>
        <v>0</v>
      </c>
      <c r="BG203" s="225">
        <f>IF(N203="zákl. přenesená",J203,0)</f>
        <v>0</v>
      </c>
      <c r="BH203" s="225">
        <f>IF(N203="sníž. přenesená",J203,0)</f>
        <v>0</v>
      </c>
      <c r="BI203" s="225">
        <f>IF(N203="nulová",J203,0)</f>
        <v>0</v>
      </c>
      <c r="BJ203" s="14" t="s">
        <v>85</v>
      </c>
      <c r="BK203" s="225">
        <f>ROUND(I203*H203,2)</f>
        <v>0</v>
      </c>
      <c r="BL203" s="14" t="s">
        <v>167</v>
      </c>
      <c r="BM203" s="224" t="s">
        <v>418</v>
      </c>
    </row>
    <row r="204" s="2" customFormat="1" ht="24.15" customHeight="1">
      <c r="A204" s="35"/>
      <c r="B204" s="36"/>
      <c r="C204" s="226" t="s">
        <v>173</v>
      </c>
      <c r="D204" s="226" t="s">
        <v>170</v>
      </c>
      <c r="E204" s="227" t="s">
        <v>419</v>
      </c>
      <c r="F204" s="228" t="s">
        <v>420</v>
      </c>
      <c r="G204" s="229" t="s">
        <v>149</v>
      </c>
      <c r="H204" s="230">
        <v>8</v>
      </c>
      <c r="I204" s="231"/>
      <c r="J204" s="232">
        <f>ROUND(I204*H204,2)</f>
        <v>0</v>
      </c>
      <c r="K204" s="233"/>
      <c r="L204" s="234"/>
      <c r="M204" s="235" t="s">
        <v>1</v>
      </c>
      <c r="N204" s="236" t="s">
        <v>42</v>
      </c>
      <c r="O204" s="88"/>
      <c r="P204" s="222">
        <f>O204*H204</f>
        <v>0</v>
      </c>
      <c r="Q204" s="222">
        <v>0.00018000000000000001</v>
      </c>
      <c r="R204" s="222">
        <f>Q204*H204</f>
        <v>0.0014400000000000001</v>
      </c>
      <c r="S204" s="222">
        <v>0</v>
      </c>
      <c r="T204" s="223">
        <f>S204*H204</f>
        <v>0</v>
      </c>
      <c r="U204" s="35"/>
      <c r="V204" s="35"/>
      <c r="W204" s="35"/>
      <c r="X204" s="35"/>
      <c r="Y204" s="35"/>
      <c r="Z204" s="35"/>
      <c r="AA204" s="35"/>
      <c r="AB204" s="35"/>
      <c r="AC204" s="35"/>
      <c r="AD204" s="35"/>
      <c r="AE204" s="35"/>
      <c r="AR204" s="224" t="s">
        <v>173</v>
      </c>
      <c r="AT204" s="224" t="s">
        <v>170</v>
      </c>
      <c r="AU204" s="224" t="s">
        <v>87</v>
      </c>
      <c r="AY204" s="14" t="s">
        <v>124</v>
      </c>
      <c r="BE204" s="225">
        <f>IF(N204="základní",J204,0)</f>
        <v>0</v>
      </c>
      <c r="BF204" s="225">
        <f>IF(N204="snížená",J204,0)</f>
        <v>0</v>
      </c>
      <c r="BG204" s="225">
        <f>IF(N204="zákl. přenesená",J204,0)</f>
        <v>0</v>
      </c>
      <c r="BH204" s="225">
        <f>IF(N204="sníž. přenesená",J204,0)</f>
        <v>0</v>
      </c>
      <c r="BI204" s="225">
        <f>IF(N204="nulová",J204,0)</f>
        <v>0</v>
      </c>
      <c r="BJ204" s="14" t="s">
        <v>85</v>
      </c>
      <c r="BK204" s="225">
        <f>ROUND(I204*H204,2)</f>
        <v>0</v>
      </c>
      <c r="BL204" s="14" t="s">
        <v>167</v>
      </c>
      <c r="BM204" s="224" t="s">
        <v>421</v>
      </c>
    </row>
    <row r="205" s="2" customFormat="1" ht="24.15" customHeight="1">
      <c r="A205" s="35"/>
      <c r="B205" s="36"/>
      <c r="C205" s="212" t="s">
        <v>422</v>
      </c>
      <c r="D205" s="212" t="s">
        <v>128</v>
      </c>
      <c r="E205" s="213" t="s">
        <v>423</v>
      </c>
      <c r="F205" s="214" t="s">
        <v>424</v>
      </c>
      <c r="G205" s="215" t="s">
        <v>149</v>
      </c>
      <c r="H205" s="216">
        <v>12</v>
      </c>
      <c r="I205" s="217"/>
      <c r="J205" s="218">
        <f>ROUND(I205*H205,2)</f>
        <v>0</v>
      </c>
      <c r="K205" s="219"/>
      <c r="L205" s="41"/>
      <c r="M205" s="220" t="s">
        <v>1</v>
      </c>
      <c r="N205" s="221" t="s">
        <v>42</v>
      </c>
      <c r="O205" s="88"/>
      <c r="P205" s="222">
        <f>O205*H205</f>
        <v>0</v>
      </c>
      <c r="Q205" s="222">
        <v>0</v>
      </c>
      <c r="R205" s="222">
        <f>Q205*H205</f>
        <v>0</v>
      </c>
      <c r="S205" s="222">
        <v>0</v>
      </c>
      <c r="T205" s="223">
        <f>S205*H205</f>
        <v>0</v>
      </c>
      <c r="U205" s="35"/>
      <c r="V205" s="35"/>
      <c r="W205" s="35"/>
      <c r="X205" s="35"/>
      <c r="Y205" s="35"/>
      <c r="Z205" s="35"/>
      <c r="AA205" s="35"/>
      <c r="AB205" s="35"/>
      <c r="AC205" s="35"/>
      <c r="AD205" s="35"/>
      <c r="AE205" s="35"/>
      <c r="AR205" s="224" t="s">
        <v>167</v>
      </c>
      <c r="AT205" s="224" t="s">
        <v>128</v>
      </c>
      <c r="AU205" s="224" t="s">
        <v>87</v>
      </c>
      <c r="AY205" s="14" t="s">
        <v>124</v>
      </c>
      <c r="BE205" s="225">
        <f>IF(N205="základní",J205,0)</f>
        <v>0</v>
      </c>
      <c r="BF205" s="225">
        <f>IF(N205="snížená",J205,0)</f>
        <v>0</v>
      </c>
      <c r="BG205" s="225">
        <f>IF(N205="zákl. přenesená",J205,0)</f>
        <v>0</v>
      </c>
      <c r="BH205" s="225">
        <f>IF(N205="sníž. přenesená",J205,0)</f>
        <v>0</v>
      </c>
      <c r="BI205" s="225">
        <f>IF(N205="nulová",J205,0)</f>
        <v>0</v>
      </c>
      <c r="BJ205" s="14" t="s">
        <v>85</v>
      </c>
      <c r="BK205" s="225">
        <f>ROUND(I205*H205,2)</f>
        <v>0</v>
      </c>
      <c r="BL205" s="14" t="s">
        <v>167</v>
      </c>
      <c r="BM205" s="224" t="s">
        <v>425</v>
      </c>
    </row>
    <row r="206" s="2" customFormat="1" ht="16.5" customHeight="1">
      <c r="A206" s="35"/>
      <c r="B206" s="36"/>
      <c r="C206" s="226" t="s">
        <v>426</v>
      </c>
      <c r="D206" s="226" t="s">
        <v>170</v>
      </c>
      <c r="E206" s="227" t="s">
        <v>427</v>
      </c>
      <c r="F206" s="228" t="s">
        <v>428</v>
      </c>
      <c r="G206" s="229" t="s">
        <v>149</v>
      </c>
      <c r="H206" s="230">
        <v>6</v>
      </c>
      <c r="I206" s="231"/>
      <c r="J206" s="232">
        <f>ROUND(I206*H206,2)</f>
        <v>0</v>
      </c>
      <c r="K206" s="233"/>
      <c r="L206" s="234"/>
      <c r="M206" s="235" t="s">
        <v>1</v>
      </c>
      <c r="N206" s="236" t="s">
        <v>42</v>
      </c>
      <c r="O206" s="88"/>
      <c r="P206" s="222">
        <f>O206*H206</f>
        <v>0</v>
      </c>
      <c r="Q206" s="222">
        <v>0</v>
      </c>
      <c r="R206" s="222">
        <f>Q206*H206</f>
        <v>0</v>
      </c>
      <c r="S206" s="222">
        <v>0</v>
      </c>
      <c r="T206" s="223">
        <f>S206*H206</f>
        <v>0</v>
      </c>
      <c r="U206" s="35"/>
      <c r="V206" s="35"/>
      <c r="W206" s="35"/>
      <c r="X206" s="35"/>
      <c r="Y206" s="35"/>
      <c r="Z206" s="35"/>
      <c r="AA206" s="35"/>
      <c r="AB206" s="35"/>
      <c r="AC206" s="35"/>
      <c r="AD206" s="35"/>
      <c r="AE206" s="35"/>
      <c r="AR206" s="224" t="s">
        <v>173</v>
      </c>
      <c r="AT206" s="224" t="s">
        <v>170</v>
      </c>
      <c r="AU206" s="224" t="s">
        <v>87</v>
      </c>
      <c r="AY206" s="14" t="s">
        <v>124</v>
      </c>
      <c r="BE206" s="225">
        <f>IF(N206="základní",J206,0)</f>
        <v>0</v>
      </c>
      <c r="BF206" s="225">
        <f>IF(N206="snížená",J206,0)</f>
        <v>0</v>
      </c>
      <c r="BG206" s="225">
        <f>IF(N206="zákl. přenesená",J206,0)</f>
        <v>0</v>
      </c>
      <c r="BH206" s="225">
        <f>IF(N206="sníž. přenesená",J206,0)</f>
        <v>0</v>
      </c>
      <c r="BI206" s="225">
        <f>IF(N206="nulová",J206,0)</f>
        <v>0</v>
      </c>
      <c r="BJ206" s="14" t="s">
        <v>85</v>
      </c>
      <c r="BK206" s="225">
        <f>ROUND(I206*H206,2)</f>
        <v>0</v>
      </c>
      <c r="BL206" s="14" t="s">
        <v>167</v>
      </c>
      <c r="BM206" s="224" t="s">
        <v>429</v>
      </c>
    </row>
    <row r="207" s="2" customFormat="1" ht="16.5" customHeight="1">
      <c r="A207" s="35"/>
      <c r="B207" s="36"/>
      <c r="C207" s="226" t="s">
        <v>430</v>
      </c>
      <c r="D207" s="226" t="s">
        <v>170</v>
      </c>
      <c r="E207" s="227" t="s">
        <v>431</v>
      </c>
      <c r="F207" s="228" t="s">
        <v>432</v>
      </c>
      <c r="G207" s="229" t="s">
        <v>149</v>
      </c>
      <c r="H207" s="230">
        <v>3</v>
      </c>
      <c r="I207" s="231"/>
      <c r="J207" s="232">
        <f>ROUND(I207*H207,2)</f>
        <v>0</v>
      </c>
      <c r="K207" s="233"/>
      <c r="L207" s="234"/>
      <c r="M207" s="235" t="s">
        <v>1</v>
      </c>
      <c r="N207" s="236" t="s">
        <v>42</v>
      </c>
      <c r="O207" s="88"/>
      <c r="P207" s="222">
        <f>O207*H207</f>
        <v>0</v>
      </c>
      <c r="Q207" s="222">
        <v>0</v>
      </c>
      <c r="R207" s="222">
        <f>Q207*H207</f>
        <v>0</v>
      </c>
      <c r="S207" s="222">
        <v>0</v>
      </c>
      <c r="T207" s="223">
        <f>S207*H207</f>
        <v>0</v>
      </c>
      <c r="U207" s="35"/>
      <c r="V207" s="35"/>
      <c r="W207" s="35"/>
      <c r="X207" s="35"/>
      <c r="Y207" s="35"/>
      <c r="Z207" s="35"/>
      <c r="AA207" s="35"/>
      <c r="AB207" s="35"/>
      <c r="AC207" s="35"/>
      <c r="AD207" s="35"/>
      <c r="AE207" s="35"/>
      <c r="AR207" s="224" t="s">
        <v>173</v>
      </c>
      <c r="AT207" s="224" t="s">
        <v>170</v>
      </c>
      <c r="AU207" s="224" t="s">
        <v>87</v>
      </c>
      <c r="AY207" s="14" t="s">
        <v>124</v>
      </c>
      <c r="BE207" s="225">
        <f>IF(N207="základní",J207,0)</f>
        <v>0</v>
      </c>
      <c r="BF207" s="225">
        <f>IF(N207="snížená",J207,0)</f>
        <v>0</v>
      </c>
      <c r="BG207" s="225">
        <f>IF(N207="zákl. přenesená",J207,0)</f>
        <v>0</v>
      </c>
      <c r="BH207" s="225">
        <f>IF(N207="sníž. přenesená",J207,0)</f>
        <v>0</v>
      </c>
      <c r="BI207" s="225">
        <f>IF(N207="nulová",J207,0)</f>
        <v>0</v>
      </c>
      <c r="BJ207" s="14" t="s">
        <v>85</v>
      </c>
      <c r="BK207" s="225">
        <f>ROUND(I207*H207,2)</f>
        <v>0</v>
      </c>
      <c r="BL207" s="14" t="s">
        <v>167</v>
      </c>
      <c r="BM207" s="224" t="s">
        <v>433</v>
      </c>
    </row>
    <row r="208" s="2" customFormat="1" ht="16.5" customHeight="1">
      <c r="A208" s="35"/>
      <c r="B208" s="36"/>
      <c r="C208" s="226" t="s">
        <v>434</v>
      </c>
      <c r="D208" s="226" t="s">
        <v>170</v>
      </c>
      <c r="E208" s="227" t="s">
        <v>435</v>
      </c>
      <c r="F208" s="228" t="s">
        <v>436</v>
      </c>
      <c r="G208" s="229" t="s">
        <v>149</v>
      </c>
      <c r="H208" s="230">
        <v>3</v>
      </c>
      <c r="I208" s="231"/>
      <c r="J208" s="232">
        <f>ROUND(I208*H208,2)</f>
        <v>0</v>
      </c>
      <c r="K208" s="233"/>
      <c r="L208" s="234"/>
      <c r="M208" s="235" t="s">
        <v>1</v>
      </c>
      <c r="N208" s="236" t="s">
        <v>42</v>
      </c>
      <c r="O208" s="88"/>
      <c r="P208" s="222">
        <f>O208*H208</f>
        <v>0</v>
      </c>
      <c r="Q208" s="222">
        <v>0</v>
      </c>
      <c r="R208" s="222">
        <f>Q208*H208</f>
        <v>0</v>
      </c>
      <c r="S208" s="222">
        <v>0</v>
      </c>
      <c r="T208" s="223">
        <f>S208*H208</f>
        <v>0</v>
      </c>
      <c r="U208" s="35"/>
      <c r="V208" s="35"/>
      <c r="W208" s="35"/>
      <c r="X208" s="35"/>
      <c r="Y208" s="35"/>
      <c r="Z208" s="35"/>
      <c r="AA208" s="35"/>
      <c r="AB208" s="35"/>
      <c r="AC208" s="35"/>
      <c r="AD208" s="35"/>
      <c r="AE208" s="35"/>
      <c r="AR208" s="224" t="s">
        <v>173</v>
      </c>
      <c r="AT208" s="224" t="s">
        <v>170</v>
      </c>
      <c r="AU208" s="224" t="s">
        <v>87</v>
      </c>
      <c r="AY208" s="14" t="s">
        <v>124</v>
      </c>
      <c r="BE208" s="225">
        <f>IF(N208="základní",J208,0)</f>
        <v>0</v>
      </c>
      <c r="BF208" s="225">
        <f>IF(N208="snížená",J208,0)</f>
        <v>0</v>
      </c>
      <c r="BG208" s="225">
        <f>IF(N208="zákl. přenesená",J208,0)</f>
        <v>0</v>
      </c>
      <c r="BH208" s="225">
        <f>IF(N208="sníž. přenesená",J208,0)</f>
        <v>0</v>
      </c>
      <c r="BI208" s="225">
        <f>IF(N208="nulová",J208,0)</f>
        <v>0</v>
      </c>
      <c r="BJ208" s="14" t="s">
        <v>85</v>
      </c>
      <c r="BK208" s="225">
        <f>ROUND(I208*H208,2)</f>
        <v>0</v>
      </c>
      <c r="BL208" s="14" t="s">
        <v>167</v>
      </c>
      <c r="BM208" s="224" t="s">
        <v>437</v>
      </c>
    </row>
    <row r="209" s="2" customFormat="1" ht="24.15" customHeight="1">
      <c r="A209" s="35"/>
      <c r="B209" s="36"/>
      <c r="C209" s="212" t="s">
        <v>167</v>
      </c>
      <c r="D209" s="212" t="s">
        <v>128</v>
      </c>
      <c r="E209" s="213" t="s">
        <v>438</v>
      </c>
      <c r="F209" s="214" t="s">
        <v>439</v>
      </c>
      <c r="G209" s="215" t="s">
        <v>149</v>
      </c>
      <c r="H209" s="216">
        <v>83</v>
      </c>
      <c r="I209" s="217"/>
      <c r="J209" s="218">
        <f>ROUND(I209*H209,2)</f>
        <v>0</v>
      </c>
      <c r="K209" s="219"/>
      <c r="L209" s="41"/>
      <c r="M209" s="220" t="s">
        <v>1</v>
      </c>
      <c r="N209" s="221" t="s">
        <v>42</v>
      </c>
      <c r="O209" s="88"/>
      <c r="P209" s="222">
        <f>O209*H209</f>
        <v>0</v>
      </c>
      <c r="Q209" s="222">
        <v>0</v>
      </c>
      <c r="R209" s="222">
        <f>Q209*H209</f>
        <v>0</v>
      </c>
      <c r="S209" s="222">
        <v>0</v>
      </c>
      <c r="T209" s="223">
        <f>S209*H209</f>
        <v>0</v>
      </c>
      <c r="U209" s="35"/>
      <c r="V209" s="35"/>
      <c r="W209" s="35"/>
      <c r="X209" s="35"/>
      <c r="Y209" s="35"/>
      <c r="Z209" s="35"/>
      <c r="AA209" s="35"/>
      <c r="AB209" s="35"/>
      <c r="AC209" s="35"/>
      <c r="AD209" s="35"/>
      <c r="AE209" s="35"/>
      <c r="AR209" s="224" t="s">
        <v>167</v>
      </c>
      <c r="AT209" s="224" t="s">
        <v>128</v>
      </c>
      <c r="AU209" s="224" t="s">
        <v>87</v>
      </c>
      <c r="AY209" s="14" t="s">
        <v>124</v>
      </c>
      <c r="BE209" s="225">
        <f>IF(N209="základní",J209,0)</f>
        <v>0</v>
      </c>
      <c r="BF209" s="225">
        <f>IF(N209="snížená",J209,0)</f>
        <v>0</v>
      </c>
      <c r="BG209" s="225">
        <f>IF(N209="zákl. přenesená",J209,0)</f>
        <v>0</v>
      </c>
      <c r="BH209" s="225">
        <f>IF(N209="sníž. přenesená",J209,0)</f>
        <v>0</v>
      </c>
      <c r="BI209" s="225">
        <f>IF(N209="nulová",J209,0)</f>
        <v>0</v>
      </c>
      <c r="BJ209" s="14" t="s">
        <v>85</v>
      </c>
      <c r="BK209" s="225">
        <f>ROUND(I209*H209,2)</f>
        <v>0</v>
      </c>
      <c r="BL209" s="14" t="s">
        <v>167</v>
      </c>
      <c r="BM209" s="224" t="s">
        <v>440</v>
      </c>
    </row>
    <row r="210" s="2" customFormat="1" ht="49.05" customHeight="1">
      <c r="A210" s="35"/>
      <c r="B210" s="36"/>
      <c r="C210" s="226" t="s">
        <v>441</v>
      </c>
      <c r="D210" s="226" t="s">
        <v>170</v>
      </c>
      <c r="E210" s="227" t="s">
        <v>442</v>
      </c>
      <c r="F210" s="228" t="s">
        <v>443</v>
      </c>
      <c r="G210" s="229" t="s">
        <v>149</v>
      </c>
      <c r="H210" s="230">
        <v>25</v>
      </c>
      <c r="I210" s="231"/>
      <c r="J210" s="232">
        <f>ROUND(I210*H210,2)</f>
        <v>0</v>
      </c>
      <c r="K210" s="233"/>
      <c r="L210" s="234"/>
      <c r="M210" s="235" t="s">
        <v>1</v>
      </c>
      <c r="N210" s="236" t="s">
        <v>42</v>
      </c>
      <c r="O210" s="88"/>
      <c r="P210" s="222">
        <f>O210*H210</f>
        <v>0</v>
      </c>
      <c r="Q210" s="222">
        <v>0</v>
      </c>
      <c r="R210" s="222">
        <f>Q210*H210</f>
        <v>0</v>
      </c>
      <c r="S210" s="222">
        <v>0</v>
      </c>
      <c r="T210" s="223">
        <f>S210*H210</f>
        <v>0</v>
      </c>
      <c r="U210" s="35"/>
      <c r="V210" s="35"/>
      <c r="W210" s="35"/>
      <c r="X210" s="35"/>
      <c r="Y210" s="35"/>
      <c r="Z210" s="35"/>
      <c r="AA210" s="35"/>
      <c r="AB210" s="35"/>
      <c r="AC210" s="35"/>
      <c r="AD210" s="35"/>
      <c r="AE210" s="35"/>
      <c r="AR210" s="224" t="s">
        <v>173</v>
      </c>
      <c r="AT210" s="224" t="s">
        <v>170</v>
      </c>
      <c r="AU210" s="224" t="s">
        <v>87</v>
      </c>
      <c r="AY210" s="14" t="s">
        <v>124</v>
      </c>
      <c r="BE210" s="225">
        <f>IF(N210="základní",J210,0)</f>
        <v>0</v>
      </c>
      <c r="BF210" s="225">
        <f>IF(N210="snížená",J210,0)</f>
        <v>0</v>
      </c>
      <c r="BG210" s="225">
        <f>IF(N210="zákl. přenesená",J210,0)</f>
        <v>0</v>
      </c>
      <c r="BH210" s="225">
        <f>IF(N210="sníž. přenesená",J210,0)</f>
        <v>0</v>
      </c>
      <c r="BI210" s="225">
        <f>IF(N210="nulová",J210,0)</f>
        <v>0</v>
      </c>
      <c r="BJ210" s="14" t="s">
        <v>85</v>
      </c>
      <c r="BK210" s="225">
        <f>ROUND(I210*H210,2)</f>
        <v>0</v>
      </c>
      <c r="BL210" s="14" t="s">
        <v>167</v>
      </c>
      <c r="BM210" s="224" t="s">
        <v>444</v>
      </c>
    </row>
    <row r="211" s="2" customFormat="1" ht="37.8" customHeight="1">
      <c r="A211" s="35"/>
      <c r="B211" s="36"/>
      <c r="C211" s="226" t="s">
        <v>7</v>
      </c>
      <c r="D211" s="226" t="s">
        <v>170</v>
      </c>
      <c r="E211" s="227" t="s">
        <v>445</v>
      </c>
      <c r="F211" s="228" t="s">
        <v>446</v>
      </c>
      <c r="G211" s="229" t="s">
        <v>149</v>
      </c>
      <c r="H211" s="230">
        <v>6</v>
      </c>
      <c r="I211" s="231"/>
      <c r="J211" s="232">
        <f>ROUND(I211*H211,2)</f>
        <v>0</v>
      </c>
      <c r="K211" s="233"/>
      <c r="L211" s="234"/>
      <c r="M211" s="235" t="s">
        <v>1</v>
      </c>
      <c r="N211" s="236" t="s">
        <v>42</v>
      </c>
      <c r="O211" s="88"/>
      <c r="P211" s="222">
        <f>O211*H211</f>
        <v>0</v>
      </c>
      <c r="Q211" s="222">
        <v>0</v>
      </c>
      <c r="R211" s="222">
        <f>Q211*H211</f>
        <v>0</v>
      </c>
      <c r="S211" s="222">
        <v>0</v>
      </c>
      <c r="T211" s="223">
        <f>S211*H211</f>
        <v>0</v>
      </c>
      <c r="U211" s="35"/>
      <c r="V211" s="35"/>
      <c r="W211" s="35"/>
      <c r="X211" s="35"/>
      <c r="Y211" s="35"/>
      <c r="Z211" s="35"/>
      <c r="AA211" s="35"/>
      <c r="AB211" s="35"/>
      <c r="AC211" s="35"/>
      <c r="AD211" s="35"/>
      <c r="AE211" s="35"/>
      <c r="AR211" s="224" t="s">
        <v>173</v>
      </c>
      <c r="AT211" s="224" t="s">
        <v>170</v>
      </c>
      <c r="AU211" s="224" t="s">
        <v>87</v>
      </c>
      <c r="AY211" s="14" t="s">
        <v>124</v>
      </c>
      <c r="BE211" s="225">
        <f>IF(N211="základní",J211,0)</f>
        <v>0</v>
      </c>
      <c r="BF211" s="225">
        <f>IF(N211="snížená",J211,0)</f>
        <v>0</v>
      </c>
      <c r="BG211" s="225">
        <f>IF(N211="zákl. přenesená",J211,0)</f>
        <v>0</v>
      </c>
      <c r="BH211" s="225">
        <f>IF(N211="sníž. přenesená",J211,0)</f>
        <v>0</v>
      </c>
      <c r="BI211" s="225">
        <f>IF(N211="nulová",J211,0)</f>
        <v>0</v>
      </c>
      <c r="BJ211" s="14" t="s">
        <v>85</v>
      </c>
      <c r="BK211" s="225">
        <f>ROUND(I211*H211,2)</f>
        <v>0</v>
      </c>
      <c r="BL211" s="14" t="s">
        <v>167</v>
      </c>
      <c r="BM211" s="224" t="s">
        <v>447</v>
      </c>
    </row>
    <row r="212" s="2" customFormat="1" ht="55.5" customHeight="1">
      <c r="A212" s="35"/>
      <c r="B212" s="36"/>
      <c r="C212" s="226" t="s">
        <v>448</v>
      </c>
      <c r="D212" s="226" t="s">
        <v>170</v>
      </c>
      <c r="E212" s="227" t="s">
        <v>449</v>
      </c>
      <c r="F212" s="228" t="s">
        <v>450</v>
      </c>
      <c r="G212" s="229" t="s">
        <v>149</v>
      </c>
      <c r="H212" s="230">
        <v>52</v>
      </c>
      <c r="I212" s="231"/>
      <c r="J212" s="232">
        <f>ROUND(I212*H212,2)</f>
        <v>0</v>
      </c>
      <c r="K212" s="233"/>
      <c r="L212" s="234"/>
      <c r="M212" s="235" t="s">
        <v>1</v>
      </c>
      <c r="N212" s="236" t="s">
        <v>42</v>
      </c>
      <c r="O212" s="88"/>
      <c r="P212" s="222">
        <f>O212*H212</f>
        <v>0</v>
      </c>
      <c r="Q212" s="222">
        <v>0</v>
      </c>
      <c r="R212" s="222">
        <f>Q212*H212</f>
        <v>0</v>
      </c>
      <c r="S212" s="222">
        <v>0</v>
      </c>
      <c r="T212" s="223">
        <f>S212*H212</f>
        <v>0</v>
      </c>
      <c r="U212" s="35"/>
      <c r="V212" s="35"/>
      <c r="W212" s="35"/>
      <c r="X212" s="35"/>
      <c r="Y212" s="35"/>
      <c r="Z212" s="35"/>
      <c r="AA212" s="35"/>
      <c r="AB212" s="35"/>
      <c r="AC212" s="35"/>
      <c r="AD212" s="35"/>
      <c r="AE212" s="35"/>
      <c r="AR212" s="224" t="s">
        <v>173</v>
      </c>
      <c r="AT212" s="224" t="s">
        <v>170</v>
      </c>
      <c r="AU212" s="224" t="s">
        <v>87</v>
      </c>
      <c r="AY212" s="14" t="s">
        <v>124</v>
      </c>
      <c r="BE212" s="225">
        <f>IF(N212="základní",J212,0)</f>
        <v>0</v>
      </c>
      <c r="BF212" s="225">
        <f>IF(N212="snížená",J212,0)</f>
        <v>0</v>
      </c>
      <c r="BG212" s="225">
        <f>IF(N212="zákl. přenesená",J212,0)</f>
        <v>0</v>
      </c>
      <c r="BH212" s="225">
        <f>IF(N212="sníž. přenesená",J212,0)</f>
        <v>0</v>
      </c>
      <c r="BI212" s="225">
        <f>IF(N212="nulová",J212,0)</f>
        <v>0</v>
      </c>
      <c r="BJ212" s="14" t="s">
        <v>85</v>
      </c>
      <c r="BK212" s="225">
        <f>ROUND(I212*H212,2)</f>
        <v>0</v>
      </c>
      <c r="BL212" s="14" t="s">
        <v>167</v>
      </c>
      <c r="BM212" s="224" t="s">
        <v>451</v>
      </c>
    </row>
    <row r="213" s="2" customFormat="1" ht="24.15" customHeight="1">
      <c r="A213" s="35"/>
      <c r="B213" s="36"/>
      <c r="C213" s="212" t="s">
        <v>85</v>
      </c>
      <c r="D213" s="212" t="s">
        <v>128</v>
      </c>
      <c r="E213" s="213" t="s">
        <v>452</v>
      </c>
      <c r="F213" s="214" t="s">
        <v>453</v>
      </c>
      <c r="G213" s="215" t="s">
        <v>149</v>
      </c>
      <c r="H213" s="216">
        <v>5</v>
      </c>
      <c r="I213" s="217"/>
      <c r="J213" s="218">
        <f>ROUND(I213*H213,2)</f>
        <v>0</v>
      </c>
      <c r="K213" s="219"/>
      <c r="L213" s="41"/>
      <c r="M213" s="220" t="s">
        <v>1</v>
      </c>
      <c r="N213" s="221" t="s">
        <v>42</v>
      </c>
      <c r="O213" s="88"/>
      <c r="P213" s="222">
        <f>O213*H213</f>
        <v>0</v>
      </c>
      <c r="Q213" s="222">
        <v>0</v>
      </c>
      <c r="R213" s="222">
        <f>Q213*H213</f>
        <v>0</v>
      </c>
      <c r="S213" s="222">
        <v>0</v>
      </c>
      <c r="T213" s="223">
        <f>S213*H213</f>
        <v>0</v>
      </c>
      <c r="U213" s="35"/>
      <c r="V213" s="35"/>
      <c r="W213" s="35"/>
      <c r="X213" s="35"/>
      <c r="Y213" s="35"/>
      <c r="Z213" s="35"/>
      <c r="AA213" s="35"/>
      <c r="AB213" s="35"/>
      <c r="AC213" s="35"/>
      <c r="AD213" s="35"/>
      <c r="AE213" s="35"/>
      <c r="AR213" s="224" t="s">
        <v>167</v>
      </c>
      <c r="AT213" s="224" t="s">
        <v>128</v>
      </c>
      <c r="AU213" s="224" t="s">
        <v>87</v>
      </c>
      <c r="AY213" s="14" t="s">
        <v>124</v>
      </c>
      <c r="BE213" s="225">
        <f>IF(N213="základní",J213,0)</f>
        <v>0</v>
      </c>
      <c r="BF213" s="225">
        <f>IF(N213="snížená",J213,0)</f>
        <v>0</v>
      </c>
      <c r="BG213" s="225">
        <f>IF(N213="zákl. přenesená",J213,0)</f>
        <v>0</v>
      </c>
      <c r="BH213" s="225">
        <f>IF(N213="sníž. přenesená",J213,0)</f>
        <v>0</v>
      </c>
      <c r="BI213" s="225">
        <f>IF(N213="nulová",J213,0)</f>
        <v>0</v>
      </c>
      <c r="BJ213" s="14" t="s">
        <v>85</v>
      </c>
      <c r="BK213" s="225">
        <f>ROUND(I213*H213,2)</f>
        <v>0</v>
      </c>
      <c r="BL213" s="14" t="s">
        <v>167</v>
      </c>
      <c r="BM213" s="224" t="s">
        <v>454</v>
      </c>
    </row>
    <row r="214" s="2" customFormat="1" ht="24.15" customHeight="1">
      <c r="A214" s="35"/>
      <c r="B214" s="36"/>
      <c r="C214" s="212" t="s">
        <v>87</v>
      </c>
      <c r="D214" s="212" t="s">
        <v>128</v>
      </c>
      <c r="E214" s="213" t="s">
        <v>455</v>
      </c>
      <c r="F214" s="214" t="s">
        <v>456</v>
      </c>
      <c r="G214" s="215" t="s">
        <v>149</v>
      </c>
      <c r="H214" s="216">
        <v>44</v>
      </c>
      <c r="I214" s="217"/>
      <c r="J214" s="218">
        <f>ROUND(I214*H214,2)</f>
        <v>0</v>
      </c>
      <c r="K214" s="219"/>
      <c r="L214" s="41"/>
      <c r="M214" s="220" t="s">
        <v>1</v>
      </c>
      <c r="N214" s="221" t="s">
        <v>42</v>
      </c>
      <c r="O214" s="88"/>
      <c r="P214" s="222">
        <f>O214*H214</f>
        <v>0</v>
      </c>
      <c r="Q214" s="222">
        <v>0</v>
      </c>
      <c r="R214" s="222">
        <f>Q214*H214</f>
        <v>0</v>
      </c>
      <c r="S214" s="222">
        <v>0</v>
      </c>
      <c r="T214" s="223">
        <f>S214*H214</f>
        <v>0</v>
      </c>
      <c r="U214" s="35"/>
      <c r="V214" s="35"/>
      <c r="W214" s="35"/>
      <c r="X214" s="35"/>
      <c r="Y214" s="35"/>
      <c r="Z214" s="35"/>
      <c r="AA214" s="35"/>
      <c r="AB214" s="35"/>
      <c r="AC214" s="35"/>
      <c r="AD214" s="35"/>
      <c r="AE214" s="35"/>
      <c r="AR214" s="224" t="s">
        <v>167</v>
      </c>
      <c r="AT214" s="224" t="s">
        <v>128</v>
      </c>
      <c r="AU214" s="224" t="s">
        <v>87</v>
      </c>
      <c r="AY214" s="14" t="s">
        <v>124</v>
      </c>
      <c r="BE214" s="225">
        <f>IF(N214="základní",J214,0)</f>
        <v>0</v>
      </c>
      <c r="BF214" s="225">
        <f>IF(N214="snížená",J214,0)</f>
        <v>0</v>
      </c>
      <c r="BG214" s="225">
        <f>IF(N214="zákl. přenesená",J214,0)</f>
        <v>0</v>
      </c>
      <c r="BH214" s="225">
        <f>IF(N214="sníž. přenesená",J214,0)</f>
        <v>0</v>
      </c>
      <c r="BI214" s="225">
        <f>IF(N214="nulová",J214,0)</f>
        <v>0</v>
      </c>
      <c r="BJ214" s="14" t="s">
        <v>85</v>
      </c>
      <c r="BK214" s="225">
        <f>ROUND(I214*H214,2)</f>
        <v>0</v>
      </c>
      <c r="BL214" s="14" t="s">
        <v>167</v>
      </c>
      <c r="BM214" s="224" t="s">
        <v>457</v>
      </c>
    </row>
    <row r="215" s="2" customFormat="1" ht="24.15" customHeight="1">
      <c r="A215" s="35"/>
      <c r="B215" s="36"/>
      <c r="C215" s="212" t="s">
        <v>458</v>
      </c>
      <c r="D215" s="212" t="s">
        <v>128</v>
      </c>
      <c r="E215" s="213" t="s">
        <v>459</v>
      </c>
      <c r="F215" s="214" t="s">
        <v>460</v>
      </c>
      <c r="G215" s="215" t="s">
        <v>149</v>
      </c>
      <c r="H215" s="216">
        <v>99</v>
      </c>
      <c r="I215" s="217"/>
      <c r="J215" s="218">
        <f>ROUND(I215*H215,2)</f>
        <v>0</v>
      </c>
      <c r="K215" s="219"/>
      <c r="L215" s="41"/>
      <c r="M215" s="220" t="s">
        <v>1</v>
      </c>
      <c r="N215" s="221" t="s">
        <v>42</v>
      </c>
      <c r="O215" s="88"/>
      <c r="P215" s="222">
        <f>O215*H215</f>
        <v>0</v>
      </c>
      <c r="Q215" s="222">
        <v>0</v>
      </c>
      <c r="R215" s="222">
        <f>Q215*H215</f>
        <v>0</v>
      </c>
      <c r="S215" s="222">
        <v>0</v>
      </c>
      <c r="T215" s="223">
        <f>S215*H215</f>
        <v>0</v>
      </c>
      <c r="U215" s="35"/>
      <c r="V215" s="35"/>
      <c r="W215" s="35"/>
      <c r="X215" s="35"/>
      <c r="Y215" s="35"/>
      <c r="Z215" s="35"/>
      <c r="AA215" s="35"/>
      <c r="AB215" s="35"/>
      <c r="AC215" s="35"/>
      <c r="AD215" s="35"/>
      <c r="AE215" s="35"/>
      <c r="AR215" s="224" t="s">
        <v>167</v>
      </c>
      <c r="AT215" s="224" t="s">
        <v>128</v>
      </c>
      <c r="AU215" s="224" t="s">
        <v>87</v>
      </c>
      <c r="AY215" s="14" t="s">
        <v>124</v>
      </c>
      <c r="BE215" s="225">
        <f>IF(N215="základní",J215,0)</f>
        <v>0</v>
      </c>
      <c r="BF215" s="225">
        <f>IF(N215="snížená",J215,0)</f>
        <v>0</v>
      </c>
      <c r="BG215" s="225">
        <f>IF(N215="zákl. přenesená",J215,0)</f>
        <v>0</v>
      </c>
      <c r="BH215" s="225">
        <f>IF(N215="sníž. přenesená",J215,0)</f>
        <v>0</v>
      </c>
      <c r="BI215" s="225">
        <f>IF(N215="nulová",J215,0)</f>
        <v>0</v>
      </c>
      <c r="BJ215" s="14" t="s">
        <v>85</v>
      </c>
      <c r="BK215" s="225">
        <f>ROUND(I215*H215,2)</f>
        <v>0</v>
      </c>
      <c r="BL215" s="14" t="s">
        <v>167</v>
      </c>
      <c r="BM215" s="224" t="s">
        <v>461</v>
      </c>
    </row>
    <row r="216" s="2" customFormat="1" ht="24.15" customHeight="1">
      <c r="A216" s="35"/>
      <c r="B216" s="36"/>
      <c r="C216" s="226" t="s">
        <v>132</v>
      </c>
      <c r="D216" s="226" t="s">
        <v>170</v>
      </c>
      <c r="E216" s="227" t="s">
        <v>462</v>
      </c>
      <c r="F216" s="228" t="s">
        <v>463</v>
      </c>
      <c r="G216" s="229" t="s">
        <v>149</v>
      </c>
      <c r="H216" s="230">
        <v>36</v>
      </c>
      <c r="I216" s="231"/>
      <c r="J216" s="232">
        <f>ROUND(I216*H216,2)</f>
        <v>0</v>
      </c>
      <c r="K216" s="233"/>
      <c r="L216" s="234"/>
      <c r="M216" s="235" t="s">
        <v>1</v>
      </c>
      <c r="N216" s="236" t="s">
        <v>42</v>
      </c>
      <c r="O216" s="88"/>
      <c r="P216" s="222">
        <f>O216*H216</f>
        <v>0</v>
      </c>
      <c r="Q216" s="222">
        <v>0</v>
      </c>
      <c r="R216" s="222">
        <f>Q216*H216</f>
        <v>0</v>
      </c>
      <c r="S216" s="222">
        <v>0</v>
      </c>
      <c r="T216" s="223">
        <f>S216*H216</f>
        <v>0</v>
      </c>
      <c r="U216" s="35"/>
      <c r="V216" s="35"/>
      <c r="W216" s="35"/>
      <c r="X216" s="35"/>
      <c r="Y216" s="35"/>
      <c r="Z216" s="35"/>
      <c r="AA216" s="35"/>
      <c r="AB216" s="35"/>
      <c r="AC216" s="35"/>
      <c r="AD216" s="35"/>
      <c r="AE216" s="35"/>
      <c r="AR216" s="224" t="s">
        <v>173</v>
      </c>
      <c r="AT216" s="224" t="s">
        <v>170</v>
      </c>
      <c r="AU216" s="224" t="s">
        <v>87</v>
      </c>
      <c r="AY216" s="14" t="s">
        <v>124</v>
      </c>
      <c r="BE216" s="225">
        <f>IF(N216="základní",J216,0)</f>
        <v>0</v>
      </c>
      <c r="BF216" s="225">
        <f>IF(N216="snížená",J216,0)</f>
        <v>0</v>
      </c>
      <c r="BG216" s="225">
        <f>IF(N216="zákl. přenesená",J216,0)</f>
        <v>0</v>
      </c>
      <c r="BH216" s="225">
        <f>IF(N216="sníž. přenesená",J216,0)</f>
        <v>0</v>
      </c>
      <c r="BI216" s="225">
        <f>IF(N216="nulová",J216,0)</f>
        <v>0</v>
      </c>
      <c r="BJ216" s="14" t="s">
        <v>85</v>
      </c>
      <c r="BK216" s="225">
        <f>ROUND(I216*H216,2)</f>
        <v>0</v>
      </c>
      <c r="BL216" s="14" t="s">
        <v>167</v>
      </c>
      <c r="BM216" s="224" t="s">
        <v>464</v>
      </c>
    </row>
    <row r="217" s="2" customFormat="1" ht="24.15" customHeight="1">
      <c r="A217" s="35"/>
      <c r="B217" s="36"/>
      <c r="C217" s="226" t="s">
        <v>465</v>
      </c>
      <c r="D217" s="226" t="s">
        <v>170</v>
      </c>
      <c r="E217" s="227" t="s">
        <v>466</v>
      </c>
      <c r="F217" s="228" t="s">
        <v>467</v>
      </c>
      <c r="G217" s="229" t="s">
        <v>149</v>
      </c>
      <c r="H217" s="230">
        <v>38</v>
      </c>
      <c r="I217" s="231"/>
      <c r="J217" s="232">
        <f>ROUND(I217*H217,2)</f>
        <v>0</v>
      </c>
      <c r="K217" s="233"/>
      <c r="L217" s="234"/>
      <c r="M217" s="235" t="s">
        <v>1</v>
      </c>
      <c r="N217" s="236" t="s">
        <v>42</v>
      </c>
      <c r="O217" s="88"/>
      <c r="P217" s="222">
        <f>O217*H217</f>
        <v>0</v>
      </c>
      <c r="Q217" s="222">
        <v>0</v>
      </c>
      <c r="R217" s="222">
        <f>Q217*H217</f>
        <v>0</v>
      </c>
      <c r="S217" s="222">
        <v>0</v>
      </c>
      <c r="T217" s="223">
        <f>S217*H217</f>
        <v>0</v>
      </c>
      <c r="U217" s="35"/>
      <c r="V217" s="35"/>
      <c r="W217" s="35"/>
      <c r="X217" s="35"/>
      <c r="Y217" s="35"/>
      <c r="Z217" s="35"/>
      <c r="AA217" s="35"/>
      <c r="AB217" s="35"/>
      <c r="AC217" s="35"/>
      <c r="AD217" s="35"/>
      <c r="AE217" s="35"/>
      <c r="AR217" s="224" t="s">
        <v>173</v>
      </c>
      <c r="AT217" s="224" t="s">
        <v>170</v>
      </c>
      <c r="AU217" s="224" t="s">
        <v>87</v>
      </c>
      <c r="AY217" s="14" t="s">
        <v>124</v>
      </c>
      <c r="BE217" s="225">
        <f>IF(N217="základní",J217,0)</f>
        <v>0</v>
      </c>
      <c r="BF217" s="225">
        <f>IF(N217="snížená",J217,0)</f>
        <v>0</v>
      </c>
      <c r="BG217" s="225">
        <f>IF(N217="zákl. přenesená",J217,0)</f>
        <v>0</v>
      </c>
      <c r="BH217" s="225">
        <f>IF(N217="sníž. přenesená",J217,0)</f>
        <v>0</v>
      </c>
      <c r="BI217" s="225">
        <f>IF(N217="nulová",J217,0)</f>
        <v>0</v>
      </c>
      <c r="BJ217" s="14" t="s">
        <v>85</v>
      </c>
      <c r="BK217" s="225">
        <f>ROUND(I217*H217,2)</f>
        <v>0</v>
      </c>
      <c r="BL217" s="14" t="s">
        <v>167</v>
      </c>
      <c r="BM217" s="224" t="s">
        <v>468</v>
      </c>
    </row>
    <row r="218" s="2" customFormat="1" ht="24.15" customHeight="1">
      <c r="A218" s="35"/>
      <c r="B218" s="36"/>
      <c r="C218" s="226" t="s">
        <v>469</v>
      </c>
      <c r="D218" s="226" t="s">
        <v>170</v>
      </c>
      <c r="E218" s="227" t="s">
        <v>470</v>
      </c>
      <c r="F218" s="228" t="s">
        <v>471</v>
      </c>
      <c r="G218" s="229" t="s">
        <v>149</v>
      </c>
      <c r="H218" s="230">
        <v>17</v>
      </c>
      <c r="I218" s="231"/>
      <c r="J218" s="232">
        <f>ROUND(I218*H218,2)</f>
        <v>0</v>
      </c>
      <c r="K218" s="233"/>
      <c r="L218" s="234"/>
      <c r="M218" s="235" t="s">
        <v>1</v>
      </c>
      <c r="N218" s="236" t="s">
        <v>42</v>
      </c>
      <c r="O218" s="88"/>
      <c r="P218" s="222">
        <f>O218*H218</f>
        <v>0</v>
      </c>
      <c r="Q218" s="222">
        <v>0</v>
      </c>
      <c r="R218" s="222">
        <f>Q218*H218</f>
        <v>0</v>
      </c>
      <c r="S218" s="222">
        <v>0</v>
      </c>
      <c r="T218" s="223">
        <f>S218*H218</f>
        <v>0</v>
      </c>
      <c r="U218" s="35"/>
      <c r="V218" s="35"/>
      <c r="W218" s="35"/>
      <c r="X218" s="35"/>
      <c r="Y218" s="35"/>
      <c r="Z218" s="35"/>
      <c r="AA218" s="35"/>
      <c r="AB218" s="35"/>
      <c r="AC218" s="35"/>
      <c r="AD218" s="35"/>
      <c r="AE218" s="35"/>
      <c r="AR218" s="224" t="s">
        <v>173</v>
      </c>
      <c r="AT218" s="224" t="s">
        <v>170</v>
      </c>
      <c r="AU218" s="224" t="s">
        <v>87</v>
      </c>
      <c r="AY218" s="14" t="s">
        <v>124</v>
      </c>
      <c r="BE218" s="225">
        <f>IF(N218="základní",J218,0)</f>
        <v>0</v>
      </c>
      <c r="BF218" s="225">
        <f>IF(N218="snížená",J218,0)</f>
        <v>0</v>
      </c>
      <c r="BG218" s="225">
        <f>IF(N218="zákl. přenesená",J218,0)</f>
        <v>0</v>
      </c>
      <c r="BH218" s="225">
        <f>IF(N218="sníž. přenesená",J218,0)</f>
        <v>0</v>
      </c>
      <c r="BI218" s="225">
        <f>IF(N218="nulová",J218,0)</f>
        <v>0</v>
      </c>
      <c r="BJ218" s="14" t="s">
        <v>85</v>
      </c>
      <c r="BK218" s="225">
        <f>ROUND(I218*H218,2)</f>
        <v>0</v>
      </c>
      <c r="BL218" s="14" t="s">
        <v>167</v>
      </c>
      <c r="BM218" s="224" t="s">
        <v>472</v>
      </c>
    </row>
    <row r="219" s="2" customFormat="1" ht="24.15" customHeight="1">
      <c r="A219" s="35"/>
      <c r="B219" s="36"/>
      <c r="C219" s="226" t="s">
        <v>473</v>
      </c>
      <c r="D219" s="226" t="s">
        <v>170</v>
      </c>
      <c r="E219" s="227" t="s">
        <v>474</v>
      </c>
      <c r="F219" s="228" t="s">
        <v>475</v>
      </c>
      <c r="G219" s="229" t="s">
        <v>149</v>
      </c>
      <c r="H219" s="230">
        <v>8</v>
      </c>
      <c r="I219" s="231"/>
      <c r="J219" s="232">
        <f>ROUND(I219*H219,2)</f>
        <v>0</v>
      </c>
      <c r="K219" s="233"/>
      <c r="L219" s="234"/>
      <c r="M219" s="235" t="s">
        <v>1</v>
      </c>
      <c r="N219" s="236" t="s">
        <v>42</v>
      </c>
      <c r="O219" s="88"/>
      <c r="P219" s="222">
        <f>O219*H219</f>
        <v>0</v>
      </c>
      <c r="Q219" s="222">
        <v>0</v>
      </c>
      <c r="R219" s="222">
        <f>Q219*H219</f>
        <v>0</v>
      </c>
      <c r="S219" s="222">
        <v>0</v>
      </c>
      <c r="T219" s="223">
        <f>S219*H219</f>
        <v>0</v>
      </c>
      <c r="U219" s="35"/>
      <c r="V219" s="35"/>
      <c r="W219" s="35"/>
      <c r="X219" s="35"/>
      <c r="Y219" s="35"/>
      <c r="Z219" s="35"/>
      <c r="AA219" s="35"/>
      <c r="AB219" s="35"/>
      <c r="AC219" s="35"/>
      <c r="AD219" s="35"/>
      <c r="AE219" s="35"/>
      <c r="AR219" s="224" t="s">
        <v>173</v>
      </c>
      <c r="AT219" s="224" t="s">
        <v>170</v>
      </c>
      <c r="AU219" s="224" t="s">
        <v>87</v>
      </c>
      <c r="AY219" s="14" t="s">
        <v>124</v>
      </c>
      <c r="BE219" s="225">
        <f>IF(N219="základní",J219,0)</f>
        <v>0</v>
      </c>
      <c r="BF219" s="225">
        <f>IF(N219="snížená",J219,0)</f>
        <v>0</v>
      </c>
      <c r="BG219" s="225">
        <f>IF(N219="zákl. přenesená",J219,0)</f>
        <v>0</v>
      </c>
      <c r="BH219" s="225">
        <f>IF(N219="sníž. přenesená",J219,0)</f>
        <v>0</v>
      </c>
      <c r="BI219" s="225">
        <f>IF(N219="nulová",J219,0)</f>
        <v>0</v>
      </c>
      <c r="BJ219" s="14" t="s">
        <v>85</v>
      </c>
      <c r="BK219" s="225">
        <f>ROUND(I219*H219,2)</f>
        <v>0</v>
      </c>
      <c r="BL219" s="14" t="s">
        <v>167</v>
      </c>
      <c r="BM219" s="224" t="s">
        <v>476</v>
      </c>
    </row>
    <row r="220" s="2" customFormat="1" ht="24.15" customHeight="1">
      <c r="A220" s="35"/>
      <c r="B220" s="36"/>
      <c r="C220" s="226" t="s">
        <v>477</v>
      </c>
      <c r="D220" s="226" t="s">
        <v>170</v>
      </c>
      <c r="E220" s="227" t="s">
        <v>478</v>
      </c>
      <c r="F220" s="228" t="s">
        <v>479</v>
      </c>
      <c r="G220" s="229" t="s">
        <v>149</v>
      </c>
      <c r="H220" s="230">
        <v>3</v>
      </c>
      <c r="I220" s="231"/>
      <c r="J220" s="232">
        <f>ROUND(I220*H220,2)</f>
        <v>0</v>
      </c>
      <c r="K220" s="233"/>
      <c r="L220" s="234"/>
      <c r="M220" s="235" t="s">
        <v>1</v>
      </c>
      <c r="N220" s="236" t="s">
        <v>42</v>
      </c>
      <c r="O220" s="88"/>
      <c r="P220" s="222">
        <f>O220*H220</f>
        <v>0</v>
      </c>
      <c r="Q220" s="222">
        <v>0</v>
      </c>
      <c r="R220" s="222">
        <f>Q220*H220</f>
        <v>0</v>
      </c>
      <c r="S220" s="222">
        <v>0</v>
      </c>
      <c r="T220" s="223">
        <f>S220*H220</f>
        <v>0</v>
      </c>
      <c r="U220" s="35"/>
      <c r="V220" s="35"/>
      <c r="W220" s="35"/>
      <c r="X220" s="35"/>
      <c r="Y220" s="35"/>
      <c r="Z220" s="35"/>
      <c r="AA220" s="35"/>
      <c r="AB220" s="35"/>
      <c r="AC220" s="35"/>
      <c r="AD220" s="35"/>
      <c r="AE220" s="35"/>
      <c r="AR220" s="224" t="s">
        <v>173</v>
      </c>
      <c r="AT220" s="224" t="s">
        <v>170</v>
      </c>
      <c r="AU220" s="224" t="s">
        <v>87</v>
      </c>
      <c r="AY220" s="14" t="s">
        <v>124</v>
      </c>
      <c r="BE220" s="225">
        <f>IF(N220="základní",J220,0)</f>
        <v>0</v>
      </c>
      <c r="BF220" s="225">
        <f>IF(N220="snížená",J220,0)</f>
        <v>0</v>
      </c>
      <c r="BG220" s="225">
        <f>IF(N220="zákl. přenesená",J220,0)</f>
        <v>0</v>
      </c>
      <c r="BH220" s="225">
        <f>IF(N220="sníž. přenesená",J220,0)</f>
        <v>0</v>
      </c>
      <c r="BI220" s="225">
        <f>IF(N220="nulová",J220,0)</f>
        <v>0</v>
      </c>
      <c r="BJ220" s="14" t="s">
        <v>85</v>
      </c>
      <c r="BK220" s="225">
        <f>ROUND(I220*H220,2)</f>
        <v>0</v>
      </c>
      <c r="BL220" s="14" t="s">
        <v>167</v>
      </c>
      <c r="BM220" s="224" t="s">
        <v>480</v>
      </c>
    </row>
    <row r="221" s="2" customFormat="1" ht="24.15" customHeight="1">
      <c r="A221" s="35"/>
      <c r="B221" s="36"/>
      <c r="C221" s="226" t="s">
        <v>125</v>
      </c>
      <c r="D221" s="226" t="s">
        <v>170</v>
      </c>
      <c r="E221" s="227" t="s">
        <v>481</v>
      </c>
      <c r="F221" s="228" t="s">
        <v>482</v>
      </c>
      <c r="G221" s="229" t="s">
        <v>149</v>
      </c>
      <c r="H221" s="230">
        <v>4</v>
      </c>
      <c r="I221" s="231"/>
      <c r="J221" s="232">
        <f>ROUND(I221*H221,2)</f>
        <v>0</v>
      </c>
      <c r="K221" s="233"/>
      <c r="L221" s="234"/>
      <c r="M221" s="235" t="s">
        <v>1</v>
      </c>
      <c r="N221" s="236" t="s">
        <v>42</v>
      </c>
      <c r="O221" s="88"/>
      <c r="P221" s="222">
        <f>O221*H221</f>
        <v>0</v>
      </c>
      <c r="Q221" s="222">
        <v>0</v>
      </c>
      <c r="R221" s="222">
        <f>Q221*H221</f>
        <v>0</v>
      </c>
      <c r="S221" s="222">
        <v>0</v>
      </c>
      <c r="T221" s="223">
        <f>S221*H221</f>
        <v>0</v>
      </c>
      <c r="U221" s="35"/>
      <c r="V221" s="35"/>
      <c r="W221" s="35"/>
      <c r="X221" s="35"/>
      <c r="Y221" s="35"/>
      <c r="Z221" s="35"/>
      <c r="AA221" s="35"/>
      <c r="AB221" s="35"/>
      <c r="AC221" s="35"/>
      <c r="AD221" s="35"/>
      <c r="AE221" s="35"/>
      <c r="AR221" s="224" t="s">
        <v>173</v>
      </c>
      <c r="AT221" s="224" t="s">
        <v>170</v>
      </c>
      <c r="AU221" s="224" t="s">
        <v>87</v>
      </c>
      <c r="AY221" s="14" t="s">
        <v>124</v>
      </c>
      <c r="BE221" s="225">
        <f>IF(N221="základní",J221,0)</f>
        <v>0</v>
      </c>
      <c r="BF221" s="225">
        <f>IF(N221="snížená",J221,0)</f>
        <v>0</v>
      </c>
      <c r="BG221" s="225">
        <f>IF(N221="zákl. přenesená",J221,0)</f>
        <v>0</v>
      </c>
      <c r="BH221" s="225">
        <f>IF(N221="sníž. přenesená",J221,0)</f>
        <v>0</v>
      </c>
      <c r="BI221" s="225">
        <f>IF(N221="nulová",J221,0)</f>
        <v>0</v>
      </c>
      <c r="BJ221" s="14" t="s">
        <v>85</v>
      </c>
      <c r="BK221" s="225">
        <f>ROUND(I221*H221,2)</f>
        <v>0</v>
      </c>
      <c r="BL221" s="14" t="s">
        <v>167</v>
      </c>
      <c r="BM221" s="224" t="s">
        <v>483</v>
      </c>
    </row>
    <row r="222" s="2" customFormat="1" ht="24.15" customHeight="1">
      <c r="A222" s="35"/>
      <c r="B222" s="36"/>
      <c r="C222" s="226" t="s">
        <v>484</v>
      </c>
      <c r="D222" s="226" t="s">
        <v>170</v>
      </c>
      <c r="E222" s="227" t="s">
        <v>485</v>
      </c>
      <c r="F222" s="228" t="s">
        <v>486</v>
      </c>
      <c r="G222" s="229" t="s">
        <v>149</v>
      </c>
      <c r="H222" s="230">
        <v>3</v>
      </c>
      <c r="I222" s="231"/>
      <c r="J222" s="232">
        <f>ROUND(I222*H222,2)</f>
        <v>0</v>
      </c>
      <c r="K222" s="233"/>
      <c r="L222" s="234"/>
      <c r="M222" s="235" t="s">
        <v>1</v>
      </c>
      <c r="N222" s="236" t="s">
        <v>42</v>
      </c>
      <c r="O222" s="88"/>
      <c r="P222" s="222">
        <f>O222*H222</f>
        <v>0</v>
      </c>
      <c r="Q222" s="222">
        <v>0</v>
      </c>
      <c r="R222" s="222">
        <f>Q222*H222</f>
        <v>0</v>
      </c>
      <c r="S222" s="222">
        <v>0</v>
      </c>
      <c r="T222" s="223">
        <f>S222*H222</f>
        <v>0</v>
      </c>
      <c r="U222" s="35"/>
      <c r="V222" s="35"/>
      <c r="W222" s="35"/>
      <c r="X222" s="35"/>
      <c r="Y222" s="35"/>
      <c r="Z222" s="35"/>
      <c r="AA222" s="35"/>
      <c r="AB222" s="35"/>
      <c r="AC222" s="35"/>
      <c r="AD222" s="35"/>
      <c r="AE222" s="35"/>
      <c r="AR222" s="224" t="s">
        <v>173</v>
      </c>
      <c r="AT222" s="224" t="s">
        <v>170</v>
      </c>
      <c r="AU222" s="224" t="s">
        <v>87</v>
      </c>
      <c r="AY222" s="14" t="s">
        <v>124</v>
      </c>
      <c r="BE222" s="225">
        <f>IF(N222="základní",J222,0)</f>
        <v>0</v>
      </c>
      <c r="BF222" s="225">
        <f>IF(N222="snížená",J222,0)</f>
        <v>0</v>
      </c>
      <c r="BG222" s="225">
        <f>IF(N222="zákl. přenesená",J222,0)</f>
        <v>0</v>
      </c>
      <c r="BH222" s="225">
        <f>IF(N222="sníž. přenesená",J222,0)</f>
        <v>0</v>
      </c>
      <c r="BI222" s="225">
        <f>IF(N222="nulová",J222,0)</f>
        <v>0</v>
      </c>
      <c r="BJ222" s="14" t="s">
        <v>85</v>
      </c>
      <c r="BK222" s="225">
        <f>ROUND(I222*H222,2)</f>
        <v>0</v>
      </c>
      <c r="BL222" s="14" t="s">
        <v>167</v>
      </c>
      <c r="BM222" s="224" t="s">
        <v>487</v>
      </c>
    </row>
    <row r="223" s="2" customFormat="1" ht="24.15" customHeight="1">
      <c r="A223" s="35"/>
      <c r="B223" s="36"/>
      <c r="C223" s="226" t="s">
        <v>488</v>
      </c>
      <c r="D223" s="226" t="s">
        <v>170</v>
      </c>
      <c r="E223" s="227" t="s">
        <v>489</v>
      </c>
      <c r="F223" s="228" t="s">
        <v>490</v>
      </c>
      <c r="G223" s="229" t="s">
        <v>149</v>
      </c>
      <c r="H223" s="230">
        <v>6</v>
      </c>
      <c r="I223" s="231"/>
      <c r="J223" s="232">
        <f>ROUND(I223*H223,2)</f>
        <v>0</v>
      </c>
      <c r="K223" s="233"/>
      <c r="L223" s="234"/>
      <c r="M223" s="235" t="s">
        <v>1</v>
      </c>
      <c r="N223" s="236" t="s">
        <v>42</v>
      </c>
      <c r="O223" s="88"/>
      <c r="P223" s="222">
        <f>O223*H223</f>
        <v>0</v>
      </c>
      <c r="Q223" s="222">
        <v>0</v>
      </c>
      <c r="R223" s="222">
        <f>Q223*H223</f>
        <v>0</v>
      </c>
      <c r="S223" s="222">
        <v>0</v>
      </c>
      <c r="T223" s="223">
        <f>S223*H223</f>
        <v>0</v>
      </c>
      <c r="U223" s="35"/>
      <c r="V223" s="35"/>
      <c r="W223" s="35"/>
      <c r="X223" s="35"/>
      <c r="Y223" s="35"/>
      <c r="Z223" s="35"/>
      <c r="AA223" s="35"/>
      <c r="AB223" s="35"/>
      <c r="AC223" s="35"/>
      <c r="AD223" s="35"/>
      <c r="AE223" s="35"/>
      <c r="AR223" s="224" t="s">
        <v>173</v>
      </c>
      <c r="AT223" s="224" t="s">
        <v>170</v>
      </c>
      <c r="AU223" s="224" t="s">
        <v>87</v>
      </c>
      <c r="AY223" s="14" t="s">
        <v>124</v>
      </c>
      <c r="BE223" s="225">
        <f>IF(N223="základní",J223,0)</f>
        <v>0</v>
      </c>
      <c r="BF223" s="225">
        <f>IF(N223="snížená",J223,0)</f>
        <v>0</v>
      </c>
      <c r="BG223" s="225">
        <f>IF(N223="zákl. přenesená",J223,0)</f>
        <v>0</v>
      </c>
      <c r="BH223" s="225">
        <f>IF(N223="sníž. přenesená",J223,0)</f>
        <v>0</v>
      </c>
      <c r="BI223" s="225">
        <f>IF(N223="nulová",J223,0)</f>
        <v>0</v>
      </c>
      <c r="BJ223" s="14" t="s">
        <v>85</v>
      </c>
      <c r="BK223" s="225">
        <f>ROUND(I223*H223,2)</f>
        <v>0</v>
      </c>
      <c r="BL223" s="14" t="s">
        <v>167</v>
      </c>
      <c r="BM223" s="224" t="s">
        <v>491</v>
      </c>
    </row>
    <row r="224" s="2" customFormat="1" ht="24.15" customHeight="1">
      <c r="A224" s="35"/>
      <c r="B224" s="36"/>
      <c r="C224" s="226" t="s">
        <v>492</v>
      </c>
      <c r="D224" s="226" t="s">
        <v>170</v>
      </c>
      <c r="E224" s="227" t="s">
        <v>493</v>
      </c>
      <c r="F224" s="228" t="s">
        <v>494</v>
      </c>
      <c r="G224" s="229" t="s">
        <v>149</v>
      </c>
      <c r="H224" s="230">
        <v>24</v>
      </c>
      <c r="I224" s="231"/>
      <c r="J224" s="232">
        <f>ROUND(I224*H224,2)</f>
        <v>0</v>
      </c>
      <c r="K224" s="233"/>
      <c r="L224" s="234"/>
      <c r="M224" s="235" t="s">
        <v>1</v>
      </c>
      <c r="N224" s="236" t="s">
        <v>42</v>
      </c>
      <c r="O224" s="88"/>
      <c r="P224" s="222">
        <f>O224*H224</f>
        <v>0</v>
      </c>
      <c r="Q224" s="222">
        <v>0</v>
      </c>
      <c r="R224" s="222">
        <f>Q224*H224</f>
        <v>0</v>
      </c>
      <c r="S224" s="222">
        <v>0</v>
      </c>
      <c r="T224" s="223">
        <f>S224*H224</f>
        <v>0</v>
      </c>
      <c r="U224" s="35"/>
      <c r="V224" s="35"/>
      <c r="W224" s="35"/>
      <c r="X224" s="35"/>
      <c r="Y224" s="35"/>
      <c r="Z224" s="35"/>
      <c r="AA224" s="35"/>
      <c r="AB224" s="35"/>
      <c r="AC224" s="35"/>
      <c r="AD224" s="35"/>
      <c r="AE224" s="35"/>
      <c r="AR224" s="224" t="s">
        <v>173</v>
      </c>
      <c r="AT224" s="224" t="s">
        <v>170</v>
      </c>
      <c r="AU224" s="224" t="s">
        <v>87</v>
      </c>
      <c r="AY224" s="14" t="s">
        <v>124</v>
      </c>
      <c r="BE224" s="225">
        <f>IF(N224="základní",J224,0)</f>
        <v>0</v>
      </c>
      <c r="BF224" s="225">
        <f>IF(N224="snížená",J224,0)</f>
        <v>0</v>
      </c>
      <c r="BG224" s="225">
        <f>IF(N224="zákl. přenesená",J224,0)</f>
        <v>0</v>
      </c>
      <c r="BH224" s="225">
        <f>IF(N224="sníž. přenesená",J224,0)</f>
        <v>0</v>
      </c>
      <c r="BI224" s="225">
        <f>IF(N224="nulová",J224,0)</f>
        <v>0</v>
      </c>
      <c r="BJ224" s="14" t="s">
        <v>85</v>
      </c>
      <c r="BK224" s="225">
        <f>ROUND(I224*H224,2)</f>
        <v>0</v>
      </c>
      <c r="BL224" s="14" t="s">
        <v>167</v>
      </c>
      <c r="BM224" s="224" t="s">
        <v>495</v>
      </c>
    </row>
    <row r="225" s="2" customFormat="1" ht="24.15" customHeight="1">
      <c r="A225" s="35"/>
      <c r="B225" s="36"/>
      <c r="C225" s="226" t="s">
        <v>496</v>
      </c>
      <c r="D225" s="226" t="s">
        <v>170</v>
      </c>
      <c r="E225" s="227" t="s">
        <v>497</v>
      </c>
      <c r="F225" s="228" t="s">
        <v>498</v>
      </c>
      <c r="G225" s="229" t="s">
        <v>149</v>
      </c>
      <c r="H225" s="230">
        <v>11</v>
      </c>
      <c r="I225" s="231"/>
      <c r="J225" s="232">
        <f>ROUND(I225*H225,2)</f>
        <v>0</v>
      </c>
      <c r="K225" s="233"/>
      <c r="L225" s="234"/>
      <c r="M225" s="235" t="s">
        <v>1</v>
      </c>
      <c r="N225" s="236" t="s">
        <v>42</v>
      </c>
      <c r="O225" s="88"/>
      <c r="P225" s="222">
        <f>O225*H225</f>
        <v>0</v>
      </c>
      <c r="Q225" s="222">
        <v>0</v>
      </c>
      <c r="R225" s="222">
        <f>Q225*H225</f>
        <v>0</v>
      </c>
      <c r="S225" s="222">
        <v>0</v>
      </c>
      <c r="T225" s="223">
        <f>S225*H225</f>
        <v>0</v>
      </c>
      <c r="U225" s="35"/>
      <c r="V225" s="35"/>
      <c r="W225" s="35"/>
      <c r="X225" s="35"/>
      <c r="Y225" s="35"/>
      <c r="Z225" s="35"/>
      <c r="AA225" s="35"/>
      <c r="AB225" s="35"/>
      <c r="AC225" s="35"/>
      <c r="AD225" s="35"/>
      <c r="AE225" s="35"/>
      <c r="AR225" s="224" t="s">
        <v>173</v>
      </c>
      <c r="AT225" s="224" t="s">
        <v>170</v>
      </c>
      <c r="AU225" s="224" t="s">
        <v>87</v>
      </c>
      <c r="AY225" s="14" t="s">
        <v>124</v>
      </c>
      <c r="BE225" s="225">
        <f>IF(N225="základní",J225,0)</f>
        <v>0</v>
      </c>
      <c r="BF225" s="225">
        <f>IF(N225="snížená",J225,0)</f>
        <v>0</v>
      </c>
      <c r="BG225" s="225">
        <f>IF(N225="zákl. přenesená",J225,0)</f>
        <v>0</v>
      </c>
      <c r="BH225" s="225">
        <f>IF(N225="sníž. přenesená",J225,0)</f>
        <v>0</v>
      </c>
      <c r="BI225" s="225">
        <f>IF(N225="nulová",J225,0)</f>
        <v>0</v>
      </c>
      <c r="BJ225" s="14" t="s">
        <v>85</v>
      </c>
      <c r="BK225" s="225">
        <f>ROUND(I225*H225,2)</f>
        <v>0</v>
      </c>
      <c r="BL225" s="14" t="s">
        <v>167</v>
      </c>
      <c r="BM225" s="224" t="s">
        <v>499</v>
      </c>
    </row>
    <row r="226" s="2" customFormat="1" ht="24.15" customHeight="1">
      <c r="A226" s="35"/>
      <c r="B226" s="36"/>
      <c r="C226" s="226" t="s">
        <v>8</v>
      </c>
      <c r="D226" s="226" t="s">
        <v>170</v>
      </c>
      <c r="E226" s="227" t="s">
        <v>500</v>
      </c>
      <c r="F226" s="228" t="s">
        <v>501</v>
      </c>
      <c r="G226" s="229" t="s">
        <v>149</v>
      </c>
      <c r="H226" s="230">
        <v>2</v>
      </c>
      <c r="I226" s="231"/>
      <c r="J226" s="232">
        <f>ROUND(I226*H226,2)</f>
        <v>0</v>
      </c>
      <c r="K226" s="233"/>
      <c r="L226" s="234"/>
      <c r="M226" s="235" t="s">
        <v>1</v>
      </c>
      <c r="N226" s="236" t="s">
        <v>42</v>
      </c>
      <c r="O226" s="88"/>
      <c r="P226" s="222">
        <f>O226*H226</f>
        <v>0</v>
      </c>
      <c r="Q226" s="222">
        <v>0</v>
      </c>
      <c r="R226" s="222">
        <f>Q226*H226</f>
        <v>0</v>
      </c>
      <c r="S226" s="222">
        <v>0</v>
      </c>
      <c r="T226" s="223">
        <f>S226*H226</f>
        <v>0</v>
      </c>
      <c r="U226" s="35"/>
      <c r="V226" s="35"/>
      <c r="W226" s="35"/>
      <c r="X226" s="35"/>
      <c r="Y226" s="35"/>
      <c r="Z226" s="35"/>
      <c r="AA226" s="35"/>
      <c r="AB226" s="35"/>
      <c r="AC226" s="35"/>
      <c r="AD226" s="35"/>
      <c r="AE226" s="35"/>
      <c r="AR226" s="224" t="s">
        <v>173</v>
      </c>
      <c r="AT226" s="224" t="s">
        <v>170</v>
      </c>
      <c r="AU226" s="224" t="s">
        <v>87</v>
      </c>
      <c r="AY226" s="14" t="s">
        <v>124</v>
      </c>
      <c r="BE226" s="225">
        <f>IF(N226="základní",J226,0)</f>
        <v>0</v>
      </c>
      <c r="BF226" s="225">
        <f>IF(N226="snížená",J226,0)</f>
        <v>0</v>
      </c>
      <c r="BG226" s="225">
        <f>IF(N226="zákl. přenesená",J226,0)</f>
        <v>0</v>
      </c>
      <c r="BH226" s="225">
        <f>IF(N226="sníž. přenesená",J226,0)</f>
        <v>0</v>
      </c>
      <c r="BI226" s="225">
        <f>IF(N226="nulová",J226,0)</f>
        <v>0</v>
      </c>
      <c r="BJ226" s="14" t="s">
        <v>85</v>
      </c>
      <c r="BK226" s="225">
        <f>ROUND(I226*H226,2)</f>
        <v>0</v>
      </c>
      <c r="BL226" s="14" t="s">
        <v>167</v>
      </c>
      <c r="BM226" s="224" t="s">
        <v>502</v>
      </c>
    </row>
    <row r="227" s="2" customFormat="1" ht="44.25" customHeight="1">
      <c r="A227" s="35"/>
      <c r="B227" s="36"/>
      <c r="C227" s="212" t="s">
        <v>503</v>
      </c>
      <c r="D227" s="212" t="s">
        <v>128</v>
      </c>
      <c r="E227" s="213" t="s">
        <v>504</v>
      </c>
      <c r="F227" s="214" t="s">
        <v>505</v>
      </c>
      <c r="G227" s="215" t="s">
        <v>149</v>
      </c>
      <c r="H227" s="216">
        <v>12</v>
      </c>
      <c r="I227" s="217"/>
      <c r="J227" s="218">
        <f>ROUND(I227*H227,2)</f>
        <v>0</v>
      </c>
      <c r="K227" s="219"/>
      <c r="L227" s="41"/>
      <c r="M227" s="220" t="s">
        <v>1</v>
      </c>
      <c r="N227" s="221" t="s">
        <v>42</v>
      </c>
      <c r="O227" s="88"/>
      <c r="P227" s="222">
        <f>O227*H227</f>
        <v>0</v>
      </c>
      <c r="Q227" s="222">
        <v>0</v>
      </c>
      <c r="R227" s="222">
        <f>Q227*H227</f>
        <v>0</v>
      </c>
      <c r="S227" s="222">
        <v>0</v>
      </c>
      <c r="T227" s="223">
        <f>S227*H227</f>
        <v>0</v>
      </c>
      <c r="U227" s="35"/>
      <c r="V227" s="35"/>
      <c r="W227" s="35"/>
      <c r="X227" s="35"/>
      <c r="Y227" s="35"/>
      <c r="Z227" s="35"/>
      <c r="AA227" s="35"/>
      <c r="AB227" s="35"/>
      <c r="AC227" s="35"/>
      <c r="AD227" s="35"/>
      <c r="AE227" s="35"/>
      <c r="AR227" s="224" t="s">
        <v>167</v>
      </c>
      <c r="AT227" s="224" t="s">
        <v>128</v>
      </c>
      <c r="AU227" s="224" t="s">
        <v>87</v>
      </c>
      <c r="AY227" s="14" t="s">
        <v>124</v>
      </c>
      <c r="BE227" s="225">
        <f>IF(N227="základní",J227,0)</f>
        <v>0</v>
      </c>
      <c r="BF227" s="225">
        <f>IF(N227="snížená",J227,0)</f>
        <v>0</v>
      </c>
      <c r="BG227" s="225">
        <f>IF(N227="zákl. přenesená",J227,0)</f>
        <v>0</v>
      </c>
      <c r="BH227" s="225">
        <f>IF(N227="sníž. přenesená",J227,0)</f>
        <v>0</v>
      </c>
      <c r="BI227" s="225">
        <f>IF(N227="nulová",J227,0)</f>
        <v>0</v>
      </c>
      <c r="BJ227" s="14" t="s">
        <v>85</v>
      </c>
      <c r="BK227" s="225">
        <f>ROUND(I227*H227,2)</f>
        <v>0</v>
      </c>
      <c r="BL227" s="14" t="s">
        <v>167</v>
      </c>
      <c r="BM227" s="224" t="s">
        <v>506</v>
      </c>
    </row>
    <row r="228" s="2" customFormat="1" ht="21.75" customHeight="1">
      <c r="A228" s="35"/>
      <c r="B228" s="36"/>
      <c r="C228" s="212" t="s">
        <v>507</v>
      </c>
      <c r="D228" s="212" t="s">
        <v>128</v>
      </c>
      <c r="E228" s="213" t="s">
        <v>508</v>
      </c>
      <c r="F228" s="214" t="s">
        <v>509</v>
      </c>
      <c r="G228" s="215" t="s">
        <v>149</v>
      </c>
      <c r="H228" s="216">
        <v>150</v>
      </c>
      <c r="I228" s="217"/>
      <c r="J228" s="218">
        <f>ROUND(I228*H228,2)</f>
        <v>0</v>
      </c>
      <c r="K228" s="219"/>
      <c r="L228" s="41"/>
      <c r="M228" s="220" t="s">
        <v>1</v>
      </c>
      <c r="N228" s="221" t="s">
        <v>42</v>
      </c>
      <c r="O228" s="88"/>
      <c r="P228" s="222">
        <f>O228*H228</f>
        <v>0</v>
      </c>
      <c r="Q228" s="222">
        <v>0</v>
      </c>
      <c r="R228" s="222">
        <f>Q228*H228</f>
        <v>0</v>
      </c>
      <c r="S228" s="222">
        <v>0</v>
      </c>
      <c r="T228" s="223">
        <f>S228*H228</f>
        <v>0</v>
      </c>
      <c r="U228" s="35"/>
      <c r="V228" s="35"/>
      <c r="W228" s="35"/>
      <c r="X228" s="35"/>
      <c r="Y228" s="35"/>
      <c r="Z228" s="35"/>
      <c r="AA228" s="35"/>
      <c r="AB228" s="35"/>
      <c r="AC228" s="35"/>
      <c r="AD228" s="35"/>
      <c r="AE228" s="35"/>
      <c r="AR228" s="224" t="s">
        <v>167</v>
      </c>
      <c r="AT228" s="224" t="s">
        <v>128</v>
      </c>
      <c r="AU228" s="224" t="s">
        <v>87</v>
      </c>
      <c r="AY228" s="14" t="s">
        <v>124</v>
      </c>
      <c r="BE228" s="225">
        <f>IF(N228="základní",J228,0)</f>
        <v>0</v>
      </c>
      <c r="BF228" s="225">
        <f>IF(N228="snížená",J228,0)</f>
        <v>0</v>
      </c>
      <c r="BG228" s="225">
        <f>IF(N228="zákl. přenesená",J228,0)</f>
        <v>0</v>
      </c>
      <c r="BH228" s="225">
        <f>IF(N228="sníž. přenesená",J228,0)</f>
        <v>0</v>
      </c>
      <c r="BI228" s="225">
        <f>IF(N228="nulová",J228,0)</f>
        <v>0</v>
      </c>
      <c r="BJ228" s="14" t="s">
        <v>85</v>
      </c>
      <c r="BK228" s="225">
        <f>ROUND(I228*H228,2)</f>
        <v>0</v>
      </c>
      <c r="BL228" s="14" t="s">
        <v>167</v>
      </c>
      <c r="BM228" s="224" t="s">
        <v>510</v>
      </c>
    </row>
    <row r="229" s="2" customFormat="1" ht="16.5" customHeight="1">
      <c r="A229" s="35"/>
      <c r="B229" s="36"/>
      <c r="C229" s="226" t="s">
        <v>511</v>
      </c>
      <c r="D229" s="226" t="s">
        <v>170</v>
      </c>
      <c r="E229" s="227" t="s">
        <v>512</v>
      </c>
      <c r="F229" s="228" t="s">
        <v>513</v>
      </c>
      <c r="G229" s="229" t="s">
        <v>131</v>
      </c>
      <c r="H229" s="230">
        <v>10</v>
      </c>
      <c r="I229" s="231"/>
      <c r="J229" s="232">
        <f>ROUND(I229*H229,2)</f>
        <v>0</v>
      </c>
      <c r="K229" s="233"/>
      <c r="L229" s="234"/>
      <c r="M229" s="235" t="s">
        <v>1</v>
      </c>
      <c r="N229" s="236" t="s">
        <v>42</v>
      </c>
      <c r="O229" s="88"/>
      <c r="P229" s="222">
        <f>O229*H229</f>
        <v>0</v>
      </c>
      <c r="Q229" s="222">
        <v>0</v>
      </c>
      <c r="R229" s="222">
        <f>Q229*H229</f>
        <v>0</v>
      </c>
      <c r="S229" s="222">
        <v>0</v>
      </c>
      <c r="T229" s="223">
        <f>S229*H229</f>
        <v>0</v>
      </c>
      <c r="U229" s="35"/>
      <c r="V229" s="35"/>
      <c r="W229" s="35"/>
      <c r="X229" s="35"/>
      <c r="Y229" s="35"/>
      <c r="Z229" s="35"/>
      <c r="AA229" s="35"/>
      <c r="AB229" s="35"/>
      <c r="AC229" s="35"/>
      <c r="AD229" s="35"/>
      <c r="AE229" s="35"/>
      <c r="AR229" s="224" t="s">
        <v>173</v>
      </c>
      <c r="AT229" s="224" t="s">
        <v>170</v>
      </c>
      <c r="AU229" s="224" t="s">
        <v>87</v>
      </c>
      <c r="AY229" s="14" t="s">
        <v>124</v>
      </c>
      <c r="BE229" s="225">
        <f>IF(N229="základní",J229,0)</f>
        <v>0</v>
      </c>
      <c r="BF229" s="225">
        <f>IF(N229="snížená",J229,0)</f>
        <v>0</v>
      </c>
      <c r="BG229" s="225">
        <f>IF(N229="zákl. přenesená",J229,0)</f>
        <v>0</v>
      </c>
      <c r="BH229" s="225">
        <f>IF(N229="sníž. přenesená",J229,0)</f>
        <v>0</v>
      </c>
      <c r="BI229" s="225">
        <f>IF(N229="nulová",J229,0)</f>
        <v>0</v>
      </c>
      <c r="BJ229" s="14" t="s">
        <v>85</v>
      </c>
      <c r="BK229" s="225">
        <f>ROUND(I229*H229,2)</f>
        <v>0</v>
      </c>
      <c r="BL229" s="14" t="s">
        <v>167</v>
      </c>
      <c r="BM229" s="224" t="s">
        <v>514</v>
      </c>
    </row>
    <row r="230" s="2" customFormat="1" ht="16.5" customHeight="1">
      <c r="A230" s="35"/>
      <c r="B230" s="36"/>
      <c r="C230" s="226" t="s">
        <v>515</v>
      </c>
      <c r="D230" s="226" t="s">
        <v>170</v>
      </c>
      <c r="E230" s="227" t="s">
        <v>516</v>
      </c>
      <c r="F230" s="228" t="s">
        <v>517</v>
      </c>
      <c r="G230" s="229" t="s">
        <v>131</v>
      </c>
      <c r="H230" s="230">
        <v>450</v>
      </c>
      <c r="I230" s="231"/>
      <c r="J230" s="232">
        <f>ROUND(I230*H230,2)</f>
        <v>0</v>
      </c>
      <c r="K230" s="233"/>
      <c r="L230" s="234"/>
      <c r="M230" s="235" t="s">
        <v>1</v>
      </c>
      <c r="N230" s="236" t="s">
        <v>42</v>
      </c>
      <c r="O230" s="88"/>
      <c r="P230" s="222">
        <f>O230*H230</f>
        <v>0</v>
      </c>
      <c r="Q230" s="222">
        <v>0</v>
      </c>
      <c r="R230" s="222">
        <f>Q230*H230</f>
        <v>0</v>
      </c>
      <c r="S230" s="222">
        <v>0</v>
      </c>
      <c r="T230" s="223">
        <f>S230*H230</f>
        <v>0</v>
      </c>
      <c r="U230" s="35"/>
      <c r="V230" s="35"/>
      <c r="W230" s="35"/>
      <c r="X230" s="35"/>
      <c r="Y230" s="35"/>
      <c r="Z230" s="35"/>
      <c r="AA230" s="35"/>
      <c r="AB230" s="35"/>
      <c r="AC230" s="35"/>
      <c r="AD230" s="35"/>
      <c r="AE230" s="35"/>
      <c r="AR230" s="224" t="s">
        <v>173</v>
      </c>
      <c r="AT230" s="224" t="s">
        <v>170</v>
      </c>
      <c r="AU230" s="224" t="s">
        <v>87</v>
      </c>
      <c r="AY230" s="14" t="s">
        <v>124</v>
      </c>
      <c r="BE230" s="225">
        <f>IF(N230="základní",J230,0)</f>
        <v>0</v>
      </c>
      <c r="BF230" s="225">
        <f>IF(N230="snížená",J230,0)</f>
        <v>0</v>
      </c>
      <c r="BG230" s="225">
        <f>IF(N230="zákl. přenesená",J230,0)</f>
        <v>0</v>
      </c>
      <c r="BH230" s="225">
        <f>IF(N230="sníž. přenesená",J230,0)</f>
        <v>0</v>
      </c>
      <c r="BI230" s="225">
        <f>IF(N230="nulová",J230,0)</f>
        <v>0</v>
      </c>
      <c r="BJ230" s="14" t="s">
        <v>85</v>
      </c>
      <c r="BK230" s="225">
        <f>ROUND(I230*H230,2)</f>
        <v>0</v>
      </c>
      <c r="BL230" s="14" t="s">
        <v>167</v>
      </c>
      <c r="BM230" s="224" t="s">
        <v>518</v>
      </c>
    </row>
    <row r="231" s="2" customFormat="1" ht="16.5" customHeight="1">
      <c r="A231" s="35"/>
      <c r="B231" s="36"/>
      <c r="C231" s="226" t="s">
        <v>519</v>
      </c>
      <c r="D231" s="226" t="s">
        <v>170</v>
      </c>
      <c r="E231" s="227" t="s">
        <v>520</v>
      </c>
      <c r="F231" s="228" t="s">
        <v>521</v>
      </c>
      <c r="G231" s="229" t="s">
        <v>131</v>
      </c>
      <c r="H231" s="230">
        <v>100</v>
      </c>
      <c r="I231" s="231"/>
      <c r="J231" s="232">
        <f>ROUND(I231*H231,2)</f>
        <v>0</v>
      </c>
      <c r="K231" s="233"/>
      <c r="L231" s="234"/>
      <c r="M231" s="235" t="s">
        <v>1</v>
      </c>
      <c r="N231" s="236" t="s">
        <v>42</v>
      </c>
      <c r="O231" s="88"/>
      <c r="P231" s="222">
        <f>O231*H231</f>
        <v>0</v>
      </c>
      <c r="Q231" s="222">
        <v>0</v>
      </c>
      <c r="R231" s="222">
        <f>Q231*H231</f>
        <v>0</v>
      </c>
      <c r="S231" s="222">
        <v>0</v>
      </c>
      <c r="T231" s="223">
        <f>S231*H231</f>
        <v>0</v>
      </c>
      <c r="U231" s="35"/>
      <c r="V231" s="35"/>
      <c r="W231" s="35"/>
      <c r="X231" s="35"/>
      <c r="Y231" s="35"/>
      <c r="Z231" s="35"/>
      <c r="AA231" s="35"/>
      <c r="AB231" s="35"/>
      <c r="AC231" s="35"/>
      <c r="AD231" s="35"/>
      <c r="AE231" s="35"/>
      <c r="AR231" s="224" t="s">
        <v>173</v>
      </c>
      <c r="AT231" s="224" t="s">
        <v>170</v>
      </c>
      <c r="AU231" s="224" t="s">
        <v>87</v>
      </c>
      <c r="AY231" s="14" t="s">
        <v>124</v>
      </c>
      <c r="BE231" s="225">
        <f>IF(N231="základní",J231,0)</f>
        <v>0</v>
      </c>
      <c r="BF231" s="225">
        <f>IF(N231="snížená",J231,0)</f>
        <v>0</v>
      </c>
      <c r="BG231" s="225">
        <f>IF(N231="zákl. přenesená",J231,0)</f>
        <v>0</v>
      </c>
      <c r="BH231" s="225">
        <f>IF(N231="sníž. přenesená",J231,0)</f>
        <v>0</v>
      </c>
      <c r="BI231" s="225">
        <f>IF(N231="nulová",J231,0)</f>
        <v>0</v>
      </c>
      <c r="BJ231" s="14" t="s">
        <v>85</v>
      </c>
      <c r="BK231" s="225">
        <f>ROUND(I231*H231,2)</f>
        <v>0</v>
      </c>
      <c r="BL231" s="14" t="s">
        <v>167</v>
      </c>
      <c r="BM231" s="224" t="s">
        <v>522</v>
      </c>
    </row>
    <row r="232" s="2" customFormat="1" ht="16.5" customHeight="1">
      <c r="A232" s="35"/>
      <c r="B232" s="36"/>
      <c r="C232" s="226" t="s">
        <v>523</v>
      </c>
      <c r="D232" s="226" t="s">
        <v>170</v>
      </c>
      <c r="E232" s="227" t="s">
        <v>524</v>
      </c>
      <c r="F232" s="228" t="s">
        <v>525</v>
      </c>
      <c r="G232" s="229" t="s">
        <v>131</v>
      </c>
      <c r="H232" s="230">
        <v>250</v>
      </c>
      <c r="I232" s="231"/>
      <c r="J232" s="232">
        <f>ROUND(I232*H232,2)</f>
        <v>0</v>
      </c>
      <c r="K232" s="233"/>
      <c r="L232" s="234"/>
      <c r="M232" s="235" t="s">
        <v>1</v>
      </c>
      <c r="N232" s="236" t="s">
        <v>42</v>
      </c>
      <c r="O232" s="88"/>
      <c r="P232" s="222">
        <f>O232*H232</f>
        <v>0</v>
      </c>
      <c r="Q232" s="222">
        <v>0</v>
      </c>
      <c r="R232" s="222">
        <f>Q232*H232</f>
        <v>0</v>
      </c>
      <c r="S232" s="222">
        <v>0</v>
      </c>
      <c r="T232" s="223">
        <f>S232*H232</f>
        <v>0</v>
      </c>
      <c r="U232" s="35"/>
      <c r="V232" s="35"/>
      <c r="W232" s="35"/>
      <c r="X232" s="35"/>
      <c r="Y232" s="35"/>
      <c r="Z232" s="35"/>
      <c r="AA232" s="35"/>
      <c r="AB232" s="35"/>
      <c r="AC232" s="35"/>
      <c r="AD232" s="35"/>
      <c r="AE232" s="35"/>
      <c r="AR232" s="224" t="s">
        <v>173</v>
      </c>
      <c r="AT232" s="224" t="s">
        <v>170</v>
      </c>
      <c r="AU232" s="224" t="s">
        <v>87</v>
      </c>
      <c r="AY232" s="14" t="s">
        <v>124</v>
      </c>
      <c r="BE232" s="225">
        <f>IF(N232="základní",J232,0)</f>
        <v>0</v>
      </c>
      <c r="BF232" s="225">
        <f>IF(N232="snížená",J232,0)</f>
        <v>0</v>
      </c>
      <c r="BG232" s="225">
        <f>IF(N232="zákl. přenesená",J232,0)</f>
        <v>0</v>
      </c>
      <c r="BH232" s="225">
        <f>IF(N232="sníž. přenesená",J232,0)</f>
        <v>0</v>
      </c>
      <c r="BI232" s="225">
        <f>IF(N232="nulová",J232,0)</f>
        <v>0</v>
      </c>
      <c r="BJ232" s="14" t="s">
        <v>85</v>
      </c>
      <c r="BK232" s="225">
        <f>ROUND(I232*H232,2)</f>
        <v>0</v>
      </c>
      <c r="BL232" s="14" t="s">
        <v>167</v>
      </c>
      <c r="BM232" s="224" t="s">
        <v>526</v>
      </c>
    </row>
    <row r="233" s="2" customFormat="1" ht="33" customHeight="1">
      <c r="A233" s="35"/>
      <c r="B233" s="36"/>
      <c r="C233" s="226" t="s">
        <v>527</v>
      </c>
      <c r="D233" s="226" t="s">
        <v>170</v>
      </c>
      <c r="E233" s="227" t="s">
        <v>528</v>
      </c>
      <c r="F233" s="228" t="s">
        <v>529</v>
      </c>
      <c r="G233" s="229" t="s">
        <v>149</v>
      </c>
      <c r="H233" s="230">
        <v>150</v>
      </c>
      <c r="I233" s="231"/>
      <c r="J233" s="232">
        <f>ROUND(I233*H233,2)</f>
        <v>0</v>
      </c>
      <c r="K233" s="233"/>
      <c r="L233" s="234"/>
      <c r="M233" s="235" t="s">
        <v>1</v>
      </c>
      <c r="N233" s="236" t="s">
        <v>42</v>
      </c>
      <c r="O233" s="88"/>
      <c r="P233" s="222">
        <f>O233*H233</f>
        <v>0</v>
      </c>
      <c r="Q233" s="222">
        <v>0</v>
      </c>
      <c r="R233" s="222">
        <f>Q233*H233</f>
        <v>0</v>
      </c>
      <c r="S233" s="222">
        <v>0</v>
      </c>
      <c r="T233" s="223">
        <f>S233*H233</f>
        <v>0</v>
      </c>
      <c r="U233" s="35"/>
      <c r="V233" s="35"/>
      <c r="W233" s="35"/>
      <c r="X233" s="35"/>
      <c r="Y233" s="35"/>
      <c r="Z233" s="35"/>
      <c r="AA233" s="35"/>
      <c r="AB233" s="35"/>
      <c r="AC233" s="35"/>
      <c r="AD233" s="35"/>
      <c r="AE233" s="35"/>
      <c r="AR233" s="224" t="s">
        <v>173</v>
      </c>
      <c r="AT233" s="224" t="s">
        <v>170</v>
      </c>
      <c r="AU233" s="224" t="s">
        <v>87</v>
      </c>
      <c r="AY233" s="14" t="s">
        <v>124</v>
      </c>
      <c r="BE233" s="225">
        <f>IF(N233="základní",J233,0)</f>
        <v>0</v>
      </c>
      <c r="BF233" s="225">
        <f>IF(N233="snížená",J233,0)</f>
        <v>0</v>
      </c>
      <c r="BG233" s="225">
        <f>IF(N233="zákl. přenesená",J233,0)</f>
        <v>0</v>
      </c>
      <c r="BH233" s="225">
        <f>IF(N233="sníž. přenesená",J233,0)</f>
        <v>0</v>
      </c>
      <c r="BI233" s="225">
        <f>IF(N233="nulová",J233,0)</f>
        <v>0</v>
      </c>
      <c r="BJ233" s="14" t="s">
        <v>85</v>
      </c>
      <c r="BK233" s="225">
        <f>ROUND(I233*H233,2)</f>
        <v>0</v>
      </c>
      <c r="BL233" s="14" t="s">
        <v>167</v>
      </c>
      <c r="BM233" s="224" t="s">
        <v>530</v>
      </c>
    </row>
    <row r="234" s="2" customFormat="1" ht="24.15" customHeight="1">
      <c r="A234" s="35"/>
      <c r="B234" s="36"/>
      <c r="C234" s="226" t="s">
        <v>531</v>
      </c>
      <c r="D234" s="226" t="s">
        <v>170</v>
      </c>
      <c r="E234" s="227" t="s">
        <v>532</v>
      </c>
      <c r="F234" s="228" t="s">
        <v>533</v>
      </c>
      <c r="G234" s="229" t="s">
        <v>149</v>
      </c>
      <c r="H234" s="230">
        <v>15</v>
      </c>
      <c r="I234" s="231"/>
      <c r="J234" s="232">
        <f>ROUND(I234*H234,2)</f>
        <v>0</v>
      </c>
      <c r="K234" s="233"/>
      <c r="L234" s="234"/>
      <c r="M234" s="235" t="s">
        <v>1</v>
      </c>
      <c r="N234" s="236" t="s">
        <v>42</v>
      </c>
      <c r="O234" s="88"/>
      <c r="P234" s="222">
        <f>O234*H234</f>
        <v>0</v>
      </c>
      <c r="Q234" s="222">
        <v>0</v>
      </c>
      <c r="R234" s="222">
        <f>Q234*H234</f>
        <v>0</v>
      </c>
      <c r="S234" s="222">
        <v>0</v>
      </c>
      <c r="T234" s="223">
        <f>S234*H234</f>
        <v>0</v>
      </c>
      <c r="U234" s="35"/>
      <c r="V234" s="35"/>
      <c r="W234" s="35"/>
      <c r="X234" s="35"/>
      <c r="Y234" s="35"/>
      <c r="Z234" s="35"/>
      <c r="AA234" s="35"/>
      <c r="AB234" s="35"/>
      <c r="AC234" s="35"/>
      <c r="AD234" s="35"/>
      <c r="AE234" s="35"/>
      <c r="AR234" s="224" t="s">
        <v>173</v>
      </c>
      <c r="AT234" s="224" t="s">
        <v>170</v>
      </c>
      <c r="AU234" s="224" t="s">
        <v>87</v>
      </c>
      <c r="AY234" s="14" t="s">
        <v>124</v>
      </c>
      <c r="BE234" s="225">
        <f>IF(N234="základní",J234,0)</f>
        <v>0</v>
      </c>
      <c r="BF234" s="225">
        <f>IF(N234="snížená",J234,0)</f>
        <v>0</v>
      </c>
      <c r="BG234" s="225">
        <f>IF(N234="zákl. přenesená",J234,0)</f>
        <v>0</v>
      </c>
      <c r="BH234" s="225">
        <f>IF(N234="sníž. přenesená",J234,0)</f>
        <v>0</v>
      </c>
      <c r="BI234" s="225">
        <f>IF(N234="nulová",J234,0)</f>
        <v>0</v>
      </c>
      <c r="BJ234" s="14" t="s">
        <v>85</v>
      </c>
      <c r="BK234" s="225">
        <f>ROUND(I234*H234,2)</f>
        <v>0</v>
      </c>
      <c r="BL234" s="14" t="s">
        <v>167</v>
      </c>
      <c r="BM234" s="224" t="s">
        <v>534</v>
      </c>
    </row>
    <row r="235" s="2" customFormat="1" ht="16.5" customHeight="1">
      <c r="A235" s="35"/>
      <c r="B235" s="36"/>
      <c r="C235" s="212" t="s">
        <v>535</v>
      </c>
      <c r="D235" s="212" t="s">
        <v>128</v>
      </c>
      <c r="E235" s="213" t="s">
        <v>536</v>
      </c>
      <c r="F235" s="214" t="s">
        <v>537</v>
      </c>
      <c r="G235" s="215" t="s">
        <v>131</v>
      </c>
      <c r="H235" s="216">
        <v>346</v>
      </c>
      <c r="I235" s="217"/>
      <c r="J235" s="218">
        <f>ROUND(I235*H235,2)</f>
        <v>0</v>
      </c>
      <c r="K235" s="219"/>
      <c r="L235" s="41"/>
      <c r="M235" s="220" t="s">
        <v>1</v>
      </c>
      <c r="N235" s="221" t="s">
        <v>42</v>
      </c>
      <c r="O235" s="88"/>
      <c r="P235" s="222">
        <f>O235*H235</f>
        <v>0</v>
      </c>
      <c r="Q235" s="222">
        <v>0</v>
      </c>
      <c r="R235" s="222">
        <f>Q235*H235</f>
        <v>0</v>
      </c>
      <c r="S235" s="222">
        <v>0</v>
      </c>
      <c r="T235" s="223">
        <f>S235*H235</f>
        <v>0</v>
      </c>
      <c r="U235" s="35"/>
      <c r="V235" s="35"/>
      <c r="W235" s="35"/>
      <c r="X235" s="35"/>
      <c r="Y235" s="35"/>
      <c r="Z235" s="35"/>
      <c r="AA235" s="35"/>
      <c r="AB235" s="35"/>
      <c r="AC235" s="35"/>
      <c r="AD235" s="35"/>
      <c r="AE235" s="35"/>
      <c r="AR235" s="224" t="s">
        <v>167</v>
      </c>
      <c r="AT235" s="224" t="s">
        <v>128</v>
      </c>
      <c r="AU235" s="224" t="s">
        <v>87</v>
      </c>
      <c r="AY235" s="14" t="s">
        <v>124</v>
      </c>
      <c r="BE235" s="225">
        <f>IF(N235="základní",J235,0)</f>
        <v>0</v>
      </c>
      <c r="BF235" s="225">
        <f>IF(N235="snížená",J235,0)</f>
        <v>0</v>
      </c>
      <c r="BG235" s="225">
        <f>IF(N235="zákl. přenesená",J235,0)</f>
        <v>0</v>
      </c>
      <c r="BH235" s="225">
        <f>IF(N235="sníž. přenesená",J235,0)</f>
        <v>0</v>
      </c>
      <c r="BI235" s="225">
        <f>IF(N235="nulová",J235,0)</f>
        <v>0</v>
      </c>
      <c r="BJ235" s="14" t="s">
        <v>85</v>
      </c>
      <c r="BK235" s="225">
        <f>ROUND(I235*H235,2)</f>
        <v>0</v>
      </c>
      <c r="BL235" s="14" t="s">
        <v>167</v>
      </c>
      <c r="BM235" s="224" t="s">
        <v>538</v>
      </c>
    </row>
    <row r="236" s="2" customFormat="1" ht="37.8" customHeight="1">
      <c r="A236" s="35"/>
      <c r="B236" s="36"/>
      <c r="C236" s="226" t="s">
        <v>539</v>
      </c>
      <c r="D236" s="226" t="s">
        <v>170</v>
      </c>
      <c r="E236" s="227" t="s">
        <v>540</v>
      </c>
      <c r="F236" s="228" t="s">
        <v>541</v>
      </c>
      <c r="G236" s="229" t="s">
        <v>131</v>
      </c>
      <c r="H236" s="230">
        <v>346</v>
      </c>
      <c r="I236" s="231"/>
      <c r="J236" s="232">
        <f>ROUND(I236*H236,2)</f>
        <v>0</v>
      </c>
      <c r="K236" s="233"/>
      <c r="L236" s="234"/>
      <c r="M236" s="235" t="s">
        <v>1</v>
      </c>
      <c r="N236" s="236" t="s">
        <v>42</v>
      </c>
      <c r="O236" s="88"/>
      <c r="P236" s="222">
        <f>O236*H236</f>
        <v>0</v>
      </c>
      <c r="Q236" s="222">
        <v>0</v>
      </c>
      <c r="R236" s="222">
        <f>Q236*H236</f>
        <v>0</v>
      </c>
      <c r="S236" s="222">
        <v>0</v>
      </c>
      <c r="T236" s="223">
        <f>S236*H236</f>
        <v>0</v>
      </c>
      <c r="U236" s="35"/>
      <c r="V236" s="35"/>
      <c r="W236" s="35"/>
      <c r="X236" s="35"/>
      <c r="Y236" s="35"/>
      <c r="Z236" s="35"/>
      <c r="AA236" s="35"/>
      <c r="AB236" s="35"/>
      <c r="AC236" s="35"/>
      <c r="AD236" s="35"/>
      <c r="AE236" s="35"/>
      <c r="AR236" s="224" t="s">
        <v>173</v>
      </c>
      <c r="AT236" s="224" t="s">
        <v>170</v>
      </c>
      <c r="AU236" s="224" t="s">
        <v>87</v>
      </c>
      <c r="AY236" s="14" t="s">
        <v>124</v>
      </c>
      <c r="BE236" s="225">
        <f>IF(N236="základní",J236,0)</f>
        <v>0</v>
      </c>
      <c r="BF236" s="225">
        <f>IF(N236="snížená",J236,0)</f>
        <v>0</v>
      </c>
      <c r="BG236" s="225">
        <f>IF(N236="zákl. přenesená",J236,0)</f>
        <v>0</v>
      </c>
      <c r="BH236" s="225">
        <f>IF(N236="sníž. přenesená",J236,0)</f>
        <v>0</v>
      </c>
      <c r="BI236" s="225">
        <f>IF(N236="nulová",J236,0)</f>
        <v>0</v>
      </c>
      <c r="BJ236" s="14" t="s">
        <v>85</v>
      </c>
      <c r="BK236" s="225">
        <f>ROUND(I236*H236,2)</f>
        <v>0</v>
      </c>
      <c r="BL236" s="14" t="s">
        <v>167</v>
      </c>
      <c r="BM236" s="224" t="s">
        <v>542</v>
      </c>
    </row>
    <row r="237" s="2" customFormat="1" ht="16.5" customHeight="1">
      <c r="A237" s="35"/>
      <c r="B237" s="36"/>
      <c r="C237" s="212" t="s">
        <v>543</v>
      </c>
      <c r="D237" s="212" t="s">
        <v>128</v>
      </c>
      <c r="E237" s="213" t="s">
        <v>544</v>
      </c>
      <c r="F237" s="214" t="s">
        <v>545</v>
      </c>
      <c r="G237" s="215" t="s">
        <v>131</v>
      </c>
      <c r="H237" s="216">
        <v>55</v>
      </c>
      <c r="I237" s="217"/>
      <c r="J237" s="218">
        <f>ROUND(I237*H237,2)</f>
        <v>0</v>
      </c>
      <c r="K237" s="219"/>
      <c r="L237" s="41"/>
      <c r="M237" s="220" t="s">
        <v>1</v>
      </c>
      <c r="N237" s="221" t="s">
        <v>42</v>
      </c>
      <c r="O237" s="88"/>
      <c r="P237" s="222">
        <f>O237*H237</f>
        <v>0</v>
      </c>
      <c r="Q237" s="222">
        <v>0</v>
      </c>
      <c r="R237" s="222">
        <f>Q237*H237</f>
        <v>0</v>
      </c>
      <c r="S237" s="222">
        <v>0</v>
      </c>
      <c r="T237" s="223">
        <f>S237*H237</f>
        <v>0</v>
      </c>
      <c r="U237" s="35"/>
      <c r="V237" s="35"/>
      <c r="W237" s="35"/>
      <c r="X237" s="35"/>
      <c r="Y237" s="35"/>
      <c r="Z237" s="35"/>
      <c r="AA237" s="35"/>
      <c r="AB237" s="35"/>
      <c r="AC237" s="35"/>
      <c r="AD237" s="35"/>
      <c r="AE237" s="35"/>
      <c r="AR237" s="224" t="s">
        <v>167</v>
      </c>
      <c r="AT237" s="224" t="s">
        <v>128</v>
      </c>
      <c r="AU237" s="224" t="s">
        <v>87</v>
      </c>
      <c r="AY237" s="14" t="s">
        <v>124</v>
      </c>
      <c r="BE237" s="225">
        <f>IF(N237="základní",J237,0)</f>
        <v>0</v>
      </c>
      <c r="BF237" s="225">
        <f>IF(N237="snížená",J237,0)</f>
        <v>0</v>
      </c>
      <c r="BG237" s="225">
        <f>IF(N237="zákl. přenesená",J237,0)</f>
        <v>0</v>
      </c>
      <c r="BH237" s="225">
        <f>IF(N237="sníž. přenesená",J237,0)</f>
        <v>0</v>
      </c>
      <c r="BI237" s="225">
        <f>IF(N237="nulová",J237,0)</f>
        <v>0</v>
      </c>
      <c r="BJ237" s="14" t="s">
        <v>85</v>
      </c>
      <c r="BK237" s="225">
        <f>ROUND(I237*H237,2)</f>
        <v>0</v>
      </c>
      <c r="BL237" s="14" t="s">
        <v>167</v>
      </c>
      <c r="BM237" s="224" t="s">
        <v>546</v>
      </c>
    </row>
    <row r="238" s="2" customFormat="1" ht="24.15" customHeight="1">
      <c r="A238" s="35"/>
      <c r="B238" s="36"/>
      <c r="C238" s="226" t="s">
        <v>547</v>
      </c>
      <c r="D238" s="226" t="s">
        <v>170</v>
      </c>
      <c r="E238" s="227" t="s">
        <v>548</v>
      </c>
      <c r="F238" s="228" t="s">
        <v>549</v>
      </c>
      <c r="G238" s="229" t="s">
        <v>131</v>
      </c>
      <c r="H238" s="230">
        <v>55</v>
      </c>
      <c r="I238" s="231"/>
      <c r="J238" s="232">
        <f>ROUND(I238*H238,2)</f>
        <v>0</v>
      </c>
      <c r="K238" s="233"/>
      <c r="L238" s="234"/>
      <c r="M238" s="235" t="s">
        <v>1</v>
      </c>
      <c r="N238" s="236" t="s">
        <v>42</v>
      </c>
      <c r="O238" s="88"/>
      <c r="P238" s="222">
        <f>O238*H238</f>
        <v>0</v>
      </c>
      <c r="Q238" s="222">
        <v>0</v>
      </c>
      <c r="R238" s="222">
        <f>Q238*H238</f>
        <v>0</v>
      </c>
      <c r="S238" s="222">
        <v>0</v>
      </c>
      <c r="T238" s="223">
        <f>S238*H238</f>
        <v>0</v>
      </c>
      <c r="U238" s="35"/>
      <c r="V238" s="35"/>
      <c r="W238" s="35"/>
      <c r="X238" s="35"/>
      <c r="Y238" s="35"/>
      <c r="Z238" s="35"/>
      <c r="AA238" s="35"/>
      <c r="AB238" s="35"/>
      <c r="AC238" s="35"/>
      <c r="AD238" s="35"/>
      <c r="AE238" s="35"/>
      <c r="AR238" s="224" t="s">
        <v>173</v>
      </c>
      <c r="AT238" s="224" t="s">
        <v>170</v>
      </c>
      <c r="AU238" s="224" t="s">
        <v>87</v>
      </c>
      <c r="AY238" s="14" t="s">
        <v>124</v>
      </c>
      <c r="BE238" s="225">
        <f>IF(N238="základní",J238,0)</f>
        <v>0</v>
      </c>
      <c r="BF238" s="225">
        <f>IF(N238="snížená",J238,0)</f>
        <v>0</v>
      </c>
      <c r="BG238" s="225">
        <f>IF(N238="zákl. přenesená",J238,0)</f>
        <v>0</v>
      </c>
      <c r="BH238" s="225">
        <f>IF(N238="sníž. přenesená",J238,0)</f>
        <v>0</v>
      </c>
      <c r="BI238" s="225">
        <f>IF(N238="nulová",J238,0)</f>
        <v>0</v>
      </c>
      <c r="BJ238" s="14" t="s">
        <v>85</v>
      </c>
      <c r="BK238" s="225">
        <f>ROUND(I238*H238,2)</f>
        <v>0</v>
      </c>
      <c r="BL238" s="14" t="s">
        <v>167</v>
      </c>
      <c r="BM238" s="224" t="s">
        <v>550</v>
      </c>
    </row>
    <row r="239" s="2" customFormat="1" ht="37.8" customHeight="1">
      <c r="A239" s="35"/>
      <c r="B239" s="36"/>
      <c r="C239" s="212" t="s">
        <v>551</v>
      </c>
      <c r="D239" s="212" t="s">
        <v>128</v>
      </c>
      <c r="E239" s="213" t="s">
        <v>552</v>
      </c>
      <c r="F239" s="214" t="s">
        <v>553</v>
      </c>
      <c r="G239" s="215" t="s">
        <v>131</v>
      </c>
      <c r="H239" s="216">
        <v>360</v>
      </c>
      <c r="I239" s="217"/>
      <c r="J239" s="218">
        <f>ROUND(I239*H239,2)</f>
        <v>0</v>
      </c>
      <c r="K239" s="219"/>
      <c r="L239" s="41"/>
      <c r="M239" s="220" t="s">
        <v>1</v>
      </c>
      <c r="N239" s="221" t="s">
        <v>42</v>
      </c>
      <c r="O239" s="88"/>
      <c r="P239" s="222">
        <f>O239*H239</f>
        <v>0</v>
      </c>
      <c r="Q239" s="222">
        <v>0</v>
      </c>
      <c r="R239" s="222">
        <f>Q239*H239</f>
        <v>0</v>
      </c>
      <c r="S239" s="222">
        <v>0</v>
      </c>
      <c r="T239" s="223">
        <f>S239*H239</f>
        <v>0</v>
      </c>
      <c r="U239" s="35"/>
      <c r="V239" s="35"/>
      <c r="W239" s="35"/>
      <c r="X239" s="35"/>
      <c r="Y239" s="35"/>
      <c r="Z239" s="35"/>
      <c r="AA239" s="35"/>
      <c r="AB239" s="35"/>
      <c r="AC239" s="35"/>
      <c r="AD239" s="35"/>
      <c r="AE239" s="35"/>
      <c r="AR239" s="224" t="s">
        <v>167</v>
      </c>
      <c r="AT239" s="224" t="s">
        <v>128</v>
      </c>
      <c r="AU239" s="224" t="s">
        <v>87</v>
      </c>
      <c r="AY239" s="14" t="s">
        <v>124</v>
      </c>
      <c r="BE239" s="225">
        <f>IF(N239="základní",J239,0)</f>
        <v>0</v>
      </c>
      <c r="BF239" s="225">
        <f>IF(N239="snížená",J239,0)</f>
        <v>0</v>
      </c>
      <c r="BG239" s="225">
        <f>IF(N239="zákl. přenesená",J239,0)</f>
        <v>0</v>
      </c>
      <c r="BH239" s="225">
        <f>IF(N239="sníž. přenesená",J239,0)</f>
        <v>0</v>
      </c>
      <c r="BI239" s="225">
        <f>IF(N239="nulová",J239,0)</f>
        <v>0</v>
      </c>
      <c r="BJ239" s="14" t="s">
        <v>85</v>
      </c>
      <c r="BK239" s="225">
        <f>ROUND(I239*H239,2)</f>
        <v>0</v>
      </c>
      <c r="BL239" s="14" t="s">
        <v>167</v>
      </c>
      <c r="BM239" s="224" t="s">
        <v>554</v>
      </c>
    </row>
    <row r="240" s="2" customFormat="1" ht="33" customHeight="1">
      <c r="A240" s="35"/>
      <c r="B240" s="36"/>
      <c r="C240" s="226" t="s">
        <v>555</v>
      </c>
      <c r="D240" s="226" t="s">
        <v>170</v>
      </c>
      <c r="E240" s="227" t="s">
        <v>556</v>
      </c>
      <c r="F240" s="228" t="s">
        <v>557</v>
      </c>
      <c r="G240" s="229" t="s">
        <v>131</v>
      </c>
      <c r="H240" s="230">
        <v>360</v>
      </c>
      <c r="I240" s="231"/>
      <c r="J240" s="232">
        <f>ROUND(I240*H240,2)</f>
        <v>0</v>
      </c>
      <c r="K240" s="233"/>
      <c r="L240" s="234"/>
      <c r="M240" s="235" t="s">
        <v>1</v>
      </c>
      <c r="N240" s="236" t="s">
        <v>42</v>
      </c>
      <c r="O240" s="88"/>
      <c r="P240" s="222">
        <f>O240*H240</f>
        <v>0</v>
      </c>
      <c r="Q240" s="222">
        <v>0</v>
      </c>
      <c r="R240" s="222">
        <f>Q240*H240</f>
        <v>0</v>
      </c>
      <c r="S240" s="222">
        <v>0</v>
      </c>
      <c r="T240" s="223">
        <f>S240*H240</f>
        <v>0</v>
      </c>
      <c r="U240" s="35"/>
      <c r="V240" s="35"/>
      <c r="W240" s="35"/>
      <c r="X240" s="35"/>
      <c r="Y240" s="35"/>
      <c r="Z240" s="35"/>
      <c r="AA240" s="35"/>
      <c r="AB240" s="35"/>
      <c r="AC240" s="35"/>
      <c r="AD240" s="35"/>
      <c r="AE240" s="35"/>
      <c r="AR240" s="224" t="s">
        <v>173</v>
      </c>
      <c r="AT240" s="224" t="s">
        <v>170</v>
      </c>
      <c r="AU240" s="224" t="s">
        <v>87</v>
      </c>
      <c r="AY240" s="14" t="s">
        <v>124</v>
      </c>
      <c r="BE240" s="225">
        <f>IF(N240="základní",J240,0)</f>
        <v>0</v>
      </c>
      <c r="BF240" s="225">
        <f>IF(N240="snížená",J240,0)</f>
        <v>0</v>
      </c>
      <c r="BG240" s="225">
        <f>IF(N240="zákl. přenesená",J240,0)</f>
        <v>0</v>
      </c>
      <c r="BH240" s="225">
        <f>IF(N240="sníž. přenesená",J240,0)</f>
        <v>0</v>
      </c>
      <c r="BI240" s="225">
        <f>IF(N240="nulová",J240,0)</f>
        <v>0</v>
      </c>
      <c r="BJ240" s="14" t="s">
        <v>85</v>
      </c>
      <c r="BK240" s="225">
        <f>ROUND(I240*H240,2)</f>
        <v>0</v>
      </c>
      <c r="BL240" s="14" t="s">
        <v>167</v>
      </c>
      <c r="BM240" s="224" t="s">
        <v>558</v>
      </c>
    </row>
    <row r="241" s="2" customFormat="1" ht="24.15" customHeight="1">
      <c r="A241" s="35"/>
      <c r="B241" s="36"/>
      <c r="C241" s="212" t="s">
        <v>559</v>
      </c>
      <c r="D241" s="212" t="s">
        <v>128</v>
      </c>
      <c r="E241" s="213" t="s">
        <v>560</v>
      </c>
      <c r="F241" s="214" t="s">
        <v>561</v>
      </c>
      <c r="G241" s="215" t="s">
        <v>149</v>
      </c>
      <c r="H241" s="216">
        <v>180</v>
      </c>
      <c r="I241" s="217"/>
      <c r="J241" s="218">
        <f>ROUND(I241*H241,2)</f>
        <v>0</v>
      </c>
      <c r="K241" s="219"/>
      <c r="L241" s="41"/>
      <c r="M241" s="220" t="s">
        <v>1</v>
      </c>
      <c r="N241" s="221" t="s">
        <v>42</v>
      </c>
      <c r="O241" s="88"/>
      <c r="P241" s="222">
        <f>O241*H241</f>
        <v>0</v>
      </c>
      <c r="Q241" s="222">
        <v>0</v>
      </c>
      <c r="R241" s="222">
        <f>Q241*H241</f>
        <v>0</v>
      </c>
      <c r="S241" s="222">
        <v>0</v>
      </c>
      <c r="T241" s="223">
        <f>S241*H241</f>
        <v>0</v>
      </c>
      <c r="U241" s="35"/>
      <c r="V241" s="35"/>
      <c r="W241" s="35"/>
      <c r="X241" s="35"/>
      <c r="Y241" s="35"/>
      <c r="Z241" s="35"/>
      <c r="AA241" s="35"/>
      <c r="AB241" s="35"/>
      <c r="AC241" s="35"/>
      <c r="AD241" s="35"/>
      <c r="AE241" s="35"/>
      <c r="AR241" s="224" t="s">
        <v>167</v>
      </c>
      <c r="AT241" s="224" t="s">
        <v>128</v>
      </c>
      <c r="AU241" s="224" t="s">
        <v>87</v>
      </c>
      <c r="AY241" s="14" t="s">
        <v>124</v>
      </c>
      <c r="BE241" s="225">
        <f>IF(N241="základní",J241,0)</f>
        <v>0</v>
      </c>
      <c r="BF241" s="225">
        <f>IF(N241="snížená",J241,0)</f>
        <v>0</v>
      </c>
      <c r="BG241" s="225">
        <f>IF(N241="zákl. přenesená",J241,0)</f>
        <v>0</v>
      </c>
      <c r="BH241" s="225">
        <f>IF(N241="sníž. přenesená",J241,0)</f>
        <v>0</v>
      </c>
      <c r="BI241" s="225">
        <f>IF(N241="nulová",J241,0)</f>
        <v>0</v>
      </c>
      <c r="BJ241" s="14" t="s">
        <v>85</v>
      </c>
      <c r="BK241" s="225">
        <f>ROUND(I241*H241,2)</f>
        <v>0</v>
      </c>
      <c r="BL241" s="14" t="s">
        <v>167</v>
      </c>
      <c r="BM241" s="224" t="s">
        <v>562</v>
      </c>
    </row>
    <row r="242" s="2" customFormat="1" ht="24.15" customHeight="1">
      <c r="A242" s="35"/>
      <c r="B242" s="36"/>
      <c r="C242" s="226" t="s">
        <v>563</v>
      </c>
      <c r="D242" s="226" t="s">
        <v>170</v>
      </c>
      <c r="E242" s="227" t="s">
        <v>564</v>
      </c>
      <c r="F242" s="228" t="s">
        <v>565</v>
      </c>
      <c r="G242" s="229" t="s">
        <v>149</v>
      </c>
      <c r="H242" s="230">
        <v>180</v>
      </c>
      <c r="I242" s="231"/>
      <c r="J242" s="232">
        <f>ROUND(I242*H242,2)</f>
        <v>0</v>
      </c>
      <c r="K242" s="233"/>
      <c r="L242" s="234"/>
      <c r="M242" s="235" t="s">
        <v>1</v>
      </c>
      <c r="N242" s="236" t="s">
        <v>42</v>
      </c>
      <c r="O242" s="88"/>
      <c r="P242" s="222">
        <f>O242*H242</f>
        <v>0</v>
      </c>
      <c r="Q242" s="222">
        <v>0</v>
      </c>
      <c r="R242" s="222">
        <f>Q242*H242</f>
        <v>0</v>
      </c>
      <c r="S242" s="222">
        <v>0</v>
      </c>
      <c r="T242" s="223">
        <f>S242*H242</f>
        <v>0</v>
      </c>
      <c r="U242" s="35"/>
      <c r="V242" s="35"/>
      <c r="W242" s="35"/>
      <c r="X242" s="35"/>
      <c r="Y242" s="35"/>
      <c r="Z242" s="35"/>
      <c r="AA242" s="35"/>
      <c r="AB242" s="35"/>
      <c r="AC242" s="35"/>
      <c r="AD242" s="35"/>
      <c r="AE242" s="35"/>
      <c r="AR242" s="224" t="s">
        <v>173</v>
      </c>
      <c r="AT242" s="224" t="s">
        <v>170</v>
      </c>
      <c r="AU242" s="224" t="s">
        <v>87</v>
      </c>
      <c r="AY242" s="14" t="s">
        <v>124</v>
      </c>
      <c r="BE242" s="225">
        <f>IF(N242="základní",J242,0)</f>
        <v>0</v>
      </c>
      <c r="BF242" s="225">
        <f>IF(N242="snížená",J242,0)</f>
        <v>0</v>
      </c>
      <c r="BG242" s="225">
        <f>IF(N242="zákl. přenesená",J242,0)</f>
        <v>0</v>
      </c>
      <c r="BH242" s="225">
        <f>IF(N242="sníž. přenesená",J242,0)</f>
        <v>0</v>
      </c>
      <c r="BI242" s="225">
        <f>IF(N242="nulová",J242,0)</f>
        <v>0</v>
      </c>
      <c r="BJ242" s="14" t="s">
        <v>85</v>
      </c>
      <c r="BK242" s="225">
        <f>ROUND(I242*H242,2)</f>
        <v>0</v>
      </c>
      <c r="BL242" s="14" t="s">
        <v>167</v>
      </c>
      <c r="BM242" s="224" t="s">
        <v>566</v>
      </c>
    </row>
    <row r="243" s="2" customFormat="1" ht="16.5" customHeight="1">
      <c r="A243" s="35"/>
      <c r="B243" s="36"/>
      <c r="C243" s="226" t="s">
        <v>567</v>
      </c>
      <c r="D243" s="226" t="s">
        <v>170</v>
      </c>
      <c r="E243" s="227" t="s">
        <v>568</v>
      </c>
      <c r="F243" s="228" t="s">
        <v>569</v>
      </c>
      <c r="G243" s="229" t="s">
        <v>149</v>
      </c>
      <c r="H243" s="230">
        <v>3</v>
      </c>
      <c r="I243" s="231"/>
      <c r="J243" s="232">
        <f>ROUND(I243*H243,2)</f>
        <v>0</v>
      </c>
      <c r="K243" s="233"/>
      <c r="L243" s="234"/>
      <c r="M243" s="235" t="s">
        <v>1</v>
      </c>
      <c r="N243" s="236" t="s">
        <v>42</v>
      </c>
      <c r="O243" s="88"/>
      <c r="P243" s="222">
        <f>O243*H243</f>
        <v>0</v>
      </c>
      <c r="Q243" s="222">
        <v>0</v>
      </c>
      <c r="R243" s="222">
        <f>Q243*H243</f>
        <v>0</v>
      </c>
      <c r="S243" s="222">
        <v>0</v>
      </c>
      <c r="T243" s="223">
        <f>S243*H243</f>
        <v>0</v>
      </c>
      <c r="U243" s="35"/>
      <c r="V243" s="35"/>
      <c r="W243" s="35"/>
      <c r="X243" s="35"/>
      <c r="Y243" s="35"/>
      <c r="Z243" s="35"/>
      <c r="AA243" s="35"/>
      <c r="AB243" s="35"/>
      <c r="AC243" s="35"/>
      <c r="AD243" s="35"/>
      <c r="AE243" s="35"/>
      <c r="AR243" s="224" t="s">
        <v>173</v>
      </c>
      <c r="AT243" s="224" t="s">
        <v>170</v>
      </c>
      <c r="AU243" s="224" t="s">
        <v>87</v>
      </c>
      <c r="AY243" s="14" t="s">
        <v>124</v>
      </c>
      <c r="BE243" s="225">
        <f>IF(N243="základní",J243,0)</f>
        <v>0</v>
      </c>
      <c r="BF243" s="225">
        <f>IF(N243="snížená",J243,0)</f>
        <v>0</v>
      </c>
      <c r="BG243" s="225">
        <f>IF(N243="zákl. přenesená",J243,0)</f>
        <v>0</v>
      </c>
      <c r="BH243" s="225">
        <f>IF(N243="sníž. přenesená",J243,0)</f>
        <v>0</v>
      </c>
      <c r="BI243" s="225">
        <f>IF(N243="nulová",J243,0)</f>
        <v>0</v>
      </c>
      <c r="BJ243" s="14" t="s">
        <v>85</v>
      </c>
      <c r="BK243" s="225">
        <f>ROUND(I243*H243,2)</f>
        <v>0</v>
      </c>
      <c r="BL243" s="14" t="s">
        <v>167</v>
      </c>
      <c r="BM243" s="224" t="s">
        <v>570</v>
      </c>
    </row>
    <row r="244" s="2" customFormat="1" ht="44.25" customHeight="1">
      <c r="A244" s="35"/>
      <c r="B244" s="36"/>
      <c r="C244" s="212" t="s">
        <v>571</v>
      </c>
      <c r="D244" s="212" t="s">
        <v>128</v>
      </c>
      <c r="E244" s="213" t="s">
        <v>572</v>
      </c>
      <c r="F244" s="214" t="s">
        <v>573</v>
      </c>
      <c r="G244" s="215" t="s">
        <v>149</v>
      </c>
      <c r="H244" s="216">
        <v>10</v>
      </c>
      <c r="I244" s="217"/>
      <c r="J244" s="218">
        <f>ROUND(I244*H244,2)</f>
        <v>0</v>
      </c>
      <c r="K244" s="219"/>
      <c r="L244" s="41"/>
      <c r="M244" s="220" t="s">
        <v>1</v>
      </c>
      <c r="N244" s="221" t="s">
        <v>42</v>
      </c>
      <c r="O244" s="88"/>
      <c r="P244" s="222">
        <f>O244*H244</f>
        <v>0</v>
      </c>
      <c r="Q244" s="222">
        <v>0.0040000000000000001</v>
      </c>
      <c r="R244" s="222">
        <f>Q244*H244</f>
        <v>0.040000000000000001</v>
      </c>
      <c r="S244" s="222">
        <v>0</v>
      </c>
      <c r="T244" s="223">
        <f>S244*H244</f>
        <v>0</v>
      </c>
      <c r="U244" s="35"/>
      <c r="V244" s="35"/>
      <c r="W244" s="35"/>
      <c r="X244" s="35"/>
      <c r="Y244" s="35"/>
      <c r="Z244" s="35"/>
      <c r="AA244" s="35"/>
      <c r="AB244" s="35"/>
      <c r="AC244" s="35"/>
      <c r="AD244" s="35"/>
      <c r="AE244" s="35"/>
      <c r="AR244" s="224" t="s">
        <v>167</v>
      </c>
      <c r="AT244" s="224" t="s">
        <v>128</v>
      </c>
      <c r="AU244" s="224" t="s">
        <v>87</v>
      </c>
      <c r="AY244" s="14" t="s">
        <v>124</v>
      </c>
      <c r="BE244" s="225">
        <f>IF(N244="základní",J244,0)</f>
        <v>0</v>
      </c>
      <c r="BF244" s="225">
        <f>IF(N244="snížená",J244,0)</f>
        <v>0</v>
      </c>
      <c r="BG244" s="225">
        <f>IF(N244="zákl. přenesená",J244,0)</f>
        <v>0</v>
      </c>
      <c r="BH244" s="225">
        <f>IF(N244="sníž. přenesená",J244,0)</f>
        <v>0</v>
      </c>
      <c r="BI244" s="225">
        <f>IF(N244="nulová",J244,0)</f>
        <v>0</v>
      </c>
      <c r="BJ244" s="14" t="s">
        <v>85</v>
      </c>
      <c r="BK244" s="225">
        <f>ROUND(I244*H244,2)</f>
        <v>0</v>
      </c>
      <c r="BL244" s="14" t="s">
        <v>167</v>
      </c>
      <c r="BM244" s="224" t="s">
        <v>574</v>
      </c>
    </row>
    <row r="245" s="2" customFormat="1" ht="66.75" customHeight="1">
      <c r="A245" s="35"/>
      <c r="B245" s="36"/>
      <c r="C245" s="212" t="s">
        <v>575</v>
      </c>
      <c r="D245" s="212" t="s">
        <v>128</v>
      </c>
      <c r="E245" s="213" t="s">
        <v>576</v>
      </c>
      <c r="F245" s="214" t="s">
        <v>577</v>
      </c>
      <c r="G245" s="215" t="s">
        <v>158</v>
      </c>
      <c r="H245" s="216">
        <v>1</v>
      </c>
      <c r="I245" s="217"/>
      <c r="J245" s="218">
        <f>ROUND(I245*H245,2)</f>
        <v>0</v>
      </c>
      <c r="K245" s="219"/>
      <c r="L245" s="41"/>
      <c r="M245" s="220" t="s">
        <v>1</v>
      </c>
      <c r="N245" s="221" t="s">
        <v>42</v>
      </c>
      <c r="O245" s="88"/>
      <c r="P245" s="222">
        <f>O245*H245</f>
        <v>0</v>
      </c>
      <c r="Q245" s="222">
        <v>0</v>
      </c>
      <c r="R245" s="222">
        <f>Q245*H245</f>
        <v>0</v>
      </c>
      <c r="S245" s="222">
        <v>0.00017000000000000001</v>
      </c>
      <c r="T245" s="223">
        <f>S245*H245</f>
        <v>0.00017000000000000001</v>
      </c>
      <c r="U245" s="35"/>
      <c r="V245" s="35"/>
      <c r="W245" s="35"/>
      <c r="X245" s="35"/>
      <c r="Y245" s="35"/>
      <c r="Z245" s="35"/>
      <c r="AA245" s="35"/>
      <c r="AB245" s="35"/>
      <c r="AC245" s="35"/>
      <c r="AD245" s="35"/>
      <c r="AE245" s="35"/>
      <c r="AR245" s="224" t="s">
        <v>167</v>
      </c>
      <c r="AT245" s="224" t="s">
        <v>128</v>
      </c>
      <c r="AU245" s="224" t="s">
        <v>87</v>
      </c>
      <c r="AY245" s="14" t="s">
        <v>124</v>
      </c>
      <c r="BE245" s="225">
        <f>IF(N245="základní",J245,0)</f>
        <v>0</v>
      </c>
      <c r="BF245" s="225">
        <f>IF(N245="snížená",J245,0)</f>
        <v>0</v>
      </c>
      <c r="BG245" s="225">
        <f>IF(N245="zákl. přenesená",J245,0)</f>
        <v>0</v>
      </c>
      <c r="BH245" s="225">
        <f>IF(N245="sníž. přenesená",J245,0)</f>
        <v>0</v>
      </c>
      <c r="BI245" s="225">
        <f>IF(N245="nulová",J245,0)</f>
        <v>0</v>
      </c>
      <c r="BJ245" s="14" t="s">
        <v>85</v>
      </c>
      <c r="BK245" s="225">
        <f>ROUND(I245*H245,2)</f>
        <v>0</v>
      </c>
      <c r="BL245" s="14" t="s">
        <v>167</v>
      </c>
      <c r="BM245" s="224" t="s">
        <v>578</v>
      </c>
    </row>
    <row r="246" s="2" customFormat="1" ht="16.5" customHeight="1">
      <c r="A246" s="35"/>
      <c r="B246" s="36"/>
      <c r="C246" s="212" t="s">
        <v>579</v>
      </c>
      <c r="D246" s="212" t="s">
        <v>128</v>
      </c>
      <c r="E246" s="213" t="s">
        <v>580</v>
      </c>
      <c r="F246" s="214" t="s">
        <v>581</v>
      </c>
      <c r="G246" s="215" t="s">
        <v>149</v>
      </c>
      <c r="H246" s="216">
        <v>150</v>
      </c>
      <c r="I246" s="217"/>
      <c r="J246" s="218">
        <f>ROUND(I246*H246,2)</f>
        <v>0</v>
      </c>
      <c r="K246" s="219"/>
      <c r="L246" s="41"/>
      <c r="M246" s="220" t="s">
        <v>1</v>
      </c>
      <c r="N246" s="221" t="s">
        <v>42</v>
      </c>
      <c r="O246" s="88"/>
      <c r="P246" s="222">
        <f>O246*H246</f>
        <v>0</v>
      </c>
      <c r="Q246" s="222">
        <v>0</v>
      </c>
      <c r="R246" s="222">
        <f>Q246*H246</f>
        <v>0</v>
      </c>
      <c r="S246" s="222">
        <v>0</v>
      </c>
      <c r="T246" s="223">
        <f>S246*H246</f>
        <v>0</v>
      </c>
      <c r="U246" s="35"/>
      <c r="V246" s="35"/>
      <c r="W246" s="35"/>
      <c r="X246" s="35"/>
      <c r="Y246" s="35"/>
      <c r="Z246" s="35"/>
      <c r="AA246" s="35"/>
      <c r="AB246" s="35"/>
      <c r="AC246" s="35"/>
      <c r="AD246" s="35"/>
      <c r="AE246" s="35"/>
      <c r="AR246" s="224" t="s">
        <v>167</v>
      </c>
      <c r="AT246" s="224" t="s">
        <v>128</v>
      </c>
      <c r="AU246" s="224" t="s">
        <v>87</v>
      </c>
      <c r="AY246" s="14" t="s">
        <v>124</v>
      </c>
      <c r="BE246" s="225">
        <f>IF(N246="základní",J246,0)</f>
        <v>0</v>
      </c>
      <c r="BF246" s="225">
        <f>IF(N246="snížená",J246,0)</f>
        <v>0</v>
      </c>
      <c r="BG246" s="225">
        <f>IF(N246="zákl. přenesená",J246,0)</f>
        <v>0</v>
      </c>
      <c r="BH246" s="225">
        <f>IF(N246="sníž. přenesená",J246,0)</f>
        <v>0</v>
      </c>
      <c r="BI246" s="225">
        <f>IF(N246="nulová",J246,0)</f>
        <v>0</v>
      </c>
      <c r="BJ246" s="14" t="s">
        <v>85</v>
      </c>
      <c r="BK246" s="225">
        <f>ROUND(I246*H246,2)</f>
        <v>0</v>
      </c>
      <c r="BL246" s="14" t="s">
        <v>167</v>
      </c>
      <c r="BM246" s="224" t="s">
        <v>582</v>
      </c>
    </row>
    <row r="247" s="2" customFormat="1" ht="37.8" customHeight="1">
      <c r="A247" s="35"/>
      <c r="B247" s="36"/>
      <c r="C247" s="212" t="s">
        <v>583</v>
      </c>
      <c r="D247" s="212" t="s">
        <v>128</v>
      </c>
      <c r="E247" s="213" t="s">
        <v>584</v>
      </c>
      <c r="F247" s="214" t="s">
        <v>585</v>
      </c>
      <c r="G247" s="215" t="s">
        <v>149</v>
      </c>
      <c r="H247" s="216">
        <v>52</v>
      </c>
      <c r="I247" s="217"/>
      <c r="J247" s="218">
        <f>ROUND(I247*H247,2)</f>
        <v>0</v>
      </c>
      <c r="K247" s="219"/>
      <c r="L247" s="41"/>
      <c r="M247" s="220" t="s">
        <v>1</v>
      </c>
      <c r="N247" s="221" t="s">
        <v>42</v>
      </c>
      <c r="O247" s="88"/>
      <c r="P247" s="222">
        <f>O247*H247</f>
        <v>0</v>
      </c>
      <c r="Q247" s="222">
        <v>0</v>
      </c>
      <c r="R247" s="222">
        <f>Q247*H247</f>
        <v>0</v>
      </c>
      <c r="S247" s="222">
        <v>0</v>
      </c>
      <c r="T247" s="223">
        <f>S247*H247</f>
        <v>0</v>
      </c>
      <c r="U247" s="35"/>
      <c r="V247" s="35"/>
      <c r="W247" s="35"/>
      <c r="X247" s="35"/>
      <c r="Y247" s="35"/>
      <c r="Z247" s="35"/>
      <c r="AA247" s="35"/>
      <c r="AB247" s="35"/>
      <c r="AC247" s="35"/>
      <c r="AD247" s="35"/>
      <c r="AE247" s="35"/>
      <c r="AR247" s="224" t="s">
        <v>167</v>
      </c>
      <c r="AT247" s="224" t="s">
        <v>128</v>
      </c>
      <c r="AU247" s="224" t="s">
        <v>87</v>
      </c>
      <c r="AY247" s="14" t="s">
        <v>124</v>
      </c>
      <c r="BE247" s="225">
        <f>IF(N247="základní",J247,0)</f>
        <v>0</v>
      </c>
      <c r="BF247" s="225">
        <f>IF(N247="snížená",J247,0)</f>
        <v>0</v>
      </c>
      <c r="BG247" s="225">
        <f>IF(N247="zákl. přenesená",J247,0)</f>
        <v>0</v>
      </c>
      <c r="BH247" s="225">
        <f>IF(N247="sníž. přenesená",J247,0)</f>
        <v>0</v>
      </c>
      <c r="BI247" s="225">
        <f>IF(N247="nulová",J247,0)</f>
        <v>0</v>
      </c>
      <c r="BJ247" s="14" t="s">
        <v>85</v>
      </c>
      <c r="BK247" s="225">
        <f>ROUND(I247*H247,2)</f>
        <v>0</v>
      </c>
      <c r="BL247" s="14" t="s">
        <v>167</v>
      </c>
      <c r="BM247" s="224" t="s">
        <v>586</v>
      </c>
    </row>
    <row r="248" s="2" customFormat="1" ht="33" customHeight="1">
      <c r="A248" s="35"/>
      <c r="B248" s="36"/>
      <c r="C248" s="212" t="s">
        <v>587</v>
      </c>
      <c r="D248" s="212" t="s">
        <v>128</v>
      </c>
      <c r="E248" s="213" t="s">
        <v>588</v>
      </c>
      <c r="F248" s="214" t="s">
        <v>589</v>
      </c>
      <c r="G248" s="215" t="s">
        <v>149</v>
      </c>
      <c r="H248" s="216">
        <v>100</v>
      </c>
      <c r="I248" s="217"/>
      <c r="J248" s="218">
        <f>ROUND(I248*H248,2)</f>
        <v>0</v>
      </c>
      <c r="K248" s="219"/>
      <c r="L248" s="41"/>
      <c r="M248" s="220" t="s">
        <v>1</v>
      </c>
      <c r="N248" s="221" t="s">
        <v>42</v>
      </c>
      <c r="O248" s="88"/>
      <c r="P248" s="222">
        <f>O248*H248</f>
        <v>0</v>
      </c>
      <c r="Q248" s="222">
        <v>0</v>
      </c>
      <c r="R248" s="222">
        <f>Q248*H248</f>
        <v>0</v>
      </c>
      <c r="S248" s="222">
        <v>0</v>
      </c>
      <c r="T248" s="223">
        <f>S248*H248</f>
        <v>0</v>
      </c>
      <c r="U248" s="35"/>
      <c r="V248" s="35"/>
      <c r="W248" s="35"/>
      <c r="X248" s="35"/>
      <c r="Y248" s="35"/>
      <c r="Z248" s="35"/>
      <c r="AA248" s="35"/>
      <c r="AB248" s="35"/>
      <c r="AC248" s="35"/>
      <c r="AD248" s="35"/>
      <c r="AE248" s="35"/>
      <c r="AR248" s="224" t="s">
        <v>167</v>
      </c>
      <c r="AT248" s="224" t="s">
        <v>128</v>
      </c>
      <c r="AU248" s="224" t="s">
        <v>87</v>
      </c>
      <c r="AY248" s="14" t="s">
        <v>124</v>
      </c>
      <c r="BE248" s="225">
        <f>IF(N248="základní",J248,0)</f>
        <v>0</v>
      </c>
      <c r="BF248" s="225">
        <f>IF(N248="snížená",J248,0)</f>
        <v>0</v>
      </c>
      <c r="BG248" s="225">
        <f>IF(N248="zákl. přenesená",J248,0)</f>
        <v>0</v>
      </c>
      <c r="BH248" s="225">
        <f>IF(N248="sníž. přenesená",J248,0)</f>
        <v>0</v>
      </c>
      <c r="BI248" s="225">
        <f>IF(N248="nulová",J248,0)</f>
        <v>0</v>
      </c>
      <c r="BJ248" s="14" t="s">
        <v>85</v>
      </c>
      <c r="BK248" s="225">
        <f>ROUND(I248*H248,2)</f>
        <v>0</v>
      </c>
      <c r="BL248" s="14" t="s">
        <v>167</v>
      </c>
      <c r="BM248" s="224" t="s">
        <v>590</v>
      </c>
    </row>
    <row r="249" s="2" customFormat="1" ht="16.5" customHeight="1">
      <c r="A249" s="35"/>
      <c r="B249" s="36"/>
      <c r="C249" s="212" t="s">
        <v>591</v>
      </c>
      <c r="D249" s="212" t="s">
        <v>128</v>
      </c>
      <c r="E249" s="213" t="s">
        <v>592</v>
      </c>
      <c r="F249" s="214" t="s">
        <v>593</v>
      </c>
      <c r="G249" s="215" t="s">
        <v>149</v>
      </c>
      <c r="H249" s="216">
        <v>400</v>
      </c>
      <c r="I249" s="217"/>
      <c r="J249" s="218">
        <f>ROUND(I249*H249,2)</f>
        <v>0</v>
      </c>
      <c r="K249" s="219"/>
      <c r="L249" s="41"/>
      <c r="M249" s="220" t="s">
        <v>1</v>
      </c>
      <c r="N249" s="221" t="s">
        <v>42</v>
      </c>
      <c r="O249" s="88"/>
      <c r="P249" s="222">
        <f>O249*H249</f>
        <v>0</v>
      </c>
      <c r="Q249" s="222">
        <v>0</v>
      </c>
      <c r="R249" s="222">
        <f>Q249*H249</f>
        <v>0</v>
      </c>
      <c r="S249" s="222">
        <v>0</v>
      </c>
      <c r="T249" s="223">
        <f>S249*H249</f>
        <v>0</v>
      </c>
      <c r="U249" s="35"/>
      <c r="V249" s="35"/>
      <c r="W249" s="35"/>
      <c r="X249" s="35"/>
      <c r="Y249" s="35"/>
      <c r="Z249" s="35"/>
      <c r="AA249" s="35"/>
      <c r="AB249" s="35"/>
      <c r="AC249" s="35"/>
      <c r="AD249" s="35"/>
      <c r="AE249" s="35"/>
      <c r="AR249" s="224" t="s">
        <v>167</v>
      </c>
      <c r="AT249" s="224" t="s">
        <v>128</v>
      </c>
      <c r="AU249" s="224" t="s">
        <v>87</v>
      </c>
      <c r="AY249" s="14" t="s">
        <v>124</v>
      </c>
      <c r="BE249" s="225">
        <f>IF(N249="základní",J249,0)</f>
        <v>0</v>
      </c>
      <c r="BF249" s="225">
        <f>IF(N249="snížená",J249,0)</f>
        <v>0</v>
      </c>
      <c r="BG249" s="225">
        <f>IF(N249="zákl. přenesená",J249,0)</f>
        <v>0</v>
      </c>
      <c r="BH249" s="225">
        <f>IF(N249="sníž. přenesená",J249,0)</f>
        <v>0</v>
      </c>
      <c r="BI249" s="225">
        <f>IF(N249="nulová",J249,0)</f>
        <v>0</v>
      </c>
      <c r="BJ249" s="14" t="s">
        <v>85</v>
      </c>
      <c r="BK249" s="225">
        <f>ROUND(I249*H249,2)</f>
        <v>0</v>
      </c>
      <c r="BL249" s="14" t="s">
        <v>167</v>
      </c>
      <c r="BM249" s="224" t="s">
        <v>594</v>
      </c>
    </row>
    <row r="250" s="2" customFormat="1" ht="66.75" customHeight="1">
      <c r="A250" s="35"/>
      <c r="B250" s="36"/>
      <c r="C250" s="226" t="s">
        <v>595</v>
      </c>
      <c r="D250" s="226" t="s">
        <v>170</v>
      </c>
      <c r="E250" s="227" t="s">
        <v>596</v>
      </c>
      <c r="F250" s="228" t="s">
        <v>597</v>
      </c>
      <c r="G250" s="229" t="s">
        <v>149</v>
      </c>
      <c r="H250" s="230">
        <v>1</v>
      </c>
      <c r="I250" s="231"/>
      <c r="J250" s="232">
        <f>ROUND(I250*H250,2)</f>
        <v>0</v>
      </c>
      <c r="K250" s="233"/>
      <c r="L250" s="234"/>
      <c r="M250" s="235" t="s">
        <v>1</v>
      </c>
      <c r="N250" s="236" t="s">
        <v>42</v>
      </c>
      <c r="O250" s="88"/>
      <c r="P250" s="222">
        <f>O250*H250</f>
        <v>0</v>
      </c>
      <c r="Q250" s="222">
        <v>0</v>
      </c>
      <c r="R250" s="222">
        <f>Q250*H250</f>
        <v>0</v>
      </c>
      <c r="S250" s="222">
        <v>0</v>
      </c>
      <c r="T250" s="223">
        <f>S250*H250</f>
        <v>0</v>
      </c>
      <c r="U250" s="35"/>
      <c r="V250" s="35"/>
      <c r="W250" s="35"/>
      <c r="X250" s="35"/>
      <c r="Y250" s="35"/>
      <c r="Z250" s="35"/>
      <c r="AA250" s="35"/>
      <c r="AB250" s="35"/>
      <c r="AC250" s="35"/>
      <c r="AD250" s="35"/>
      <c r="AE250" s="35"/>
      <c r="AR250" s="224" t="s">
        <v>173</v>
      </c>
      <c r="AT250" s="224" t="s">
        <v>170</v>
      </c>
      <c r="AU250" s="224" t="s">
        <v>87</v>
      </c>
      <c r="AY250" s="14" t="s">
        <v>124</v>
      </c>
      <c r="BE250" s="225">
        <f>IF(N250="základní",J250,0)</f>
        <v>0</v>
      </c>
      <c r="BF250" s="225">
        <f>IF(N250="snížená",J250,0)</f>
        <v>0</v>
      </c>
      <c r="BG250" s="225">
        <f>IF(N250="zákl. přenesená",J250,0)</f>
        <v>0</v>
      </c>
      <c r="BH250" s="225">
        <f>IF(N250="sníž. přenesená",J250,0)</f>
        <v>0</v>
      </c>
      <c r="BI250" s="225">
        <f>IF(N250="nulová",J250,0)</f>
        <v>0</v>
      </c>
      <c r="BJ250" s="14" t="s">
        <v>85</v>
      </c>
      <c r="BK250" s="225">
        <f>ROUND(I250*H250,2)</f>
        <v>0</v>
      </c>
      <c r="BL250" s="14" t="s">
        <v>167</v>
      </c>
      <c r="BM250" s="224" t="s">
        <v>598</v>
      </c>
    </row>
    <row r="251" s="2" customFormat="1" ht="66.75" customHeight="1">
      <c r="A251" s="35"/>
      <c r="B251" s="36"/>
      <c r="C251" s="226" t="s">
        <v>599</v>
      </c>
      <c r="D251" s="226" t="s">
        <v>170</v>
      </c>
      <c r="E251" s="227" t="s">
        <v>600</v>
      </c>
      <c r="F251" s="228" t="s">
        <v>601</v>
      </c>
      <c r="G251" s="229" t="s">
        <v>149</v>
      </c>
      <c r="H251" s="230">
        <v>1</v>
      </c>
      <c r="I251" s="231"/>
      <c r="J251" s="232">
        <f>ROUND(I251*H251,2)</f>
        <v>0</v>
      </c>
      <c r="K251" s="233"/>
      <c r="L251" s="234"/>
      <c r="M251" s="235" t="s">
        <v>1</v>
      </c>
      <c r="N251" s="236" t="s">
        <v>42</v>
      </c>
      <c r="O251" s="88"/>
      <c r="P251" s="222">
        <f>O251*H251</f>
        <v>0</v>
      </c>
      <c r="Q251" s="222">
        <v>0</v>
      </c>
      <c r="R251" s="222">
        <f>Q251*H251</f>
        <v>0</v>
      </c>
      <c r="S251" s="222">
        <v>0</v>
      </c>
      <c r="T251" s="223">
        <f>S251*H251</f>
        <v>0</v>
      </c>
      <c r="U251" s="35"/>
      <c r="V251" s="35"/>
      <c r="W251" s="35"/>
      <c r="X251" s="35"/>
      <c r="Y251" s="35"/>
      <c r="Z251" s="35"/>
      <c r="AA251" s="35"/>
      <c r="AB251" s="35"/>
      <c r="AC251" s="35"/>
      <c r="AD251" s="35"/>
      <c r="AE251" s="35"/>
      <c r="AR251" s="224" t="s">
        <v>173</v>
      </c>
      <c r="AT251" s="224" t="s">
        <v>170</v>
      </c>
      <c r="AU251" s="224" t="s">
        <v>87</v>
      </c>
      <c r="AY251" s="14" t="s">
        <v>124</v>
      </c>
      <c r="BE251" s="225">
        <f>IF(N251="základní",J251,0)</f>
        <v>0</v>
      </c>
      <c r="BF251" s="225">
        <f>IF(N251="snížená",J251,0)</f>
        <v>0</v>
      </c>
      <c r="BG251" s="225">
        <f>IF(N251="zákl. přenesená",J251,0)</f>
        <v>0</v>
      </c>
      <c r="BH251" s="225">
        <f>IF(N251="sníž. přenesená",J251,0)</f>
        <v>0</v>
      </c>
      <c r="BI251" s="225">
        <f>IF(N251="nulová",J251,0)</f>
        <v>0</v>
      </c>
      <c r="BJ251" s="14" t="s">
        <v>85</v>
      </c>
      <c r="BK251" s="225">
        <f>ROUND(I251*H251,2)</f>
        <v>0</v>
      </c>
      <c r="BL251" s="14" t="s">
        <v>167</v>
      </c>
      <c r="BM251" s="224" t="s">
        <v>602</v>
      </c>
    </row>
    <row r="252" s="12" customFormat="1" ht="22.8" customHeight="1">
      <c r="A252" s="12"/>
      <c r="B252" s="196"/>
      <c r="C252" s="197"/>
      <c r="D252" s="198" t="s">
        <v>76</v>
      </c>
      <c r="E252" s="210" t="s">
        <v>603</v>
      </c>
      <c r="F252" s="210" t="s">
        <v>604</v>
      </c>
      <c r="G252" s="197"/>
      <c r="H252" s="197"/>
      <c r="I252" s="200"/>
      <c r="J252" s="211">
        <f>BK252</f>
        <v>0</v>
      </c>
      <c r="K252" s="197"/>
      <c r="L252" s="202"/>
      <c r="M252" s="203"/>
      <c r="N252" s="204"/>
      <c r="O252" s="204"/>
      <c r="P252" s="205">
        <f>SUM(P253:P256)</f>
        <v>0</v>
      </c>
      <c r="Q252" s="204"/>
      <c r="R252" s="205">
        <f>SUM(R253:R256)</f>
        <v>0.00010000000000000001</v>
      </c>
      <c r="S252" s="204"/>
      <c r="T252" s="206">
        <f>SUM(T253:T256)</f>
        <v>0</v>
      </c>
      <c r="U252" s="12"/>
      <c r="V252" s="12"/>
      <c r="W252" s="12"/>
      <c r="X252" s="12"/>
      <c r="Y252" s="12"/>
      <c r="Z252" s="12"/>
      <c r="AA252" s="12"/>
      <c r="AB252" s="12"/>
      <c r="AC252" s="12"/>
      <c r="AD252" s="12"/>
      <c r="AE252" s="12"/>
      <c r="AR252" s="207" t="s">
        <v>87</v>
      </c>
      <c r="AT252" s="208" t="s">
        <v>76</v>
      </c>
      <c r="AU252" s="208" t="s">
        <v>85</v>
      </c>
      <c r="AY252" s="207" t="s">
        <v>124</v>
      </c>
      <c r="BK252" s="209">
        <f>SUM(BK253:BK256)</f>
        <v>0</v>
      </c>
    </row>
    <row r="253" s="2" customFormat="1" ht="24.15" customHeight="1">
      <c r="A253" s="35"/>
      <c r="B253" s="36"/>
      <c r="C253" s="212" t="s">
        <v>605</v>
      </c>
      <c r="D253" s="212" t="s">
        <v>128</v>
      </c>
      <c r="E253" s="213" t="s">
        <v>606</v>
      </c>
      <c r="F253" s="214" t="s">
        <v>607</v>
      </c>
      <c r="G253" s="215" t="s">
        <v>131</v>
      </c>
      <c r="H253" s="216">
        <v>30</v>
      </c>
      <c r="I253" s="217"/>
      <c r="J253" s="218">
        <f>ROUND(I253*H253,2)</f>
        <v>0</v>
      </c>
      <c r="K253" s="219"/>
      <c r="L253" s="41"/>
      <c r="M253" s="220" t="s">
        <v>1</v>
      </c>
      <c r="N253" s="221" t="s">
        <v>42</v>
      </c>
      <c r="O253" s="88"/>
      <c r="P253" s="222">
        <f>O253*H253</f>
        <v>0</v>
      </c>
      <c r="Q253" s="222">
        <v>0</v>
      </c>
      <c r="R253" s="222">
        <f>Q253*H253</f>
        <v>0</v>
      </c>
      <c r="S253" s="222">
        <v>0</v>
      </c>
      <c r="T253" s="223">
        <f>S253*H253</f>
        <v>0</v>
      </c>
      <c r="U253" s="35"/>
      <c r="V253" s="35"/>
      <c r="W253" s="35"/>
      <c r="X253" s="35"/>
      <c r="Y253" s="35"/>
      <c r="Z253" s="35"/>
      <c r="AA253" s="35"/>
      <c r="AB253" s="35"/>
      <c r="AC253" s="35"/>
      <c r="AD253" s="35"/>
      <c r="AE253" s="35"/>
      <c r="AR253" s="224" t="s">
        <v>167</v>
      </c>
      <c r="AT253" s="224" t="s">
        <v>128</v>
      </c>
      <c r="AU253" s="224" t="s">
        <v>87</v>
      </c>
      <c r="AY253" s="14" t="s">
        <v>124</v>
      </c>
      <c r="BE253" s="225">
        <f>IF(N253="základní",J253,0)</f>
        <v>0</v>
      </c>
      <c r="BF253" s="225">
        <f>IF(N253="snížená",J253,0)</f>
        <v>0</v>
      </c>
      <c r="BG253" s="225">
        <f>IF(N253="zákl. přenesená",J253,0)</f>
        <v>0</v>
      </c>
      <c r="BH253" s="225">
        <f>IF(N253="sníž. přenesená",J253,0)</f>
        <v>0</v>
      </c>
      <c r="BI253" s="225">
        <f>IF(N253="nulová",J253,0)</f>
        <v>0</v>
      </c>
      <c r="BJ253" s="14" t="s">
        <v>85</v>
      </c>
      <c r="BK253" s="225">
        <f>ROUND(I253*H253,2)</f>
        <v>0</v>
      </c>
      <c r="BL253" s="14" t="s">
        <v>167</v>
      </c>
      <c r="BM253" s="224" t="s">
        <v>608</v>
      </c>
    </row>
    <row r="254" s="2" customFormat="1" ht="24.15" customHeight="1">
      <c r="A254" s="35"/>
      <c r="B254" s="36"/>
      <c r="C254" s="212" t="s">
        <v>609</v>
      </c>
      <c r="D254" s="212" t="s">
        <v>128</v>
      </c>
      <c r="E254" s="213" t="s">
        <v>610</v>
      </c>
      <c r="F254" s="214" t="s">
        <v>611</v>
      </c>
      <c r="G254" s="215" t="s">
        <v>149</v>
      </c>
      <c r="H254" s="216">
        <v>1</v>
      </c>
      <c r="I254" s="217"/>
      <c r="J254" s="218">
        <f>ROUND(I254*H254,2)</f>
        <v>0</v>
      </c>
      <c r="K254" s="219"/>
      <c r="L254" s="41"/>
      <c r="M254" s="220" t="s">
        <v>1</v>
      </c>
      <c r="N254" s="221" t="s">
        <v>42</v>
      </c>
      <c r="O254" s="88"/>
      <c r="P254" s="222">
        <f>O254*H254</f>
        <v>0</v>
      </c>
      <c r="Q254" s="222">
        <v>0</v>
      </c>
      <c r="R254" s="222">
        <f>Q254*H254</f>
        <v>0</v>
      </c>
      <c r="S254" s="222">
        <v>0</v>
      </c>
      <c r="T254" s="223">
        <f>S254*H254</f>
        <v>0</v>
      </c>
      <c r="U254" s="35"/>
      <c r="V254" s="35"/>
      <c r="W254" s="35"/>
      <c r="X254" s="35"/>
      <c r="Y254" s="35"/>
      <c r="Z254" s="35"/>
      <c r="AA254" s="35"/>
      <c r="AB254" s="35"/>
      <c r="AC254" s="35"/>
      <c r="AD254" s="35"/>
      <c r="AE254" s="35"/>
      <c r="AR254" s="224" t="s">
        <v>167</v>
      </c>
      <c r="AT254" s="224" t="s">
        <v>128</v>
      </c>
      <c r="AU254" s="224" t="s">
        <v>87</v>
      </c>
      <c r="AY254" s="14" t="s">
        <v>124</v>
      </c>
      <c r="BE254" s="225">
        <f>IF(N254="základní",J254,0)</f>
        <v>0</v>
      </c>
      <c r="BF254" s="225">
        <f>IF(N254="snížená",J254,0)</f>
        <v>0</v>
      </c>
      <c r="BG254" s="225">
        <f>IF(N254="zákl. přenesená",J254,0)</f>
        <v>0</v>
      </c>
      <c r="BH254" s="225">
        <f>IF(N254="sníž. přenesená",J254,0)</f>
        <v>0</v>
      </c>
      <c r="BI254" s="225">
        <f>IF(N254="nulová",J254,0)</f>
        <v>0</v>
      </c>
      <c r="BJ254" s="14" t="s">
        <v>85</v>
      </c>
      <c r="BK254" s="225">
        <f>ROUND(I254*H254,2)</f>
        <v>0</v>
      </c>
      <c r="BL254" s="14" t="s">
        <v>167</v>
      </c>
      <c r="BM254" s="224" t="s">
        <v>612</v>
      </c>
    </row>
    <row r="255" s="2" customFormat="1" ht="24.15" customHeight="1">
      <c r="A255" s="35"/>
      <c r="B255" s="36"/>
      <c r="C255" s="226" t="s">
        <v>613</v>
      </c>
      <c r="D255" s="226" t="s">
        <v>170</v>
      </c>
      <c r="E255" s="227" t="s">
        <v>614</v>
      </c>
      <c r="F255" s="228" t="s">
        <v>615</v>
      </c>
      <c r="G255" s="229" t="s">
        <v>149</v>
      </c>
      <c r="H255" s="230">
        <v>1</v>
      </c>
      <c r="I255" s="231"/>
      <c r="J255" s="232">
        <f>ROUND(I255*H255,2)</f>
        <v>0</v>
      </c>
      <c r="K255" s="233"/>
      <c r="L255" s="234"/>
      <c r="M255" s="235" t="s">
        <v>1</v>
      </c>
      <c r="N255" s="236" t="s">
        <v>42</v>
      </c>
      <c r="O255" s="88"/>
      <c r="P255" s="222">
        <f>O255*H255</f>
        <v>0</v>
      </c>
      <c r="Q255" s="222">
        <v>5.0000000000000002E-05</v>
      </c>
      <c r="R255" s="222">
        <f>Q255*H255</f>
        <v>5.0000000000000002E-05</v>
      </c>
      <c r="S255" s="222">
        <v>0</v>
      </c>
      <c r="T255" s="223">
        <f>S255*H255</f>
        <v>0</v>
      </c>
      <c r="U255" s="35"/>
      <c r="V255" s="35"/>
      <c r="W255" s="35"/>
      <c r="X255" s="35"/>
      <c r="Y255" s="35"/>
      <c r="Z255" s="35"/>
      <c r="AA255" s="35"/>
      <c r="AB255" s="35"/>
      <c r="AC255" s="35"/>
      <c r="AD255" s="35"/>
      <c r="AE255" s="35"/>
      <c r="AR255" s="224" t="s">
        <v>173</v>
      </c>
      <c r="AT255" s="224" t="s">
        <v>170</v>
      </c>
      <c r="AU255" s="224" t="s">
        <v>87</v>
      </c>
      <c r="AY255" s="14" t="s">
        <v>124</v>
      </c>
      <c r="BE255" s="225">
        <f>IF(N255="základní",J255,0)</f>
        <v>0</v>
      </c>
      <c r="BF255" s="225">
        <f>IF(N255="snížená",J255,0)</f>
        <v>0</v>
      </c>
      <c r="BG255" s="225">
        <f>IF(N255="zákl. přenesená",J255,0)</f>
        <v>0</v>
      </c>
      <c r="BH255" s="225">
        <f>IF(N255="sníž. přenesená",J255,0)</f>
        <v>0</v>
      </c>
      <c r="BI255" s="225">
        <f>IF(N255="nulová",J255,0)</f>
        <v>0</v>
      </c>
      <c r="BJ255" s="14" t="s">
        <v>85</v>
      </c>
      <c r="BK255" s="225">
        <f>ROUND(I255*H255,2)</f>
        <v>0</v>
      </c>
      <c r="BL255" s="14" t="s">
        <v>167</v>
      </c>
      <c r="BM255" s="224" t="s">
        <v>616</v>
      </c>
    </row>
    <row r="256" s="2" customFormat="1" ht="37.8" customHeight="1">
      <c r="A256" s="35"/>
      <c r="B256" s="36"/>
      <c r="C256" s="226" t="s">
        <v>617</v>
      </c>
      <c r="D256" s="226" t="s">
        <v>170</v>
      </c>
      <c r="E256" s="227" t="s">
        <v>618</v>
      </c>
      <c r="F256" s="228" t="s">
        <v>619</v>
      </c>
      <c r="G256" s="229" t="s">
        <v>149</v>
      </c>
      <c r="H256" s="230">
        <v>1</v>
      </c>
      <c r="I256" s="231"/>
      <c r="J256" s="232">
        <f>ROUND(I256*H256,2)</f>
        <v>0</v>
      </c>
      <c r="K256" s="233"/>
      <c r="L256" s="234"/>
      <c r="M256" s="235" t="s">
        <v>1</v>
      </c>
      <c r="N256" s="236" t="s">
        <v>42</v>
      </c>
      <c r="O256" s="88"/>
      <c r="P256" s="222">
        <f>O256*H256</f>
        <v>0</v>
      </c>
      <c r="Q256" s="222">
        <v>5.0000000000000002E-05</v>
      </c>
      <c r="R256" s="222">
        <f>Q256*H256</f>
        <v>5.0000000000000002E-05</v>
      </c>
      <c r="S256" s="222">
        <v>0</v>
      </c>
      <c r="T256" s="223">
        <f>S256*H256</f>
        <v>0</v>
      </c>
      <c r="U256" s="35"/>
      <c r="V256" s="35"/>
      <c r="W256" s="35"/>
      <c r="X256" s="35"/>
      <c r="Y256" s="35"/>
      <c r="Z256" s="35"/>
      <c r="AA256" s="35"/>
      <c r="AB256" s="35"/>
      <c r="AC256" s="35"/>
      <c r="AD256" s="35"/>
      <c r="AE256" s="35"/>
      <c r="AR256" s="224" t="s">
        <v>173</v>
      </c>
      <c r="AT256" s="224" t="s">
        <v>170</v>
      </c>
      <c r="AU256" s="224" t="s">
        <v>87</v>
      </c>
      <c r="AY256" s="14" t="s">
        <v>124</v>
      </c>
      <c r="BE256" s="225">
        <f>IF(N256="základní",J256,0)</f>
        <v>0</v>
      </c>
      <c r="BF256" s="225">
        <f>IF(N256="snížená",J256,0)</f>
        <v>0</v>
      </c>
      <c r="BG256" s="225">
        <f>IF(N256="zákl. přenesená",J256,0)</f>
        <v>0</v>
      </c>
      <c r="BH256" s="225">
        <f>IF(N256="sníž. přenesená",J256,0)</f>
        <v>0</v>
      </c>
      <c r="BI256" s="225">
        <f>IF(N256="nulová",J256,0)</f>
        <v>0</v>
      </c>
      <c r="BJ256" s="14" t="s">
        <v>85</v>
      </c>
      <c r="BK256" s="225">
        <f>ROUND(I256*H256,2)</f>
        <v>0</v>
      </c>
      <c r="BL256" s="14" t="s">
        <v>167</v>
      </c>
      <c r="BM256" s="224" t="s">
        <v>620</v>
      </c>
    </row>
    <row r="257" s="12" customFormat="1" ht="22.8" customHeight="1">
      <c r="A257" s="12"/>
      <c r="B257" s="196"/>
      <c r="C257" s="197"/>
      <c r="D257" s="198" t="s">
        <v>76</v>
      </c>
      <c r="E257" s="210" t="s">
        <v>621</v>
      </c>
      <c r="F257" s="210" t="s">
        <v>622</v>
      </c>
      <c r="G257" s="197"/>
      <c r="H257" s="197"/>
      <c r="I257" s="200"/>
      <c r="J257" s="211">
        <f>BK257</f>
        <v>0</v>
      </c>
      <c r="K257" s="197"/>
      <c r="L257" s="202"/>
      <c r="M257" s="203"/>
      <c r="N257" s="204"/>
      <c r="O257" s="204"/>
      <c r="P257" s="205">
        <f>SUM(P258:P259)</f>
        <v>0</v>
      </c>
      <c r="Q257" s="204"/>
      <c r="R257" s="205">
        <f>SUM(R258:R259)</f>
        <v>0</v>
      </c>
      <c r="S257" s="204"/>
      <c r="T257" s="206">
        <f>SUM(T258:T259)</f>
        <v>0</v>
      </c>
      <c r="U257" s="12"/>
      <c r="V257" s="12"/>
      <c r="W257" s="12"/>
      <c r="X257" s="12"/>
      <c r="Y257" s="12"/>
      <c r="Z257" s="12"/>
      <c r="AA257" s="12"/>
      <c r="AB257" s="12"/>
      <c r="AC257" s="12"/>
      <c r="AD257" s="12"/>
      <c r="AE257" s="12"/>
      <c r="AR257" s="207" t="s">
        <v>87</v>
      </c>
      <c r="AT257" s="208" t="s">
        <v>76</v>
      </c>
      <c r="AU257" s="208" t="s">
        <v>85</v>
      </c>
      <c r="AY257" s="207" t="s">
        <v>124</v>
      </c>
      <c r="BK257" s="209">
        <f>SUM(BK258:BK259)</f>
        <v>0</v>
      </c>
    </row>
    <row r="258" s="2" customFormat="1" ht="24.15" customHeight="1">
      <c r="A258" s="35"/>
      <c r="B258" s="36"/>
      <c r="C258" s="212" t="s">
        <v>623</v>
      </c>
      <c r="D258" s="212" t="s">
        <v>128</v>
      </c>
      <c r="E258" s="213" t="s">
        <v>624</v>
      </c>
      <c r="F258" s="214" t="s">
        <v>625</v>
      </c>
      <c r="G258" s="215" t="s">
        <v>149</v>
      </c>
      <c r="H258" s="216">
        <v>2</v>
      </c>
      <c r="I258" s="217"/>
      <c r="J258" s="218">
        <f>ROUND(I258*H258,2)</f>
        <v>0</v>
      </c>
      <c r="K258" s="219"/>
      <c r="L258" s="41"/>
      <c r="M258" s="220" t="s">
        <v>1</v>
      </c>
      <c r="N258" s="221" t="s">
        <v>42</v>
      </c>
      <c r="O258" s="88"/>
      <c r="P258" s="222">
        <f>O258*H258</f>
        <v>0</v>
      </c>
      <c r="Q258" s="222">
        <v>0</v>
      </c>
      <c r="R258" s="222">
        <f>Q258*H258</f>
        <v>0</v>
      </c>
      <c r="S258" s="222">
        <v>0</v>
      </c>
      <c r="T258" s="223">
        <f>S258*H258</f>
        <v>0</v>
      </c>
      <c r="U258" s="35"/>
      <c r="V258" s="35"/>
      <c r="W258" s="35"/>
      <c r="X258" s="35"/>
      <c r="Y258" s="35"/>
      <c r="Z258" s="35"/>
      <c r="AA258" s="35"/>
      <c r="AB258" s="35"/>
      <c r="AC258" s="35"/>
      <c r="AD258" s="35"/>
      <c r="AE258" s="35"/>
      <c r="AR258" s="224" t="s">
        <v>167</v>
      </c>
      <c r="AT258" s="224" t="s">
        <v>128</v>
      </c>
      <c r="AU258" s="224" t="s">
        <v>87</v>
      </c>
      <c r="AY258" s="14" t="s">
        <v>124</v>
      </c>
      <c r="BE258" s="225">
        <f>IF(N258="základní",J258,0)</f>
        <v>0</v>
      </c>
      <c r="BF258" s="225">
        <f>IF(N258="snížená",J258,0)</f>
        <v>0</v>
      </c>
      <c r="BG258" s="225">
        <f>IF(N258="zákl. přenesená",J258,0)</f>
        <v>0</v>
      </c>
      <c r="BH258" s="225">
        <f>IF(N258="sníž. přenesená",J258,0)</f>
        <v>0</v>
      </c>
      <c r="BI258" s="225">
        <f>IF(N258="nulová",J258,0)</f>
        <v>0</v>
      </c>
      <c r="BJ258" s="14" t="s">
        <v>85</v>
      </c>
      <c r="BK258" s="225">
        <f>ROUND(I258*H258,2)</f>
        <v>0</v>
      </c>
      <c r="BL258" s="14" t="s">
        <v>167</v>
      </c>
      <c r="BM258" s="224" t="s">
        <v>626</v>
      </c>
    </row>
    <row r="259" s="2" customFormat="1" ht="33" customHeight="1">
      <c r="A259" s="35"/>
      <c r="B259" s="36"/>
      <c r="C259" s="226" t="s">
        <v>627</v>
      </c>
      <c r="D259" s="226" t="s">
        <v>170</v>
      </c>
      <c r="E259" s="227" t="s">
        <v>628</v>
      </c>
      <c r="F259" s="228" t="s">
        <v>629</v>
      </c>
      <c r="G259" s="229" t="s">
        <v>149</v>
      </c>
      <c r="H259" s="230">
        <v>2</v>
      </c>
      <c r="I259" s="231"/>
      <c r="J259" s="232">
        <f>ROUND(I259*H259,2)</f>
        <v>0</v>
      </c>
      <c r="K259" s="233"/>
      <c r="L259" s="234"/>
      <c r="M259" s="235" t="s">
        <v>1</v>
      </c>
      <c r="N259" s="236" t="s">
        <v>42</v>
      </c>
      <c r="O259" s="88"/>
      <c r="P259" s="222">
        <f>O259*H259</f>
        <v>0</v>
      </c>
      <c r="Q259" s="222">
        <v>0</v>
      </c>
      <c r="R259" s="222">
        <f>Q259*H259</f>
        <v>0</v>
      </c>
      <c r="S259" s="222">
        <v>0</v>
      </c>
      <c r="T259" s="223">
        <f>S259*H259</f>
        <v>0</v>
      </c>
      <c r="U259" s="35"/>
      <c r="V259" s="35"/>
      <c r="W259" s="35"/>
      <c r="X259" s="35"/>
      <c r="Y259" s="35"/>
      <c r="Z259" s="35"/>
      <c r="AA259" s="35"/>
      <c r="AB259" s="35"/>
      <c r="AC259" s="35"/>
      <c r="AD259" s="35"/>
      <c r="AE259" s="35"/>
      <c r="AR259" s="224" t="s">
        <v>173</v>
      </c>
      <c r="AT259" s="224" t="s">
        <v>170</v>
      </c>
      <c r="AU259" s="224" t="s">
        <v>87</v>
      </c>
      <c r="AY259" s="14" t="s">
        <v>124</v>
      </c>
      <c r="BE259" s="225">
        <f>IF(N259="základní",J259,0)</f>
        <v>0</v>
      </c>
      <c r="BF259" s="225">
        <f>IF(N259="snížená",J259,0)</f>
        <v>0</v>
      </c>
      <c r="BG259" s="225">
        <f>IF(N259="zákl. přenesená",J259,0)</f>
        <v>0</v>
      </c>
      <c r="BH259" s="225">
        <f>IF(N259="sníž. přenesená",J259,0)</f>
        <v>0</v>
      </c>
      <c r="BI259" s="225">
        <f>IF(N259="nulová",J259,0)</f>
        <v>0</v>
      </c>
      <c r="BJ259" s="14" t="s">
        <v>85</v>
      </c>
      <c r="BK259" s="225">
        <f>ROUND(I259*H259,2)</f>
        <v>0</v>
      </c>
      <c r="BL259" s="14" t="s">
        <v>167</v>
      </c>
      <c r="BM259" s="224" t="s">
        <v>630</v>
      </c>
    </row>
    <row r="260" s="12" customFormat="1" ht="22.8" customHeight="1">
      <c r="A260" s="12"/>
      <c r="B260" s="196"/>
      <c r="C260" s="197"/>
      <c r="D260" s="198" t="s">
        <v>76</v>
      </c>
      <c r="E260" s="210" t="s">
        <v>631</v>
      </c>
      <c r="F260" s="210" t="s">
        <v>632</v>
      </c>
      <c r="G260" s="197"/>
      <c r="H260" s="197"/>
      <c r="I260" s="200"/>
      <c r="J260" s="211">
        <f>BK260</f>
        <v>0</v>
      </c>
      <c r="K260" s="197"/>
      <c r="L260" s="202"/>
      <c r="M260" s="203"/>
      <c r="N260" s="204"/>
      <c r="O260" s="204"/>
      <c r="P260" s="205">
        <f>P261</f>
        <v>0</v>
      </c>
      <c r="Q260" s="204"/>
      <c r="R260" s="205">
        <f>R261</f>
        <v>0</v>
      </c>
      <c r="S260" s="204"/>
      <c r="T260" s="206">
        <f>T261</f>
        <v>0</v>
      </c>
      <c r="U260" s="12"/>
      <c r="V260" s="12"/>
      <c r="W260" s="12"/>
      <c r="X260" s="12"/>
      <c r="Y260" s="12"/>
      <c r="Z260" s="12"/>
      <c r="AA260" s="12"/>
      <c r="AB260" s="12"/>
      <c r="AC260" s="12"/>
      <c r="AD260" s="12"/>
      <c r="AE260" s="12"/>
      <c r="AR260" s="207" t="s">
        <v>87</v>
      </c>
      <c r="AT260" s="208" t="s">
        <v>76</v>
      </c>
      <c r="AU260" s="208" t="s">
        <v>85</v>
      </c>
      <c r="AY260" s="207" t="s">
        <v>124</v>
      </c>
      <c r="BK260" s="209">
        <f>BK261</f>
        <v>0</v>
      </c>
    </row>
    <row r="261" s="2" customFormat="1" ht="49.05" customHeight="1">
      <c r="A261" s="35"/>
      <c r="B261" s="36"/>
      <c r="C261" s="212" t="s">
        <v>633</v>
      </c>
      <c r="D261" s="212" t="s">
        <v>128</v>
      </c>
      <c r="E261" s="213" t="s">
        <v>634</v>
      </c>
      <c r="F261" s="214" t="s">
        <v>635</v>
      </c>
      <c r="G261" s="215" t="s">
        <v>158</v>
      </c>
      <c r="H261" s="216">
        <v>1</v>
      </c>
      <c r="I261" s="217"/>
      <c r="J261" s="218">
        <f>ROUND(I261*H261,2)</f>
        <v>0</v>
      </c>
      <c r="K261" s="219"/>
      <c r="L261" s="41"/>
      <c r="M261" s="220" t="s">
        <v>1</v>
      </c>
      <c r="N261" s="221" t="s">
        <v>42</v>
      </c>
      <c r="O261" s="88"/>
      <c r="P261" s="222">
        <f>O261*H261</f>
        <v>0</v>
      </c>
      <c r="Q261" s="222">
        <v>0</v>
      </c>
      <c r="R261" s="222">
        <f>Q261*H261</f>
        <v>0</v>
      </c>
      <c r="S261" s="222">
        <v>0</v>
      </c>
      <c r="T261" s="223">
        <f>S261*H261</f>
        <v>0</v>
      </c>
      <c r="U261" s="35"/>
      <c r="V261" s="35"/>
      <c r="W261" s="35"/>
      <c r="X261" s="35"/>
      <c r="Y261" s="35"/>
      <c r="Z261" s="35"/>
      <c r="AA261" s="35"/>
      <c r="AB261" s="35"/>
      <c r="AC261" s="35"/>
      <c r="AD261" s="35"/>
      <c r="AE261" s="35"/>
      <c r="AR261" s="224" t="s">
        <v>167</v>
      </c>
      <c r="AT261" s="224" t="s">
        <v>128</v>
      </c>
      <c r="AU261" s="224" t="s">
        <v>87</v>
      </c>
      <c r="AY261" s="14" t="s">
        <v>124</v>
      </c>
      <c r="BE261" s="225">
        <f>IF(N261="základní",J261,0)</f>
        <v>0</v>
      </c>
      <c r="BF261" s="225">
        <f>IF(N261="snížená",J261,0)</f>
        <v>0</v>
      </c>
      <c r="BG261" s="225">
        <f>IF(N261="zákl. přenesená",J261,0)</f>
        <v>0</v>
      </c>
      <c r="BH261" s="225">
        <f>IF(N261="sníž. přenesená",J261,0)</f>
        <v>0</v>
      </c>
      <c r="BI261" s="225">
        <f>IF(N261="nulová",J261,0)</f>
        <v>0</v>
      </c>
      <c r="BJ261" s="14" t="s">
        <v>85</v>
      </c>
      <c r="BK261" s="225">
        <f>ROUND(I261*H261,2)</f>
        <v>0</v>
      </c>
      <c r="BL261" s="14" t="s">
        <v>167</v>
      </c>
      <c r="BM261" s="224" t="s">
        <v>636</v>
      </c>
    </row>
    <row r="262" s="12" customFormat="1" ht="25.92" customHeight="1">
      <c r="A262" s="12"/>
      <c r="B262" s="196"/>
      <c r="C262" s="197"/>
      <c r="D262" s="198" t="s">
        <v>76</v>
      </c>
      <c r="E262" s="199" t="s">
        <v>170</v>
      </c>
      <c r="F262" s="199" t="s">
        <v>637</v>
      </c>
      <c r="G262" s="197"/>
      <c r="H262" s="197"/>
      <c r="I262" s="200"/>
      <c r="J262" s="201">
        <f>BK262</f>
        <v>0</v>
      </c>
      <c r="K262" s="197"/>
      <c r="L262" s="202"/>
      <c r="M262" s="203"/>
      <c r="N262" s="204"/>
      <c r="O262" s="204"/>
      <c r="P262" s="205">
        <f>P263</f>
        <v>0</v>
      </c>
      <c r="Q262" s="204"/>
      <c r="R262" s="205">
        <f>R263</f>
        <v>0</v>
      </c>
      <c r="S262" s="204"/>
      <c r="T262" s="206">
        <f>T263</f>
        <v>0</v>
      </c>
      <c r="U262" s="12"/>
      <c r="V262" s="12"/>
      <c r="W262" s="12"/>
      <c r="X262" s="12"/>
      <c r="Y262" s="12"/>
      <c r="Z262" s="12"/>
      <c r="AA262" s="12"/>
      <c r="AB262" s="12"/>
      <c r="AC262" s="12"/>
      <c r="AD262" s="12"/>
      <c r="AE262" s="12"/>
      <c r="AR262" s="207" t="s">
        <v>458</v>
      </c>
      <c r="AT262" s="208" t="s">
        <v>76</v>
      </c>
      <c r="AU262" s="208" t="s">
        <v>77</v>
      </c>
      <c r="AY262" s="207" t="s">
        <v>124</v>
      </c>
      <c r="BK262" s="209">
        <f>BK263</f>
        <v>0</v>
      </c>
    </row>
    <row r="263" s="12" customFormat="1" ht="22.8" customHeight="1">
      <c r="A263" s="12"/>
      <c r="B263" s="196"/>
      <c r="C263" s="197"/>
      <c r="D263" s="198" t="s">
        <v>76</v>
      </c>
      <c r="E263" s="210" t="s">
        <v>638</v>
      </c>
      <c r="F263" s="210" t="s">
        <v>639</v>
      </c>
      <c r="G263" s="197"/>
      <c r="H263" s="197"/>
      <c r="I263" s="200"/>
      <c r="J263" s="211">
        <f>BK263</f>
        <v>0</v>
      </c>
      <c r="K263" s="197"/>
      <c r="L263" s="202"/>
      <c r="M263" s="203"/>
      <c r="N263" s="204"/>
      <c r="O263" s="204"/>
      <c r="P263" s="205">
        <f>SUM(P264:P266)</f>
        <v>0</v>
      </c>
      <c r="Q263" s="204"/>
      <c r="R263" s="205">
        <f>SUM(R264:R266)</f>
        <v>0</v>
      </c>
      <c r="S263" s="204"/>
      <c r="T263" s="206">
        <f>SUM(T264:T266)</f>
        <v>0</v>
      </c>
      <c r="U263" s="12"/>
      <c r="V263" s="12"/>
      <c r="W263" s="12"/>
      <c r="X263" s="12"/>
      <c r="Y263" s="12"/>
      <c r="Z263" s="12"/>
      <c r="AA263" s="12"/>
      <c r="AB263" s="12"/>
      <c r="AC263" s="12"/>
      <c r="AD263" s="12"/>
      <c r="AE263" s="12"/>
      <c r="AR263" s="207" t="s">
        <v>458</v>
      </c>
      <c r="AT263" s="208" t="s">
        <v>76</v>
      </c>
      <c r="AU263" s="208" t="s">
        <v>85</v>
      </c>
      <c r="AY263" s="207" t="s">
        <v>124</v>
      </c>
      <c r="BK263" s="209">
        <f>SUM(BK264:BK266)</f>
        <v>0</v>
      </c>
    </row>
    <row r="264" s="2" customFormat="1" ht="24.15" customHeight="1">
      <c r="A264" s="35"/>
      <c r="B264" s="36"/>
      <c r="C264" s="212" t="s">
        <v>640</v>
      </c>
      <c r="D264" s="212" t="s">
        <v>128</v>
      </c>
      <c r="E264" s="213" t="s">
        <v>641</v>
      </c>
      <c r="F264" s="214" t="s">
        <v>642</v>
      </c>
      <c r="G264" s="215" t="s">
        <v>149</v>
      </c>
      <c r="H264" s="216">
        <v>1</v>
      </c>
      <c r="I264" s="217"/>
      <c r="J264" s="218">
        <f>ROUND(I264*H264,2)</f>
        <v>0</v>
      </c>
      <c r="K264" s="219"/>
      <c r="L264" s="41"/>
      <c r="M264" s="220" t="s">
        <v>1</v>
      </c>
      <c r="N264" s="221" t="s">
        <v>42</v>
      </c>
      <c r="O264" s="88"/>
      <c r="P264" s="222">
        <f>O264*H264</f>
        <v>0</v>
      </c>
      <c r="Q264" s="222">
        <v>0</v>
      </c>
      <c r="R264" s="222">
        <f>Q264*H264</f>
        <v>0</v>
      </c>
      <c r="S264" s="222">
        <v>0</v>
      </c>
      <c r="T264" s="223">
        <f>S264*H264</f>
        <v>0</v>
      </c>
      <c r="U264" s="35"/>
      <c r="V264" s="35"/>
      <c r="W264" s="35"/>
      <c r="X264" s="35"/>
      <c r="Y264" s="35"/>
      <c r="Z264" s="35"/>
      <c r="AA264" s="35"/>
      <c r="AB264" s="35"/>
      <c r="AC264" s="35"/>
      <c r="AD264" s="35"/>
      <c r="AE264" s="35"/>
      <c r="AR264" s="224" t="s">
        <v>142</v>
      </c>
      <c r="AT264" s="224" t="s">
        <v>128</v>
      </c>
      <c r="AU264" s="224" t="s">
        <v>87</v>
      </c>
      <c r="AY264" s="14" t="s">
        <v>124</v>
      </c>
      <c r="BE264" s="225">
        <f>IF(N264="základní",J264,0)</f>
        <v>0</v>
      </c>
      <c r="BF264" s="225">
        <f>IF(N264="snížená",J264,0)</f>
        <v>0</v>
      </c>
      <c r="BG264" s="225">
        <f>IF(N264="zákl. přenesená",J264,0)</f>
        <v>0</v>
      </c>
      <c r="BH264" s="225">
        <f>IF(N264="sníž. přenesená",J264,0)</f>
        <v>0</v>
      </c>
      <c r="BI264" s="225">
        <f>IF(N264="nulová",J264,0)</f>
        <v>0</v>
      </c>
      <c r="BJ264" s="14" t="s">
        <v>85</v>
      </c>
      <c r="BK264" s="225">
        <f>ROUND(I264*H264,2)</f>
        <v>0</v>
      </c>
      <c r="BL264" s="14" t="s">
        <v>142</v>
      </c>
      <c r="BM264" s="224" t="s">
        <v>643</v>
      </c>
    </row>
    <row r="265" s="2" customFormat="1" ht="21.75" customHeight="1">
      <c r="A265" s="35"/>
      <c r="B265" s="36"/>
      <c r="C265" s="212" t="s">
        <v>644</v>
      </c>
      <c r="D265" s="212" t="s">
        <v>128</v>
      </c>
      <c r="E265" s="213" t="s">
        <v>645</v>
      </c>
      <c r="F265" s="214" t="s">
        <v>646</v>
      </c>
      <c r="G265" s="215" t="s">
        <v>149</v>
      </c>
      <c r="H265" s="216">
        <v>1</v>
      </c>
      <c r="I265" s="217"/>
      <c r="J265" s="218">
        <f>ROUND(I265*H265,2)</f>
        <v>0</v>
      </c>
      <c r="K265" s="219"/>
      <c r="L265" s="41"/>
      <c r="M265" s="220" t="s">
        <v>1</v>
      </c>
      <c r="N265" s="221" t="s">
        <v>42</v>
      </c>
      <c r="O265" s="88"/>
      <c r="P265" s="222">
        <f>O265*H265</f>
        <v>0</v>
      </c>
      <c r="Q265" s="222">
        <v>0</v>
      </c>
      <c r="R265" s="222">
        <f>Q265*H265</f>
        <v>0</v>
      </c>
      <c r="S265" s="222">
        <v>0</v>
      </c>
      <c r="T265" s="223">
        <f>S265*H265</f>
        <v>0</v>
      </c>
      <c r="U265" s="35"/>
      <c r="V265" s="35"/>
      <c r="W265" s="35"/>
      <c r="X265" s="35"/>
      <c r="Y265" s="35"/>
      <c r="Z265" s="35"/>
      <c r="AA265" s="35"/>
      <c r="AB265" s="35"/>
      <c r="AC265" s="35"/>
      <c r="AD265" s="35"/>
      <c r="AE265" s="35"/>
      <c r="AR265" s="224" t="s">
        <v>142</v>
      </c>
      <c r="AT265" s="224" t="s">
        <v>128</v>
      </c>
      <c r="AU265" s="224" t="s">
        <v>87</v>
      </c>
      <c r="AY265" s="14" t="s">
        <v>124</v>
      </c>
      <c r="BE265" s="225">
        <f>IF(N265="základní",J265,0)</f>
        <v>0</v>
      </c>
      <c r="BF265" s="225">
        <f>IF(N265="snížená",J265,0)</f>
        <v>0</v>
      </c>
      <c r="BG265" s="225">
        <f>IF(N265="zákl. přenesená",J265,0)</f>
        <v>0</v>
      </c>
      <c r="BH265" s="225">
        <f>IF(N265="sníž. přenesená",J265,0)</f>
        <v>0</v>
      </c>
      <c r="BI265" s="225">
        <f>IF(N265="nulová",J265,0)</f>
        <v>0</v>
      </c>
      <c r="BJ265" s="14" t="s">
        <v>85</v>
      </c>
      <c r="BK265" s="225">
        <f>ROUND(I265*H265,2)</f>
        <v>0</v>
      </c>
      <c r="BL265" s="14" t="s">
        <v>142</v>
      </c>
      <c r="BM265" s="224" t="s">
        <v>647</v>
      </c>
    </row>
    <row r="266" s="2" customFormat="1" ht="16.5" customHeight="1">
      <c r="A266" s="35"/>
      <c r="B266" s="36"/>
      <c r="C266" s="212" t="s">
        <v>648</v>
      </c>
      <c r="D266" s="212" t="s">
        <v>128</v>
      </c>
      <c r="E266" s="213" t="s">
        <v>649</v>
      </c>
      <c r="F266" s="214" t="s">
        <v>650</v>
      </c>
      <c r="G266" s="215" t="s">
        <v>651</v>
      </c>
      <c r="H266" s="237"/>
      <c r="I266" s="217"/>
      <c r="J266" s="218">
        <f>ROUND(I266*H266,2)</f>
        <v>0</v>
      </c>
      <c r="K266" s="219"/>
      <c r="L266" s="41"/>
      <c r="M266" s="220" t="s">
        <v>1</v>
      </c>
      <c r="N266" s="221" t="s">
        <v>42</v>
      </c>
      <c r="O266" s="88"/>
      <c r="P266" s="222">
        <f>O266*H266</f>
        <v>0</v>
      </c>
      <c r="Q266" s="222">
        <v>0</v>
      </c>
      <c r="R266" s="222">
        <f>Q266*H266</f>
        <v>0</v>
      </c>
      <c r="S266" s="222">
        <v>0</v>
      </c>
      <c r="T266" s="223">
        <f>S266*H266</f>
        <v>0</v>
      </c>
      <c r="U266" s="35"/>
      <c r="V266" s="35"/>
      <c r="W266" s="35"/>
      <c r="X266" s="35"/>
      <c r="Y266" s="35"/>
      <c r="Z266" s="35"/>
      <c r="AA266" s="35"/>
      <c r="AB266" s="35"/>
      <c r="AC266" s="35"/>
      <c r="AD266" s="35"/>
      <c r="AE266" s="35"/>
      <c r="AR266" s="224" t="s">
        <v>142</v>
      </c>
      <c r="AT266" s="224" t="s">
        <v>128</v>
      </c>
      <c r="AU266" s="224" t="s">
        <v>87</v>
      </c>
      <c r="AY266" s="14" t="s">
        <v>124</v>
      </c>
      <c r="BE266" s="225">
        <f>IF(N266="základní",J266,0)</f>
        <v>0</v>
      </c>
      <c r="BF266" s="225">
        <f>IF(N266="snížená",J266,0)</f>
        <v>0</v>
      </c>
      <c r="BG266" s="225">
        <f>IF(N266="zákl. přenesená",J266,0)</f>
        <v>0</v>
      </c>
      <c r="BH266" s="225">
        <f>IF(N266="sníž. přenesená",J266,0)</f>
        <v>0</v>
      </c>
      <c r="BI266" s="225">
        <f>IF(N266="nulová",J266,0)</f>
        <v>0</v>
      </c>
      <c r="BJ266" s="14" t="s">
        <v>85</v>
      </c>
      <c r="BK266" s="225">
        <f>ROUND(I266*H266,2)</f>
        <v>0</v>
      </c>
      <c r="BL266" s="14" t="s">
        <v>142</v>
      </c>
      <c r="BM266" s="224" t="s">
        <v>652</v>
      </c>
    </row>
    <row r="267" s="12" customFormat="1" ht="25.92" customHeight="1">
      <c r="A267" s="12"/>
      <c r="B267" s="196"/>
      <c r="C267" s="197"/>
      <c r="D267" s="198" t="s">
        <v>76</v>
      </c>
      <c r="E267" s="199" t="s">
        <v>653</v>
      </c>
      <c r="F267" s="199" t="s">
        <v>654</v>
      </c>
      <c r="G267" s="197"/>
      <c r="H267" s="197"/>
      <c r="I267" s="200"/>
      <c r="J267" s="201">
        <f>BK267</f>
        <v>0</v>
      </c>
      <c r="K267" s="197"/>
      <c r="L267" s="202"/>
      <c r="M267" s="203"/>
      <c r="N267" s="204"/>
      <c r="O267" s="204"/>
      <c r="P267" s="205">
        <f>SUM(P268:P278)</f>
        <v>0</v>
      </c>
      <c r="Q267" s="204"/>
      <c r="R267" s="205">
        <f>SUM(R268:R278)</f>
        <v>0</v>
      </c>
      <c r="S267" s="204"/>
      <c r="T267" s="206">
        <f>SUM(T268:T278)</f>
        <v>0</v>
      </c>
      <c r="U267" s="12"/>
      <c r="V267" s="12"/>
      <c r="W267" s="12"/>
      <c r="X267" s="12"/>
      <c r="Y267" s="12"/>
      <c r="Z267" s="12"/>
      <c r="AA267" s="12"/>
      <c r="AB267" s="12"/>
      <c r="AC267" s="12"/>
      <c r="AD267" s="12"/>
      <c r="AE267" s="12"/>
      <c r="AR267" s="207" t="s">
        <v>132</v>
      </c>
      <c r="AT267" s="208" t="s">
        <v>76</v>
      </c>
      <c r="AU267" s="208" t="s">
        <v>77</v>
      </c>
      <c r="AY267" s="207" t="s">
        <v>124</v>
      </c>
      <c r="BK267" s="209">
        <f>SUM(BK268:BK278)</f>
        <v>0</v>
      </c>
    </row>
    <row r="268" s="2" customFormat="1" ht="16.5" customHeight="1">
      <c r="A268" s="35"/>
      <c r="B268" s="36"/>
      <c r="C268" s="212" t="s">
        <v>655</v>
      </c>
      <c r="D268" s="212" t="s">
        <v>128</v>
      </c>
      <c r="E268" s="213" t="s">
        <v>656</v>
      </c>
      <c r="F268" s="214" t="s">
        <v>657</v>
      </c>
      <c r="G268" s="215" t="s">
        <v>658</v>
      </c>
      <c r="H268" s="216">
        <v>25</v>
      </c>
      <c r="I268" s="217"/>
      <c r="J268" s="218">
        <f>ROUND(I268*H268,2)</f>
        <v>0</v>
      </c>
      <c r="K268" s="219"/>
      <c r="L268" s="41"/>
      <c r="M268" s="220" t="s">
        <v>1</v>
      </c>
      <c r="N268" s="221" t="s">
        <v>42</v>
      </c>
      <c r="O268" s="88"/>
      <c r="P268" s="222">
        <f>O268*H268</f>
        <v>0</v>
      </c>
      <c r="Q268" s="222">
        <v>0</v>
      </c>
      <c r="R268" s="222">
        <f>Q268*H268</f>
        <v>0</v>
      </c>
      <c r="S268" s="222">
        <v>0</v>
      </c>
      <c r="T268" s="223">
        <f>S268*H268</f>
        <v>0</v>
      </c>
      <c r="U268" s="35"/>
      <c r="V268" s="35"/>
      <c r="W268" s="35"/>
      <c r="X268" s="35"/>
      <c r="Y268" s="35"/>
      <c r="Z268" s="35"/>
      <c r="AA268" s="35"/>
      <c r="AB268" s="35"/>
      <c r="AC268" s="35"/>
      <c r="AD268" s="35"/>
      <c r="AE268" s="35"/>
      <c r="AR268" s="224" t="s">
        <v>659</v>
      </c>
      <c r="AT268" s="224" t="s">
        <v>128</v>
      </c>
      <c r="AU268" s="224" t="s">
        <v>85</v>
      </c>
      <c r="AY268" s="14" t="s">
        <v>124</v>
      </c>
      <c r="BE268" s="225">
        <f>IF(N268="základní",J268,0)</f>
        <v>0</v>
      </c>
      <c r="BF268" s="225">
        <f>IF(N268="snížená",J268,0)</f>
        <v>0</v>
      </c>
      <c r="BG268" s="225">
        <f>IF(N268="zákl. přenesená",J268,0)</f>
        <v>0</v>
      </c>
      <c r="BH268" s="225">
        <f>IF(N268="sníž. přenesená",J268,0)</f>
        <v>0</v>
      </c>
      <c r="BI268" s="225">
        <f>IF(N268="nulová",J268,0)</f>
        <v>0</v>
      </c>
      <c r="BJ268" s="14" t="s">
        <v>85</v>
      </c>
      <c r="BK268" s="225">
        <f>ROUND(I268*H268,2)</f>
        <v>0</v>
      </c>
      <c r="BL268" s="14" t="s">
        <v>659</v>
      </c>
      <c r="BM268" s="224" t="s">
        <v>660</v>
      </c>
    </row>
    <row r="269" s="2" customFormat="1" ht="16.5" customHeight="1">
      <c r="A269" s="35"/>
      <c r="B269" s="36"/>
      <c r="C269" s="212" t="s">
        <v>661</v>
      </c>
      <c r="D269" s="212" t="s">
        <v>128</v>
      </c>
      <c r="E269" s="213" t="s">
        <v>662</v>
      </c>
      <c r="F269" s="214" t="s">
        <v>663</v>
      </c>
      <c r="G269" s="215" t="s">
        <v>658</v>
      </c>
      <c r="H269" s="216">
        <v>35</v>
      </c>
      <c r="I269" s="217"/>
      <c r="J269" s="218">
        <f>ROUND(I269*H269,2)</f>
        <v>0</v>
      </c>
      <c r="K269" s="219"/>
      <c r="L269" s="41"/>
      <c r="M269" s="220" t="s">
        <v>1</v>
      </c>
      <c r="N269" s="221" t="s">
        <v>42</v>
      </c>
      <c r="O269" s="88"/>
      <c r="P269" s="222">
        <f>O269*H269</f>
        <v>0</v>
      </c>
      <c r="Q269" s="222">
        <v>0</v>
      </c>
      <c r="R269" s="222">
        <f>Q269*H269</f>
        <v>0</v>
      </c>
      <c r="S269" s="222">
        <v>0</v>
      </c>
      <c r="T269" s="223">
        <f>S269*H269</f>
        <v>0</v>
      </c>
      <c r="U269" s="35"/>
      <c r="V269" s="35"/>
      <c r="W269" s="35"/>
      <c r="X269" s="35"/>
      <c r="Y269" s="35"/>
      <c r="Z269" s="35"/>
      <c r="AA269" s="35"/>
      <c r="AB269" s="35"/>
      <c r="AC269" s="35"/>
      <c r="AD269" s="35"/>
      <c r="AE269" s="35"/>
      <c r="AR269" s="224" t="s">
        <v>659</v>
      </c>
      <c r="AT269" s="224" t="s">
        <v>128</v>
      </c>
      <c r="AU269" s="224" t="s">
        <v>85</v>
      </c>
      <c r="AY269" s="14" t="s">
        <v>124</v>
      </c>
      <c r="BE269" s="225">
        <f>IF(N269="základní",J269,0)</f>
        <v>0</v>
      </c>
      <c r="BF269" s="225">
        <f>IF(N269="snížená",J269,0)</f>
        <v>0</v>
      </c>
      <c r="BG269" s="225">
        <f>IF(N269="zákl. přenesená",J269,0)</f>
        <v>0</v>
      </c>
      <c r="BH269" s="225">
        <f>IF(N269="sníž. přenesená",J269,0)</f>
        <v>0</v>
      </c>
      <c r="BI269" s="225">
        <f>IF(N269="nulová",J269,0)</f>
        <v>0</v>
      </c>
      <c r="BJ269" s="14" t="s">
        <v>85</v>
      </c>
      <c r="BK269" s="225">
        <f>ROUND(I269*H269,2)</f>
        <v>0</v>
      </c>
      <c r="BL269" s="14" t="s">
        <v>659</v>
      </c>
      <c r="BM269" s="224" t="s">
        <v>664</v>
      </c>
    </row>
    <row r="270" s="2" customFormat="1" ht="24.15" customHeight="1">
      <c r="A270" s="35"/>
      <c r="B270" s="36"/>
      <c r="C270" s="212" t="s">
        <v>665</v>
      </c>
      <c r="D270" s="212" t="s">
        <v>128</v>
      </c>
      <c r="E270" s="213" t="s">
        <v>666</v>
      </c>
      <c r="F270" s="214" t="s">
        <v>667</v>
      </c>
      <c r="G270" s="215" t="s">
        <v>158</v>
      </c>
      <c r="H270" s="216">
        <v>1</v>
      </c>
      <c r="I270" s="217"/>
      <c r="J270" s="218">
        <f>ROUND(I270*H270,2)</f>
        <v>0</v>
      </c>
      <c r="K270" s="219"/>
      <c r="L270" s="41"/>
      <c r="M270" s="220" t="s">
        <v>1</v>
      </c>
      <c r="N270" s="221" t="s">
        <v>42</v>
      </c>
      <c r="O270" s="88"/>
      <c r="P270" s="222">
        <f>O270*H270</f>
        <v>0</v>
      </c>
      <c r="Q270" s="222">
        <v>0</v>
      </c>
      <c r="R270" s="222">
        <f>Q270*H270</f>
        <v>0</v>
      </c>
      <c r="S270" s="222">
        <v>0</v>
      </c>
      <c r="T270" s="223">
        <f>S270*H270</f>
        <v>0</v>
      </c>
      <c r="U270" s="35"/>
      <c r="V270" s="35"/>
      <c r="W270" s="35"/>
      <c r="X270" s="35"/>
      <c r="Y270" s="35"/>
      <c r="Z270" s="35"/>
      <c r="AA270" s="35"/>
      <c r="AB270" s="35"/>
      <c r="AC270" s="35"/>
      <c r="AD270" s="35"/>
      <c r="AE270" s="35"/>
      <c r="AR270" s="224" t="s">
        <v>659</v>
      </c>
      <c r="AT270" s="224" t="s">
        <v>128</v>
      </c>
      <c r="AU270" s="224" t="s">
        <v>85</v>
      </c>
      <c r="AY270" s="14" t="s">
        <v>124</v>
      </c>
      <c r="BE270" s="225">
        <f>IF(N270="základní",J270,0)</f>
        <v>0</v>
      </c>
      <c r="BF270" s="225">
        <f>IF(N270="snížená",J270,0)</f>
        <v>0</v>
      </c>
      <c r="BG270" s="225">
        <f>IF(N270="zákl. přenesená",J270,0)</f>
        <v>0</v>
      </c>
      <c r="BH270" s="225">
        <f>IF(N270="sníž. přenesená",J270,0)</f>
        <v>0</v>
      </c>
      <c r="BI270" s="225">
        <f>IF(N270="nulová",J270,0)</f>
        <v>0</v>
      </c>
      <c r="BJ270" s="14" t="s">
        <v>85</v>
      </c>
      <c r="BK270" s="225">
        <f>ROUND(I270*H270,2)</f>
        <v>0</v>
      </c>
      <c r="BL270" s="14" t="s">
        <v>659</v>
      </c>
      <c r="BM270" s="224" t="s">
        <v>668</v>
      </c>
    </row>
    <row r="271" s="2" customFormat="1" ht="16.5" customHeight="1">
      <c r="A271" s="35"/>
      <c r="B271" s="36"/>
      <c r="C271" s="212" t="s">
        <v>669</v>
      </c>
      <c r="D271" s="212" t="s">
        <v>128</v>
      </c>
      <c r="E271" s="213" t="s">
        <v>670</v>
      </c>
      <c r="F271" s="214" t="s">
        <v>671</v>
      </c>
      <c r="G271" s="215" t="s">
        <v>658</v>
      </c>
      <c r="H271" s="216">
        <v>65</v>
      </c>
      <c r="I271" s="217"/>
      <c r="J271" s="218">
        <f>ROUND(I271*H271,2)</f>
        <v>0</v>
      </c>
      <c r="K271" s="219"/>
      <c r="L271" s="41"/>
      <c r="M271" s="220" t="s">
        <v>1</v>
      </c>
      <c r="N271" s="221" t="s">
        <v>42</v>
      </c>
      <c r="O271" s="88"/>
      <c r="P271" s="222">
        <f>O271*H271</f>
        <v>0</v>
      </c>
      <c r="Q271" s="222">
        <v>0</v>
      </c>
      <c r="R271" s="222">
        <f>Q271*H271</f>
        <v>0</v>
      </c>
      <c r="S271" s="222">
        <v>0</v>
      </c>
      <c r="T271" s="223">
        <f>S271*H271</f>
        <v>0</v>
      </c>
      <c r="U271" s="35"/>
      <c r="V271" s="35"/>
      <c r="W271" s="35"/>
      <c r="X271" s="35"/>
      <c r="Y271" s="35"/>
      <c r="Z271" s="35"/>
      <c r="AA271" s="35"/>
      <c r="AB271" s="35"/>
      <c r="AC271" s="35"/>
      <c r="AD271" s="35"/>
      <c r="AE271" s="35"/>
      <c r="AR271" s="224" t="s">
        <v>659</v>
      </c>
      <c r="AT271" s="224" t="s">
        <v>128</v>
      </c>
      <c r="AU271" s="224" t="s">
        <v>85</v>
      </c>
      <c r="AY271" s="14" t="s">
        <v>124</v>
      </c>
      <c r="BE271" s="225">
        <f>IF(N271="základní",J271,0)</f>
        <v>0</v>
      </c>
      <c r="BF271" s="225">
        <f>IF(N271="snížená",J271,0)</f>
        <v>0</v>
      </c>
      <c r="BG271" s="225">
        <f>IF(N271="zákl. přenesená",J271,0)</f>
        <v>0</v>
      </c>
      <c r="BH271" s="225">
        <f>IF(N271="sníž. přenesená",J271,0)</f>
        <v>0</v>
      </c>
      <c r="BI271" s="225">
        <f>IF(N271="nulová",J271,0)</f>
        <v>0</v>
      </c>
      <c r="BJ271" s="14" t="s">
        <v>85</v>
      </c>
      <c r="BK271" s="225">
        <f>ROUND(I271*H271,2)</f>
        <v>0</v>
      </c>
      <c r="BL271" s="14" t="s">
        <v>659</v>
      </c>
      <c r="BM271" s="224" t="s">
        <v>672</v>
      </c>
    </row>
    <row r="272" s="2" customFormat="1" ht="16.5" customHeight="1">
      <c r="A272" s="35"/>
      <c r="B272" s="36"/>
      <c r="C272" s="212" t="s">
        <v>673</v>
      </c>
      <c r="D272" s="212" t="s">
        <v>128</v>
      </c>
      <c r="E272" s="213" t="s">
        <v>674</v>
      </c>
      <c r="F272" s="214" t="s">
        <v>675</v>
      </c>
      <c r="G272" s="215" t="s">
        <v>658</v>
      </c>
      <c r="H272" s="216">
        <v>80</v>
      </c>
      <c r="I272" s="217"/>
      <c r="J272" s="218">
        <f>ROUND(I272*H272,2)</f>
        <v>0</v>
      </c>
      <c r="K272" s="219"/>
      <c r="L272" s="41"/>
      <c r="M272" s="220" t="s">
        <v>1</v>
      </c>
      <c r="N272" s="221" t="s">
        <v>42</v>
      </c>
      <c r="O272" s="88"/>
      <c r="P272" s="222">
        <f>O272*H272</f>
        <v>0</v>
      </c>
      <c r="Q272" s="222">
        <v>0</v>
      </c>
      <c r="R272" s="222">
        <f>Q272*H272</f>
        <v>0</v>
      </c>
      <c r="S272" s="222">
        <v>0</v>
      </c>
      <c r="T272" s="223">
        <f>S272*H272</f>
        <v>0</v>
      </c>
      <c r="U272" s="35"/>
      <c r="V272" s="35"/>
      <c r="W272" s="35"/>
      <c r="X272" s="35"/>
      <c r="Y272" s="35"/>
      <c r="Z272" s="35"/>
      <c r="AA272" s="35"/>
      <c r="AB272" s="35"/>
      <c r="AC272" s="35"/>
      <c r="AD272" s="35"/>
      <c r="AE272" s="35"/>
      <c r="AR272" s="224" t="s">
        <v>659</v>
      </c>
      <c r="AT272" s="224" t="s">
        <v>128</v>
      </c>
      <c r="AU272" s="224" t="s">
        <v>85</v>
      </c>
      <c r="AY272" s="14" t="s">
        <v>124</v>
      </c>
      <c r="BE272" s="225">
        <f>IF(N272="základní",J272,0)</f>
        <v>0</v>
      </c>
      <c r="BF272" s="225">
        <f>IF(N272="snížená",J272,0)</f>
        <v>0</v>
      </c>
      <c r="BG272" s="225">
        <f>IF(N272="zákl. přenesená",J272,0)</f>
        <v>0</v>
      </c>
      <c r="BH272" s="225">
        <f>IF(N272="sníž. přenesená",J272,0)</f>
        <v>0</v>
      </c>
      <c r="BI272" s="225">
        <f>IF(N272="nulová",J272,0)</f>
        <v>0</v>
      </c>
      <c r="BJ272" s="14" t="s">
        <v>85</v>
      </c>
      <c r="BK272" s="225">
        <f>ROUND(I272*H272,2)</f>
        <v>0</v>
      </c>
      <c r="BL272" s="14" t="s">
        <v>659</v>
      </c>
      <c r="BM272" s="224" t="s">
        <v>676</v>
      </c>
    </row>
    <row r="273" s="2" customFormat="1" ht="16.5" customHeight="1">
      <c r="A273" s="35"/>
      <c r="B273" s="36"/>
      <c r="C273" s="212" t="s">
        <v>677</v>
      </c>
      <c r="D273" s="212" t="s">
        <v>128</v>
      </c>
      <c r="E273" s="213" t="s">
        <v>678</v>
      </c>
      <c r="F273" s="214" t="s">
        <v>679</v>
      </c>
      <c r="G273" s="215" t="s">
        <v>680</v>
      </c>
      <c r="H273" s="216">
        <v>500</v>
      </c>
      <c r="I273" s="217"/>
      <c r="J273" s="218">
        <f>ROUND(I273*H273,2)</f>
        <v>0</v>
      </c>
      <c r="K273" s="219"/>
      <c r="L273" s="41"/>
      <c r="M273" s="220" t="s">
        <v>1</v>
      </c>
      <c r="N273" s="221" t="s">
        <v>42</v>
      </c>
      <c r="O273" s="88"/>
      <c r="P273" s="222">
        <f>O273*H273</f>
        <v>0</v>
      </c>
      <c r="Q273" s="222">
        <v>0</v>
      </c>
      <c r="R273" s="222">
        <f>Q273*H273</f>
        <v>0</v>
      </c>
      <c r="S273" s="222">
        <v>0</v>
      </c>
      <c r="T273" s="223">
        <f>S273*H273</f>
        <v>0</v>
      </c>
      <c r="U273" s="35"/>
      <c r="V273" s="35"/>
      <c r="W273" s="35"/>
      <c r="X273" s="35"/>
      <c r="Y273" s="35"/>
      <c r="Z273" s="35"/>
      <c r="AA273" s="35"/>
      <c r="AB273" s="35"/>
      <c r="AC273" s="35"/>
      <c r="AD273" s="35"/>
      <c r="AE273" s="35"/>
      <c r="AR273" s="224" t="s">
        <v>659</v>
      </c>
      <c r="AT273" s="224" t="s">
        <v>128</v>
      </c>
      <c r="AU273" s="224" t="s">
        <v>85</v>
      </c>
      <c r="AY273" s="14" t="s">
        <v>124</v>
      </c>
      <c r="BE273" s="225">
        <f>IF(N273="základní",J273,0)</f>
        <v>0</v>
      </c>
      <c r="BF273" s="225">
        <f>IF(N273="snížená",J273,0)</f>
        <v>0</v>
      </c>
      <c r="BG273" s="225">
        <f>IF(N273="zákl. přenesená",J273,0)</f>
        <v>0</v>
      </c>
      <c r="BH273" s="225">
        <f>IF(N273="sníž. přenesená",J273,0)</f>
        <v>0</v>
      </c>
      <c r="BI273" s="225">
        <f>IF(N273="nulová",J273,0)</f>
        <v>0</v>
      </c>
      <c r="BJ273" s="14" t="s">
        <v>85</v>
      </c>
      <c r="BK273" s="225">
        <f>ROUND(I273*H273,2)</f>
        <v>0</v>
      </c>
      <c r="BL273" s="14" t="s">
        <v>659</v>
      </c>
      <c r="BM273" s="224" t="s">
        <v>681</v>
      </c>
    </row>
    <row r="274" s="2" customFormat="1" ht="16.5" customHeight="1">
      <c r="A274" s="35"/>
      <c r="B274" s="36"/>
      <c r="C274" s="212" t="s">
        <v>682</v>
      </c>
      <c r="D274" s="212" t="s">
        <v>128</v>
      </c>
      <c r="E274" s="213" t="s">
        <v>683</v>
      </c>
      <c r="F274" s="214" t="s">
        <v>684</v>
      </c>
      <c r="G274" s="215" t="s">
        <v>658</v>
      </c>
      <c r="H274" s="216">
        <v>80</v>
      </c>
      <c r="I274" s="217"/>
      <c r="J274" s="218">
        <f>ROUND(I274*H274,2)</f>
        <v>0</v>
      </c>
      <c r="K274" s="219"/>
      <c r="L274" s="41"/>
      <c r="M274" s="220" t="s">
        <v>1</v>
      </c>
      <c r="N274" s="221" t="s">
        <v>42</v>
      </c>
      <c r="O274" s="88"/>
      <c r="P274" s="222">
        <f>O274*H274</f>
        <v>0</v>
      </c>
      <c r="Q274" s="222">
        <v>0</v>
      </c>
      <c r="R274" s="222">
        <f>Q274*H274</f>
        <v>0</v>
      </c>
      <c r="S274" s="222">
        <v>0</v>
      </c>
      <c r="T274" s="223">
        <f>S274*H274</f>
        <v>0</v>
      </c>
      <c r="U274" s="35"/>
      <c r="V274" s="35"/>
      <c r="W274" s="35"/>
      <c r="X274" s="35"/>
      <c r="Y274" s="35"/>
      <c r="Z274" s="35"/>
      <c r="AA274" s="35"/>
      <c r="AB274" s="35"/>
      <c r="AC274" s="35"/>
      <c r="AD274" s="35"/>
      <c r="AE274" s="35"/>
      <c r="AR274" s="224" t="s">
        <v>659</v>
      </c>
      <c r="AT274" s="224" t="s">
        <v>128</v>
      </c>
      <c r="AU274" s="224" t="s">
        <v>85</v>
      </c>
      <c r="AY274" s="14" t="s">
        <v>124</v>
      </c>
      <c r="BE274" s="225">
        <f>IF(N274="základní",J274,0)</f>
        <v>0</v>
      </c>
      <c r="BF274" s="225">
        <f>IF(N274="snížená",J274,0)</f>
        <v>0</v>
      </c>
      <c r="BG274" s="225">
        <f>IF(N274="zákl. přenesená",J274,0)</f>
        <v>0</v>
      </c>
      <c r="BH274" s="225">
        <f>IF(N274="sníž. přenesená",J274,0)</f>
        <v>0</v>
      </c>
      <c r="BI274" s="225">
        <f>IF(N274="nulová",J274,0)</f>
        <v>0</v>
      </c>
      <c r="BJ274" s="14" t="s">
        <v>85</v>
      </c>
      <c r="BK274" s="225">
        <f>ROUND(I274*H274,2)</f>
        <v>0</v>
      </c>
      <c r="BL274" s="14" t="s">
        <v>659</v>
      </c>
      <c r="BM274" s="224" t="s">
        <v>685</v>
      </c>
    </row>
    <row r="275" s="2" customFormat="1" ht="16.5" customHeight="1">
      <c r="A275" s="35"/>
      <c r="B275" s="36"/>
      <c r="C275" s="212" t="s">
        <v>686</v>
      </c>
      <c r="D275" s="212" t="s">
        <v>128</v>
      </c>
      <c r="E275" s="213" t="s">
        <v>687</v>
      </c>
      <c r="F275" s="214" t="s">
        <v>688</v>
      </c>
      <c r="G275" s="215" t="s">
        <v>689</v>
      </c>
      <c r="H275" s="216">
        <v>5</v>
      </c>
      <c r="I275" s="217"/>
      <c r="J275" s="218">
        <f>ROUND(I275*H275,2)</f>
        <v>0</v>
      </c>
      <c r="K275" s="219"/>
      <c r="L275" s="41"/>
      <c r="M275" s="220" t="s">
        <v>1</v>
      </c>
      <c r="N275" s="221" t="s">
        <v>42</v>
      </c>
      <c r="O275" s="88"/>
      <c r="P275" s="222">
        <f>O275*H275</f>
        <v>0</v>
      </c>
      <c r="Q275" s="222">
        <v>0</v>
      </c>
      <c r="R275" s="222">
        <f>Q275*H275</f>
        <v>0</v>
      </c>
      <c r="S275" s="222">
        <v>0</v>
      </c>
      <c r="T275" s="223">
        <f>S275*H275</f>
        <v>0</v>
      </c>
      <c r="U275" s="35"/>
      <c r="V275" s="35"/>
      <c r="W275" s="35"/>
      <c r="X275" s="35"/>
      <c r="Y275" s="35"/>
      <c r="Z275" s="35"/>
      <c r="AA275" s="35"/>
      <c r="AB275" s="35"/>
      <c r="AC275" s="35"/>
      <c r="AD275" s="35"/>
      <c r="AE275" s="35"/>
      <c r="AR275" s="224" t="s">
        <v>659</v>
      </c>
      <c r="AT275" s="224" t="s">
        <v>128</v>
      </c>
      <c r="AU275" s="224" t="s">
        <v>85</v>
      </c>
      <c r="AY275" s="14" t="s">
        <v>124</v>
      </c>
      <c r="BE275" s="225">
        <f>IF(N275="základní",J275,0)</f>
        <v>0</v>
      </c>
      <c r="BF275" s="225">
        <f>IF(N275="snížená",J275,0)</f>
        <v>0</v>
      </c>
      <c r="BG275" s="225">
        <f>IF(N275="zákl. přenesená",J275,0)</f>
        <v>0</v>
      </c>
      <c r="BH275" s="225">
        <f>IF(N275="sníž. přenesená",J275,0)</f>
        <v>0</v>
      </c>
      <c r="BI275" s="225">
        <f>IF(N275="nulová",J275,0)</f>
        <v>0</v>
      </c>
      <c r="BJ275" s="14" t="s">
        <v>85</v>
      </c>
      <c r="BK275" s="225">
        <f>ROUND(I275*H275,2)</f>
        <v>0</v>
      </c>
      <c r="BL275" s="14" t="s">
        <v>659</v>
      </c>
      <c r="BM275" s="224" t="s">
        <v>690</v>
      </c>
    </row>
    <row r="276" s="2" customFormat="1" ht="16.5" customHeight="1">
      <c r="A276" s="35"/>
      <c r="B276" s="36"/>
      <c r="C276" s="212" t="s">
        <v>691</v>
      </c>
      <c r="D276" s="212" t="s">
        <v>128</v>
      </c>
      <c r="E276" s="213" t="s">
        <v>692</v>
      </c>
      <c r="F276" s="214" t="s">
        <v>693</v>
      </c>
      <c r="G276" s="215" t="s">
        <v>689</v>
      </c>
      <c r="H276" s="216">
        <v>3.5</v>
      </c>
      <c r="I276" s="217"/>
      <c r="J276" s="218">
        <f>ROUND(I276*H276,2)</f>
        <v>0</v>
      </c>
      <c r="K276" s="219"/>
      <c r="L276" s="41"/>
      <c r="M276" s="220" t="s">
        <v>1</v>
      </c>
      <c r="N276" s="221" t="s">
        <v>42</v>
      </c>
      <c r="O276" s="88"/>
      <c r="P276" s="222">
        <f>O276*H276</f>
        <v>0</v>
      </c>
      <c r="Q276" s="222">
        <v>0</v>
      </c>
      <c r="R276" s="222">
        <f>Q276*H276</f>
        <v>0</v>
      </c>
      <c r="S276" s="222">
        <v>0</v>
      </c>
      <c r="T276" s="223">
        <f>S276*H276</f>
        <v>0</v>
      </c>
      <c r="U276" s="35"/>
      <c r="V276" s="35"/>
      <c r="W276" s="35"/>
      <c r="X276" s="35"/>
      <c r="Y276" s="35"/>
      <c r="Z276" s="35"/>
      <c r="AA276" s="35"/>
      <c r="AB276" s="35"/>
      <c r="AC276" s="35"/>
      <c r="AD276" s="35"/>
      <c r="AE276" s="35"/>
      <c r="AR276" s="224" t="s">
        <v>659</v>
      </c>
      <c r="AT276" s="224" t="s">
        <v>128</v>
      </c>
      <c r="AU276" s="224" t="s">
        <v>85</v>
      </c>
      <c r="AY276" s="14" t="s">
        <v>124</v>
      </c>
      <c r="BE276" s="225">
        <f>IF(N276="základní",J276,0)</f>
        <v>0</v>
      </c>
      <c r="BF276" s="225">
        <f>IF(N276="snížená",J276,0)</f>
        <v>0</v>
      </c>
      <c r="BG276" s="225">
        <f>IF(N276="zákl. přenesená",J276,0)</f>
        <v>0</v>
      </c>
      <c r="BH276" s="225">
        <f>IF(N276="sníž. přenesená",J276,0)</f>
        <v>0</v>
      </c>
      <c r="BI276" s="225">
        <f>IF(N276="nulová",J276,0)</f>
        <v>0</v>
      </c>
      <c r="BJ276" s="14" t="s">
        <v>85</v>
      </c>
      <c r="BK276" s="225">
        <f>ROUND(I276*H276,2)</f>
        <v>0</v>
      </c>
      <c r="BL276" s="14" t="s">
        <v>659</v>
      </c>
      <c r="BM276" s="224" t="s">
        <v>694</v>
      </c>
    </row>
    <row r="277" s="2" customFormat="1" ht="33" customHeight="1">
      <c r="A277" s="35"/>
      <c r="B277" s="36"/>
      <c r="C277" s="212" t="s">
        <v>695</v>
      </c>
      <c r="D277" s="212" t="s">
        <v>128</v>
      </c>
      <c r="E277" s="213" t="s">
        <v>696</v>
      </c>
      <c r="F277" s="214" t="s">
        <v>697</v>
      </c>
      <c r="G277" s="215" t="s">
        <v>158</v>
      </c>
      <c r="H277" s="216">
        <v>1</v>
      </c>
      <c r="I277" s="217"/>
      <c r="J277" s="218">
        <f>ROUND(I277*H277,2)</f>
        <v>0</v>
      </c>
      <c r="K277" s="219"/>
      <c r="L277" s="41"/>
      <c r="M277" s="220" t="s">
        <v>1</v>
      </c>
      <c r="N277" s="221" t="s">
        <v>42</v>
      </c>
      <c r="O277" s="88"/>
      <c r="P277" s="222">
        <f>O277*H277</f>
        <v>0</v>
      </c>
      <c r="Q277" s="222">
        <v>0</v>
      </c>
      <c r="R277" s="222">
        <f>Q277*H277</f>
        <v>0</v>
      </c>
      <c r="S277" s="222">
        <v>0</v>
      </c>
      <c r="T277" s="223">
        <f>S277*H277</f>
        <v>0</v>
      </c>
      <c r="U277" s="35"/>
      <c r="V277" s="35"/>
      <c r="W277" s="35"/>
      <c r="X277" s="35"/>
      <c r="Y277" s="35"/>
      <c r="Z277" s="35"/>
      <c r="AA277" s="35"/>
      <c r="AB277" s="35"/>
      <c r="AC277" s="35"/>
      <c r="AD277" s="35"/>
      <c r="AE277" s="35"/>
      <c r="AR277" s="224" t="s">
        <v>659</v>
      </c>
      <c r="AT277" s="224" t="s">
        <v>128</v>
      </c>
      <c r="AU277" s="224" t="s">
        <v>85</v>
      </c>
      <c r="AY277" s="14" t="s">
        <v>124</v>
      </c>
      <c r="BE277" s="225">
        <f>IF(N277="základní",J277,0)</f>
        <v>0</v>
      </c>
      <c r="BF277" s="225">
        <f>IF(N277="snížená",J277,0)</f>
        <v>0</v>
      </c>
      <c r="BG277" s="225">
        <f>IF(N277="zákl. přenesená",J277,0)</f>
        <v>0</v>
      </c>
      <c r="BH277" s="225">
        <f>IF(N277="sníž. přenesená",J277,0)</f>
        <v>0</v>
      </c>
      <c r="BI277" s="225">
        <f>IF(N277="nulová",J277,0)</f>
        <v>0</v>
      </c>
      <c r="BJ277" s="14" t="s">
        <v>85</v>
      </c>
      <c r="BK277" s="225">
        <f>ROUND(I277*H277,2)</f>
        <v>0</v>
      </c>
      <c r="BL277" s="14" t="s">
        <v>659</v>
      </c>
      <c r="BM277" s="224" t="s">
        <v>698</v>
      </c>
    </row>
    <row r="278" s="2" customFormat="1" ht="24.15" customHeight="1">
      <c r="A278" s="35"/>
      <c r="B278" s="36"/>
      <c r="C278" s="212" t="s">
        <v>699</v>
      </c>
      <c r="D278" s="212" t="s">
        <v>128</v>
      </c>
      <c r="E278" s="213" t="s">
        <v>700</v>
      </c>
      <c r="F278" s="214" t="s">
        <v>701</v>
      </c>
      <c r="G278" s="215" t="s">
        <v>658</v>
      </c>
      <c r="H278" s="216">
        <v>150</v>
      </c>
      <c r="I278" s="217"/>
      <c r="J278" s="218">
        <f>ROUND(I278*H278,2)</f>
        <v>0</v>
      </c>
      <c r="K278" s="219"/>
      <c r="L278" s="41"/>
      <c r="M278" s="220" t="s">
        <v>1</v>
      </c>
      <c r="N278" s="221" t="s">
        <v>42</v>
      </c>
      <c r="O278" s="88"/>
      <c r="P278" s="222">
        <f>O278*H278</f>
        <v>0</v>
      </c>
      <c r="Q278" s="222">
        <v>0</v>
      </c>
      <c r="R278" s="222">
        <f>Q278*H278</f>
        <v>0</v>
      </c>
      <c r="S278" s="222">
        <v>0</v>
      </c>
      <c r="T278" s="223">
        <f>S278*H278</f>
        <v>0</v>
      </c>
      <c r="U278" s="35"/>
      <c r="V278" s="35"/>
      <c r="W278" s="35"/>
      <c r="X278" s="35"/>
      <c r="Y278" s="35"/>
      <c r="Z278" s="35"/>
      <c r="AA278" s="35"/>
      <c r="AB278" s="35"/>
      <c r="AC278" s="35"/>
      <c r="AD278" s="35"/>
      <c r="AE278" s="35"/>
      <c r="AR278" s="224" t="s">
        <v>659</v>
      </c>
      <c r="AT278" s="224" t="s">
        <v>128</v>
      </c>
      <c r="AU278" s="224" t="s">
        <v>85</v>
      </c>
      <c r="AY278" s="14" t="s">
        <v>124</v>
      </c>
      <c r="BE278" s="225">
        <f>IF(N278="základní",J278,0)</f>
        <v>0</v>
      </c>
      <c r="BF278" s="225">
        <f>IF(N278="snížená",J278,0)</f>
        <v>0</v>
      </c>
      <c r="BG278" s="225">
        <f>IF(N278="zákl. přenesená",J278,0)</f>
        <v>0</v>
      </c>
      <c r="BH278" s="225">
        <f>IF(N278="sníž. přenesená",J278,0)</f>
        <v>0</v>
      </c>
      <c r="BI278" s="225">
        <f>IF(N278="nulová",J278,0)</f>
        <v>0</v>
      </c>
      <c r="BJ278" s="14" t="s">
        <v>85</v>
      </c>
      <c r="BK278" s="225">
        <f>ROUND(I278*H278,2)</f>
        <v>0</v>
      </c>
      <c r="BL278" s="14" t="s">
        <v>659</v>
      </c>
      <c r="BM278" s="224" t="s">
        <v>702</v>
      </c>
    </row>
    <row r="279" s="12" customFormat="1" ht="25.92" customHeight="1">
      <c r="A279" s="12"/>
      <c r="B279" s="196"/>
      <c r="C279" s="197"/>
      <c r="D279" s="198" t="s">
        <v>76</v>
      </c>
      <c r="E279" s="199" t="s">
        <v>703</v>
      </c>
      <c r="F279" s="199" t="s">
        <v>704</v>
      </c>
      <c r="G279" s="197"/>
      <c r="H279" s="197"/>
      <c r="I279" s="200"/>
      <c r="J279" s="201">
        <f>BK279</f>
        <v>0</v>
      </c>
      <c r="K279" s="197"/>
      <c r="L279" s="202"/>
      <c r="M279" s="203"/>
      <c r="N279" s="204"/>
      <c r="O279" s="204"/>
      <c r="P279" s="205">
        <f>P280+P282</f>
        <v>0</v>
      </c>
      <c r="Q279" s="204"/>
      <c r="R279" s="205">
        <f>R280+R282</f>
        <v>0</v>
      </c>
      <c r="S279" s="204"/>
      <c r="T279" s="206">
        <f>T280+T282</f>
        <v>0</v>
      </c>
      <c r="U279" s="12"/>
      <c r="V279" s="12"/>
      <c r="W279" s="12"/>
      <c r="X279" s="12"/>
      <c r="Y279" s="12"/>
      <c r="Z279" s="12"/>
      <c r="AA279" s="12"/>
      <c r="AB279" s="12"/>
      <c r="AC279" s="12"/>
      <c r="AD279" s="12"/>
      <c r="AE279" s="12"/>
      <c r="AR279" s="207" t="s">
        <v>465</v>
      </c>
      <c r="AT279" s="208" t="s">
        <v>76</v>
      </c>
      <c r="AU279" s="208" t="s">
        <v>77</v>
      </c>
      <c r="AY279" s="207" t="s">
        <v>124</v>
      </c>
      <c r="BK279" s="209">
        <f>BK280+BK282</f>
        <v>0</v>
      </c>
    </row>
    <row r="280" s="12" customFormat="1" ht="22.8" customHeight="1">
      <c r="A280" s="12"/>
      <c r="B280" s="196"/>
      <c r="C280" s="197"/>
      <c r="D280" s="198" t="s">
        <v>76</v>
      </c>
      <c r="E280" s="210" t="s">
        <v>705</v>
      </c>
      <c r="F280" s="210" t="s">
        <v>706</v>
      </c>
      <c r="G280" s="197"/>
      <c r="H280" s="197"/>
      <c r="I280" s="200"/>
      <c r="J280" s="211">
        <f>BK280</f>
        <v>0</v>
      </c>
      <c r="K280" s="197"/>
      <c r="L280" s="202"/>
      <c r="M280" s="203"/>
      <c r="N280" s="204"/>
      <c r="O280" s="204"/>
      <c r="P280" s="205">
        <f>P281</f>
        <v>0</v>
      </c>
      <c r="Q280" s="204"/>
      <c r="R280" s="205">
        <f>R281</f>
        <v>0</v>
      </c>
      <c r="S280" s="204"/>
      <c r="T280" s="206">
        <f>T281</f>
        <v>0</v>
      </c>
      <c r="U280" s="12"/>
      <c r="V280" s="12"/>
      <c r="W280" s="12"/>
      <c r="X280" s="12"/>
      <c r="Y280" s="12"/>
      <c r="Z280" s="12"/>
      <c r="AA280" s="12"/>
      <c r="AB280" s="12"/>
      <c r="AC280" s="12"/>
      <c r="AD280" s="12"/>
      <c r="AE280" s="12"/>
      <c r="AR280" s="207" t="s">
        <v>465</v>
      </c>
      <c r="AT280" s="208" t="s">
        <v>76</v>
      </c>
      <c r="AU280" s="208" t="s">
        <v>85</v>
      </c>
      <c r="AY280" s="207" t="s">
        <v>124</v>
      </c>
      <c r="BK280" s="209">
        <f>BK281</f>
        <v>0</v>
      </c>
    </row>
    <row r="281" s="2" customFormat="1" ht="16.5" customHeight="1">
      <c r="A281" s="35"/>
      <c r="B281" s="36"/>
      <c r="C281" s="212" t="s">
        <v>707</v>
      </c>
      <c r="D281" s="212" t="s">
        <v>128</v>
      </c>
      <c r="E281" s="213" t="s">
        <v>708</v>
      </c>
      <c r="F281" s="214" t="s">
        <v>706</v>
      </c>
      <c r="G281" s="215" t="s">
        <v>651</v>
      </c>
      <c r="H281" s="237"/>
      <c r="I281" s="217"/>
      <c r="J281" s="218">
        <f>ROUND(I281*H281,2)</f>
        <v>0</v>
      </c>
      <c r="K281" s="219"/>
      <c r="L281" s="41"/>
      <c r="M281" s="220" t="s">
        <v>1</v>
      </c>
      <c r="N281" s="221" t="s">
        <v>42</v>
      </c>
      <c r="O281" s="88"/>
      <c r="P281" s="222">
        <f>O281*H281</f>
        <v>0</v>
      </c>
      <c r="Q281" s="222">
        <v>0</v>
      </c>
      <c r="R281" s="222">
        <f>Q281*H281</f>
        <v>0</v>
      </c>
      <c r="S281" s="222">
        <v>0</v>
      </c>
      <c r="T281" s="223">
        <f>S281*H281</f>
        <v>0</v>
      </c>
      <c r="U281" s="35"/>
      <c r="V281" s="35"/>
      <c r="W281" s="35"/>
      <c r="X281" s="35"/>
      <c r="Y281" s="35"/>
      <c r="Z281" s="35"/>
      <c r="AA281" s="35"/>
      <c r="AB281" s="35"/>
      <c r="AC281" s="35"/>
      <c r="AD281" s="35"/>
      <c r="AE281" s="35"/>
      <c r="AR281" s="224" t="s">
        <v>709</v>
      </c>
      <c r="AT281" s="224" t="s">
        <v>128</v>
      </c>
      <c r="AU281" s="224" t="s">
        <v>87</v>
      </c>
      <c r="AY281" s="14" t="s">
        <v>124</v>
      </c>
      <c r="BE281" s="225">
        <f>IF(N281="základní",J281,0)</f>
        <v>0</v>
      </c>
      <c r="BF281" s="225">
        <f>IF(N281="snížená",J281,0)</f>
        <v>0</v>
      </c>
      <c r="BG281" s="225">
        <f>IF(N281="zákl. přenesená",J281,0)</f>
        <v>0</v>
      </c>
      <c r="BH281" s="225">
        <f>IF(N281="sníž. přenesená",J281,0)</f>
        <v>0</v>
      </c>
      <c r="BI281" s="225">
        <f>IF(N281="nulová",J281,0)</f>
        <v>0</v>
      </c>
      <c r="BJ281" s="14" t="s">
        <v>85</v>
      </c>
      <c r="BK281" s="225">
        <f>ROUND(I281*H281,2)</f>
        <v>0</v>
      </c>
      <c r="BL281" s="14" t="s">
        <v>709</v>
      </c>
      <c r="BM281" s="224" t="s">
        <v>710</v>
      </c>
    </row>
    <row r="282" s="12" customFormat="1" ht="22.8" customHeight="1">
      <c r="A282" s="12"/>
      <c r="B282" s="196"/>
      <c r="C282" s="197"/>
      <c r="D282" s="198" t="s">
        <v>76</v>
      </c>
      <c r="E282" s="210" t="s">
        <v>711</v>
      </c>
      <c r="F282" s="210" t="s">
        <v>712</v>
      </c>
      <c r="G282" s="197"/>
      <c r="H282" s="197"/>
      <c r="I282" s="200"/>
      <c r="J282" s="211">
        <f>BK282</f>
        <v>0</v>
      </c>
      <c r="K282" s="197"/>
      <c r="L282" s="202"/>
      <c r="M282" s="203"/>
      <c r="N282" s="204"/>
      <c r="O282" s="204"/>
      <c r="P282" s="205">
        <f>P283</f>
        <v>0</v>
      </c>
      <c r="Q282" s="204"/>
      <c r="R282" s="205">
        <f>R283</f>
        <v>0</v>
      </c>
      <c r="S282" s="204"/>
      <c r="T282" s="206">
        <f>T283</f>
        <v>0</v>
      </c>
      <c r="U282" s="12"/>
      <c r="V282" s="12"/>
      <c r="W282" s="12"/>
      <c r="X282" s="12"/>
      <c r="Y282" s="12"/>
      <c r="Z282" s="12"/>
      <c r="AA282" s="12"/>
      <c r="AB282" s="12"/>
      <c r="AC282" s="12"/>
      <c r="AD282" s="12"/>
      <c r="AE282" s="12"/>
      <c r="AR282" s="207" t="s">
        <v>465</v>
      </c>
      <c r="AT282" s="208" t="s">
        <v>76</v>
      </c>
      <c r="AU282" s="208" t="s">
        <v>85</v>
      </c>
      <c r="AY282" s="207" t="s">
        <v>124</v>
      </c>
      <c r="BK282" s="209">
        <f>BK283</f>
        <v>0</v>
      </c>
    </row>
    <row r="283" s="2" customFormat="1" ht="16.5" customHeight="1">
      <c r="A283" s="35"/>
      <c r="B283" s="36"/>
      <c r="C283" s="212" t="s">
        <v>713</v>
      </c>
      <c r="D283" s="212" t="s">
        <v>128</v>
      </c>
      <c r="E283" s="213" t="s">
        <v>714</v>
      </c>
      <c r="F283" s="214" t="s">
        <v>712</v>
      </c>
      <c r="G283" s="215" t="s">
        <v>651</v>
      </c>
      <c r="H283" s="237"/>
      <c r="I283" s="217"/>
      <c r="J283" s="218">
        <f>ROUND(I283*H283,2)</f>
        <v>0</v>
      </c>
      <c r="K283" s="219"/>
      <c r="L283" s="41"/>
      <c r="M283" s="238" t="s">
        <v>1</v>
      </c>
      <c r="N283" s="239" t="s">
        <v>42</v>
      </c>
      <c r="O283" s="240"/>
      <c r="P283" s="241">
        <f>O283*H283</f>
        <v>0</v>
      </c>
      <c r="Q283" s="241">
        <v>0</v>
      </c>
      <c r="R283" s="241">
        <f>Q283*H283</f>
        <v>0</v>
      </c>
      <c r="S283" s="241">
        <v>0</v>
      </c>
      <c r="T283" s="242">
        <f>S283*H283</f>
        <v>0</v>
      </c>
      <c r="U283" s="35"/>
      <c r="V283" s="35"/>
      <c r="W283" s="35"/>
      <c r="X283" s="35"/>
      <c r="Y283" s="35"/>
      <c r="Z283" s="35"/>
      <c r="AA283" s="35"/>
      <c r="AB283" s="35"/>
      <c r="AC283" s="35"/>
      <c r="AD283" s="35"/>
      <c r="AE283" s="35"/>
      <c r="AR283" s="224" t="s">
        <v>709</v>
      </c>
      <c r="AT283" s="224" t="s">
        <v>128</v>
      </c>
      <c r="AU283" s="224" t="s">
        <v>87</v>
      </c>
      <c r="AY283" s="14" t="s">
        <v>124</v>
      </c>
      <c r="BE283" s="225">
        <f>IF(N283="základní",J283,0)</f>
        <v>0</v>
      </c>
      <c r="BF283" s="225">
        <f>IF(N283="snížená",J283,0)</f>
        <v>0</v>
      </c>
      <c r="BG283" s="225">
        <f>IF(N283="zákl. přenesená",J283,0)</f>
        <v>0</v>
      </c>
      <c r="BH283" s="225">
        <f>IF(N283="sníž. přenesená",J283,0)</f>
        <v>0</v>
      </c>
      <c r="BI283" s="225">
        <f>IF(N283="nulová",J283,0)</f>
        <v>0</v>
      </c>
      <c r="BJ283" s="14" t="s">
        <v>85</v>
      </c>
      <c r="BK283" s="225">
        <f>ROUND(I283*H283,2)</f>
        <v>0</v>
      </c>
      <c r="BL283" s="14" t="s">
        <v>709</v>
      </c>
      <c r="BM283" s="224" t="s">
        <v>715</v>
      </c>
    </row>
    <row r="284" s="2" customFormat="1" ht="6.96" customHeight="1">
      <c r="A284" s="35"/>
      <c r="B284" s="63"/>
      <c r="C284" s="64"/>
      <c r="D284" s="64"/>
      <c r="E284" s="64"/>
      <c r="F284" s="64"/>
      <c r="G284" s="64"/>
      <c r="H284" s="64"/>
      <c r="I284" s="64"/>
      <c r="J284" s="64"/>
      <c r="K284" s="64"/>
      <c r="L284" s="41"/>
      <c r="M284" s="35"/>
      <c r="O284" s="35"/>
      <c r="P284" s="35"/>
      <c r="Q284" s="35"/>
      <c r="R284" s="35"/>
      <c r="S284" s="35"/>
      <c r="T284" s="35"/>
      <c r="U284" s="35"/>
      <c r="V284" s="35"/>
      <c r="W284" s="35"/>
      <c r="X284" s="35"/>
      <c r="Y284" s="35"/>
      <c r="Z284" s="35"/>
      <c r="AA284" s="35"/>
      <c r="AB284" s="35"/>
      <c r="AC284" s="35"/>
      <c r="AD284" s="35"/>
      <c r="AE284" s="35"/>
    </row>
  </sheetData>
  <sheetProtection sheet="1" autoFilter="0" formatColumns="0" formatRows="0" objects="1" scenarios="1" spinCount="100000" saltValue="2/XUzvhAky6Qe5BrfeG7Qi4QxI4wXnj243w6JoubTC8dlIfSbuIjzESvD1J0Mc32ldOlU9FrNOb59aVTsJT67A==" hashValue="CqDLDVuWEtP5yv0UY1tLgdMQVNEKuYDiAMZ9FGHN/mwpDkvJUJpyQAAjC9u33K08vDmn7rCMW3PtO0xfzLYDVQ==" algorithmName="SHA-512" password="CC35"/>
  <autoFilter ref="C128:K283"/>
  <mergeCells count="9">
    <mergeCell ref="E7:H7"/>
    <mergeCell ref="E9:H9"/>
    <mergeCell ref="E18:H18"/>
    <mergeCell ref="E27:H27"/>
    <mergeCell ref="E85:H85"/>
    <mergeCell ref="E87:H87"/>
    <mergeCell ref="E119:H119"/>
    <mergeCell ref="E121:H121"/>
    <mergeCell ref="L2:V2"/>
  </mergeCells>
  <pageMargins left="0.39375" right="0.39375" top="0.39375" bottom="0.39375" header="0" footer="0"/>
  <pageSetup paperSize="9" orientation="portrait" blackAndWhite="1" fitToHeight="100"/>
  <headerFooter>
    <oddFooter>&amp;CStrana &amp;P z &amp;N</oddFooter>
  </headerFooter>
  <drawing r:id="rId1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Jiří Sádlík</dc:creator>
  <cp:lastModifiedBy>Jiří Sádlík</cp:lastModifiedBy>
  <dcterms:created xsi:type="dcterms:W3CDTF">2025-05-27T13:29:47Z</dcterms:created>
  <dcterms:modified xsi:type="dcterms:W3CDTF">2025-05-27T13:29:50Z</dcterms:modified>
</cp:coreProperties>
</file>